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codeName="ThisWorkbook"/>
  <mc:AlternateContent xmlns:mc="http://schemas.openxmlformats.org/markup-compatibility/2006">
    <mc:Choice Requires="x15">
      <x15ac:absPath xmlns:x15ac="http://schemas.microsoft.com/office/spreadsheetml/2010/11/ac" url="C:\Users\lenovo-lap\Desktop\استمارات تسجيل ف2 للعام 2023-2024\رياض الأطفال جميع السنوات\"/>
    </mc:Choice>
  </mc:AlternateContent>
  <xr:revisionPtr revIDLastSave="0" documentId="13_ncr:1_{1641C453-E58E-479F-BFCC-0ADFF7951ACA}" xr6:coauthVersionLast="47" xr6:coauthVersionMax="47" xr10:uidLastSave="{00000000-0000-0000-0000-000000000000}"/>
  <workbookProtection workbookAlgorithmName="SHA-512" workbookHashValue="iGiKaZflPRdUNEPZiaEhR1UOdXYTlHotj4VHmlWCcRUcqrMFeX9MxR/S/UM+xPEPF64gDlTyXvGGjEuoxCcqHQ==" workbookSaltValue="YvXA4PNaTIGApGFmkvquvg==" workbookSpinCount="100000" lockStructure="1"/>
  <bookViews>
    <workbookView xWindow="-108" yWindow="-108" windowWidth="23256" windowHeight="12576" xr2:uid="{00000000-000D-0000-FFFF-FFFF00000000}"/>
  </bookViews>
  <sheets>
    <sheet name="تعليمات التسجيل" sheetId="16" r:id="rId1"/>
    <sheet name="إدخال البيانات" sheetId="17" r:id="rId2"/>
    <sheet name="اختيار المقررات" sheetId="5" r:id="rId3"/>
    <sheet name="الإستمارة" sheetId="11" r:id="rId4"/>
    <sheet name="kin" sheetId="15" r:id="rId5"/>
    <sheet name="ورقة4" sheetId="10" state="hidden" r:id="rId6"/>
    <sheet name="ورقة2" sheetId="4" state="hidden" r:id="rId7"/>
  </sheets>
  <externalReferences>
    <externalReference r:id="rId8"/>
  </externalReferences>
  <definedNames>
    <definedName name="_xlnm._FilterDatabase" localSheetId="1" hidden="1">'إدخال البيانات'!$I$4:$I$19</definedName>
    <definedName name="_xlnm._FilterDatabase" localSheetId="6" hidden="1">ورقة2!$A$2:$AJ$2</definedName>
    <definedName name="_xlnm._FilterDatabase" localSheetId="5" hidden="1">ورقة4!$A$2:$CE$2</definedName>
    <definedName name="_xlnm.Print_Area" localSheetId="3">الإستمارة!$A$1:$R$42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 i="17" l="1"/>
  <c r="E8" i="17"/>
  <c r="D8" i="17"/>
  <c r="C8" i="17"/>
  <c r="G11" i="17" l="1"/>
  <c r="F11" i="17"/>
  <c r="E11" i="17"/>
  <c r="D11" i="17"/>
  <c r="C11" i="17"/>
  <c r="B11" i="17"/>
  <c r="A11" i="17"/>
  <c r="B8" i="17"/>
  <c r="A8" i="17"/>
  <c r="F1" i="17"/>
  <c r="D1" i="17"/>
  <c r="BG25" i="10"/>
  <c r="BF25" i="10"/>
  <c r="BE25" i="10"/>
  <c r="BG1043" i="10"/>
  <c r="BF1043" i="10"/>
  <c r="BE1043" i="10"/>
  <c r="BG1041" i="10"/>
  <c r="BF1041" i="10"/>
  <c r="BE1041" i="10"/>
  <c r="BG306" i="10"/>
  <c r="BF306" i="10"/>
  <c r="BE306" i="10"/>
  <c r="BG245" i="10"/>
  <c r="BF245" i="10"/>
  <c r="BE245" i="10"/>
  <c r="BG162" i="10"/>
  <c r="BF162" i="10"/>
  <c r="BE162" i="10"/>
  <c r="BG124" i="10"/>
  <c r="BF124" i="10"/>
  <c r="BE124" i="10"/>
  <c r="BG91" i="10"/>
  <c r="BF91" i="10"/>
  <c r="BE91" i="10"/>
  <c r="BG22" i="10"/>
  <c r="BF22" i="10"/>
  <c r="BE22" i="10"/>
  <c r="BG1047" i="10"/>
  <c r="BF1047" i="10"/>
  <c r="BE1047" i="10"/>
  <c r="BG1046" i="10"/>
  <c r="BF1046" i="10"/>
  <c r="BE1046" i="10"/>
  <c r="BG1045" i="10"/>
  <c r="BF1045" i="10"/>
  <c r="BE1045" i="10"/>
  <c r="BG731" i="10"/>
  <c r="BF731" i="10"/>
  <c r="BE731" i="10"/>
  <c r="BG459" i="10"/>
  <c r="BF459" i="10"/>
  <c r="BE459" i="10"/>
  <c r="BG407" i="10"/>
  <c r="BF407" i="10"/>
  <c r="BE407" i="10"/>
  <c r="BG286" i="10"/>
  <c r="BF286" i="10"/>
  <c r="BE286" i="10"/>
  <c r="BG134" i="10"/>
  <c r="BF134" i="10"/>
  <c r="BE134" i="10"/>
  <c r="BG123" i="10"/>
  <c r="BF123" i="10"/>
  <c r="BE123" i="10"/>
  <c r="BG112" i="10"/>
  <c r="BF112" i="10"/>
  <c r="BE112" i="10"/>
  <c r="BG84" i="10"/>
  <c r="BF84" i="10"/>
  <c r="BE84" i="10"/>
  <c r="BG60" i="10"/>
  <c r="BF60" i="10"/>
  <c r="BE60" i="10"/>
  <c r="BG49" i="10"/>
  <c r="BF49" i="10"/>
  <c r="BE49" i="10"/>
  <c r="BG40" i="10"/>
  <c r="BF40" i="10"/>
  <c r="BE40" i="10"/>
  <c r="BG23" i="10"/>
  <c r="BF23" i="10"/>
  <c r="BE23" i="10"/>
  <c r="BG19" i="10"/>
  <c r="BF19" i="10"/>
  <c r="BE19" i="10"/>
  <c r="BG18" i="10"/>
  <c r="BF18" i="10"/>
  <c r="BE18" i="10"/>
  <c r="BG15" i="10"/>
  <c r="BF15" i="10"/>
  <c r="BE15" i="10"/>
  <c r="BG10" i="10"/>
  <c r="BF10" i="10"/>
  <c r="BE10" i="10"/>
  <c r="BG4" i="10"/>
  <c r="BF4" i="10"/>
  <c r="BE4" i="10"/>
  <c r="BG3" i="10"/>
  <c r="BF3" i="10"/>
  <c r="BE3" i="10"/>
  <c r="BG319" i="10"/>
  <c r="BF319" i="10"/>
  <c r="BE319" i="10"/>
  <c r="BG109" i="10"/>
  <c r="BF109" i="10"/>
  <c r="BE109" i="10"/>
  <c r="BG74" i="10"/>
  <c r="BF74" i="10"/>
  <c r="BE74" i="10"/>
  <c r="BG59" i="10"/>
  <c r="BF59" i="10"/>
  <c r="BE59" i="10"/>
  <c r="BG52" i="10"/>
  <c r="BF52" i="10"/>
  <c r="BE52" i="10"/>
  <c r="BG5" i="10"/>
  <c r="BF5" i="10"/>
  <c r="BE5" i="10"/>
  <c r="BG6" i="10"/>
  <c r="BF6" i="10"/>
  <c r="BE6" i="10"/>
  <c r="BG7" i="10"/>
  <c r="BF7" i="10"/>
  <c r="BE7" i="10"/>
  <c r="BG8" i="10"/>
  <c r="BF8" i="10"/>
  <c r="BE8" i="10"/>
  <c r="BG9" i="10"/>
  <c r="BF9" i="10"/>
  <c r="BE9" i="10"/>
  <c r="BG11" i="10"/>
  <c r="BF11" i="10"/>
  <c r="BE11" i="10"/>
  <c r="BG12" i="10"/>
  <c r="BF12" i="10"/>
  <c r="BE12" i="10"/>
  <c r="BG13" i="10"/>
  <c r="BF13" i="10"/>
  <c r="BE13" i="10"/>
  <c r="BG14" i="10"/>
  <c r="BF14" i="10"/>
  <c r="BE14" i="10"/>
  <c r="BG16" i="10"/>
  <c r="BF16" i="10"/>
  <c r="BE16" i="10"/>
  <c r="BG17" i="10"/>
  <c r="BF17" i="10"/>
  <c r="BE17" i="10"/>
  <c r="BG20" i="10"/>
  <c r="BF20" i="10"/>
  <c r="BE20" i="10"/>
  <c r="BG21" i="10"/>
  <c r="BF21" i="10"/>
  <c r="BE21" i="10"/>
  <c r="BG24" i="10"/>
  <c r="BF24" i="10"/>
  <c r="BE24" i="10"/>
  <c r="BG26" i="10"/>
  <c r="BF26" i="10"/>
  <c r="BE26" i="10"/>
  <c r="BG27" i="10"/>
  <c r="BF27" i="10"/>
  <c r="BE27" i="10"/>
  <c r="BG28" i="10"/>
  <c r="BF28" i="10"/>
  <c r="BE28" i="10"/>
  <c r="BG29" i="10"/>
  <c r="BF29" i="10"/>
  <c r="BE29" i="10"/>
  <c r="BG30" i="10"/>
  <c r="BF30" i="10"/>
  <c r="BE30" i="10"/>
  <c r="BG31" i="10"/>
  <c r="BF31" i="10"/>
  <c r="BE31" i="10"/>
  <c r="BG32" i="10"/>
  <c r="BF32" i="10"/>
  <c r="BE32" i="10"/>
  <c r="BG33" i="10"/>
  <c r="BF33" i="10"/>
  <c r="BE33" i="10"/>
  <c r="BG34" i="10"/>
  <c r="BF34" i="10"/>
  <c r="BE34" i="10"/>
  <c r="BG35" i="10"/>
  <c r="BF35" i="10"/>
  <c r="BE35" i="10"/>
  <c r="BG36" i="10"/>
  <c r="BF36" i="10"/>
  <c r="BE36" i="10"/>
  <c r="BG37" i="10"/>
  <c r="BF37" i="10"/>
  <c r="BE37" i="10"/>
  <c r="BG38" i="10"/>
  <c r="BF38" i="10"/>
  <c r="BE38" i="10"/>
  <c r="BG39" i="10"/>
  <c r="BF39" i="10"/>
  <c r="BE39" i="10"/>
  <c r="BG41" i="10"/>
  <c r="BF41" i="10"/>
  <c r="BE41" i="10"/>
  <c r="BG42" i="10"/>
  <c r="BF42" i="10"/>
  <c r="BE42" i="10"/>
  <c r="BG43" i="10"/>
  <c r="BF43" i="10"/>
  <c r="BE43" i="10"/>
  <c r="BG44" i="10"/>
  <c r="BF44" i="10"/>
  <c r="BE44" i="10"/>
  <c r="BG45" i="10"/>
  <c r="BF45" i="10"/>
  <c r="BE45" i="10"/>
  <c r="BG46" i="10"/>
  <c r="BF46" i="10"/>
  <c r="BE46" i="10"/>
  <c r="BG47" i="10"/>
  <c r="BF47" i="10"/>
  <c r="BE47" i="10"/>
  <c r="BG48" i="10"/>
  <c r="BF48" i="10"/>
  <c r="BE48" i="10"/>
  <c r="BG50" i="10"/>
  <c r="BF50" i="10"/>
  <c r="BE50" i="10"/>
  <c r="BG51" i="10"/>
  <c r="BF51" i="10"/>
  <c r="BE51" i="10"/>
  <c r="BG53" i="10"/>
  <c r="BF53" i="10"/>
  <c r="BE53" i="10"/>
  <c r="BG54" i="10"/>
  <c r="BF54" i="10"/>
  <c r="BE54" i="10"/>
  <c r="BG55" i="10"/>
  <c r="BF55" i="10"/>
  <c r="BE55" i="10"/>
  <c r="BG56" i="10"/>
  <c r="BF56" i="10"/>
  <c r="BE56" i="10"/>
  <c r="BG57" i="10"/>
  <c r="BF57" i="10"/>
  <c r="BE57" i="10"/>
  <c r="BG58" i="10"/>
  <c r="BF58" i="10"/>
  <c r="BE58" i="10"/>
  <c r="BG61" i="10"/>
  <c r="BF61" i="10"/>
  <c r="BE61" i="10"/>
  <c r="BG62" i="10"/>
  <c r="BF62" i="10"/>
  <c r="BE62" i="10"/>
  <c r="BG63" i="10"/>
  <c r="BF63" i="10"/>
  <c r="BE63" i="10"/>
  <c r="BG64" i="10"/>
  <c r="BF64" i="10"/>
  <c r="BE64" i="10"/>
  <c r="BG65" i="10"/>
  <c r="BF65" i="10"/>
  <c r="BE65" i="10"/>
  <c r="BG66" i="10"/>
  <c r="BF66" i="10"/>
  <c r="BE66" i="10"/>
  <c r="BG67" i="10"/>
  <c r="BF67" i="10"/>
  <c r="BE67" i="10"/>
  <c r="BG68" i="10"/>
  <c r="BF68" i="10"/>
  <c r="BE68" i="10"/>
  <c r="BG69" i="10"/>
  <c r="BF69" i="10"/>
  <c r="BE69" i="10"/>
  <c r="BG70" i="10"/>
  <c r="BF70" i="10"/>
  <c r="BE70" i="10"/>
  <c r="BG71" i="10"/>
  <c r="BF71" i="10"/>
  <c r="BE71" i="10"/>
  <c r="BG72" i="10"/>
  <c r="BF72" i="10"/>
  <c r="BE72" i="10"/>
  <c r="BG73" i="10"/>
  <c r="BF73" i="10"/>
  <c r="BE73" i="10"/>
  <c r="BG75" i="10"/>
  <c r="BF75" i="10"/>
  <c r="BE75" i="10"/>
  <c r="BG76" i="10"/>
  <c r="BF76" i="10"/>
  <c r="BE76" i="10"/>
  <c r="BG77" i="10"/>
  <c r="BF77" i="10"/>
  <c r="BE77" i="10"/>
  <c r="BG78" i="10"/>
  <c r="BF78" i="10"/>
  <c r="BE78" i="10"/>
  <c r="BG79" i="10"/>
  <c r="BF79" i="10"/>
  <c r="BE79" i="10"/>
  <c r="BG80" i="10"/>
  <c r="BF80" i="10"/>
  <c r="BE80" i="10"/>
  <c r="BG81" i="10"/>
  <c r="BF81" i="10"/>
  <c r="BE81" i="10"/>
  <c r="BG82" i="10"/>
  <c r="BF82" i="10"/>
  <c r="BE82" i="10"/>
  <c r="BG83" i="10"/>
  <c r="BF83" i="10"/>
  <c r="BE83" i="10"/>
  <c r="BG85" i="10"/>
  <c r="BF85" i="10"/>
  <c r="BE85" i="10"/>
  <c r="BG86" i="10"/>
  <c r="BF86" i="10"/>
  <c r="BE86" i="10"/>
  <c r="BG87" i="10"/>
  <c r="BF87" i="10"/>
  <c r="BE87" i="10"/>
  <c r="BG88" i="10"/>
  <c r="BF88" i="10"/>
  <c r="BE88" i="10"/>
  <c r="BG89" i="10"/>
  <c r="BF89" i="10"/>
  <c r="BE89" i="10"/>
  <c r="BG90" i="10"/>
  <c r="BF90" i="10"/>
  <c r="BE90" i="10"/>
  <c r="BG92" i="10"/>
  <c r="BF92" i="10"/>
  <c r="BE92" i="10"/>
  <c r="BG93" i="10"/>
  <c r="BF93" i="10"/>
  <c r="BE93" i="10"/>
  <c r="BG94" i="10"/>
  <c r="BF94" i="10"/>
  <c r="BE94" i="10"/>
  <c r="BG95" i="10"/>
  <c r="BF95" i="10"/>
  <c r="BE95" i="10"/>
  <c r="BG96" i="10"/>
  <c r="BF96" i="10"/>
  <c r="BE96" i="10"/>
  <c r="BG97" i="10"/>
  <c r="BF97" i="10"/>
  <c r="BE97" i="10"/>
  <c r="BG98" i="10"/>
  <c r="BF98" i="10"/>
  <c r="BE98" i="10"/>
  <c r="BG99" i="10"/>
  <c r="BF99" i="10"/>
  <c r="BE99" i="10"/>
  <c r="BG100" i="10"/>
  <c r="BF100" i="10"/>
  <c r="BE100" i="10"/>
  <c r="BG101" i="10"/>
  <c r="BF101" i="10"/>
  <c r="BE101" i="10"/>
  <c r="BG102" i="10"/>
  <c r="BF102" i="10"/>
  <c r="BE102" i="10"/>
  <c r="BG103" i="10"/>
  <c r="BF103" i="10"/>
  <c r="BE103" i="10"/>
  <c r="BG104" i="10"/>
  <c r="BF104" i="10"/>
  <c r="BE104" i="10"/>
  <c r="BG105" i="10"/>
  <c r="BF105" i="10"/>
  <c r="BE105" i="10"/>
  <c r="BG106" i="10"/>
  <c r="BF106" i="10"/>
  <c r="BE106" i="10"/>
  <c r="BG107" i="10"/>
  <c r="BF107" i="10"/>
  <c r="BE107" i="10"/>
  <c r="BG108" i="10"/>
  <c r="BF108" i="10"/>
  <c r="BE108" i="10"/>
  <c r="BG110" i="10"/>
  <c r="BF110" i="10"/>
  <c r="BE110" i="10"/>
  <c r="BG111" i="10"/>
  <c r="BF111" i="10"/>
  <c r="BE111" i="10"/>
  <c r="BG113" i="10"/>
  <c r="BF113" i="10"/>
  <c r="BE113" i="10"/>
  <c r="BG114" i="10"/>
  <c r="BF114" i="10"/>
  <c r="BE114" i="10"/>
  <c r="BG115" i="10"/>
  <c r="BF115" i="10"/>
  <c r="BE115" i="10"/>
  <c r="BG116" i="10"/>
  <c r="BF116" i="10"/>
  <c r="BE116" i="10"/>
  <c r="BG117" i="10"/>
  <c r="BF117" i="10"/>
  <c r="BE117" i="10"/>
  <c r="BG118" i="10"/>
  <c r="BF118" i="10"/>
  <c r="BE118" i="10"/>
  <c r="BG119" i="10"/>
  <c r="BF119" i="10"/>
  <c r="BE119" i="10"/>
  <c r="BG120" i="10"/>
  <c r="BF120" i="10"/>
  <c r="BE120" i="10"/>
  <c r="BG121" i="10"/>
  <c r="BF121" i="10"/>
  <c r="BE121" i="10"/>
  <c r="BG122" i="10"/>
  <c r="BF122" i="10"/>
  <c r="BE122" i="10"/>
  <c r="BG125" i="10"/>
  <c r="BF125" i="10"/>
  <c r="BE125" i="10"/>
  <c r="BG126" i="10"/>
  <c r="BF126" i="10"/>
  <c r="BE126" i="10"/>
  <c r="BG127" i="10"/>
  <c r="BF127" i="10"/>
  <c r="BE127" i="10"/>
  <c r="BG128" i="10"/>
  <c r="BF128" i="10"/>
  <c r="BE128" i="10"/>
  <c r="BG129" i="10"/>
  <c r="BF129" i="10"/>
  <c r="BE129" i="10"/>
  <c r="BG130" i="10"/>
  <c r="BF130" i="10"/>
  <c r="BE130" i="10"/>
  <c r="BG131" i="10"/>
  <c r="BF131" i="10"/>
  <c r="BE131" i="10"/>
  <c r="BG132" i="10"/>
  <c r="BF132" i="10"/>
  <c r="BE132" i="10"/>
  <c r="BG133" i="10"/>
  <c r="BF133" i="10"/>
  <c r="BE133" i="10"/>
  <c r="BG135" i="10"/>
  <c r="BF135" i="10"/>
  <c r="BE135" i="10"/>
  <c r="BG136" i="10"/>
  <c r="BF136" i="10"/>
  <c r="BE136" i="10"/>
  <c r="BG137" i="10"/>
  <c r="BF137" i="10"/>
  <c r="BE137" i="10"/>
  <c r="BG138" i="10"/>
  <c r="BF138" i="10"/>
  <c r="BE138" i="10"/>
  <c r="BG139" i="10"/>
  <c r="BF139" i="10"/>
  <c r="BE139" i="10"/>
  <c r="BG140" i="10"/>
  <c r="BF140" i="10"/>
  <c r="BE140" i="10"/>
  <c r="BG141" i="10"/>
  <c r="BF141" i="10"/>
  <c r="BE141" i="10"/>
  <c r="BG142" i="10"/>
  <c r="BF142" i="10"/>
  <c r="BE142" i="10"/>
  <c r="BG143" i="10"/>
  <c r="BF143" i="10"/>
  <c r="BE143" i="10"/>
  <c r="BG144" i="10"/>
  <c r="BF144" i="10"/>
  <c r="BE144" i="10"/>
  <c r="BG145" i="10"/>
  <c r="BF145" i="10"/>
  <c r="BE145" i="10"/>
  <c r="BG146" i="10"/>
  <c r="BF146" i="10"/>
  <c r="BE146" i="10"/>
  <c r="BG147" i="10"/>
  <c r="BF147" i="10"/>
  <c r="BE147" i="10"/>
  <c r="BG148" i="10"/>
  <c r="BF148" i="10"/>
  <c r="BE148" i="10"/>
  <c r="BG149" i="10"/>
  <c r="BF149" i="10"/>
  <c r="BE149" i="10"/>
  <c r="BG150" i="10"/>
  <c r="BF150" i="10"/>
  <c r="BE150" i="10"/>
  <c r="BG151" i="10"/>
  <c r="BF151" i="10"/>
  <c r="BE151" i="10"/>
  <c r="BG152" i="10"/>
  <c r="BF152" i="10"/>
  <c r="BE152" i="10"/>
  <c r="BG153" i="10"/>
  <c r="BF153" i="10"/>
  <c r="BE153" i="10"/>
  <c r="BG154" i="10"/>
  <c r="BF154" i="10"/>
  <c r="BE154" i="10"/>
  <c r="BG155" i="10"/>
  <c r="BF155" i="10"/>
  <c r="BE155" i="10"/>
  <c r="BG156" i="10"/>
  <c r="BF156" i="10"/>
  <c r="BE156" i="10"/>
  <c r="BG157" i="10"/>
  <c r="BF157" i="10"/>
  <c r="BE157" i="10"/>
  <c r="BG158" i="10"/>
  <c r="BF158" i="10"/>
  <c r="BE158" i="10"/>
  <c r="BG159" i="10"/>
  <c r="BF159" i="10"/>
  <c r="BE159" i="10"/>
  <c r="BG160" i="10"/>
  <c r="BF160" i="10"/>
  <c r="BE160" i="10"/>
  <c r="BG161" i="10"/>
  <c r="BF161" i="10"/>
  <c r="BE161" i="10"/>
  <c r="BG163" i="10"/>
  <c r="BF163" i="10"/>
  <c r="BE163" i="10"/>
  <c r="BG164" i="10"/>
  <c r="BF164" i="10"/>
  <c r="BE164" i="10"/>
  <c r="BG165" i="10"/>
  <c r="BF165" i="10"/>
  <c r="BE165" i="10"/>
  <c r="BG166" i="10"/>
  <c r="BF166" i="10"/>
  <c r="BE166" i="10"/>
  <c r="BG167" i="10"/>
  <c r="BF167" i="10"/>
  <c r="BE167" i="10"/>
  <c r="BG168" i="10"/>
  <c r="BF168" i="10"/>
  <c r="BE168" i="10"/>
  <c r="BG169" i="10"/>
  <c r="BF169" i="10"/>
  <c r="BE169" i="10"/>
  <c r="BG170" i="10"/>
  <c r="BF170" i="10"/>
  <c r="BE170" i="10"/>
  <c r="BG171" i="10"/>
  <c r="BF171" i="10"/>
  <c r="BE171" i="10"/>
  <c r="BG172" i="10"/>
  <c r="BF172" i="10"/>
  <c r="BE172" i="10"/>
  <c r="BG173" i="10"/>
  <c r="BF173" i="10"/>
  <c r="BE173" i="10"/>
  <c r="BG174" i="10"/>
  <c r="BF174" i="10"/>
  <c r="BE174" i="10"/>
  <c r="BG175" i="10"/>
  <c r="BF175" i="10"/>
  <c r="BE175" i="10"/>
  <c r="BG176" i="10"/>
  <c r="BF176" i="10"/>
  <c r="BE176" i="10"/>
  <c r="BG177" i="10"/>
  <c r="BF177" i="10"/>
  <c r="BE177" i="10"/>
  <c r="BG178" i="10"/>
  <c r="BF178" i="10"/>
  <c r="BE178" i="10"/>
  <c r="BG179" i="10"/>
  <c r="BF179" i="10"/>
  <c r="BE179" i="10"/>
  <c r="BG180" i="10"/>
  <c r="BF180" i="10"/>
  <c r="BE180" i="10"/>
  <c r="BG181" i="10"/>
  <c r="BF181" i="10"/>
  <c r="BE181" i="10"/>
  <c r="BG182" i="10"/>
  <c r="BF182" i="10"/>
  <c r="BE182" i="10"/>
  <c r="BG183" i="10"/>
  <c r="BF183" i="10"/>
  <c r="BE183" i="10"/>
  <c r="BG184" i="10"/>
  <c r="BF184" i="10"/>
  <c r="BE184" i="10"/>
  <c r="BG185" i="10"/>
  <c r="BF185" i="10"/>
  <c r="BE185" i="10"/>
  <c r="BG186" i="10"/>
  <c r="BF186" i="10"/>
  <c r="BE186" i="10"/>
  <c r="BG187" i="10"/>
  <c r="BF187" i="10"/>
  <c r="BE187" i="10"/>
  <c r="BG188" i="10"/>
  <c r="BF188" i="10"/>
  <c r="BE188" i="10"/>
  <c r="BG189" i="10"/>
  <c r="BF189" i="10"/>
  <c r="BE189" i="10"/>
  <c r="BG190" i="10"/>
  <c r="BF190" i="10"/>
  <c r="BE190" i="10"/>
  <c r="BG191" i="10"/>
  <c r="BF191" i="10"/>
  <c r="BE191" i="10"/>
  <c r="BG192" i="10"/>
  <c r="BF192" i="10"/>
  <c r="BE192" i="10"/>
  <c r="BG193" i="10"/>
  <c r="BF193" i="10"/>
  <c r="BE193" i="10"/>
  <c r="BG194" i="10"/>
  <c r="BF194" i="10"/>
  <c r="BE194" i="10"/>
  <c r="BG195" i="10"/>
  <c r="BF195" i="10"/>
  <c r="BE195" i="10"/>
  <c r="BG196" i="10"/>
  <c r="BF196" i="10"/>
  <c r="BE196" i="10"/>
  <c r="BG197" i="10"/>
  <c r="BF197" i="10"/>
  <c r="BE197" i="10"/>
  <c r="BG198" i="10"/>
  <c r="BF198" i="10"/>
  <c r="BE198" i="10"/>
  <c r="BG199" i="10"/>
  <c r="BF199" i="10"/>
  <c r="BE199" i="10"/>
  <c r="BG200" i="10"/>
  <c r="BF200" i="10"/>
  <c r="BE200" i="10"/>
  <c r="BG201" i="10"/>
  <c r="BF201" i="10"/>
  <c r="BE201" i="10"/>
  <c r="BG202" i="10"/>
  <c r="BF202" i="10"/>
  <c r="BE202" i="10"/>
  <c r="BG203" i="10"/>
  <c r="BF203" i="10"/>
  <c r="BE203" i="10"/>
  <c r="BG204" i="10"/>
  <c r="BF204" i="10"/>
  <c r="BE204" i="10"/>
  <c r="BG205" i="10"/>
  <c r="BF205" i="10"/>
  <c r="BE205" i="10"/>
  <c r="BG206" i="10"/>
  <c r="BF206" i="10"/>
  <c r="BE206" i="10"/>
  <c r="BG207" i="10"/>
  <c r="BF207" i="10"/>
  <c r="BE207" i="10"/>
  <c r="BG208" i="10"/>
  <c r="BF208" i="10"/>
  <c r="BE208" i="10"/>
  <c r="BG209" i="10"/>
  <c r="BF209" i="10"/>
  <c r="BE209" i="10"/>
  <c r="BG210" i="10"/>
  <c r="BF210" i="10"/>
  <c r="BE210" i="10"/>
  <c r="BG211" i="10"/>
  <c r="BF211" i="10"/>
  <c r="BE211" i="10"/>
  <c r="BG212" i="10"/>
  <c r="BF212" i="10"/>
  <c r="BE212" i="10"/>
  <c r="BG213" i="10"/>
  <c r="BF213" i="10"/>
  <c r="BE213" i="10"/>
  <c r="BG214" i="10"/>
  <c r="BF214" i="10"/>
  <c r="BE214" i="10"/>
  <c r="BG215" i="10"/>
  <c r="BF215" i="10"/>
  <c r="BE215" i="10"/>
  <c r="BG216" i="10"/>
  <c r="BF216" i="10"/>
  <c r="BE216" i="10"/>
  <c r="BG217" i="10"/>
  <c r="BF217" i="10"/>
  <c r="BE217" i="10"/>
  <c r="BG218" i="10"/>
  <c r="BF218" i="10"/>
  <c r="BE218" i="10"/>
  <c r="BG219" i="10"/>
  <c r="BF219" i="10"/>
  <c r="BE219" i="10"/>
  <c r="BG220" i="10"/>
  <c r="BF220" i="10"/>
  <c r="BE220" i="10"/>
  <c r="BG221" i="10"/>
  <c r="BF221" i="10"/>
  <c r="BE221" i="10"/>
  <c r="BG222" i="10"/>
  <c r="BF222" i="10"/>
  <c r="BE222" i="10"/>
  <c r="BG223" i="10"/>
  <c r="BF223" i="10"/>
  <c r="BE223" i="10"/>
  <c r="BG224" i="10"/>
  <c r="BF224" i="10"/>
  <c r="BE224" i="10"/>
  <c r="BG225" i="10"/>
  <c r="BF225" i="10"/>
  <c r="BE225" i="10"/>
  <c r="BG226" i="10"/>
  <c r="BF226" i="10"/>
  <c r="BE226" i="10"/>
  <c r="BG227" i="10"/>
  <c r="BF227" i="10"/>
  <c r="BE227" i="10"/>
  <c r="BG228" i="10"/>
  <c r="BF228" i="10"/>
  <c r="BE228" i="10"/>
  <c r="BG229" i="10"/>
  <c r="BF229" i="10"/>
  <c r="BE229" i="10"/>
  <c r="BG230" i="10"/>
  <c r="BF230" i="10"/>
  <c r="BE230" i="10"/>
  <c r="BG231" i="10"/>
  <c r="BF231" i="10"/>
  <c r="BE231" i="10"/>
  <c r="BG232" i="10"/>
  <c r="BF232" i="10"/>
  <c r="BE232" i="10"/>
  <c r="BG233" i="10"/>
  <c r="BF233" i="10"/>
  <c r="BE233" i="10"/>
  <c r="BG234" i="10"/>
  <c r="BF234" i="10"/>
  <c r="BE234" i="10"/>
  <c r="BG235" i="10"/>
  <c r="BF235" i="10"/>
  <c r="BE235" i="10"/>
  <c r="BG236" i="10"/>
  <c r="BF236" i="10"/>
  <c r="BE236" i="10"/>
  <c r="BG237" i="10"/>
  <c r="BF237" i="10"/>
  <c r="BE237" i="10"/>
  <c r="BG238" i="10"/>
  <c r="BF238" i="10"/>
  <c r="BE238" i="10"/>
  <c r="BG239" i="10"/>
  <c r="BF239" i="10"/>
  <c r="BE239" i="10"/>
  <c r="BG240" i="10"/>
  <c r="BF240" i="10"/>
  <c r="BE240" i="10"/>
  <c r="BG241" i="10"/>
  <c r="BF241" i="10"/>
  <c r="BE241" i="10"/>
  <c r="BG242" i="10"/>
  <c r="BF242" i="10"/>
  <c r="BE242" i="10"/>
  <c r="BG243" i="10"/>
  <c r="BF243" i="10"/>
  <c r="BE243" i="10"/>
  <c r="BG244" i="10"/>
  <c r="BF244" i="10"/>
  <c r="BE244" i="10"/>
  <c r="BG246" i="10"/>
  <c r="BF246" i="10"/>
  <c r="BE246" i="10"/>
  <c r="BG247" i="10"/>
  <c r="BF247" i="10"/>
  <c r="BE247" i="10"/>
  <c r="BG248" i="10"/>
  <c r="BF248" i="10"/>
  <c r="BE248" i="10"/>
  <c r="BG249" i="10"/>
  <c r="BF249" i="10"/>
  <c r="BE249" i="10"/>
  <c r="BG250" i="10"/>
  <c r="BF250" i="10"/>
  <c r="BE250" i="10"/>
  <c r="BG251" i="10"/>
  <c r="BF251" i="10"/>
  <c r="BE251" i="10"/>
  <c r="BG252" i="10"/>
  <c r="BF252" i="10"/>
  <c r="BE252" i="10"/>
  <c r="BG253" i="10"/>
  <c r="BF253" i="10"/>
  <c r="BE253" i="10"/>
  <c r="BG254" i="10"/>
  <c r="BF254" i="10"/>
  <c r="BE254" i="10"/>
  <c r="BG255" i="10"/>
  <c r="BF255" i="10"/>
  <c r="BE255" i="10"/>
  <c r="BG256" i="10"/>
  <c r="BF256" i="10"/>
  <c r="BE256" i="10"/>
  <c r="BG257" i="10"/>
  <c r="BF257" i="10"/>
  <c r="BE257" i="10"/>
  <c r="BG258" i="10"/>
  <c r="BF258" i="10"/>
  <c r="BE258" i="10"/>
  <c r="BG259" i="10"/>
  <c r="BF259" i="10"/>
  <c r="BE259" i="10"/>
  <c r="BG260" i="10"/>
  <c r="BF260" i="10"/>
  <c r="BE260" i="10"/>
  <c r="BG261" i="10"/>
  <c r="BF261" i="10"/>
  <c r="BE261" i="10"/>
  <c r="BG262" i="10"/>
  <c r="BF262" i="10"/>
  <c r="BE262" i="10"/>
  <c r="BG263" i="10"/>
  <c r="BF263" i="10"/>
  <c r="BE263" i="10"/>
  <c r="BG264" i="10"/>
  <c r="BF264" i="10"/>
  <c r="BE264" i="10"/>
  <c r="BG265" i="10"/>
  <c r="BF265" i="10"/>
  <c r="BE265" i="10"/>
  <c r="BG266" i="10"/>
  <c r="BF266" i="10"/>
  <c r="BE266" i="10"/>
  <c r="BG267" i="10"/>
  <c r="BF267" i="10"/>
  <c r="BE267" i="10"/>
  <c r="BG268" i="10"/>
  <c r="BF268" i="10"/>
  <c r="BE268" i="10"/>
  <c r="BG269" i="10"/>
  <c r="BF269" i="10"/>
  <c r="BE269" i="10"/>
  <c r="BG270" i="10"/>
  <c r="BF270" i="10"/>
  <c r="BE270" i="10"/>
  <c r="BG271" i="10"/>
  <c r="BF271" i="10"/>
  <c r="BE271" i="10"/>
  <c r="BG272" i="10"/>
  <c r="BF272" i="10"/>
  <c r="BE272" i="10"/>
  <c r="BG273" i="10"/>
  <c r="BF273" i="10"/>
  <c r="BE273" i="10"/>
  <c r="BG274" i="10"/>
  <c r="BF274" i="10"/>
  <c r="BE274" i="10"/>
  <c r="BG275" i="10"/>
  <c r="BF275" i="10"/>
  <c r="BE275" i="10"/>
  <c r="BG276" i="10"/>
  <c r="BF276" i="10"/>
  <c r="BE276" i="10"/>
  <c r="BG277" i="10"/>
  <c r="BF277" i="10"/>
  <c r="BE277" i="10"/>
  <c r="BG278" i="10"/>
  <c r="BF278" i="10"/>
  <c r="BE278" i="10"/>
  <c r="BG279" i="10"/>
  <c r="BF279" i="10"/>
  <c r="BE279" i="10"/>
  <c r="BG280" i="10"/>
  <c r="BF280" i="10"/>
  <c r="BE280" i="10"/>
  <c r="BG281" i="10"/>
  <c r="BF281" i="10"/>
  <c r="BE281" i="10"/>
  <c r="BG282" i="10"/>
  <c r="BF282" i="10"/>
  <c r="BE282" i="10"/>
  <c r="BG283" i="10"/>
  <c r="BF283" i="10"/>
  <c r="BE283" i="10"/>
  <c r="BG284" i="10"/>
  <c r="BF284" i="10"/>
  <c r="BE284" i="10"/>
  <c r="BG285" i="10"/>
  <c r="BF285" i="10"/>
  <c r="BE285" i="10"/>
  <c r="BG287" i="10"/>
  <c r="BF287" i="10"/>
  <c r="BE287" i="10"/>
  <c r="BG288" i="10"/>
  <c r="BF288" i="10"/>
  <c r="BE288" i="10"/>
  <c r="BG289" i="10"/>
  <c r="BF289" i="10"/>
  <c r="BE289" i="10"/>
  <c r="BG290" i="10"/>
  <c r="BF290" i="10"/>
  <c r="BE290" i="10"/>
  <c r="BG291" i="10"/>
  <c r="BF291" i="10"/>
  <c r="BE291" i="10"/>
  <c r="BG292" i="10"/>
  <c r="BF292" i="10"/>
  <c r="BE292" i="10"/>
  <c r="BG293" i="10"/>
  <c r="BF293" i="10"/>
  <c r="BE293" i="10"/>
  <c r="BG294" i="10"/>
  <c r="BF294" i="10"/>
  <c r="BE294" i="10"/>
  <c r="BG295" i="10"/>
  <c r="BF295" i="10"/>
  <c r="BE295" i="10"/>
  <c r="BG296" i="10"/>
  <c r="BF296" i="10"/>
  <c r="BE296" i="10"/>
  <c r="BG297" i="10"/>
  <c r="BF297" i="10"/>
  <c r="BE297" i="10"/>
  <c r="BG298" i="10"/>
  <c r="BF298" i="10"/>
  <c r="BE298" i="10"/>
  <c r="BG299" i="10"/>
  <c r="BF299" i="10"/>
  <c r="BE299" i="10"/>
  <c r="BG300" i="10"/>
  <c r="BF300" i="10"/>
  <c r="BE300" i="10"/>
  <c r="BG301" i="10"/>
  <c r="BF301" i="10"/>
  <c r="BE301" i="10"/>
  <c r="BG302" i="10"/>
  <c r="BF302" i="10"/>
  <c r="BE302" i="10"/>
  <c r="BG303" i="10"/>
  <c r="BF303" i="10"/>
  <c r="BE303" i="10"/>
  <c r="BG304" i="10"/>
  <c r="BF304" i="10"/>
  <c r="BE304" i="10"/>
  <c r="BG305" i="10"/>
  <c r="BF305" i="10"/>
  <c r="BE305" i="10"/>
  <c r="BG307" i="10"/>
  <c r="BF307" i="10"/>
  <c r="BE307" i="10"/>
  <c r="BG308" i="10"/>
  <c r="BF308" i="10"/>
  <c r="BE308" i="10"/>
  <c r="BG309" i="10"/>
  <c r="BF309" i="10"/>
  <c r="BE309" i="10"/>
  <c r="BG310" i="10"/>
  <c r="BF310" i="10"/>
  <c r="BE310" i="10"/>
  <c r="BG311" i="10"/>
  <c r="BF311" i="10"/>
  <c r="BE311" i="10"/>
  <c r="BG312" i="10"/>
  <c r="BF312" i="10"/>
  <c r="BE312" i="10"/>
  <c r="BG313" i="10"/>
  <c r="BF313" i="10"/>
  <c r="BE313" i="10"/>
  <c r="BG314" i="10"/>
  <c r="BF314" i="10"/>
  <c r="BE314" i="10"/>
  <c r="BG315" i="10"/>
  <c r="BF315" i="10"/>
  <c r="BE315" i="10"/>
  <c r="BG316" i="10"/>
  <c r="BF316" i="10"/>
  <c r="BE316" i="10"/>
  <c r="BG317" i="10"/>
  <c r="BF317" i="10"/>
  <c r="BE317" i="10"/>
  <c r="BG318" i="10"/>
  <c r="BF318" i="10"/>
  <c r="BE318" i="10"/>
  <c r="BG320" i="10"/>
  <c r="BF320" i="10"/>
  <c r="BE320" i="10"/>
  <c r="BG321" i="10"/>
  <c r="BF321" i="10"/>
  <c r="BE321" i="10"/>
  <c r="BG322" i="10"/>
  <c r="BF322" i="10"/>
  <c r="BE322" i="10"/>
  <c r="BG323" i="10"/>
  <c r="BF323" i="10"/>
  <c r="BE323" i="10"/>
  <c r="BG324" i="10"/>
  <c r="BF324" i="10"/>
  <c r="BE324" i="10"/>
  <c r="BG325" i="10"/>
  <c r="BF325" i="10"/>
  <c r="BE325" i="10"/>
  <c r="BG326" i="10"/>
  <c r="BF326" i="10"/>
  <c r="BE326" i="10"/>
  <c r="BG327" i="10"/>
  <c r="BF327" i="10"/>
  <c r="BE327" i="10"/>
  <c r="BG328" i="10"/>
  <c r="BF328" i="10"/>
  <c r="BE328" i="10"/>
  <c r="BG329" i="10"/>
  <c r="BF329" i="10"/>
  <c r="BE329" i="10"/>
  <c r="BG330" i="10"/>
  <c r="BF330" i="10"/>
  <c r="BE330" i="10"/>
  <c r="BG331" i="10"/>
  <c r="BF331" i="10"/>
  <c r="BE331" i="10"/>
  <c r="BG332" i="10"/>
  <c r="BF332" i="10"/>
  <c r="BE332" i="10"/>
  <c r="BG333" i="10"/>
  <c r="BF333" i="10"/>
  <c r="BE333" i="10"/>
  <c r="BG334" i="10"/>
  <c r="BF334" i="10"/>
  <c r="BE334" i="10"/>
  <c r="BG335" i="10"/>
  <c r="BF335" i="10"/>
  <c r="BE335" i="10"/>
  <c r="BG336" i="10"/>
  <c r="BF336" i="10"/>
  <c r="BE336" i="10"/>
  <c r="BG337" i="10"/>
  <c r="BF337" i="10"/>
  <c r="BE337" i="10"/>
  <c r="BG338" i="10"/>
  <c r="BF338" i="10"/>
  <c r="BE338" i="10"/>
  <c r="BG339" i="10"/>
  <c r="BF339" i="10"/>
  <c r="BE339" i="10"/>
  <c r="BG340" i="10"/>
  <c r="BF340" i="10"/>
  <c r="BE340" i="10"/>
  <c r="BG341" i="10"/>
  <c r="BF341" i="10"/>
  <c r="BE341" i="10"/>
  <c r="BG342" i="10"/>
  <c r="BF342" i="10"/>
  <c r="BE342" i="10"/>
  <c r="BG343" i="10"/>
  <c r="BF343" i="10"/>
  <c r="BE343" i="10"/>
  <c r="BG344" i="10"/>
  <c r="BF344" i="10"/>
  <c r="BE344" i="10"/>
  <c r="BG345" i="10"/>
  <c r="BF345" i="10"/>
  <c r="BE345" i="10"/>
  <c r="BG346" i="10"/>
  <c r="BF346" i="10"/>
  <c r="BE346" i="10"/>
  <c r="BG347" i="10"/>
  <c r="BF347" i="10"/>
  <c r="BE347" i="10"/>
  <c r="BG348" i="10"/>
  <c r="BF348" i="10"/>
  <c r="BE348" i="10"/>
  <c r="BG349" i="10"/>
  <c r="BF349" i="10"/>
  <c r="BE349" i="10"/>
  <c r="BG350" i="10"/>
  <c r="BF350" i="10"/>
  <c r="BE350" i="10"/>
  <c r="BG351" i="10"/>
  <c r="BF351" i="10"/>
  <c r="BE351" i="10"/>
  <c r="BG352" i="10"/>
  <c r="BF352" i="10"/>
  <c r="BE352" i="10"/>
  <c r="BG353" i="10"/>
  <c r="BF353" i="10"/>
  <c r="BE353" i="10"/>
  <c r="BG354" i="10"/>
  <c r="BF354" i="10"/>
  <c r="BE354" i="10"/>
  <c r="BG355" i="10"/>
  <c r="BF355" i="10"/>
  <c r="BE355" i="10"/>
  <c r="BG356" i="10"/>
  <c r="BF356" i="10"/>
  <c r="BE356" i="10"/>
  <c r="BG357" i="10"/>
  <c r="BF357" i="10"/>
  <c r="BE357" i="10"/>
  <c r="BG358" i="10"/>
  <c r="BF358" i="10"/>
  <c r="BE358" i="10"/>
  <c r="BG359" i="10"/>
  <c r="BF359" i="10"/>
  <c r="BE359" i="10"/>
  <c r="BG360" i="10"/>
  <c r="BF360" i="10"/>
  <c r="BE360" i="10"/>
  <c r="BG361" i="10"/>
  <c r="BF361" i="10"/>
  <c r="BE361" i="10"/>
  <c r="BG362" i="10"/>
  <c r="BF362" i="10"/>
  <c r="BE362" i="10"/>
  <c r="BG363" i="10"/>
  <c r="BF363" i="10"/>
  <c r="BE363" i="10"/>
  <c r="BG364" i="10"/>
  <c r="BF364" i="10"/>
  <c r="BE364" i="10"/>
  <c r="BG365" i="10"/>
  <c r="BF365" i="10"/>
  <c r="BE365" i="10"/>
  <c r="BG366" i="10"/>
  <c r="BF366" i="10"/>
  <c r="BE366" i="10"/>
  <c r="BG367" i="10"/>
  <c r="BF367" i="10"/>
  <c r="BE367" i="10"/>
  <c r="BG368" i="10"/>
  <c r="BF368" i="10"/>
  <c r="BE368" i="10"/>
  <c r="BG369" i="10"/>
  <c r="BF369" i="10"/>
  <c r="BE369" i="10"/>
  <c r="BG370" i="10"/>
  <c r="BF370" i="10"/>
  <c r="BE370" i="10"/>
  <c r="BG371" i="10"/>
  <c r="BF371" i="10"/>
  <c r="BE371" i="10"/>
  <c r="BG372" i="10"/>
  <c r="BF372" i="10"/>
  <c r="BE372" i="10"/>
  <c r="BG373" i="10"/>
  <c r="BF373" i="10"/>
  <c r="BE373" i="10"/>
  <c r="BG374" i="10"/>
  <c r="BF374" i="10"/>
  <c r="BE374" i="10"/>
  <c r="BG375" i="10"/>
  <c r="BF375" i="10"/>
  <c r="BE375" i="10"/>
  <c r="BG376" i="10"/>
  <c r="BF376" i="10"/>
  <c r="BE376" i="10"/>
  <c r="BG377" i="10"/>
  <c r="BF377" i="10"/>
  <c r="BE377" i="10"/>
  <c r="BG378" i="10"/>
  <c r="BF378" i="10"/>
  <c r="BE378" i="10"/>
  <c r="BG379" i="10"/>
  <c r="BF379" i="10"/>
  <c r="BE379" i="10"/>
  <c r="BG380" i="10"/>
  <c r="BF380" i="10"/>
  <c r="BE380" i="10"/>
  <c r="BG381" i="10"/>
  <c r="BF381" i="10"/>
  <c r="BE381" i="10"/>
  <c r="BG382" i="10"/>
  <c r="BF382" i="10"/>
  <c r="BE382" i="10"/>
  <c r="BG383" i="10"/>
  <c r="BF383" i="10"/>
  <c r="BE383" i="10"/>
  <c r="BG384" i="10"/>
  <c r="BF384" i="10"/>
  <c r="BE384" i="10"/>
  <c r="BG385" i="10"/>
  <c r="BF385" i="10"/>
  <c r="BE385" i="10"/>
  <c r="BG386" i="10"/>
  <c r="BF386" i="10"/>
  <c r="BE386" i="10"/>
  <c r="BG387" i="10"/>
  <c r="BF387" i="10"/>
  <c r="BE387" i="10"/>
  <c r="BG388" i="10"/>
  <c r="BF388" i="10"/>
  <c r="BE388" i="10"/>
  <c r="BG389" i="10"/>
  <c r="BF389" i="10"/>
  <c r="BE389" i="10"/>
  <c r="BG390" i="10"/>
  <c r="BF390" i="10"/>
  <c r="BE390" i="10"/>
  <c r="BG391" i="10"/>
  <c r="BF391" i="10"/>
  <c r="BE391" i="10"/>
  <c r="BG392" i="10"/>
  <c r="BF392" i="10"/>
  <c r="BE392" i="10"/>
  <c r="BG393" i="10"/>
  <c r="BF393" i="10"/>
  <c r="BE393" i="10"/>
  <c r="BG394" i="10"/>
  <c r="BF394" i="10"/>
  <c r="BE394" i="10"/>
  <c r="BG395" i="10"/>
  <c r="BF395" i="10"/>
  <c r="BE395" i="10"/>
  <c r="BG396" i="10"/>
  <c r="BF396" i="10"/>
  <c r="BE396" i="10"/>
  <c r="BG397" i="10"/>
  <c r="BF397" i="10"/>
  <c r="BE397" i="10"/>
  <c r="BG398" i="10"/>
  <c r="BF398" i="10"/>
  <c r="BE398" i="10"/>
  <c r="BG399" i="10"/>
  <c r="BF399" i="10"/>
  <c r="BE399" i="10"/>
  <c r="BG400" i="10"/>
  <c r="BF400" i="10"/>
  <c r="BE400" i="10"/>
  <c r="BG401" i="10"/>
  <c r="BF401" i="10"/>
  <c r="BE401" i="10"/>
  <c r="BG402" i="10"/>
  <c r="BF402" i="10"/>
  <c r="BE402" i="10"/>
  <c r="BG403" i="10"/>
  <c r="BF403" i="10"/>
  <c r="BE403" i="10"/>
  <c r="BG404" i="10"/>
  <c r="BF404" i="10"/>
  <c r="BE404" i="10"/>
  <c r="BG405" i="10"/>
  <c r="BF405" i="10"/>
  <c r="BE405" i="10"/>
  <c r="BG406" i="10"/>
  <c r="BF406" i="10"/>
  <c r="BE406" i="10"/>
  <c r="BG408" i="10"/>
  <c r="BF408" i="10"/>
  <c r="BE408" i="10"/>
  <c r="BG409" i="10"/>
  <c r="BF409" i="10"/>
  <c r="BE409" i="10"/>
  <c r="BG410" i="10"/>
  <c r="BF410" i="10"/>
  <c r="BE410" i="10"/>
  <c r="BG411" i="10"/>
  <c r="BF411" i="10"/>
  <c r="BE411" i="10"/>
  <c r="BG412" i="10"/>
  <c r="BF412" i="10"/>
  <c r="BE412" i="10"/>
  <c r="BG413" i="10"/>
  <c r="BF413" i="10"/>
  <c r="BE413" i="10"/>
  <c r="BG414" i="10"/>
  <c r="BF414" i="10"/>
  <c r="BE414" i="10"/>
  <c r="BG415" i="10"/>
  <c r="BF415" i="10"/>
  <c r="BE415" i="10"/>
  <c r="BG416" i="10"/>
  <c r="BF416" i="10"/>
  <c r="BE416" i="10"/>
  <c r="BG417" i="10"/>
  <c r="BF417" i="10"/>
  <c r="BE417" i="10"/>
  <c r="BG418" i="10"/>
  <c r="BF418" i="10"/>
  <c r="BE418" i="10"/>
  <c r="BG419" i="10"/>
  <c r="BF419" i="10"/>
  <c r="BE419" i="10"/>
  <c r="BG420" i="10"/>
  <c r="BF420" i="10"/>
  <c r="BE420" i="10"/>
  <c r="BG421" i="10"/>
  <c r="BF421" i="10"/>
  <c r="BE421" i="10"/>
  <c r="BG422" i="10"/>
  <c r="BF422" i="10"/>
  <c r="BE422" i="10"/>
  <c r="BG423" i="10"/>
  <c r="BF423" i="10"/>
  <c r="BE423" i="10"/>
  <c r="BG424" i="10"/>
  <c r="BF424" i="10"/>
  <c r="BE424" i="10"/>
  <c r="BG425" i="10"/>
  <c r="BF425" i="10"/>
  <c r="BE425" i="10"/>
  <c r="BG426" i="10"/>
  <c r="BF426" i="10"/>
  <c r="BE426" i="10"/>
  <c r="BG427" i="10"/>
  <c r="BF427" i="10"/>
  <c r="BE427" i="10"/>
  <c r="BG428" i="10"/>
  <c r="BF428" i="10"/>
  <c r="BE428" i="10"/>
  <c r="BG429" i="10"/>
  <c r="BF429" i="10"/>
  <c r="BE429" i="10"/>
  <c r="BG430" i="10"/>
  <c r="BF430" i="10"/>
  <c r="BE430" i="10"/>
  <c r="BG431" i="10"/>
  <c r="BF431" i="10"/>
  <c r="BE431" i="10"/>
  <c r="BG432" i="10"/>
  <c r="BF432" i="10"/>
  <c r="BE432" i="10"/>
  <c r="BG433" i="10"/>
  <c r="BF433" i="10"/>
  <c r="BE433" i="10"/>
  <c r="BG434" i="10"/>
  <c r="BF434" i="10"/>
  <c r="BE434" i="10"/>
  <c r="BG435" i="10"/>
  <c r="BF435" i="10"/>
  <c r="BE435" i="10"/>
  <c r="BG436" i="10"/>
  <c r="BF436" i="10"/>
  <c r="BE436" i="10"/>
  <c r="BG437" i="10"/>
  <c r="BF437" i="10"/>
  <c r="BE437" i="10"/>
  <c r="BG438" i="10"/>
  <c r="BF438" i="10"/>
  <c r="BE438" i="10"/>
  <c r="BG439" i="10"/>
  <c r="BF439" i="10"/>
  <c r="BE439" i="10"/>
  <c r="BG440" i="10"/>
  <c r="BF440" i="10"/>
  <c r="BE440" i="10"/>
  <c r="BG441" i="10"/>
  <c r="BF441" i="10"/>
  <c r="BE441" i="10"/>
  <c r="BG442" i="10"/>
  <c r="BF442" i="10"/>
  <c r="BE442" i="10"/>
  <c r="BG443" i="10"/>
  <c r="BF443" i="10"/>
  <c r="BE443" i="10"/>
  <c r="BG444" i="10"/>
  <c r="BF444" i="10"/>
  <c r="BE444" i="10"/>
  <c r="BG445" i="10"/>
  <c r="BF445" i="10"/>
  <c r="BE445" i="10"/>
  <c r="BG446" i="10"/>
  <c r="BF446" i="10"/>
  <c r="BE446" i="10"/>
  <c r="BG447" i="10"/>
  <c r="BF447" i="10"/>
  <c r="BE447" i="10"/>
  <c r="BG448" i="10"/>
  <c r="BF448" i="10"/>
  <c r="BE448" i="10"/>
  <c r="BG449" i="10"/>
  <c r="BF449" i="10"/>
  <c r="BE449" i="10"/>
  <c r="BG450" i="10"/>
  <c r="BF450" i="10"/>
  <c r="BE450" i="10"/>
  <c r="BG451" i="10"/>
  <c r="BF451" i="10"/>
  <c r="BE451" i="10"/>
  <c r="BG452" i="10"/>
  <c r="BF452" i="10"/>
  <c r="BE452" i="10"/>
  <c r="BG453" i="10"/>
  <c r="BF453" i="10"/>
  <c r="BE453" i="10"/>
  <c r="BG454" i="10"/>
  <c r="BF454" i="10"/>
  <c r="BE454" i="10"/>
  <c r="BG455" i="10"/>
  <c r="BF455" i="10"/>
  <c r="BE455" i="10"/>
  <c r="BG456" i="10"/>
  <c r="BF456" i="10"/>
  <c r="BE456" i="10"/>
  <c r="BG457" i="10"/>
  <c r="BF457" i="10"/>
  <c r="BE457" i="10"/>
  <c r="BG458" i="10"/>
  <c r="BF458" i="10"/>
  <c r="BE458" i="10"/>
  <c r="BG460" i="10"/>
  <c r="BF460" i="10"/>
  <c r="BE460" i="10"/>
  <c r="BG461" i="10"/>
  <c r="BF461" i="10"/>
  <c r="BE461" i="10"/>
  <c r="BG462" i="10"/>
  <c r="BF462" i="10"/>
  <c r="BE462" i="10"/>
  <c r="BG463" i="10"/>
  <c r="BF463" i="10"/>
  <c r="BE463" i="10"/>
  <c r="BG464" i="10"/>
  <c r="BF464" i="10"/>
  <c r="BE464" i="10"/>
  <c r="BG465" i="10"/>
  <c r="BF465" i="10"/>
  <c r="BE465" i="10"/>
  <c r="BG466" i="10"/>
  <c r="BF466" i="10"/>
  <c r="BE466" i="10"/>
  <c r="BG467" i="10"/>
  <c r="BF467" i="10"/>
  <c r="BE467" i="10"/>
  <c r="BG468" i="10"/>
  <c r="BF468" i="10"/>
  <c r="BE468" i="10"/>
  <c r="BG469" i="10"/>
  <c r="BF469" i="10"/>
  <c r="BE469" i="10"/>
  <c r="BG470" i="10"/>
  <c r="BF470" i="10"/>
  <c r="BE470" i="10"/>
  <c r="BG471" i="10"/>
  <c r="BF471" i="10"/>
  <c r="BE471" i="10"/>
  <c r="BG472" i="10"/>
  <c r="BF472" i="10"/>
  <c r="BE472" i="10"/>
  <c r="BG473" i="10"/>
  <c r="BF473" i="10"/>
  <c r="BE473" i="10"/>
  <c r="BG474" i="10"/>
  <c r="BF474" i="10"/>
  <c r="BE474" i="10"/>
  <c r="BG475" i="10"/>
  <c r="BF475" i="10"/>
  <c r="BE475" i="10"/>
  <c r="BG476" i="10"/>
  <c r="BF476" i="10"/>
  <c r="BE476" i="10"/>
  <c r="BG477" i="10"/>
  <c r="BF477" i="10"/>
  <c r="BE477" i="10"/>
  <c r="BG478" i="10"/>
  <c r="BF478" i="10"/>
  <c r="BE478" i="10"/>
  <c r="BG479" i="10"/>
  <c r="BF479" i="10"/>
  <c r="BE479" i="10"/>
  <c r="BG480" i="10"/>
  <c r="BF480" i="10"/>
  <c r="BE480" i="10"/>
  <c r="BG481" i="10"/>
  <c r="BF481" i="10"/>
  <c r="BE481" i="10"/>
  <c r="BG482" i="10"/>
  <c r="BF482" i="10"/>
  <c r="BE482" i="10"/>
  <c r="BG483" i="10"/>
  <c r="BF483" i="10"/>
  <c r="BE483" i="10"/>
  <c r="BG484" i="10"/>
  <c r="BF484" i="10"/>
  <c r="BE484" i="10"/>
  <c r="BG485" i="10"/>
  <c r="BF485" i="10"/>
  <c r="BE485" i="10"/>
  <c r="BG486" i="10"/>
  <c r="BF486" i="10"/>
  <c r="BE486" i="10"/>
  <c r="BG487" i="10"/>
  <c r="BF487" i="10"/>
  <c r="BE487" i="10"/>
  <c r="BG488" i="10"/>
  <c r="BF488" i="10"/>
  <c r="BE488" i="10"/>
  <c r="BG489" i="10"/>
  <c r="BF489" i="10"/>
  <c r="BE489" i="10"/>
  <c r="BG490" i="10"/>
  <c r="BF490" i="10"/>
  <c r="BE490" i="10"/>
  <c r="BG491" i="10"/>
  <c r="BF491" i="10"/>
  <c r="BE491" i="10"/>
  <c r="BG492" i="10"/>
  <c r="BF492" i="10"/>
  <c r="BE492" i="10"/>
  <c r="BG493" i="10"/>
  <c r="BF493" i="10"/>
  <c r="BE493" i="10"/>
  <c r="BG494" i="10"/>
  <c r="BF494" i="10"/>
  <c r="BE494" i="10"/>
  <c r="BG495" i="10"/>
  <c r="BF495" i="10"/>
  <c r="BE495" i="10"/>
  <c r="BG496" i="10"/>
  <c r="BF496" i="10"/>
  <c r="BE496" i="10"/>
  <c r="BG497" i="10"/>
  <c r="BF497" i="10"/>
  <c r="BE497" i="10"/>
  <c r="BG498" i="10"/>
  <c r="BF498" i="10"/>
  <c r="BE498" i="10"/>
  <c r="BG499" i="10"/>
  <c r="BF499" i="10"/>
  <c r="BE499" i="10"/>
  <c r="BG500" i="10"/>
  <c r="BF500" i="10"/>
  <c r="BE500" i="10"/>
  <c r="BG501" i="10"/>
  <c r="BF501" i="10"/>
  <c r="BE501" i="10"/>
  <c r="BG502" i="10"/>
  <c r="BF502" i="10"/>
  <c r="BE502" i="10"/>
  <c r="BG503" i="10"/>
  <c r="BF503" i="10"/>
  <c r="BE503" i="10"/>
  <c r="BG504" i="10"/>
  <c r="BF504" i="10"/>
  <c r="BE504" i="10"/>
  <c r="BG505" i="10"/>
  <c r="BF505" i="10"/>
  <c r="BE505" i="10"/>
  <c r="BG506" i="10"/>
  <c r="BF506" i="10"/>
  <c r="BE506" i="10"/>
  <c r="BG507" i="10"/>
  <c r="BF507" i="10"/>
  <c r="BE507" i="10"/>
  <c r="BG508" i="10"/>
  <c r="BF508" i="10"/>
  <c r="BE508" i="10"/>
  <c r="BG509" i="10"/>
  <c r="BF509" i="10"/>
  <c r="BE509" i="10"/>
  <c r="BG510" i="10"/>
  <c r="BF510" i="10"/>
  <c r="BE510" i="10"/>
  <c r="BG511" i="10"/>
  <c r="BF511" i="10"/>
  <c r="BE511" i="10"/>
  <c r="BG512" i="10"/>
  <c r="BF512" i="10"/>
  <c r="BE512" i="10"/>
  <c r="BG513" i="10"/>
  <c r="BF513" i="10"/>
  <c r="BE513" i="10"/>
  <c r="BG514" i="10"/>
  <c r="BF514" i="10"/>
  <c r="BE514" i="10"/>
  <c r="BG515" i="10"/>
  <c r="BF515" i="10"/>
  <c r="BE515" i="10"/>
  <c r="BG516" i="10"/>
  <c r="BF516" i="10"/>
  <c r="BE516" i="10"/>
  <c r="BG517" i="10"/>
  <c r="BF517" i="10"/>
  <c r="BE517" i="10"/>
  <c r="BG518" i="10"/>
  <c r="BF518" i="10"/>
  <c r="BE518" i="10"/>
  <c r="BG519" i="10"/>
  <c r="BF519" i="10"/>
  <c r="BE519" i="10"/>
  <c r="BG520" i="10"/>
  <c r="BF520" i="10"/>
  <c r="BE520" i="10"/>
  <c r="BG521" i="10"/>
  <c r="BF521" i="10"/>
  <c r="BE521" i="10"/>
  <c r="BG522" i="10"/>
  <c r="BF522" i="10"/>
  <c r="BE522" i="10"/>
  <c r="BG523" i="10"/>
  <c r="BF523" i="10"/>
  <c r="BE523" i="10"/>
  <c r="BG524" i="10"/>
  <c r="BF524" i="10"/>
  <c r="BE524" i="10"/>
  <c r="BG525" i="10"/>
  <c r="BF525" i="10"/>
  <c r="BE525" i="10"/>
  <c r="BG526" i="10"/>
  <c r="BF526" i="10"/>
  <c r="BE526" i="10"/>
  <c r="BG527" i="10"/>
  <c r="BF527" i="10"/>
  <c r="BE527" i="10"/>
  <c r="BG528" i="10"/>
  <c r="BF528" i="10"/>
  <c r="BE528" i="10"/>
  <c r="BG529" i="10"/>
  <c r="BF529" i="10"/>
  <c r="BE529" i="10"/>
  <c r="BG530" i="10"/>
  <c r="BF530" i="10"/>
  <c r="BE530" i="10"/>
  <c r="BG531" i="10"/>
  <c r="BF531" i="10"/>
  <c r="BE531" i="10"/>
  <c r="BG532" i="10"/>
  <c r="BF532" i="10"/>
  <c r="BE532" i="10"/>
  <c r="BG533" i="10"/>
  <c r="BF533" i="10"/>
  <c r="BE533" i="10"/>
  <c r="BG534" i="10"/>
  <c r="BF534" i="10"/>
  <c r="BE534" i="10"/>
  <c r="BG535" i="10"/>
  <c r="BF535" i="10"/>
  <c r="BE535" i="10"/>
  <c r="BG536" i="10"/>
  <c r="BF536" i="10"/>
  <c r="BE536" i="10"/>
  <c r="BG537" i="10"/>
  <c r="BF537" i="10"/>
  <c r="BE537" i="10"/>
  <c r="BG538" i="10"/>
  <c r="BF538" i="10"/>
  <c r="BE538" i="10"/>
  <c r="BG539" i="10"/>
  <c r="BF539" i="10"/>
  <c r="BE539" i="10"/>
  <c r="BG540" i="10"/>
  <c r="BF540" i="10"/>
  <c r="BE540" i="10"/>
  <c r="BG541" i="10"/>
  <c r="BF541" i="10"/>
  <c r="BE541" i="10"/>
  <c r="BG542" i="10"/>
  <c r="BF542" i="10"/>
  <c r="BE542" i="10"/>
  <c r="BG543" i="10"/>
  <c r="BF543" i="10"/>
  <c r="BE543" i="10"/>
  <c r="BG544" i="10"/>
  <c r="BF544" i="10"/>
  <c r="BE544" i="10"/>
  <c r="BG545" i="10"/>
  <c r="BF545" i="10"/>
  <c r="BE545" i="10"/>
  <c r="BG546" i="10"/>
  <c r="BF546" i="10"/>
  <c r="BE546" i="10"/>
  <c r="BG547" i="10"/>
  <c r="BF547" i="10"/>
  <c r="BE547" i="10"/>
  <c r="BG548" i="10"/>
  <c r="BF548" i="10"/>
  <c r="BE548" i="10"/>
  <c r="BG549" i="10"/>
  <c r="BF549" i="10"/>
  <c r="BE549" i="10"/>
  <c r="BG550" i="10"/>
  <c r="BF550" i="10"/>
  <c r="BE550" i="10"/>
  <c r="BG551" i="10"/>
  <c r="BF551" i="10"/>
  <c r="BE551" i="10"/>
  <c r="BG552" i="10"/>
  <c r="BF552" i="10"/>
  <c r="BE552" i="10"/>
  <c r="BG553" i="10"/>
  <c r="BF553" i="10"/>
  <c r="BE553" i="10"/>
  <c r="BG554" i="10"/>
  <c r="BF554" i="10"/>
  <c r="BE554" i="10"/>
  <c r="BG555" i="10"/>
  <c r="BF555" i="10"/>
  <c r="BE555" i="10"/>
  <c r="BG556" i="10"/>
  <c r="BF556" i="10"/>
  <c r="BE556" i="10"/>
  <c r="BG557" i="10"/>
  <c r="BF557" i="10"/>
  <c r="BE557" i="10"/>
  <c r="BG558" i="10"/>
  <c r="BF558" i="10"/>
  <c r="BE558" i="10"/>
  <c r="BG559" i="10"/>
  <c r="BF559" i="10"/>
  <c r="BE559" i="10"/>
  <c r="BG560" i="10"/>
  <c r="BF560" i="10"/>
  <c r="BE560" i="10"/>
  <c r="BG561" i="10"/>
  <c r="BF561" i="10"/>
  <c r="BE561" i="10"/>
  <c r="BG562" i="10"/>
  <c r="BF562" i="10"/>
  <c r="BE562" i="10"/>
  <c r="BG563" i="10"/>
  <c r="BF563" i="10"/>
  <c r="BE563" i="10"/>
  <c r="BG564" i="10"/>
  <c r="BF564" i="10"/>
  <c r="BE564" i="10"/>
  <c r="BG565" i="10"/>
  <c r="BF565" i="10"/>
  <c r="BE565" i="10"/>
  <c r="BG566" i="10"/>
  <c r="BF566" i="10"/>
  <c r="BE566" i="10"/>
  <c r="BG567" i="10"/>
  <c r="BF567" i="10"/>
  <c r="BE567" i="10"/>
  <c r="BG568" i="10"/>
  <c r="BF568" i="10"/>
  <c r="BE568" i="10"/>
  <c r="BG569" i="10"/>
  <c r="BF569" i="10"/>
  <c r="BE569" i="10"/>
  <c r="BG570" i="10"/>
  <c r="BF570" i="10"/>
  <c r="BE570" i="10"/>
  <c r="BG571" i="10"/>
  <c r="BF571" i="10"/>
  <c r="BE571" i="10"/>
  <c r="BG572" i="10"/>
  <c r="BF572" i="10"/>
  <c r="BE572" i="10"/>
  <c r="BG573" i="10"/>
  <c r="BF573" i="10"/>
  <c r="BE573" i="10"/>
  <c r="BG574" i="10"/>
  <c r="BF574" i="10"/>
  <c r="BE574" i="10"/>
  <c r="BG575" i="10"/>
  <c r="BF575" i="10"/>
  <c r="BE575" i="10"/>
  <c r="BG576" i="10"/>
  <c r="BF576" i="10"/>
  <c r="BE576" i="10"/>
  <c r="BG577" i="10"/>
  <c r="BF577" i="10"/>
  <c r="BE577" i="10"/>
  <c r="BG578" i="10"/>
  <c r="BF578" i="10"/>
  <c r="BE578" i="10"/>
  <c r="BG579" i="10"/>
  <c r="BF579" i="10"/>
  <c r="BE579" i="10"/>
  <c r="BG580" i="10"/>
  <c r="BF580" i="10"/>
  <c r="BE580" i="10"/>
  <c r="BG581" i="10"/>
  <c r="BF581" i="10"/>
  <c r="BE581" i="10"/>
  <c r="BG582" i="10"/>
  <c r="BF582" i="10"/>
  <c r="BE582" i="10"/>
  <c r="BG583" i="10"/>
  <c r="BF583" i="10"/>
  <c r="BE583" i="10"/>
  <c r="BG584" i="10"/>
  <c r="BF584" i="10"/>
  <c r="BE584" i="10"/>
  <c r="BG585" i="10"/>
  <c r="BF585" i="10"/>
  <c r="BE585" i="10"/>
  <c r="BG586" i="10"/>
  <c r="BF586" i="10"/>
  <c r="BE586" i="10"/>
  <c r="BG587" i="10"/>
  <c r="BF587" i="10"/>
  <c r="BE587" i="10"/>
  <c r="BG588" i="10"/>
  <c r="BF588" i="10"/>
  <c r="BE588" i="10"/>
  <c r="BG589" i="10"/>
  <c r="BF589" i="10"/>
  <c r="BE589" i="10"/>
  <c r="BG590" i="10"/>
  <c r="BF590" i="10"/>
  <c r="BE590" i="10"/>
  <c r="BG591" i="10"/>
  <c r="BF591" i="10"/>
  <c r="BE591" i="10"/>
  <c r="BG592" i="10"/>
  <c r="BF592" i="10"/>
  <c r="BE592" i="10"/>
  <c r="BG593" i="10"/>
  <c r="BF593" i="10"/>
  <c r="BE593" i="10"/>
  <c r="BG594" i="10"/>
  <c r="BF594" i="10"/>
  <c r="BE594" i="10"/>
  <c r="BG595" i="10"/>
  <c r="BF595" i="10"/>
  <c r="BE595" i="10"/>
  <c r="BG596" i="10"/>
  <c r="BF596" i="10"/>
  <c r="BE596" i="10"/>
  <c r="BG597" i="10"/>
  <c r="BF597" i="10"/>
  <c r="BE597" i="10"/>
  <c r="BG598" i="10"/>
  <c r="BF598" i="10"/>
  <c r="BE598" i="10"/>
  <c r="BG599" i="10"/>
  <c r="BF599" i="10"/>
  <c r="BE599" i="10"/>
  <c r="BG600" i="10"/>
  <c r="BF600" i="10"/>
  <c r="BE600" i="10"/>
  <c r="BG601" i="10"/>
  <c r="BF601" i="10"/>
  <c r="BE601" i="10"/>
  <c r="BG602" i="10"/>
  <c r="BF602" i="10"/>
  <c r="BE602" i="10"/>
  <c r="BG603" i="10"/>
  <c r="BF603" i="10"/>
  <c r="BE603" i="10"/>
  <c r="BG604" i="10"/>
  <c r="BF604" i="10"/>
  <c r="BE604" i="10"/>
  <c r="BG605" i="10"/>
  <c r="BF605" i="10"/>
  <c r="BE605" i="10"/>
  <c r="BG606" i="10"/>
  <c r="BF606" i="10"/>
  <c r="BE606" i="10"/>
  <c r="BG607" i="10"/>
  <c r="BF607" i="10"/>
  <c r="BE607" i="10"/>
  <c r="BG608" i="10"/>
  <c r="BF608" i="10"/>
  <c r="BE608" i="10"/>
  <c r="BG609" i="10"/>
  <c r="BF609" i="10"/>
  <c r="BE609" i="10"/>
  <c r="BG610" i="10"/>
  <c r="BF610" i="10"/>
  <c r="BE610" i="10"/>
  <c r="BG611" i="10"/>
  <c r="BF611" i="10"/>
  <c r="BE611" i="10"/>
  <c r="BG612" i="10"/>
  <c r="BF612" i="10"/>
  <c r="BE612" i="10"/>
  <c r="BG613" i="10"/>
  <c r="BF613" i="10"/>
  <c r="BE613" i="10"/>
  <c r="BG614" i="10"/>
  <c r="BF614" i="10"/>
  <c r="BE614" i="10"/>
  <c r="BG615" i="10"/>
  <c r="BF615" i="10"/>
  <c r="BE615" i="10"/>
  <c r="BG616" i="10"/>
  <c r="BF616" i="10"/>
  <c r="BE616" i="10"/>
  <c r="BG617" i="10"/>
  <c r="BF617" i="10"/>
  <c r="BE617" i="10"/>
  <c r="BG618" i="10"/>
  <c r="BF618" i="10"/>
  <c r="BE618" i="10"/>
  <c r="BG619" i="10"/>
  <c r="BF619" i="10"/>
  <c r="BE619" i="10"/>
  <c r="BG620" i="10"/>
  <c r="BF620" i="10"/>
  <c r="BE620" i="10"/>
  <c r="BG621" i="10"/>
  <c r="BF621" i="10"/>
  <c r="BE621" i="10"/>
  <c r="BG622" i="10"/>
  <c r="BF622" i="10"/>
  <c r="BE622" i="10"/>
  <c r="BG623" i="10"/>
  <c r="BF623" i="10"/>
  <c r="BE623" i="10"/>
  <c r="BG624" i="10"/>
  <c r="BF624" i="10"/>
  <c r="BE624" i="10"/>
  <c r="BG625" i="10"/>
  <c r="BF625" i="10"/>
  <c r="BE625" i="10"/>
  <c r="BG626" i="10"/>
  <c r="BF626" i="10"/>
  <c r="BE626" i="10"/>
  <c r="BG627" i="10"/>
  <c r="BF627" i="10"/>
  <c r="BE627" i="10"/>
  <c r="BG628" i="10"/>
  <c r="BF628" i="10"/>
  <c r="BE628" i="10"/>
  <c r="BG629" i="10"/>
  <c r="BF629" i="10"/>
  <c r="BE629" i="10"/>
  <c r="BG630" i="10"/>
  <c r="BF630" i="10"/>
  <c r="BE630" i="10"/>
  <c r="BG631" i="10"/>
  <c r="BF631" i="10"/>
  <c r="BE631" i="10"/>
  <c r="BG632" i="10"/>
  <c r="BF632" i="10"/>
  <c r="BE632" i="10"/>
  <c r="BG633" i="10"/>
  <c r="BF633" i="10"/>
  <c r="BE633" i="10"/>
  <c r="BG634" i="10"/>
  <c r="BF634" i="10"/>
  <c r="BE634" i="10"/>
  <c r="BG635" i="10"/>
  <c r="BF635" i="10"/>
  <c r="BE635" i="10"/>
  <c r="BG636" i="10"/>
  <c r="BF636" i="10"/>
  <c r="BE636" i="10"/>
  <c r="BG637" i="10"/>
  <c r="BF637" i="10"/>
  <c r="BE637" i="10"/>
  <c r="BG638" i="10"/>
  <c r="BF638" i="10"/>
  <c r="BE638" i="10"/>
  <c r="BG639" i="10"/>
  <c r="BF639" i="10"/>
  <c r="BE639" i="10"/>
  <c r="BG640" i="10"/>
  <c r="BF640" i="10"/>
  <c r="BE640" i="10"/>
  <c r="BG641" i="10"/>
  <c r="BF641" i="10"/>
  <c r="BE641" i="10"/>
  <c r="BG642" i="10"/>
  <c r="BF642" i="10"/>
  <c r="BE642" i="10"/>
  <c r="BG643" i="10"/>
  <c r="BF643" i="10"/>
  <c r="BE643" i="10"/>
  <c r="BG644" i="10"/>
  <c r="BF644" i="10"/>
  <c r="BE644" i="10"/>
  <c r="BG645" i="10"/>
  <c r="BF645" i="10"/>
  <c r="BE645" i="10"/>
  <c r="BG646" i="10"/>
  <c r="BF646" i="10"/>
  <c r="BE646" i="10"/>
  <c r="BG647" i="10"/>
  <c r="BF647" i="10"/>
  <c r="BE647" i="10"/>
  <c r="BG648" i="10"/>
  <c r="BF648" i="10"/>
  <c r="BE648" i="10"/>
  <c r="BG649" i="10"/>
  <c r="BF649" i="10"/>
  <c r="BE649" i="10"/>
  <c r="BG650" i="10"/>
  <c r="BF650" i="10"/>
  <c r="BE650" i="10"/>
  <c r="BG651" i="10"/>
  <c r="BF651" i="10"/>
  <c r="BE651" i="10"/>
  <c r="BG652" i="10"/>
  <c r="BF652" i="10"/>
  <c r="BE652" i="10"/>
  <c r="BG653" i="10"/>
  <c r="BF653" i="10"/>
  <c r="BE653" i="10"/>
  <c r="BG654" i="10"/>
  <c r="BF654" i="10"/>
  <c r="BE654" i="10"/>
  <c r="BG655" i="10"/>
  <c r="BF655" i="10"/>
  <c r="BE655" i="10"/>
  <c r="BG656" i="10"/>
  <c r="BF656" i="10"/>
  <c r="BE656" i="10"/>
  <c r="BG657" i="10"/>
  <c r="BF657" i="10"/>
  <c r="BE657" i="10"/>
  <c r="BG658" i="10"/>
  <c r="BF658" i="10"/>
  <c r="BE658" i="10"/>
  <c r="BG659" i="10"/>
  <c r="BF659" i="10"/>
  <c r="BE659" i="10"/>
  <c r="BG660" i="10"/>
  <c r="BF660" i="10"/>
  <c r="BE660" i="10"/>
  <c r="BG661" i="10"/>
  <c r="BF661" i="10"/>
  <c r="BE661" i="10"/>
  <c r="BG662" i="10"/>
  <c r="BF662" i="10"/>
  <c r="BE662" i="10"/>
  <c r="BG663" i="10"/>
  <c r="BF663" i="10"/>
  <c r="BE663" i="10"/>
  <c r="BG664" i="10"/>
  <c r="BF664" i="10"/>
  <c r="BE664" i="10"/>
  <c r="BG665" i="10"/>
  <c r="BF665" i="10"/>
  <c r="BE665" i="10"/>
  <c r="BG666" i="10"/>
  <c r="BF666" i="10"/>
  <c r="BE666" i="10"/>
  <c r="BG667" i="10"/>
  <c r="BF667" i="10"/>
  <c r="BE667" i="10"/>
  <c r="BG668" i="10"/>
  <c r="BF668" i="10"/>
  <c r="BE668" i="10"/>
  <c r="BG669" i="10"/>
  <c r="BF669" i="10"/>
  <c r="BE669" i="10"/>
  <c r="BG670" i="10"/>
  <c r="BF670" i="10"/>
  <c r="BE670" i="10"/>
  <c r="BG671" i="10"/>
  <c r="BF671" i="10"/>
  <c r="BE671" i="10"/>
  <c r="BG672" i="10"/>
  <c r="BF672" i="10"/>
  <c r="BE672" i="10"/>
  <c r="BG673" i="10"/>
  <c r="BF673" i="10"/>
  <c r="BE673" i="10"/>
  <c r="BG674" i="10"/>
  <c r="BF674" i="10"/>
  <c r="BE674" i="10"/>
  <c r="BG675" i="10"/>
  <c r="BF675" i="10"/>
  <c r="BE675" i="10"/>
  <c r="BG676" i="10"/>
  <c r="BF676" i="10"/>
  <c r="BE676" i="10"/>
  <c r="BG677" i="10"/>
  <c r="BF677" i="10"/>
  <c r="BE677" i="10"/>
  <c r="BG678" i="10"/>
  <c r="BF678" i="10"/>
  <c r="BE678" i="10"/>
  <c r="BG679" i="10"/>
  <c r="BF679" i="10"/>
  <c r="BE679" i="10"/>
  <c r="BG680" i="10"/>
  <c r="BF680" i="10"/>
  <c r="BE680" i="10"/>
  <c r="BG681" i="10"/>
  <c r="BF681" i="10"/>
  <c r="BE681" i="10"/>
  <c r="BG682" i="10"/>
  <c r="BF682" i="10"/>
  <c r="BE682" i="10"/>
  <c r="BG683" i="10"/>
  <c r="BF683" i="10"/>
  <c r="BE683" i="10"/>
  <c r="BG684" i="10"/>
  <c r="BF684" i="10"/>
  <c r="BE684" i="10"/>
  <c r="BG685" i="10"/>
  <c r="BF685" i="10"/>
  <c r="BE685" i="10"/>
  <c r="BG686" i="10"/>
  <c r="BF686" i="10"/>
  <c r="BE686" i="10"/>
  <c r="BG687" i="10"/>
  <c r="BF687" i="10"/>
  <c r="BE687" i="10"/>
  <c r="BG688" i="10"/>
  <c r="BF688" i="10"/>
  <c r="BE688" i="10"/>
  <c r="BG689" i="10"/>
  <c r="BF689" i="10"/>
  <c r="BE689" i="10"/>
  <c r="BG690" i="10"/>
  <c r="BF690" i="10"/>
  <c r="BE690" i="10"/>
  <c r="BG691" i="10"/>
  <c r="BF691" i="10"/>
  <c r="BE691" i="10"/>
  <c r="BG692" i="10"/>
  <c r="BF692" i="10"/>
  <c r="BE692" i="10"/>
  <c r="BG693" i="10"/>
  <c r="BF693" i="10"/>
  <c r="BE693" i="10"/>
  <c r="BG694" i="10"/>
  <c r="BF694" i="10"/>
  <c r="BE694" i="10"/>
  <c r="BG695" i="10"/>
  <c r="BF695" i="10"/>
  <c r="BE695" i="10"/>
  <c r="BG696" i="10"/>
  <c r="BF696" i="10"/>
  <c r="BE696" i="10"/>
  <c r="BG697" i="10"/>
  <c r="BF697" i="10"/>
  <c r="BE697" i="10"/>
  <c r="BG698" i="10"/>
  <c r="BF698" i="10"/>
  <c r="BE698" i="10"/>
  <c r="BG699" i="10"/>
  <c r="BF699" i="10"/>
  <c r="BE699" i="10"/>
  <c r="BG700" i="10"/>
  <c r="BF700" i="10"/>
  <c r="BE700" i="10"/>
  <c r="BG701" i="10"/>
  <c r="BF701" i="10"/>
  <c r="BE701" i="10"/>
  <c r="BG702" i="10"/>
  <c r="BF702" i="10"/>
  <c r="BE702" i="10"/>
  <c r="BG703" i="10"/>
  <c r="BF703" i="10"/>
  <c r="BE703" i="10"/>
  <c r="BG704" i="10"/>
  <c r="BF704" i="10"/>
  <c r="BE704" i="10"/>
  <c r="BG705" i="10"/>
  <c r="BF705" i="10"/>
  <c r="BE705" i="10"/>
  <c r="BG706" i="10"/>
  <c r="BF706" i="10"/>
  <c r="BE706" i="10"/>
  <c r="BG707" i="10"/>
  <c r="BF707" i="10"/>
  <c r="BE707" i="10"/>
  <c r="BG708" i="10"/>
  <c r="BF708" i="10"/>
  <c r="BE708" i="10"/>
  <c r="BG709" i="10"/>
  <c r="BF709" i="10"/>
  <c r="BE709" i="10"/>
  <c r="BG710" i="10"/>
  <c r="BF710" i="10"/>
  <c r="BE710" i="10"/>
  <c r="BG711" i="10"/>
  <c r="BF711" i="10"/>
  <c r="BE711" i="10"/>
  <c r="BG712" i="10"/>
  <c r="BF712" i="10"/>
  <c r="BE712" i="10"/>
  <c r="BG713" i="10"/>
  <c r="BF713" i="10"/>
  <c r="BE713" i="10"/>
  <c r="BG714" i="10"/>
  <c r="BF714" i="10"/>
  <c r="BE714" i="10"/>
  <c r="BG715" i="10"/>
  <c r="BF715" i="10"/>
  <c r="BE715" i="10"/>
  <c r="BG716" i="10"/>
  <c r="BF716" i="10"/>
  <c r="BE716" i="10"/>
  <c r="BG717" i="10"/>
  <c r="BF717" i="10"/>
  <c r="BE717" i="10"/>
  <c r="BG718" i="10"/>
  <c r="BF718" i="10"/>
  <c r="BE718" i="10"/>
  <c r="BG719" i="10"/>
  <c r="BF719" i="10"/>
  <c r="BE719" i="10"/>
  <c r="BG720" i="10"/>
  <c r="BF720" i="10"/>
  <c r="BE720" i="10"/>
  <c r="BG721" i="10"/>
  <c r="BF721" i="10"/>
  <c r="BE721" i="10"/>
  <c r="BG722" i="10"/>
  <c r="BF722" i="10"/>
  <c r="BE722" i="10"/>
  <c r="BG723" i="10"/>
  <c r="BF723" i="10"/>
  <c r="BE723" i="10"/>
  <c r="BG724" i="10"/>
  <c r="BF724" i="10"/>
  <c r="BE724" i="10"/>
  <c r="BG725" i="10"/>
  <c r="BF725" i="10"/>
  <c r="BE725" i="10"/>
  <c r="BG726" i="10"/>
  <c r="BF726" i="10"/>
  <c r="BE726" i="10"/>
  <c r="BG727" i="10"/>
  <c r="BF727" i="10"/>
  <c r="BE727" i="10"/>
  <c r="BG728" i="10"/>
  <c r="BF728" i="10"/>
  <c r="BE728" i="10"/>
  <c r="BG729" i="10"/>
  <c r="BF729" i="10"/>
  <c r="BE729" i="10"/>
  <c r="BG730" i="10"/>
  <c r="BF730" i="10"/>
  <c r="BE730" i="10"/>
  <c r="BG732" i="10"/>
  <c r="BF732" i="10"/>
  <c r="BE732" i="10"/>
  <c r="BG733" i="10"/>
  <c r="BF733" i="10"/>
  <c r="BE733" i="10"/>
  <c r="BG734" i="10"/>
  <c r="BF734" i="10"/>
  <c r="BE734" i="10"/>
  <c r="BG735" i="10"/>
  <c r="BF735" i="10"/>
  <c r="BE735" i="10"/>
  <c r="BG736" i="10"/>
  <c r="BF736" i="10"/>
  <c r="BE736" i="10"/>
  <c r="BG737" i="10"/>
  <c r="BF737" i="10"/>
  <c r="BE737" i="10"/>
  <c r="BG738" i="10"/>
  <c r="BF738" i="10"/>
  <c r="BE738" i="10"/>
  <c r="BG739" i="10"/>
  <c r="BF739" i="10"/>
  <c r="BE739" i="10"/>
  <c r="BG740" i="10"/>
  <c r="BF740" i="10"/>
  <c r="BE740" i="10"/>
  <c r="BG741" i="10"/>
  <c r="BF741" i="10"/>
  <c r="BE741" i="10"/>
  <c r="BG742" i="10"/>
  <c r="BF742" i="10"/>
  <c r="BE742" i="10"/>
  <c r="BG743" i="10"/>
  <c r="BF743" i="10"/>
  <c r="BE743" i="10"/>
  <c r="BG744" i="10"/>
  <c r="BF744" i="10"/>
  <c r="BE744" i="10"/>
  <c r="BG745" i="10"/>
  <c r="BF745" i="10"/>
  <c r="BE745" i="10"/>
  <c r="BG746" i="10"/>
  <c r="BF746" i="10"/>
  <c r="BE746" i="10"/>
  <c r="BG747" i="10"/>
  <c r="BF747" i="10"/>
  <c r="BE747" i="10"/>
  <c r="BG748" i="10"/>
  <c r="BF748" i="10"/>
  <c r="BE748" i="10"/>
  <c r="BG749" i="10"/>
  <c r="BF749" i="10"/>
  <c r="BE749" i="10"/>
  <c r="BG750" i="10"/>
  <c r="BF750" i="10"/>
  <c r="BE750" i="10"/>
  <c r="BG751" i="10"/>
  <c r="BF751" i="10"/>
  <c r="BE751" i="10"/>
  <c r="BG752" i="10"/>
  <c r="BF752" i="10"/>
  <c r="BE752" i="10"/>
  <c r="BG753" i="10"/>
  <c r="BF753" i="10"/>
  <c r="BE753" i="10"/>
  <c r="BG754" i="10"/>
  <c r="BF754" i="10"/>
  <c r="BE754" i="10"/>
  <c r="BG755" i="10"/>
  <c r="BF755" i="10"/>
  <c r="BE755" i="10"/>
  <c r="BG756" i="10"/>
  <c r="BF756" i="10"/>
  <c r="BE756" i="10"/>
  <c r="BG757" i="10"/>
  <c r="BF757" i="10"/>
  <c r="BE757" i="10"/>
  <c r="BG758" i="10"/>
  <c r="BF758" i="10"/>
  <c r="BE758" i="10"/>
  <c r="BG759" i="10"/>
  <c r="BF759" i="10"/>
  <c r="BE759" i="10"/>
  <c r="BG760" i="10"/>
  <c r="BF760" i="10"/>
  <c r="BE760" i="10"/>
  <c r="BG761" i="10"/>
  <c r="BF761" i="10"/>
  <c r="BE761" i="10"/>
  <c r="BG762" i="10"/>
  <c r="BF762" i="10"/>
  <c r="BE762" i="10"/>
  <c r="BG763" i="10"/>
  <c r="BF763" i="10"/>
  <c r="BE763" i="10"/>
  <c r="BG764" i="10"/>
  <c r="BF764" i="10"/>
  <c r="BE764" i="10"/>
  <c r="BG765" i="10"/>
  <c r="BF765" i="10"/>
  <c r="BE765" i="10"/>
  <c r="BG766" i="10"/>
  <c r="BF766" i="10"/>
  <c r="BE766" i="10"/>
  <c r="BG767" i="10"/>
  <c r="BF767" i="10"/>
  <c r="BE767" i="10"/>
  <c r="BG768" i="10"/>
  <c r="BF768" i="10"/>
  <c r="BE768" i="10"/>
  <c r="BG769" i="10"/>
  <c r="BF769" i="10"/>
  <c r="BE769" i="10"/>
  <c r="BG770" i="10"/>
  <c r="BF770" i="10"/>
  <c r="BE770" i="10"/>
  <c r="BG771" i="10"/>
  <c r="BF771" i="10"/>
  <c r="BE771" i="10"/>
  <c r="BG772" i="10"/>
  <c r="BF772" i="10"/>
  <c r="BE772" i="10"/>
  <c r="BG773" i="10"/>
  <c r="BF773" i="10"/>
  <c r="BE773" i="10"/>
  <c r="BG774" i="10"/>
  <c r="BF774" i="10"/>
  <c r="BE774" i="10"/>
  <c r="BG775" i="10"/>
  <c r="BF775" i="10"/>
  <c r="BE775" i="10"/>
  <c r="BG776" i="10"/>
  <c r="BF776" i="10"/>
  <c r="BE776" i="10"/>
  <c r="BG777" i="10"/>
  <c r="BF777" i="10"/>
  <c r="BE777" i="10"/>
  <c r="BG778" i="10"/>
  <c r="BF778" i="10"/>
  <c r="BE778" i="10"/>
  <c r="BG779" i="10"/>
  <c r="BF779" i="10"/>
  <c r="BE779" i="10"/>
  <c r="BG780" i="10"/>
  <c r="BF780" i="10"/>
  <c r="BE780" i="10"/>
  <c r="BG781" i="10"/>
  <c r="BF781" i="10"/>
  <c r="BE781" i="10"/>
  <c r="BG782" i="10"/>
  <c r="BF782" i="10"/>
  <c r="BE782" i="10"/>
  <c r="BG783" i="10"/>
  <c r="BF783" i="10"/>
  <c r="BE783" i="10"/>
  <c r="BG784" i="10"/>
  <c r="BF784" i="10"/>
  <c r="BE784" i="10"/>
  <c r="BG785" i="10"/>
  <c r="BF785" i="10"/>
  <c r="BE785" i="10"/>
  <c r="BG786" i="10"/>
  <c r="BF786" i="10"/>
  <c r="BE786" i="10"/>
  <c r="BG787" i="10"/>
  <c r="BF787" i="10"/>
  <c r="BE787" i="10"/>
  <c r="BG788" i="10"/>
  <c r="BF788" i="10"/>
  <c r="BE788" i="10"/>
  <c r="BG789" i="10"/>
  <c r="BF789" i="10"/>
  <c r="BE789" i="10"/>
  <c r="BG790" i="10"/>
  <c r="BF790" i="10"/>
  <c r="BE790" i="10"/>
  <c r="BG791" i="10"/>
  <c r="BF791" i="10"/>
  <c r="BE791" i="10"/>
  <c r="BG792" i="10"/>
  <c r="BF792" i="10"/>
  <c r="BE792" i="10"/>
  <c r="BG793" i="10"/>
  <c r="BF793" i="10"/>
  <c r="BE793" i="10"/>
  <c r="BG794" i="10"/>
  <c r="BF794" i="10"/>
  <c r="BE794" i="10"/>
  <c r="BG795" i="10"/>
  <c r="BF795" i="10"/>
  <c r="BE795" i="10"/>
  <c r="BG796" i="10"/>
  <c r="BF796" i="10"/>
  <c r="BE796" i="10"/>
  <c r="BG797" i="10"/>
  <c r="BF797" i="10"/>
  <c r="BE797" i="10"/>
  <c r="BG798" i="10"/>
  <c r="BF798" i="10"/>
  <c r="BE798" i="10"/>
  <c r="BG799" i="10"/>
  <c r="BF799" i="10"/>
  <c r="BE799" i="10"/>
  <c r="BG800" i="10"/>
  <c r="BF800" i="10"/>
  <c r="BE800" i="10"/>
  <c r="BG801" i="10"/>
  <c r="BF801" i="10"/>
  <c r="BE801" i="10"/>
  <c r="BG802" i="10"/>
  <c r="BF802" i="10"/>
  <c r="BE802" i="10"/>
  <c r="BG803" i="10"/>
  <c r="BF803" i="10"/>
  <c r="BE803" i="10"/>
  <c r="BG804" i="10"/>
  <c r="BF804" i="10"/>
  <c r="BE804" i="10"/>
  <c r="BG805" i="10"/>
  <c r="BF805" i="10"/>
  <c r="BE805" i="10"/>
  <c r="BG806" i="10"/>
  <c r="BF806" i="10"/>
  <c r="BE806" i="10"/>
  <c r="BG807" i="10"/>
  <c r="BF807" i="10"/>
  <c r="BE807" i="10"/>
  <c r="BG808" i="10"/>
  <c r="BF808" i="10"/>
  <c r="BE808" i="10"/>
  <c r="BG809" i="10"/>
  <c r="BF809" i="10"/>
  <c r="BE809" i="10"/>
  <c r="BG810" i="10"/>
  <c r="BF810" i="10"/>
  <c r="BE810" i="10"/>
  <c r="BG811" i="10"/>
  <c r="BF811" i="10"/>
  <c r="BE811" i="10"/>
  <c r="BG812" i="10"/>
  <c r="BF812" i="10"/>
  <c r="BE812" i="10"/>
  <c r="BG813" i="10"/>
  <c r="BF813" i="10"/>
  <c r="BE813" i="10"/>
  <c r="BG814" i="10"/>
  <c r="BF814" i="10"/>
  <c r="BE814" i="10"/>
  <c r="BG815" i="10"/>
  <c r="BF815" i="10"/>
  <c r="BE815" i="10"/>
  <c r="BG816" i="10"/>
  <c r="BF816" i="10"/>
  <c r="BE816" i="10"/>
  <c r="BG817" i="10"/>
  <c r="BF817" i="10"/>
  <c r="BE817" i="10"/>
  <c r="BG818" i="10"/>
  <c r="BF818" i="10"/>
  <c r="BE818" i="10"/>
  <c r="BG819" i="10"/>
  <c r="BF819" i="10"/>
  <c r="BE819" i="10"/>
  <c r="BG820" i="10"/>
  <c r="BF820" i="10"/>
  <c r="BE820" i="10"/>
  <c r="BG821" i="10"/>
  <c r="BF821" i="10"/>
  <c r="BE821" i="10"/>
  <c r="BG822" i="10"/>
  <c r="BF822" i="10"/>
  <c r="BE822" i="10"/>
  <c r="BG823" i="10"/>
  <c r="BF823" i="10"/>
  <c r="BE823" i="10"/>
  <c r="BG824" i="10"/>
  <c r="BF824" i="10"/>
  <c r="BE824" i="10"/>
  <c r="BG825" i="10"/>
  <c r="BF825" i="10"/>
  <c r="BE825" i="10"/>
  <c r="BG826" i="10"/>
  <c r="BF826" i="10"/>
  <c r="BE826" i="10"/>
  <c r="BG827" i="10"/>
  <c r="BF827" i="10"/>
  <c r="BE827" i="10"/>
  <c r="BG828" i="10"/>
  <c r="BF828" i="10"/>
  <c r="BE828" i="10"/>
  <c r="BG829" i="10"/>
  <c r="BF829" i="10"/>
  <c r="BE829" i="10"/>
  <c r="BG830" i="10"/>
  <c r="BF830" i="10"/>
  <c r="BE830" i="10"/>
  <c r="BG831" i="10"/>
  <c r="BF831" i="10"/>
  <c r="BE831" i="10"/>
  <c r="BG832" i="10"/>
  <c r="BF832" i="10"/>
  <c r="BE832" i="10"/>
  <c r="BG833" i="10"/>
  <c r="BF833" i="10"/>
  <c r="BE833" i="10"/>
  <c r="BG834" i="10"/>
  <c r="BF834" i="10"/>
  <c r="BE834" i="10"/>
  <c r="BG835" i="10"/>
  <c r="BF835" i="10"/>
  <c r="BE835" i="10"/>
  <c r="BG836" i="10"/>
  <c r="BF836" i="10"/>
  <c r="BE836" i="10"/>
  <c r="BG837" i="10"/>
  <c r="BF837" i="10"/>
  <c r="BE837" i="10"/>
  <c r="BG838" i="10"/>
  <c r="BF838" i="10"/>
  <c r="BE838" i="10"/>
  <c r="BG839" i="10"/>
  <c r="BF839" i="10"/>
  <c r="BE839" i="10"/>
  <c r="BG840" i="10"/>
  <c r="BF840" i="10"/>
  <c r="BE840" i="10"/>
  <c r="BG841" i="10"/>
  <c r="BF841" i="10"/>
  <c r="BE841" i="10"/>
  <c r="BG842" i="10"/>
  <c r="BF842" i="10"/>
  <c r="BE842" i="10"/>
  <c r="BG843" i="10"/>
  <c r="BF843" i="10"/>
  <c r="BE843" i="10"/>
  <c r="BG844" i="10"/>
  <c r="BF844" i="10"/>
  <c r="BE844" i="10"/>
  <c r="BG845" i="10"/>
  <c r="BF845" i="10"/>
  <c r="BE845" i="10"/>
  <c r="BG846" i="10"/>
  <c r="BF846" i="10"/>
  <c r="BE846" i="10"/>
  <c r="BG847" i="10"/>
  <c r="BF847" i="10"/>
  <c r="BE847" i="10"/>
  <c r="BG848" i="10"/>
  <c r="BF848" i="10"/>
  <c r="BE848" i="10"/>
  <c r="BG849" i="10"/>
  <c r="BF849" i="10"/>
  <c r="BE849" i="10"/>
  <c r="BG850" i="10"/>
  <c r="BF850" i="10"/>
  <c r="BE850" i="10"/>
  <c r="BG851" i="10"/>
  <c r="BF851" i="10"/>
  <c r="BE851" i="10"/>
  <c r="BG852" i="10"/>
  <c r="BF852" i="10"/>
  <c r="BE852" i="10"/>
  <c r="BG853" i="10"/>
  <c r="BF853" i="10"/>
  <c r="BE853" i="10"/>
  <c r="BG854" i="10"/>
  <c r="BF854" i="10"/>
  <c r="BE854" i="10"/>
  <c r="BG855" i="10"/>
  <c r="BF855" i="10"/>
  <c r="BE855" i="10"/>
  <c r="BG856" i="10"/>
  <c r="BF856" i="10"/>
  <c r="BE856" i="10"/>
  <c r="BG857" i="10"/>
  <c r="BF857" i="10"/>
  <c r="BE857" i="10"/>
  <c r="BG858" i="10"/>
  <c r="BF858" i="10"/>
  <c r="BE858" i="10"/>
  <c r="BG859" i="10"/>
  <c r="BF859" i="10"/>
  <c r="BE859" i="10"/>
  <c r="BG860" i="10"/>
  <c r="BF860" i="10"/>
  <c r="BE860" i="10"/>
  <c r="BG861" i="10"/>
  <c r="BF861" i="10"/>
  <c r="BE861" i="10"/>
  <c r="BG862" i="10"/>
  <c r="BF862" i="10"/>
  <c r="BE862" i="10"/>
  <c r="BG863" i="10"/>
  <c r="BF863" i="10"/>
  <c r="BE863" i="10"/>
  <c r="BG864" i="10"/>
  <c r="BF864" i="10"/>
  <c r="BE864" i="10"/>
  <c r="BG865" i="10"/>
  <c r="BF865" i="10"/>
  <c r="BE865" i="10"/>
  <c r="BG866" i="10"/>
  <c r="BF866" i="10"/>
  <c r="BE866" i="10"/>
  <c r="BG867" i="10"/>
  <c r="BF867" i="10"/>
  <c r="BE867" i="10"/>
  <c r="BG868" i="10"/>
  <c r="BF868" i="10"/>
  <c r="BE868" i="10"/>
  <c r="BG869" i="10"/>
  <c r="BF869" i="10"/>
  <c r="BE869" i="10"/>
  <c r="BG870" i="10"/>
  <c r="BF870" i="10"/>
  <c r="BE870" i="10"/>
  <c r="BG871" i="10"/>
  <c r="BF871" i="10"/>
  <c r="BE871" i="10"/>
  <c r="BG872" i="10"/>
  <c r="BF872" i="10"/>
  <c r="BE872" i="10"/>
  <c r="BG873" i="10"/>
  <c r="BF873" i="10"/>
  <c r="BE873" i="10"/>
  <c r="BG874" i="10"/>
  <c r="BF874" i="10"/>
  <c r="BE874" i="10"/>
  <c r="BG875" i="10"/>
  <c r="BF875" i="10"/>
  <c r="BE875" i="10"/>
  <c r="BG876" i="10"/>
  <c r="BF876" i="10"/>
  <c r="BE876" i="10"/>
  <c r="BG877" i="10"/>
  <c r="BF877" i="10"/>
  <c r="BE877" i="10"/>
  <c r="BG878" i="10"/>
  <c r="BF878" i="10"/>
  <c r="BE878" i="10"/>
  <c r="BG879" i="10"/>
  <c r="BF879" i="10"/>
  <c r="BE879" i="10"/>
  <c r="BG880" i="10"/>
  <c r="BF880" i="10"/>
  <c r="BE880" i="10"/>
  <c r="BG881" i="10"/>
  <c r="BF881" i="10"/>
  <c r="BE881" i="10"/>
  <c r="BG882" i="10"/>
  <c r="BF882" i="10"/>
  <c r="BE882" i="10"/>
  <c r="BG883" i="10"/>
  <c r="BF883" i="10"/>
  <c r="BE883" i="10"/>
  <c r="BG884" i="10"/>
  <c r="BF884" i="10"/>
  <c r="BE884" i="10"/>
  <c r="BG885" i="10"/>
  <c r="BF885" i="10"/>
  <c r="BE885" i="10"/>
  <c r="BG886" i="10"/>
  <c r="BF886" i="10"/>
  <c r="BE886" i="10"/>
  <c r="BG887" i="10"/>
  <c r="BF887" i="10"/>
  <c r="BE887" i="10"/>
  <c r="BG888" i="10"/>
  <c r="BF888" i="10"/>
  <c r="BE888" i="10"/>
  <c r="BG889" i="10"/>
  <c r="BF889" i="10"/>
  <c r="BE889" i="10"/>
  <c r="BG890" i="10"/>
  <c r="BF890" i="10"/>
  <c r="BE890" i="10"/>
  <c r="BG891" i="10"/>
  <c r="BF891" i="10"/>
  <c r="BE891" i="10"/>
  <c r="BG892" i="10"/>
  <c r="BF892" i="10"/>
  <c r="BE892" i="10"/>
  <c r="BG893" i="10"/>
  <c r="BF893" i="10"/>
  <c r="BE893" i="10"/>
  <c r="BG894" i="10"/>
  <c r="BF894" i="10"/>
  <c r="BE894" i="10"/>
  <c r="BG895" i="10"/>
  <c r="BF895" i="10"/>
  <c r="BE895" i="10"/>
  <c r="BG896" i="10"/>
  <c r="BF896" i="10"/>
  <c r="BE896" i="10"/>
  <c r="BG897" i="10"/>
  <c r="BF897" i="10"/>
  <c r="BE897" i="10"/>
  <c r="BG898" i="10"/>
  <c r="BF898" i="10"/>
  <c r="BE898" i="10"/>
  <c r="BG899" i="10"/>
  <c r="BF899" i="10"/>
  <c r="BE899" i="10"/>
  <c r="BG900" i="10"/>
  <c r="BF900" i="10"/>
  <c r="BE900" i="10"/>
  <c r="BG901" i="10"/>
  <c r="BF901" i="10"/>
  <c r="BE901" i="10"/>
  <c r="BG902" i="10"/>
  <c r="BF902" i="10"/>
  <c r="BE902" i="10"/>
  <c r="BG903" i="10"/>
  <c r="BF903" i="10"/>
  <c r="BE903" i="10"/>
  <c r="BG904" i="10"/>
  <c r="BF904" i="10"/>
  <c r="BE904" i="10"/>
  <c r="BG905" i="10"/>
  <c r="BF905" i="10"/>
  <c r="BE905" i="10"/>
  <c r="BG906" i="10"/>
  <c r="BF906" i="10"/>
  <c r="BE906" i="10"/>
  <c r="BG907" i="10"/>
  <c r="BF907" i="10"/>
  <c r="BE907" i="10"/>
  <c r="BG908" i="10"/>
  <c r="BF908" i="10"/>
  <c r="BE908" i="10"/>
  <c r="BG909" i="10"/>
  <c r="BF909" i="10"/>
  <c r="BE909" i="10"/>
  <c r="BG910" i="10"/>
  <c r="BF910" i="10"/>
  <c r="BE910" i="10"/>
  <c r="BG911" i="10"/>
  <c r="BF911" i="10"/>
  <c r="BE911" i="10"/>
  <c r="BG912" i="10"/>
  <c r="BF912" i="10"/>
  <c r="BE912" i="10"/>
  <c r="BG913" i="10"/>
  <c r="BF913" i="10"/>
  <c r="BE913" i="10"/>
  <c r="BG914" i="10"/>
  <c r="BF914" i="10"/>
  <c r="BE914" i="10"/>
  <c r="BG915" i="10"/>
  <c r="BF915" i="10"/>
  <c r="BE915" i="10"/>
  <c r="BG916" i="10"/>
  <c r="BF916" i="10"/>
  <c r="BE916" i="10"/>
  <c r="BG917" i="10"/>
  <c r="BF917" i="10"/>
  <c r="BE917" i="10"/>
  <c r="BG918" i="10"/>
  <c r="BF918" i="10"/>
  <c r="BE918" i="10"/>
  <c r="BG919" i="10"/>
  <c r="BF919" i="10"/>
  <c r="BE919" i="10"/>
  <c r="BG920" i="10"/>
  <c r="BF920" i="10"/>
  <c r="BE920" i="10"/>
  <c r="BG921" i="10"/>
  <c r="BF921" i="10"/>
  <c r="BE921" i="10"/>
  <c r="BG922" i="10"/>
  <c r="BF922" i="10"/>
  <c r="BE922" i="10"/>
  <c r="BG923" i="10"/>
  <c r="BF923" i="10"/>
  <c r="BE923" i="10"/>
  <c r="BG924" i="10"/>
  <c r="BF924" i="10"/>
  <c r="BE924" i="10"/>
  <c r="BG925" i="10"/>
  <c r="BF925" i="10"/>
  <c r="BE925" i="10"/>
  <c r="BG926" i="10"/>
  <c r="BF926" i="10"/>
  <c r="BE926" i="10"/>
  <c r="BG927" i="10"/>
  <c r="BF927" i="10"/>
  <c r="BE927" i="10"/>
  <c r="BG928" i="10"/>
  <c r="BF928" i="10"/>
  <c r="BE928" i="10"/>
  <c r="BG929" i="10"/>
  <c r="BF929" i="10"/>
  <c r="BE929" i="10"/>
  <c r="BG930" i="10"/>
  <c r="BF930" i="10"/>
  <c r="BE930" i="10"/>
  <c r="BG931" i="10"/>
  <c r="BF931" i="10"/>
  <c r="BE931" i="10"/>
  <c r="BG932" i="10"/>
  <c r="BF932" i="10"/>
  <c r="BE932" i="10"/>
  <c r="BG933" i="10"/>
  <c r="BF933" i="10"/>
  <c r="BE933" i="10"/>
  <c r="BG934" i="10"/>
  <c r="BF934" i="10"/>
  <c r="BE934" i="10"/>
  <c r="BG935" i="10"/>
  <c r="BF935" i="10"/>
  <c r="BE935" i="10"/>
  <c r="BG936" i="10"/>
  <c r="BF936" i="10"/>
  <c r="BE936" i="10"/>
  <c r="BG937" i="10"/>
  <c r="BF937" i="10"/>
  <c r="BE937" i="10"/>
  <c r="BG938" i="10"/>
  <c r="BF938" i="10"/>
  <c r="BE938" i="10"/>
  <c r="BG939" i="10"/>
  <c r="BF939" i="10"/>
  <c r="BE939" i="10"/>
  <c r="BG940" i="10"/>
  <c r="BF940" i="10"/>
  <c r="BE940" i="10"/>
  <c r="BG941" i="10"/>
  <c r="BF941" i="10"/>
  <c r="BE941" i="10"/>
  <c r="BG942" i="10"/>
  <c r="BF942" i="10"/>
  <c r="BE942" i="10"/>
  <c r="BG943" i="10"/>
  <c r="BF943" i="10"/>
  <c r="BE943" i="10"/>
  <c r="BG944" i="10"/>
  <c r="BF944" i="10"/>
  <c r="BE944" i="10"/>
  <c r="BG945" i="10"/>
  <c r="BF945" i="10"/>
  <c r="BE945" i="10"/>
  <c r="BG946" i="10"/>
  <c r="BF946" i="10"/>
  <c r="BE946" i="10"/>
  <c r="BG947" i="10"/>
  <c r="BF947" i="10"/>
  <c r="BE947" i="10"/>
  <c r="BG948" i="10"/>
  <c r="BF948" i="10"/>
  <c r="BE948" i="10"/>
  <c r="BG949" i="10"/>
  <c r="BF949" i="10"/>
  <c r="BE949" i="10"/>
  <c r="BG950" i="10"/>
  <c r="BF950" i="10"/>
  <c r="BE950" i="10"/>
  <c r="BG951" i="10"/>
  <c r="BF951" i="10"/>
  <c r="BE951" i="10"/>
  <c r="BG952" i="10"/>
  <c r="BF952" i="10"/>
  <c r="BE952" i="10"/>
  <c r="BG953" i="10"/>
  <c r="BF953" i="10"/>
  <c r="BE953" i="10"/>
  <c r="BG954" i="10"/>
  <c r="BF954" i="10"/>
  <c r="BE954" i="10"/>
  <c r="BG955" i="10"/>
  <c r="BF955" i="10"/>
  <c r="BE955" i="10"/>
  <c r="BG956" i="10"/>
  <c r="BF956" i="10"/>
  <c r="BE956" i="10"/>
  <c r="BG957" i="10"/>
  <c r="BF957" i="10"/>
  <c r="BE957" i="10"/>
  <c r="BG958" i="10"/>
  <c r="BF958" i="10"/>
  <c r="BE958" i="10"/>
  <c r="BG959" i="10"/>
  <c r="BF959" i="10"/>
  <c r="BE959" i="10"/>
  <c r="BG960" i="10"/>
  <c r="BF960" i="10"/>
  <c r="BE960" i="10"/>
  <c r="BG961" i="10"/>
  <c r="BF961" i="10"/>
  <c r="BE961" i="10"/>
  <c r="BG962" i="10"/>
  <c r="BF962" i="10"/>
  <c r="BE962" i="10"/>
  <c r="BG963" i="10"/>
  <c r="BF963" i="10"/>
  <c r="BE963" i="10"/>
  <c r="BG964" i="10"/>
  <c r="BF964" i="10"/>
  <c r="BE964" i="10"/>
  <c r="BG965" i="10"/>
  <c r="BF965" i="10"/>
  <c r="BE965" i="10"/>
  <c r="BG966" i="10"/>
  <c r="BF966" i="10"/>
  <c r="BE966" i="10"/>
  <c r="BG967" i="10"/>
  <c r="BF967" i="10"/>
  <c r="BE967" i="10"/>
  <c r="BG968" i="10"/>
  <c r="BF968" i="10"/>
  <c r="BE968" i="10"/>
  <c r="BG969" i="10"/>
  <c r="BF969" i="10"/>
  <c r="BE969" i="10"/>
  <c r="BG970" i="10"/>
  <c r="BF970" i="10"/>
  <c r="BE970" i="10"/>
  <c r="BG971" i="10"/>
  <c r="BF971" i="10"/>
  <c r="BE971" i="10"/>
  <c r="BG972" i="10"/>
  <c r="BF972" i="10"/>
  <c r="BE972" i="10"/>
  <c r="BG973" i="10"/>
  <c r="BF973" i="10"/>
  <c r="BE973" i="10"/>
  <c r="BG974" i="10"/>
  <c r="BF974" i="10"/>
  <c r="BE974" i="10"/>
  <c r="BG975" i="10"/>
  <c r="BF975" i="10"/>
  <c r="BE975" i="10"/>
  <c r="BG976" i="10"/>
  <c r="BF976" i="10"/>
  <c r="BE976" i="10"/>
  <c r="BG977" i="10"/>
  <c r="BF977" i="10"/>
  <c r="BE977" i="10"/>
  <c r="BG978" i="10"/>
  <c r="BF978" i="10"/>
  <c r="BE978" i="10"/>
  <c r="BG979" i="10"/>
  <c r="BF979" i="10"/>
  <c r="BE979" i="10"/>
  <c r="BG980" i="10"/>
  <c r="BF980" i="10"/>
  <c r="BE980" i="10"/>
  <c r="BG981" i="10"/>
  <c r="BF981" i="10"/>
  <c r="BE981" i="10"/>
  <c r="BG982" i="10"/>
  <c r="BF982" i="10"/>
  <c r="BE982" i="10"/>
  <c r="BG983" i="10"/>
  <c r="BF983" i="10"/>
  <c r="BE983" i="10"/>
  <c r="BG984" i="10"/>
  <c r="BF984" i="10"/>
  <c r="BE984" i="10"/>
  <c r="BG985" i="10"/>
  <c r="BF985" i="10"/>
  <c r="BE985" i="10"/>
  <c r="BG986" i="10"/>
  <c r="BF986" i="10"/>
  <c r="BE986" i="10"/>
  <c r="BG987" i="10"/>
  <c r="BF987" i="10"/>
  <c r="BE987" i="10"/>
  <c r="BG988" i="10"/>
  <c r="BF988" i="10"/>
  <c r="BE988" i="10"/>
  <c r="BG989" i="10"/>
  <c r="BF989" i="10"/>
  <c r="BE989" i="10"/>
  <c r="BG990" i="10"/>
  <c r="BF990" i="10"/>
  <c r="BE990" i="10"/>
  <c r="BG991" i="10"/>
  <c r="BF991" i="10"/>
  <c r="BE991" i="10"/>
  <c r="BG992" i="10"/>
  <c r="BF992" i="10"/>
  <c r="BE992" i="10"/>
  <c r="BG993" i="10"/>
  <c r="BF993" i="10"/>
  <c r="BE993" i="10"/>
  <c r="BG994" i="10"/>
  <c r="BF994" i="10"/>
  <c r="BE994" i="10"/>
  <c r="BG995" i="10"/>
  <c r="BF995" i="10"/>
  <c r="BE995" i="10"/>
  <c r="BG996" i="10"/>
  <c r="BF996" i="10"/>
  <c r="BE996" i="10"/>
  <c r="BG997" i="10"/>
  <c r="BF997" i="10"/>
  <c r="BE997" i="10"/>
  <c r="BG998" i="10"/>
  <c r="BF998" i="10"/>
  <c r="BE998" i="10"/>
  <c r="BG999" i="10"/>
  <c r="BF999" i="10"/>
  <c r="BE999" i="10"/>
  <c r="BG1000" i="10"/>
  <c r="BF1000" i="10"/>
  <c r="BE1000" i="10"/>
  <c r="BG1001" i="10"/>
  <c r="BF1001" i="10"/>
  <c r="BE1001" i="10"/>
  <c r="BG1002" i="10"/>
  <c r="BF1002" i="10"/>
  <c r="BE1002" i="10"/>
  <c r="BG1003" i="10"/>
  <c r="BF1003" i="10"/>
  <c r="BE1003" i="10"/>
  <c r="BG1004" i="10"/>
  <c r="BF1004" i="10"/>
  <c r="BE1004" i="10"/>
  <c r="BG1005" i="10"/>
  <c r="BF1005" i="10"/>
  <c r="BE1005" i="10"/>
  <c r="BG1006" i="10"/>
  <c r="BF1006" i="10"/>
  <c r="BE1006" i="10"/>
  <c r="BG1007" i="10"/>
  <c r="BF1007" i="10"/>
  <c r="BE1007" i="10"/>
  <c r="BG1008" i="10"/>
  <c r="BF1008" i="10"/>
  <c r="BE1008" i="10"/>
  <c r="BG1009" i="10"/>
  <c r="BF1009" i="10"/>
  <c r="BE1009" i="10"/>
  <c r="BG1010" i="10"/>
  <c r="BF1010" i="10"/>
  <c r="BE1010" i="10"/>
  <c r="BG1011" i="10"/>
  <c r="BF1011" i="10"/>
  <c r="BE1011" i="10"/>
  <c r="BG1012" i="10"/>
  <c r="BF1012" i="10"/>
  <c r="BE1012" i="10"/>
  <c r="BG1013" i="10"/>
  <c r="BF1013" i="10"/>
  <c r="BE1013" i="10"/>
  <c r="BG1014" i="10"/>
  <c r="BF1014" i="10"/>
  <c r="BE1014" i="10"/>
  <c r="BG1015" i="10"/>
  <c r="BF1015" i="10"/>
  <c r="BE1015" i="10"/>
  <c r="BG1016" i="10"/>
  <c r="BF1016" i="10"/>
  <c r="BE1016" i="10"/>
  <c r="BG1017" i="10"/>
  <c r="BF1017" i="10"/>
  <c r="BE1017" i="10"/>
  <c r="BG1018" i="10"/>
  <c r="BF1018" i="10"/>
  <c r="BE1018" i="10"/>
  <c r="BG1019" i="10"/>
  <c r="BF1019" i="10"/>
  <c r="BE1019" i="10"/>
  <c r="BG1020" i="10"/>
  <c r="BF1020" i="10"/>
  <c r="BE1020" i="10"/>
  <c r="BG1021" i="10"/>
  <c r="BF1021" i="10"/>
  <c r="BE1021" i="10"/>
  <c r="BG1022" i="10"/>
  <c r="BF1022" i="10"/>
  <c r="BE1022" i="10"/>
  <c r="BG1023" i="10"/>
  <c r="BF1023" i="10"/>
  <c r="BE1023" i="10"/>
  <c r="BG1024" i="10"/>
  <c r="BF1024" i="10"/>
  <c r="BE1024" i="10"/>
  <c r="BG1025" i="10"/>
  <c r="BF1025" i="10"/>
  <c r="BE1025" i="10"/>
  <c r="BG1026" i="10"/>
  <c r="BF1026" i="10"/>
  <c r="BE1026" i="10"/>
  <c r="BG1027" i="10"/>
  <c r="BF1027" i="10"/>
  <c r="BE1027" i="10"/>
  <c r="BG1028" i="10"/>
  <c r="BF1028" i="10"/>
  <c r="BE1028" i="10"/>
  <c r="BG1029" i="10"/>
  <c r="BF1029" i="10"/>
  <c r="BE1029" i="10"/>
  <c r="BG1030" i="10"/>
  <c r="BF1030" i="10"/>
  <c r="BE1030" i="10"/>
  <c r="BG1031" i="10"/>
  <c r="BF1031" i="10"/>
  <c r="BE1031" i="10"/>
  <c r="BG1032" i="10"/>
  <c r="BF1032" i="10"/>
  <c r="BE1032" i="10"/>
  <c r="BG1033" i="10"/>
  <c r="BF1033" i="10"/>
  <c r="BE1033" i="10"/>
  <c r="BG1034" i="10"/>
  <c r="BF1034" i="10"/>
  <c r="BE1034" i="10"/>
  <c r="BG1035" i="10"/>
  <c r="BF1035" i="10"/>
  <c r="BE1035" i="10"/>
  <c r="BG1036" i="10"/>
  <c r="BF1036" i="10"/>
  <c r="BE1036" i="10"/>
  <c r="BG1037" i="10"/>
  <c r="BF1037" i="10"/>
  <c r="BE1037" i="10"/>
  <c r="BG1038" i="10"/>
  <c r="BF1038" i="10"/>
  <c r="BE1038" i="10"/>
  <c r="BG1039" i="10"/>
  <c r="BF1039" i="10"/>
  <c r="BE1039" i="10"/>
  <c r="BG1040" i="10"/>
  <c r="BF1040" i="10"/>
  <c r="BE1040" i="10"/>
  <c r="BG1042" i="10"/>
  <c r="BF1042" i="10"/>
  <c r="BE1042" i="10"/>
  <c r="BG1044" i="10"/>
  <c r="BF1044" i="10"/>
  <c r="BE1044" i="10"/>
  <c r="A2" i="17" l="1"/>
  <c r="AE4" i="5" l="1"/>
  <c r="AB4" i="5"/>
  <c r="W4" i="5"/>
  <c r="H2" i="5"/>
  <c r="N4" i="11" s="1"/>
  <c r="Q2" i="5"/>
  <c r="F3" i="11" s="1"/>
  <c r="W2" i="5"/>
  <c r="J3" i="11" s="1"/>
  <c r="AB2" i="5"/>
  <c r="N3" i="11" s="1"/>
  <c r="Q4" i="5" l="1"/>
  <c r="L4" i="5"/>
  <c r="E4" i="5"/>
  <c r="B20" i="11" l="1"/>
  <c r="Z28" i="5" l="1"/>
  <c r="EK5" i="15" s="1"/>
  <c r="L3" i="5" l="1"/>
  <c r="E3" i="5"/>
  <c r="AE1" i="5"/>
  <c r="AB1" i="5"/>
  <c r="AB3" i="5" l="1"/>
  <c r="W3" i="5"/>
  <c r="Q3" i="5"/>
  <c r="AE3" i="5"/>
  <c r="DS5" i="15"/>
  <c r="DM5" i="15"/>
  <c r="J25" i="11"/>
  <c r="E22" i="11"/>
  <c r="G39" i="11"/>
  <c r="AE22" i="11"/>
  <c r="B1" i="11"/>
  <c r="K7" i="11"/>
  <c r="Z22" i="11" s="1"/>
  <c r="Y22" i="11" s="1"/>
  <c r="H7" i="11"/>
  <c r="Z21" i="11" s="1"/>
  <c r="Y21" i="11" s="1"/>
  <c r="D7" i="11"/>
  <c r="Z20" i="11" s="1"/>
  <c r="Y20" i="11" s="1"/>
  <c r="Z6" i="11"/>
  <c r="Y6" i="11" s="1"/>
  <c r="Z7" i="11"/>
  <c r="Y7" i="11" s="1"/>
  <c r="Z11" i="11"/>
  <c r="Y11" i="11" s="1"/>
  <c r="E1" i="5"/>
  <c r="Z5" i="11"/>
  <c r="Y5" i="11" s="1"/>
  <c r="AY49" i="5" l="1"/>
  <c r="AY47" i="5"/>
  <c r="AY45" i="5"/>
  <c r="AY43" i="5"/>
  <c r="AY41" i="5"/>
  <c r="AY39" i="5"/>
  <c r="AY35" i="5"/>
  <c r="AY30" i="5"/>
  <c r="AY26" i="5"/>
  <c r="Q23" i="5"/>
  <c r="I22" i="5"/>
  <c r="Q21" i="5"/>
  <c r="Y20" i="5"/>
  <c r="AG19" i="5"/>
  <c r="AY18" i="5"/>
  <c r="I18" i="5"/>
  <c r="Q17" i="5"/>
  <c r="AY14" i="5"/>
  <c r="I13" i="5"/>
  <c r="Q12" i="5"/>
  <c r="Y11" i="5"/>
  <c r="AG10" i="5"/>
  <c r="AY9" i="5"/>
  <c r="I9" i="5"/>
  <c r="Q8" i="5"/>
  <c r="AY5" i="5"/>
  <c r="E2" i="5"/>
  <c r="N27" i="5" s="1"/>
  <c r="AY48" i="5"/>
  <c r="AY52" i="5"/>
  <c r="C49" i="5"/>
  <c r="C47" i="5"/>
  <c r="C45" i="5"/>
  <c r="C43" i="5"/>
  <c r="C41" i="5"/>
  <c r="AY38" i="5"/>
  <c r="AY33" i="5"/>
  <c r="AY29" i="5"/>
  <c r="AY25" i="5"/>
  <c r="I23" i="5"/>
  <c r="AY21" i="5"/>
  <c r="I21" i="5"/>
  <c r="Q20" i="5"/>
  <c r="Y19" i="5"/>
  <c r="AG18" i="5"/>
  <c r="AY17" i="5"/>
  <c r="I17" i="5"/>
  <c r="AY13" i="5"/>
  <c r="AY12" i="5"/>
  <c r="I12" i="5"/>
  <c r="Q11" i="5"/>
  <c r="Y10" i="5"/>
  <c r="AG9" i="5"/>
  <c r="AY8" i="5"/>
  <c r="I8" i="5"/>
  <c r="AB5" i="5"/>
  <c r="W1" i="5"/>
  <c r="AY50" i="5"/>
  <c r="C48" i="5"/>
  <c r="C46" i="5"/>
  <c r="C44" i="5"/>
  <c r="C42" i="5"/>
  <c r="C40" i="5"/>
  <c r="AY36" i="5"/>
  <c r="AY31" i="5"/>
  <c r="AY27" i="5"/>
  <c r="AY23" i="5"/>
  <c r="Q22" i="5"/>
  <c r="Y21" i="5"/>
  <c r="AG20" i="5"/>
  <c r="AY19" i="5"/>
  <c r="I19" i="5"/>
  <c r="Q18" i="5"/>
  <c r="Y17" i="5"/>
  <c r="AY15" i="5"/>
  <c r="Y13" i="5"/>
  <c r="Y12" i="5"/>
  <c r="AG11" i="5"/>
  <c r="AY10" i="5"/>
  <c r="I10" i="5"/>
  <c r="Q9" i="5"/>
  <c r="Y8" i="5"/>
  <c r="AY6" i="5"/>
  <c r="Q5" i="5"/>
  <c r="L1" i="5"/>
  <c r="AY51" i="5"/>
  <c r="AY46" i="5"/>
  <c r="AY44" i="5"/>
  <c r="AY42" i="5"/>
  <c r="AY40" i="5"/>
  <c r="AY37" i="5"/>
  <c r="AY32" i="5"/>
  <c r="AY28" i="5"/>
  <c r="AY24" i="5"/>
  <c r="AY22" i="5"/>
  <c r="AG21" i="5"/>
  <c r="AY20" i="5"/>
  <c r="I20" i="5"/>
  <c r="Q19" i="5"/>
  <c r="Y18" i="5"/>
  <c r="AG17" i="5"/>
  <c r="AY16" i="5"/>
  <c r="AG13" i="5"/>
  <c r="AG12" i="5"/>
  <c r="AY11" i="5"/>
  <c r="I11" i="5"/>
  <c r="Q10" i="5"/>
  <c r="Y9" i="5"/>
  <c r="AG8" i="5"/>
  <c r="AY7" i="5"/>
  <c r="W5" i="5"/>
  <c r="Q1" i="5"/>
  <c r="A5" i="15"/>
  <c r="BM5" i="15" s="1"/>
  <c r="H4" i="11"/>
  <c r="Z9" i="11" s="1"/>
  <c r="Y9" i="11" s="1"/>
  <c r="EC5" i="15"/>
  <c r="EA5" i="15"/>
  <c r="EB5" i="15"/>
  <c r="DZ5" i="15"/>
  <c r="D2" i="11"/>
  <c r="E34" i="11" s="1"/>
  <c r="E39" i="11" s="1"/>
  <c r="D4" i="11"/>
  <c r="B34" i="11" s="1"/>
  <c r="B39" i="11" s="1"/>
  <c r="H6" i="11"/>
  <c r="Z17" i="11" s="1"/>
  <c r="Y17" i="11" s="1"/>
  <c r="K6" i="11"/>
  <c r="Z18" i="11" s="1"/>
  <c r="Y18" i="11" s="1"/>
  <c r="K4" i="11"/>
  <c r="Z10" i="11" s="1"/>
  <c r="Y10" i="11" s="1"/>
  <c r="P6" i="11"/>
  <c r="Z19" i="11" s="1"/>
  <c r="Y19" i="11" s="1"/>
  <c r="D5" i="11"/>
  <c r="Z12" i="11" s="1"/>
  <c r="Y12" i="11" s="1"/>
  <c r="T6" i="5"/>
  <c r="B35" i="5" l="1"/>
  <c r="C35" i="5" s="1"/>
  <c r="EJ5" i="15" s="1"/>
  <c r="B31" i="5"/>
  <c r="C31" i="5" s="1"/>
  <c r="EG5" i="15" s="1"/>
  <c r="B36" i="5"/>
  <c r="C36" i="5" s="1"/>
  <c r="B32" i="5"/>
  <c r="C32" i="5" s="1"/>
  <c r="EH5" i="15" s="1"/>
  <c r="B28" i="5"/>
  <c r="C28" i="5" s="1"/>
  <c r="B34" i="5"/>
  <c r="C34" i="5" s="1"/>
  <c r="B30" i="5"/>
  <c r="C30" i="5" s="1"/>
  <c r="EF5" i="15" s="1"/>
  <c r="B37" i="5"/>
  <c r="C37" i="5" s="1"/>
  <c r="B33" i="5"/>
  <c r="C33" i="5" s="1"/>
  <c r="EI5" i="15" s="1"/>
  <c r="B29" i="5"/>
  <c r="C29" i="5" s="1"/>
  <c r="BE5" i="15"/>
  <c r="DE5" i="15"/>
  <c r="BC5" i="15"/>
  <c r="BK5" i="15"/>
  <c r="CI5" i="15"/>
  <c r="CO5" i="15"/>
  <c r="CK5" i="15"/>
  <c r="CQ5" i="15"/>
  <c r="AQ5" i="15"/>
  <c r="AW5" i="15"/>
  <c r="BO5" i="15"/>
  <c r="BW5" i="15"/>
  <c r="CC5" i="15"/>
  <c r="CU5" i="15"/>
  <c r="DC5" i="15"/>
  <c r="DI5" i="15"/>
  <c r="CG5" i="15"/>
  <c r="AS5" i="15"/>
  <c r="CE5" i="15"/>
  <c r="CW5" i="15"/>
  <c r="CY5" i="15"/>
  <c r="DA5" i="15"/>
  <c r="CM5" i="15"/>
  <c r="BY5" i="15"/>
  <c r="AU5" i="15"/>
  <c r="DG5" i="15"/>
  <c r="CS5" i="15"/>
  <c r="AY5" i="15"/>
  <c r="BQ5" i="15"/>
  <c r="BS5" i="15"/>
  <c r="BU5" i="15"/>
  <c r="BG5" i="15"/>
  <c r="BA5" i="15"/>
  <c r="BI5" i="15"/>
  <c r="CA5" i="15"/>
  <c r="H2" i="11"/>
  <c r="H33" i="11" s="1"/>
  <c r="H38" i="11" s="1"/>
  <c r="B5" i="15"/>
  <c r="M2" i="11"/>
  <c r="Z3" i="11" s="1"/>
  <c r="Y3" i="11" s="1"/>
  <c r="C5" i="15"/>
  <c r="P2" i="11"/>
  <c r="Z4" i="11" s="1"/>
  <c r="Y4" i="11" s="1"/>
  <c r="D5" i="15"/>
  <c r="DJ5" i="15"/>
  <c r="K22" i="11"/>
  <c r="N22" i="11"/>
  <c r="DK5" i="15"/>
  <c r="J23" i="11"/>
  <c r="DL5" i="15"/>
  <c r="D3" i="11"/>
  <c r="Z8" i="11"/>
  <c r="Y8" i="11" s="1"/>
  <c r="B6" i="5"/>
  <c r="DP5" i="15"/>
  <c r="J24" i="11"/>
  <c r="D6" i="11"/>
  <c r="Z16" i="11" s="1"/>
  <c r="Y16" i="11" s="1"/>
  <c r="P5" i="11"/>
  <c r="Z15" i="11" s="1"/>
  <c r="Y15" i="11" s="1"/>
  <c r="K5" i="11"/>
  <c r="Z14" i="11" s="1"/>
  <c r="Y14" i="11" s="1"/>
  <c r="H5" i="11"/>
  <c r="Z13" i="11" s="1"/>
  <c r="Y13" i="11" s="1"/>
  <c r="G30" i="11" l="1"/>
  <c r="B28" i="11"/>
  <c r="G29" i="11"/>
  <c r="B30" i="11"/>
  <c r="B29" i="11"/>
  <c r="G28" i="11"/>
  <c r="EE5" i="15"/>
  <c r="AA13" i="11"/>
  <c r="AE13" i="11" s="1"/>
  <c r="AA20" i="11"/>
  <c r="AE20" i="11" s="1"/>
  <c r="AA4" i="11"/>
  <c r="AE4" i="11" s="1"/>
  <c r="AA9" i="11"/>
  <c r="AE9" i="11" s="1"/>
  <c r="AA18" i="11"/>
  <c r="AE18" i="11" s="1"/>
  <c r="AA8" i="11"/>
  <c r="AE8" i="11" s="1"/>
  <c r="AA6" i="11"/>
  <c r="AE6" i="11" s="1"/>
  <c r="AA5" i="11"/>
  <c r="AE5" i="11" s="1"/>
  <c r="AA16" i="11"/>
  <c r="AE16" i="11" s="1"/>
  <c r="AA3" i="11"/>
  <c r="AA14" i="11"/>
  <c r="AE14" i="11" s="1"/>
  <c r="AA11" i="11"/>
  <c r="AE11" i="11" s="1"/>
  <c r="AA7" i="11"/>
  <c r="AE7" i="11" s="1"/>
  <c r="AA19" i="11"/>
  <c r="AE19" i="11" s="1"/>
  <c r="AA12" i="11"/>
  <c r="AE12" i="11" s="1"/>
  <c r="AA15" i="11"/>
  <c r="AE15" i="11" s="1"/>
  <c r="AA10" i="11"/>
  <c r="AE10" i="11" s="1"/>
  <c r="AA21" i="11"/>
  <c r="AE21" i="11" s="1"/>
  <c r="AA17" i="11"/>
  <c r="AE17" i="11" s="1"/>
  <c r="AJ1" i="11" l="1"/>
  <c r="AK4" i="5" s="1"/>
  <c r="ED5" i="15"/>
  <c r="AE3" i="11"/>
  <c r="AN3" i="15"/>
  <c r="AO5" i="15" s="1"/>
  <c r="AL3" i="15"/>
  <c r="AM5" i="15" s="1"/>
  <c r="AJ3" i="15"/>
  <c r="AK5" i="15" s="1"/>
  <c r="AH3" i="15"/>
  <c r="AI5" i="15" s="1"/>
  <c r="AF3" i="15"/>
  <c r="AG5" i="15" s="1"/>
  <c r="AD3" i="15"/>
  <c r="AE5" i="15" s="1"/>
  <c r="AB3" i="15"/>
  <c r="AC5" i="15" s="1"/>
  <c r="Z3" i="15"/>
  <c r="AA5" i="15" s="1"/>
  <c r="X3" i="15"/>
  <c r="Y5" i="15" s="1"/>
  <c r="V3" i="15"/>
  <c r="W5" i="15" s="1"/>
  <c r="T3" i="15"/>
  <c r="U5" i="15" s="1"/>
  <c r="AC1" i="11" l="1"/>
  <c r="B8" i="11" s="1"/>
  <c r="AX42" i="5"/>
  <c r="AX49" i="5"/>
  <c r="AX50" i="5"/>
  <c r="AX51" i="5"/>
  <c r="AX52" i="5"/>
  <c r="AX44" i="5"/>
  <c r="AX45" i="5"/>
  <c r="AX46" i="5"/>
  <c r="AX47" i="5"/>
  <c r="AX38" i="5"/>
  <c r="AX39" i="5"/>
  <c r="AX40" i="5"/>
  <c r="AX41" i="5"/>
  <c r="AX31" i="5"/>
  <c r="AX32" i="5"/>
  <c r="AX33" i="5"/>
  <c r="AX35" i="5"/>
  <c r="AX36" i="5"/>
  <c r="AX24" i="5"/>
  <c r="AX25" i="5"/>
  <c r="AX26" i="5"/>
  <c r="AX27" i="5"/>
  <c r="AX28" i="5"/>
  <c r="AX29" i="5"/>
  <c r="AX17" i="5"/>
  <c r="AX18" i="5"/>
  <c r="AX19" i="5"/>
  <c r="AX20" i="5"/>
  <c r="AX21" i="5"/>
  <c r="AX22" i="5"/>
  <c r="AX12" i="5"/>
  <c r="AX13" i="5"/>
  <c r="AX14" i="5"/>
  <c r="AX15" i="5"/>
  <c r="AX6" i="5"/>
  <c r="AX7" i="5"/>
  <c r="AX8" i="5"/>
  <c r="AX9" i="5"/>
  <c r="AX10" i="5"/>
  <c r="AX48" i="5"/>
  <c r="AX43" i="5"/>
  <c r="AX37" i="5"/>
  <c r="AX30" i="5"/>
  <c r="AX23" i="5"/>
  <c r="AX16" i="5"/>
  <c r="AX11" i="5"/>
  <c r="B9" i="5" l="1"/>
  <c r="W27" i="5"/>
  <c r="AD27" i="5" s="1"/>
  <c r="S21" i="5"/>
  <c r="S20" i="5"/>
  <c r="S19" i="5"/>
  <c r="S18" i="5"/>
  <c r="S17" i="5"/>
  <c r="AA13" i="5"/>
  <c r="AA12" i="5"/>
  <c r="AA11" i="5"/>
  <c r="AA10" i="5"/>
  <c r="AA9" i="5"/>
  <c r="AA8" i="5"/>
  <c r="S13" i="5"/>
  <c r="S12" i="5"/>
  <c r="S11" i="5"/>
  <c r="S10" i="5"/>
  <c r="S9" i="5"/>
  <c r="S8" i="5"/>
  <c r="K23" i="5"/>
  <c r="B23" i="5"/>
  <c r="B22" i="5"/>
  <c r="B21" i="5"/>
  <c r="B20" i="5"/>
  <c r="B19" i="5"/>
  <c r="B18" i="5"/>
  <c r="B17" i="5"/>
  <c r="DN5" i="15" l="1"/>
  <c r="B8" i="5"/>
  <c r="A23" i="5"/>
  <c r="AL25" i="5" s="1"/>
  <c r="Y15" i="5"/>
  <c r="X15" i="5"/>
  <c r="X24" i="5"/>
  <c r="Y24" i="5"/>
  <c r="AF15" i="5"/>
  <c r="AG15" i="5"/>
  <c r="I24" i="5"/>
  <c r="W15" i="5"/>
  <c r="W24" i="5"/>
  <c r="AE15" i="5"/>
  <c r="A19" i="5"/>
  <c r="AL21" i="5" s="1"/>
  <c r="R11" i="5"/>
  <c r="AL37" i="5" s="1"/>
  <c r="R20" i="5"/>
  <c r="AL49" i="5" s="1"/>
  <c r="A20" i="5"/>
  <c r="AL22" i="5" s="1"/>
  <c r="R8" i="5"/>
  <c r="R12" i="5"/>
  <c r="AL38" i="5" s="1"/>
  <c r="Z10" i="5"/>
  <c r="AL42" i="5" s="1"/>
  <c r="R17" i="5"/>
  <c r="R21" i="5"/>
  <c r="AL50" i="5" s="1"/>
  <c r="Z9" i="5"/>
  <c r="AL41" i="5" s="1"/>
  <c r="A17" i="5"/>
  <c r="A21" i="5"/>
  <c r="AL23" i="5" s="1"/>
  <c r="R9" i="5"/>
  <c r="AL35" i="5" s="1"/>
  <c r="R13" i="5"/>
  <c r="AL39" i="5" s="1"/>
  <c r="Z11" i="5"/>
  <c r="AL43" i="5" s="1"/>
  <c r="R18" i="5"/>
  <c r="AL47" i="5" s="1"/>
  <c r="Z13" i="5"/>
  <c r="AL45" i="5" s="1"/>
  <c r="A18" i="5"/>
  <c r="AL20" i="5" s="1"/>
  <c r="A22" i="5"/>
  <c r="AL24" i="5" s="1"/>
  <c r="R10" i="5"/>
  <c r="AL36" i="5" s="1"/>
  <c r="Z8" i="5"/>
  <c r="Z12" i="5"/>
  <c r="AL44" i="5" s="1"/>
  <c r="R19" i="5"/>
  <c r="AL48" i="5" s="1"/>
  <c r="J23" i="5"/>
  <c r="AL32" i="5" s="1"/>
  <c r="AX5" i="5"/>
  <c r="AA17" i="5"/>
  <c r="E24" i="11" l="1"/>
  <c r="DO5" i="15"/>
  <c r="Z17" i="5"/>
  <c r="A9" i="5"/>
  <c r="AL9" i="5" s="1"/>
  <c r="A8" i="5"/>
  <c r="K8" i="5"/>
  <c r="E23" i="11" l="1"/>
  <c r="J8" i="5"/>
  <c r="AA21" i="5" l="1"/>
  <c r="AA20" i="5"/>
  <c r="AA19" i="5"/>
  <c r="AA18" i="5"/>
  <c r="K22" i="5"/>
  <c r="K21" i="5"/>
  <c r="K20" i="5"/>
  <c r="K19" i="5"/>
  <c r="K18" i="5"/>
  <c r="K17" i="5"/>
  <c r="K12" i="5"/>
  <c r="K11" i="5"/>
  <c r="K10" i="5"/>
  <c r="K9" i="5"/>
  <c r="B13" i="5"/>
  <c r="B12" i="5"/>
  <c r="B11" i="5"/>
  <c r="B10" i="5"/>
  <c r="L5" i="15" l="1"/>
  <c r="M5" i="15"/>
  <c r="N5" i="15"/>
  <c r="G5" i="15"/>
  <c r="O5" i="15"/>
  <c r="H5" i="15"/>
  <c r="S5" i="15"/>
  <c r="P5" i="15"/>
  <c r="I15" i="5"/>
  <c r="H15" i="5"/>
  <c r="P24" i="5"/>
  <c r="Q24" i="5"/>
  <c r="Q15" i="5"/>
  <c r="P15" i="5"/>
  <c r="AG24" i="5"/>
  <c r="AF24" i="5"/>
  <c r="G15" i="5"/>
  <c r="AE24" i="5"/>
  <c r="O24" i="5"/>
  <c r="S15" i="5"/>
  <c r="A13" i="5"/>
  <c r="AL13" i="5" s="1"/>
  <c r="J12" i="5"/>
  <c r="AL18" i="5" s="1"/>
  <c r="J17" i="5"/>
  <c r="J21" i="5"/>
  <c r="AL30" i="5" s="1"/>
  <c r="Z19" i="5"/>
  <c r="AL53" i="5" s="1"/>
  <c r="J9" i="5"/>
  <c r="AL15" i="5" s="1"/>
  <c r="A10" i="5"/>
  <c r="AL10" i="5" s="1"/>
  <c r="J18" i="5"/>
  <c r="AL27" i="5" s="1"/>
  <c r="J22" i="5"/>
  <c r="AL31" i="5" s="1"/>
  <c r="Z20" i="5"/>
  <c r="AL54" i="5" s="1"/>
  <c r="A11" i="5"/>
  <c r="AL11" i="5" s="1"/>
  <c r="J10" i="5"/>
  <c r="AL16" i="5" s="1"/>
  <c r="J19" i="5"/>
  <c r="AL28" i="5" s="1"/>
  <c r="Z21" i="5"/>
  <c r="AL55" i="5" s="1"/>
  <c r="A12" i="5"/>
  <c r="AL12" i="5" s="1"/>
  <c r="J11" i="5"/>
  <c r="AL17" i="5" s="1"/>
  <c r="J20" i="5"/>
  <c r="AL29" i="5" s="1"/>
  <c r="Z18" i="5"/>
  <c r="AL52" i="5" s="1"/>
  <c r="AA15" i="5"/>
  <c r="O15" i="5"/>
  <c r="S24" i="5"/>
  <c r="B24" i="5"/>
  <c r="E5" i="15"/>
  <c r="V30" i="5" l="1"/>
  <c r="J5" i="15"/>
  <c r="F5" i="15"/>
  <c r="Q5" i="15"/>
  <c r="R5" i="15"/>
  <c r="K5" i="15"/>
  <c r="I5" i="15"/>
  <c r="B27" i="11"/>
  <c r="AF30" i="5"/>
  <c r="AB30" i="5"/>
  <c r="AA24" i="5"/>
  <c r="K24" i="5"/>
  <c r="K15" i="5"/>
  <c r="B15" i="5"/>
  <c r="F21" i="11" l="1"/>
  <c r="DV5" i="15"/>
  <c r="K21" i="11"/>
  <c r="DW5" i="15"/>
  <c r="Q21" i="11"/>
  <c r="DX5" i="15"/>
  <c r="T25" i="5"/>
  <c r="N28" i="5" s="1"/>
  <c r="W28" i="5" l="1"/>
  <c r="W29" i="5" s="1"/>
  <c r="DY5" i="15"/>
  <c r="E25" i="11"/>
  <c r="DQ5" i="15"/>
  <c r="AL46" i="5"/>
  <c r="AL33" i="5"/>
  <c r="AL8" i="5"/>
  <c r="AL51" i="5"/>
  <c r="AL40" i="5"/>
  <c r="AL26" i="5"/>
  <c r="AL19" i="5"/>
  <c r="AL14" i="5"/>
  <c r="E26" i="11" l="1"/>
  <c r="DR5" i="15"/>
  <c r="V15" i="11"/>
  <c r="B16" i="11" s="1"/>
  <c r="V19" i="11"/>
  <c r="J12" i="11" s="1"/>
  <c r="V23" i="11"/>
  <c r="J16" i="11" s="1"/>
  <c r="V27" i="11"/>
  <c r="V31" i="11"/>
  <c r="V36" i="11"/>
  <c r="V40" i="11"/>
  <c r="V14" i="11"/>
  <c r="B15" i="11" s="1"/>
  <c r="V18" i="11"/>
  <c r="B19" i="11" s="1"/>
  <c r="V22" i="11"/>
  <c r="J15" i="11" s="1"/>
  <c r="V26" i="11"/>
  <c r="J19" i="11" s="1"/>
  <c r="V30" i="11"/>
  <c r="V35" i="11"/>
  <c r="V39" i="11"/>
  <c r="V43" i="11"/>
  <c r="V13" i="11"/>
  <c r="B14" i="11" s="1"/>
  <c r="V17" i="11"/>
  <c r="B18" i="11" s="1"/>
  <c r="V21" i="11"/>
  <c r="J14" i="11" s="1"/>
  <c r="V25" i="11"/>
  <c r="J18" i="11" s="1"/>
  <c r="V29" i="11"/>
  <c r="V34" i="11"/>
  <c r="V38" i="11"/>
  <c r="V42" i="11"/>
  <c r="V12" i="11"/>
  <c r="B13" i="11" s="1"/>
  <c r="V16" i="11"/>
  <c r="B17" i="11" s="1"/>
  <c r="V20" i="11"/>
  <c r="J13" i="11" s="1"/>
  <c r="V24" i="11"/>
  <c r="J17" i="11" s="1"/>
  <c r="V28" i="11"/>
  <c r="V33" i="11"/>
  <c r="V37" i="11"/>
  <c r="V41" i="11"/>
  <c r="V11" i="11"/>
  <c r="B12" i="11" s="1"/>
  <c r="H12" i="11" s="1"/>
  <c r="P19" i="11" l="1"/>
  <c r="K19" i="11"/>
  <c r="L19" i="11"/>
  <c r="Q19" i="11"/>
  <c r="L18" i="11"/>
  <c r="P18" i="11"/>
  <c r="K18" i="11"/>
  <c r="Q18" i="11"/>
  <c r="P15" i="11"/>
  <c r="L15" i="11"/>
  <c r="K15" i="11"/>
  <c r="C17" i="11"/>
  <c r="H17" i="11"/>
  <c r="D17" i="11"/>
  <c r="C12" i="11"/>
  <c r="T1" i="11"/>
  <c r="D12" i="11"/>
  <c r="D16" i="11"/>
  <c r="C16" i="11"/>
  <c r="H16" i="11"/>
  <c r="L14" i="11"/>
  <c r="K14" i="11"/>
  <c r="P14" i="11"/>
  <c r="H19" i="11"/>
  <c r="I19" i="11"/>
  <c r="D19" i="11"/>
  <c r="C19" i="11"/>
  <c r="K13" i="11"/>
  <c r="P13" i="11"/>
  <c r="L13" i="11"/>
  <c r="D18" i="11"/>
  <c r="I18" i="11"/>
  <c r="H18" i="11"/>
  <c r="C18" i="11"/>
  <c r="D14" i="11"/>
  <c r="C14" i="11"/>
  <c r="H14" i="11"/>
  <c r="L12" i="11"/>
  <c r="P12" i="11"/>
  <c r="K12" i="11"/>
  <c r="H15" i="11"/>
  <c r="C15" i="11"/>
  <c r="D15" i="11"/>
  <c r="C13" i="11"/>
  <c r="H13" i="11"/>
  <c r="T2" i="11" s="1"/>
  <c r="D13" i="11"/>
  <c r="P16" i="11"/>
  <c r="L16" i="11"/>
  <c r="K16" i="11"/>
  <c r="F33" i="11" l="1"/>
  <c r="K17" i="11"/>
  <c r="Z5" i="15" s="1"/>
  <c r="P17" i="11"/>
  <c r="L17" i="11"/>
  <c r="DT5" i="15" l="1"/>
  <c r="AN5" i="15"/>
  <c r="AJ5" i="15"/>
  <c r="AH5" i="15"/>
  <c r="AL5" i="15"/>
  <c r="T5" i="15"/>
  <c r="AF5" i="15"/>
  <c r="AB5" i="15"/>
  <c r="V5" i="15"/>
  <c r="X5" i="15"/>
  <c r="AD5" i="15"/>
  <c r="AP5" i="15"/>
  <c r="BD5" i="15"/>
  <c r="CD5" i="15"/>
  <c r="CV5" i="15"/>
  <c r="AX5" i="15"/>
  <c r="BN5" i="15"/>
  <c r="BX5" i="15"/>
  <c r="CN5" i="15"/>
  <c r="CP5" i="15"/>
  <c r="DD5" i="15"/>
  <c r="AR5" i="15"/>
  <c r="BH5" i="15"/>
  <c r="BR5" i="15"/>
  <c r="CH5" i="15"/>
  <c r="BB5" i="15"/>
  <c r="CB5" i="15"/>
  <c r="CT5" i="15"/>
  <c r="DH5" i="15"/>
  <c r="AV5" i="15"/>
  <c r="BL5" i="15"/>
  <c r="BV5" i="15"/>
  <c r="CL5" i="15"/>
  <c r="DB5" i="15"/>
  <c r="BF5" i="15"/>
  <c r="CF5" i="15"/>
  <c r="CX5" i="15"/>
  <c r="AZ5" i="15"/>
  <c r="BP5" i="15"/>
  <c r="BZ5" i="15"/>
  <c r="CR5" i="15"/>
  <c r="DF5" i="15"/>
  <c r="AT5" i="15"/>
  <c r="BJ5" i="15"/>
  <c r="BT5" i="15"/>
  <c r="CJ5" i="15"/>
  <c r="CZ5" i="15"/>
  <c r="AD29" i="5"/>
  <c r="F38" i="11" l="1"/>
  <c r="DU5" i="15"/>
  <c r="Q16" i="11"/>
  <c r="I17" i="11"/>
  <c r="Q17" i="11"/>
  <c r="I15" i="11"/>
  <c r="I12" i="11"/>
  <c r="I16" i="11"/>
  <c r="Q15" i="11"/>
  <c r="Q12" i="11"/>
  <c r="Q14" i="11"/>
  <c r="I14" i="11"/>
  <c r="Q13" i="11"/>
  <c r="I13" i="11"/>
  <c r="A15" i="5"/>
</calcChain>
</file>

<file path=xl/sharedStrings.xml><?xml version="1.0" encoding="utf-8"?>
<sst xmlns="http://schemas.openxmlformats.org/spreadsheetml/2006/main" count="87215" uniqueCount="4913">
  <si>
    <t>تاريخه</t>
  </si>
  <si>
    <t>تدوير رسوم</t>
  </si>
  <si>
    <t>رقم الطالب</t>
  </si>
  <si>
    <t>الاسم والكنية:</t>
  </si>
  <si>
    <t>اسم الاب:</t>
  </si>
  <si>
    <t>اسم الام:</t>
  </si>
  <si>
    <t>مكان الميلاد</t>
  </si>
  <si>
    <t>عام الميلاد</t>
  </si>
  <si>
    <t>بطل الجمهورية</t>
  </si>
  <si>
    <t>السنة</t>
  </si>
  <si>
    <t>الجنسية</t>
  </si>
  <si>
    <t>الجنس</t>
  </si>
  <si>
    <t>نوع الشهادة</t>
  </si>
  <si>
    <t>عام الثانوية :</t>
  </si>
  <si>
    <t>محافظتها</t>
  </si>
  <si>
    <t>الطلاب الأوائل</t>
  </si>
  <si>
    <t>محافظة الهوية</t>
  </si>
  <si>
    <t>الفصل الأول</t>
  </si>
  <si>
    <t>جديد</t>
  </si>
  <si>
    <t>راسب</t>
  </si>
  <si>
    <t>الفصل الثاني</t>
  </si>
  <si>
    <t xml:space="preserve">الفصل الأول </t>
  </si>
  <si>
    <t>تقسيط</t>
  </si>
  <si>
    <t>مقررات السنة الثانية</t>
  </si>
  <si>
    <t xml:space="preserve">مقررات السنة الرابعة </t>
  </si>
  <si>
    <t>المبلغ المستحق</t>
  </si>
  <si>
    <t>القسط الأول</t>
  </si>
  <si>
    <t>رسم الشهادة</t>
  </si>
  <si>
    <t>القسط الثاني</t>
  </si>
  <si>
    <t>نوع الثانوية</t>
  </si>
  <si>
    <t>رمز المقرر</t>
  </si>
  <si>
    <t>اسم المقرر</t>
  </si>
  <si>
    <t xml:space="preserve">إلى المصرف العقاري </t>
  </si>
  <si>
    <t>يرجى قبض مبلغ  قدره</t>
  </si>
  <si>
    <t xml:space="preserve">وتحويله إلى حساب التعليم المفتوح رقم ck1-10173186 وتسليم إشعار القبض إلى صاحب العلاقة  </t>
  </si>
  <si>
    <t>المعلومات  الشخصية</t>
  </si>
  <si>
    <t>معلومات الشهادة</t>
  </si>
  <si>
    <t>مقررات السنة الأولى</t>
  </si>
  <si>
    <t>مقررات السنة الثالثة</t>
  </si>
  <si>
    <t>مقررات السنة الرابعة</t>
  </si>
  <si>
    <t>الإحصائية</t>
  </si>
  <si>
    <t>الاسم والنسبة</t>
  </si>
  <si>
    <t>الأب</t>
  </si>
  <si>
    <t>الام</t>
  </si>
  <si>
    <t>عام الثانوية</t>
  </si>
  <si>
    <t>رقمه</t>
  </si>
  <si>
    <t>المبلغ المدور</t>
  </si>
  <si>
    <t>عناصر الجيش وقوى الأمن الداخلي</t>
  </si>
  <si>
    <t>تقيسط</t>
  </si>
  <si>
    <t>عدد المواد الجديدة</t>
  </si>
  <si>
    <t>عدد الإجمالي للمواد</t>
  </si>
  <si>
    <t>الاب</t>
  </si>
  <si>
    <t>الأم</t>
  </si>
  <si>
    <t>تاريخ الميلاد</t>
  </si>
  <si>
    <t>الرقم الوطني</t>
  </si>
  <si>
    <t>نوع الشهادة الثانوية</t>
  </si>
  <si>
    <t>سنة الشهادة</t>
  </si>
  <si>
    <t>محافظ الشهادة</t>
  </si>
  <si>
    <t>العنوان الدائم</t>
  </si>
  <si>
    <t>رقم الموبايل</t>
  </si>
  <si>
    <t>ذوي الشهداء وجرحى الجيش العربي السوري</t>
  </si>
  <si>
    <t>رقم تدوير رسوم</t>
  </si>
  <si>
    <t>حسين</t>
  </si>
  <si>
    <t>صالح</t>
  </si>
  <si>
    <t>عمر</t>
  </si>
  <si>
    <t>محمود</t>
  </si>
  <si>
    <t>محمد</t>
  </si>
  <si>
    <t>سالم</t>
  </si>
  <si>
    <t>عدنان</t>
  </si>
  <si>
    <t>علي</t>
  </si>
  <si>
    <t>يوسف</t>
  </si>
  <si>
    <t>سليمان</t>
  </si>
  <si>
    <t>فواز</t>
  </si>
  <si>
    <t>ماهر</t>
  </si>
  <si>
    <t>بسام</t>
  </si>
  <si>
    <t>رفيق</t>
  </si>
  <si>
    <t>غسان</t>
  </si>
  <si>
    <t>حسن</t>
  </si>
  <si>
    <t>كامل</t>
  </si>
  <si>
    <t>ابراهيم</t>
  </si>
  <si>
    <t>محمد خير</t>
  </si>
  <si>
    <t>ناصر</t>
  </si>
  <si>
    <t>عصام</t>
  </si>
  <si>
    <t>احمد</t>
  </si>
  <si>
    <t>نذير</t>
  </si>
  <si>
    <t>بشار</t>
  </si>
  <si>
    <t>سعيد</t>
  </si>
  <si>
    <t>خالد</t>
  </si>
  <si>
    <t>أيمن</t>
  </si>
  <si>
    <t>عبد الله</t>
  </si>
  <si>
    <t>حسام</t>
  </si>
  <si>
    <t>مازن</t>
  </si>
  <si>
    <t>مصطفى</t>
  </si>
  <si>
    <t>نبيل</t>
  </si>
  <si>
    <t>عماد</t>
  </si>
  <si>
    <t>رضوان</t>
  </si>
  <si>
    <t>وليد</t>
  </si>
  <si>
    <t>سمير</t>
  </si>
  <si>
    <t>كمال</t>
  </si>
  <si>
    <t>قاسم</t>
  </si>
  <si>
    <t>ممدوح</t>
  </si>
  <si>
    <t>فايز</t>
  </si>
  <si>
    <t>هيثم</t>
  </si>
  <si>
    <t>نعيم</t>
  </si>
  <si>
    <t>فهد</t>
  </si>
  <si>
    <t>عبدالله</t>
  </si>
  <si>
    <t>فارس</t>
  </si>
  <si>
    <t>عامر</t>
  </si>
  <si>
    <t>اتبع الخطوات التالية:</t>
  </si>
  <si>
    <t>الإستمارة وإطبع منها أربعة نسخ</t>
  </si>
  <si>
    <t xml:space="preserve">بعد الإنتهاء من عملية إختيار المقررات إنتقل إلى صفحة </t>
  </si>
  <si>
    <t>الموبايل</t>
  </si>
  <si>
    <t>الهاتف</t>
  </si>
  <si>
    <t>شعبة التجنيد</t>
  </si>
  <si>
    <t>ذكر</t>
  </si>
  <si>
    <t>أنثى</t>
  </si>
  <si>
    <t>العنوان :</t>
  </si>
  <si>
    <t>نوع الحسم</t>
  </si>
  <si>
    <t>نقابة معلمين</t>
  </si>
  <si>
    <t>ذوي إحتياجات الخاصة</t>
  </si>
  <si>
    <t>سجين</t>
  </si>
  <si>
    <t>رسم التسجيل</t>
  </si>
  <si>
    <t>عدد المقررات المسجلة لأول مرة</t>
  </si>
  <si>
    <t>عدد المقررات المسجلة للمرة الثانية</t>
  </si>
  <si>
    <t>عدد المقررات المسجلة لأكثر من مرتين</t>
  </si>
  <si>
    <t>رسم تسجيل سنوي</t>
  </si>
  <si>
    <t>عدد المواد الراسبة للمرة الأولى</t>
  </si>
  <si>
    <t>عدد المواد الراسبة للمرة الثانية</t>
  </si>
  <si>
    <t>place of birth</t>
  </si>
  <si>
    <t>Mother Name</t>
  </si>
  <si>
    <t>Father Name</t>
  </si>
  <si>
    <t>Full Name</t>
  </si>
  <si>
    <t>مكان ورقم القيد</t>
  </si>
  <si>
    <t>لا</t>
  </si>
  <si>
    <t>نعم</t>
  </si>
  <si>
    <t>دمشق</t>
  </si>
  <si>
    <t>علمي</t>
  </si>
  <si>
    <t>ريف دمشق</t>
  </si>
  <si>
    <t>أدبي</t>
  </si>
  <si>
    <t>الاسم الكامل باللغة الإنكليزية</t>
  </si>
  <si>
    <t>اسم الأب باللغة الإنكليزية</t>
  </si>
  <si>
    <t>اسم الأم باللغة الإنكليزية</t>
  </si>
  <si>
    <t>مكان الميلاد باللغة الإنكليزية</t>
  </si>
  <si>
    <t>حلب</t>
  </si>
  <si>
    <t>حمص</t>
  </si>
  <si>
    <t>حماة</t>
  </si>
  <si>
    <t>اللاذقية</t>
  </si>
  <si>
    <t>طرطوس</t>
  </si>
  <si>
    <t>إدلب</t>
  </si>
  <si>
    <t>السويداء</t>
  </si>
  <si>
    <t>القنيطرة</t>
  </si>
  <si>
    <t>درعا</t>
  </si>
  <si>
    <t>الحسكة</t>
  </si>
  <si>
    <t>دير الزور</t>
  </si>
  <si>
    <t>الرقة</t>
  </si>
  <si>
    <t>المحافظة</t>
  </si>
  <si>
    <t>تاريخ تدوير رسوم</t>
  </si>
  <si>
    <t>يستفيد من الحسم</t>
  </si>
  <si>
    <t>الحاصيلن عل وسام بطل الجمهورية العربية السورية أو أحد أبنائهم</t>
  </si>
  <si>
    <t>عناصر الجيش العربي السوري وقوى الامن الداخلي</t>
  </si>
  <si>
    <t>أعضاء نقابة المعلمين وأبنائهم والعاملين المنتسبين لنقابة العمال في وزارة التعليم العالي والمؤسسات الهيئات والجامعات التابعة لها وأبنائهم</t>
  </si>
  <si>
    <t>ذوي الاحتياجات الخاصة</t>
  </si>
  <si>
    <t>السجين</t>
  </si>
  <si>
    <t xml:space="preserve">يسدد (500ل.س) فقط رسم كل مقرر </t>
  </si>
  <si>
    <t>1000 من رسم كل مقرر</t>
  </si>
  <si>
    <t>تملئ صفحة إدخال البيانات بالمعلومات المطلوبة وبشكل دقيق وصحيح</t>
  </si>
  <si>
    <t>يكون اختيار المقررات المراد التسجيل عليها على الشكل التالي:</t>
  </si>
  <si>
    <t>أ</t>
  </si>
  <si>
    <t>عند اختيار المقرر للمرة الأول فتضع بجانب اسم المقرر بالعمود الأزرق رقم /1/</t>
  </si>
  <si>
    <t>عند اختيار المقرر للمرة الثانية فتضع بجانب اسم المقرر بالعمود الأزرق رقم /2/</t>
  </si>
  <si>
    <t>عند اخيار المقرر للمرة الثالثة فتضع بجانب اسم المقرر بالعمود الأزرق رقم /3/</t>
  </si>
  <si>
    <t>الانتقال إلى صفحة اختيار المقررات</t>
  </si>
  <si>
    <t>التوجه إلى المصرف العقاري لدفع الرسوم</t>
  </si>
  <si>
    <t>نسبة الحسم</t>
  </si>
  <si>
    <t xml:space="preserve">تعليمات التسجيل </t>
  </si>
  <si>
    <t>ملاحظة :إن كنت من المستفيدين من الحسميات يجب عليك إحضار الوثيقة التي تثبت ذلك
مع الأوراق الثبوتية التي تقدم إلى النافذة</t>
  </si>
  <si>
    <t>شرعية</t>
  </si>
  <si>
    <t>اللغة الاجنبية (E+F )</t>
  </si>
  <si>
    <t>مدخل الى رياض الاطفال  (1)</t>
  </si>
  <si>
    <t xml:space="preserve">تشريعات الطفولة ومنظماتها </t>
  </si>
  <si>
    <t xml:space="preserve">تطور الفكر التربوي في رياض الاطفال </t>
  </si>
  <si>
    <t xml:space="preserve">التربية الصحية وصحة الطفل في الروضة </t>
  </si>
  <si>
    <t xml:space="preserve">علم نفس النمو </t>
  </si>
  <si>
    <t>مدخل الى رياض الاطفا ل(2)</t>
  </si>
  <si>
    <t xml:space="preserve">الروضة والمجتمع </t>
  </si>
  <si>
    <t>سيكلوجيا اللعب</t>
  </si>
  <si>
    <t>قراءات باللغة الاجنبية (E+F )</t>
  </si>
  <si>
    <t xml:space="preserve">القياس والتقويم لانشطة الاطفال </t>
  </si>
  <si>
    <t xml:space="preserve">الانشطة الفنية +عملي </t>
  </si>
  <si>
    <t xml:space="preserve">الانشطة الموسيقية +عملي </t>
  </si>
  <si>
    <t xml:space="preserve">تقنيات التعلم في رياض الاطفال +عملي </t>
  </si>
  <si>
    <t xml:space="preserve">المناهج في رياض الاطفال </t>
  </si>
  <si>
    <t>اللغة العربية (1) أداب الاطفال وثقافة الطفل</t>
  </si>
  <si>
    <t>تدريب ميداني (3)</t>
  </si>
  <si>
    <t xml:space="preserve">علم نفس التعلم </t>
  </si>
  <si>
    <t xml:space="preserve">الحاسوب التربوي </t>
  </si>
  <si>
    <t xml:space="preserve">مسرح الطفل ومسرح العرائس  +عملي </t>
  </si>
  <si>
    <t xml:space="preserve">ادارة ومؤسسات ماقبل المدرسة </t>
  </si>
  <si>
    <t xml:space="preserve">علم نفس الفئات الخاصة </t>
  </si>
  <si>
    <t>تدريب ميداني (4)</t>
  </si>
  <si>
    <t>اللغة الاجنبية (F+E)  (3)</t>
  </si>
  <si>
    <t xml:space="preserve">صعوبات التعلم </t>
  </si>
  <si>
    <t>الخبرات الاجتماعية والوجدانية في رياض الاطفال (2)</t>
  </si>
  <si>
    <t xml:space="preserve">الخبرات اللغوية في رياض الاطفال </t>
  </si>
  <si>
    <t xml:space="preserve">الانشطة الحركية في رياض الاطفال </t>
  </si>
  <si>
    <t xml:space="preserve">الارشاد النفسي والتربوي في رياض الاطفال </t>
  </si>
  <si>
    <t>تدريب ميداني  (2)</t>
  </si>
  <si>
    <t xml:space="preserve">التربية الخاصة للطفل </t>
  </si>
  <si>
    <t xml:space="preserve">مناهج البحث في التربية وعلم النفس </t>
  </si>
  <si>
    <t xml:space="preserve">متحف الطفل ومكتبته </t>
  </si>
  <si>
    <t>اللغة العربية وادابها (2) (النحو-الإملاء-الخط)</t>
  </si>
  <si>
    <t>التربية العملية (1)</t>
  </si>
  <si>
    <t xml:space="preserve">التوجيه التربوي في رياض الاطفال </t>
  </si>
  <si>
    <t xml:space="preserve">علم النفس اللغوي </t>
  </si>
  <si>
    <t xml:space="preserve">علم نفس الفروق الفردية </t>
  </si>
  <si>
    <t xml:space="preserve">الابتكار وتنمية القدرات الابتكارية </t>
  </si>
  <si>
    <t>التربية العملية (2)</t>
  </si>
  <si>
    <t>عبدالحميد</t>
  </si>
  <si>
    <t>غالب</t>
  </si>
  <si>
    <t>محمد عدنان</t>
  </si>
  <si>
    <t>الحاصلين على وثيقة وفاة من مكتب شؤون الشهداء والجرحى والمفقودين من أبناءوأزواج المتوفيين بعمليات مشابهة للعمليت الحربية</t>
  </si>
  <si>
    <t>ذوي شهداء الجيش وقوى الأمن الداخلي والجرحى وابنائهم الجرحى الذين بلغت لديهم نسبة العجز 70% وأبناء المفقودين وازواجهم</t>
  </si>
  <si>
    <r>
      <t xml:space="preserve">ثم تسليم استمارة التسجيل مع إيصال المصرف إلى شؤون طلاب رياض الأطفال - كلية التربية- الطابق الارضي خلال مدة أقصاها أسبوع من تاريخ إرسال الإيميل .
</t>
    </r>
    <r>
      <rPr>
        <b/>
        <sz val="14"/>
        <color theme="0"/>
        <rFont val="Sakkal Majalla"/>
      </rPr>
      <t>أو إرسالها عن طريق المؤسسة العامة للبريد إلى العنوان التالي :</t>
    </r>
    <r>
      <rPr>
        <sz val="14"/>
        <color theme="0"/>
        <rFont val="Sakkal Majalla"/>
      </rPr>
      <t xml:space="preserve">
 دمشق -مزة - مركز التعليم المفتوح - جانب المدينة الجامعية - ص ب/ 35063/</t>
    </r>
  </si>
  <si>
    <t>مروان</t>
  </si>
  <si>
    <t>يحيى</t>
  </si>
  <si>
    <t>فؤاد</t>
  </si>
  <si>
    <t>ماجد</t>
  </si>
  <si>
    <t>محي الدين</t>
  </si>
  <si>
    <t>موسى</t>
  </si>
  <si>
    <t>صبحي</t>
  </si>
  <si>
    <t>محمد حسن</t>
  </si>
  <si>
    <t>عبد الحليم</t>
  </si>
  <si>
    <t>عبد الهادي</t>
  </si>
  <si>
    <t>فاضل</t>
  </si>
  <si>
    <t>شاهر</t>
  </si>
  <si>
    <t>عماد الدين</t>
  </si>
  <si>
    <t>جمال الدين</t>
  </si>
  <si>
    <t>عبدو</t>
  </si>
  <si>
    <t>انور</t>
  </si>
  <si>
    <t>عبد العزيز</t>
  </si>
  <si>
    <t>موفق</t>
  </si>
  <si>
    <t>نور الدين</t>
  </si>
  <si>
    <t>حمد</t>
  </si>
  <si>
    <t>اسعد</t>
  </si>
  <si>
    <t>هشام</t>
  </si>
  <si>
    <t>عبد الحميد</t>
  </si>
  <si>
    <t>مدحت</t>
  </si>
  <si>
    <t xml:space="preserve">الصحة النفسية لطفل الروضة </t>
  </si>
  <si>
    <t>الخبرات الاجتماعية والوجدانية في رياض الاطفال (1)</t>
  </si>
  <si>
    <t xml:space="preserve">تنمية المفاهيم العلمية والرياضية في رياض الاطفال </t>
  </si>
  <si>
    <t xml:space="preserve">علم النفس التربوي </t>
  </si>
  <si>
    <t xml:space="preserve">التربية المقارنة </t>
  </si>
  <si>
    <t>تدريب ميداني (1)</t>
  </si>
  <si>
    <t>عيسى</t>
  </si>
  <si>
    <t>احسان</t>
  </si>
  <si>
    <t>اسماعيل</t>
  </si>
  <si>
    <t>محمد سمير</t>
  </si>
  <si>
    <t>طه</t>
  </si>
  <si>
    <t>رياض</t>
  </si>
  <si>
    <t>سلمان</t>
  </si>
  <si>
    <t>محمد ياسين</t>
  </si>
  <si>
    <t>بشير</t>
  </si>
  <si>
    <t>عزيز</t>
  </si>
  <si>
    <t>جابر</t>
  </si>
  <si>
    <t>عبد</t>
  </si>
  <si>
    <t>خليل</t>
  </si>
  <si>
    <t>عبد الكريم</t>
  </si>
  <si>
    <t>ياسين</t>
  </si>
  <si>
    <t>عبد الغني</t>
  </si>
  <si>
    <t>توفيق</t>
  </si>
  <si>
    <t>نضال</t>
  </si>
  <si>
    <t>طلال</t>
  </si>
  <si>
    <t>سهيل</t>
  </si>
  <si>
    <t>جهاد</t>
  </si>
  <si>
    <t>صلاح</t>
  </si>
  <si>
    <t>زهير</t>
  </si>
  <si>
    <t>نادر</t>
  </si>
  <si>
    <t>حسان</t>
  </si>
  <si>
    <t>عادل</t>
  </si>
  <si>
    <t>زياد</t>
  </si>
  <si>
    <t>محمد منذر</t>
  </si>
  <si>
    <t>ميس منصور</t>
  </si>
  <si>
    <t>نديم</t>
  </si>
  <si>
    <t>ياسر</t>
  </si>
  <si>
    <t>عبد الوهاب</t>
  </si>
  <si>
    <t>هاني</t>
  </si>
  <si>
    <t>عبد القادر</t>
  </si>
  <si>
    <t>محسن</t>
  </si>
  <si>
    <t>محمد هشام</t>
  </si>
  <si>
    <t>عاصم</t>
  </si>
  <si>
    <t>محمد رضوان</t>
  </si>
  <si>
    <t>غازي</t>
  </si>
  <si>
    <t>سليم</t>
  </si>
  <si>
    <t>اكرم</t>
  </si>
  <si>
    <t>سامي</t>
  </si>
  <si>
    <t>سامر</t>
  </si>
  <si>
    <t>محمد سامر</t>
  </si>
  <si>
    <t>جمال</t>
  </si>
  <si>
    <t>عبد الفتاح</t>
  </si>
  <si>
    <t>فيصل</t>
  </si>
  <si>
    <t>عبد المنعم</t>
  </si>
  <si>
    <t>منصور</t>
  </si>
  <si>
    <t>حبيب</t>
  </si>
  <si>
    <t>محمدخير</t>
  </si>
  <si>
    <t>يونس</t>
  </si>
  <si>
    <t>ايمن</t>
  </si>
  <si>
    <t>عبد المجيد</t>
  </si>
  <si>
    <t>بديع</t>
  </si>
  <si>
    <t>محمدنبيل</t>
  </si>
  <si>
    <t>منذر</t>
  </si>
  <si>
    <t>اديب</t>
  </si>
  <si>
    <t>فوزي</t>
  </si>
  <si>
    <t>ميسر</t>
  </si>
  <si>
    <t>عمار</t>
  </si>
  <si>
    <t>حمود</t>
  </si>
  <si>
    <t>هلال</t>
  </si>
  <si>
    <t>سميح</t>
  </si>
  <si>
    <t>منير</t>
  </si>
  <si>
    <t>أحمد</t>
  </si>
  <si>
    <t>طالب</t>
  </si>
  <si>
    <t>محمد ماهر</t>
  </si>
  <si>
    <t>طلعت</t>
  </si>
  <si>
    <t>لؤي</t>
  </si>
  <si>
    <t>نعمان</t>
  </si>
  <si>
    <t>فريد</t>
  </si>
  <si>
    <t>عبد الستار</t>
  </si>
  <si>
    <t>عارف</t>
  </si>
  <si>
    <t>مفيد</t>
  </si>
  <si>
    <t>محمد فهد</t>
  </si>
  <si>
    <t>وحيد</t>
  </si>
  <si>
    <t>تيسير</t>
  </si>
  <si>
    <t>جميل</t>
  </si>
  <si>
    <t>عقاب</t>
  </si>
  <si>
    <t>امين</t>
  </si>
  <si>
    <t>حامد</t>
  </si>
  <si>
    <t>بهاء الدين</t>
  </si>
  <si>
    <t>وفيقة</t>
  </si>
  <si>
    <t>عائشه</t>
  </si>
  <si>
    <t>مها</t>
  </si>
  <si>
    <t>مهند</t>
  </si>
  <si>
    <t>امينه</t>
  </si>
  <si>
    <t>زينب</t>
  </si>
  <si>
    <t>فاديه</t>
  </si>
  <si>
    <t>اديبه</t>
  </si>
  <si>
    <t>غاده</t>
  </si>
  <si>
    <t>سوسن</t>
  </si>
  <si>
    <t>ندى</t>
  </si>
  <si>
    <t>فاطمه</t>
  </si>
  <si>
    <t>مريم</t>
  </si>
  <si>
    <t>رويده</t>
  </si>
  <si>
    <t>صباح</t>
  </si>
  <si>
    <t>نزار</t>
  </si>
  <si>
    <t>مأمون</t>
  </si>
  <si>
    <t>نهاد</t>
  </si>
  <si>
    <t>جورج</t>
  </si>
  <si>
    <t>نايف</t>
  </si>
  <si>
    <t>عبدالكريم</t>
  </si>
  <si>
    <t>محمد زهير</t>
  </si>
  <si>
    <t>هايل</t>
  </si>
  <si>
    <t>جميله</t>
  </si>
  <si>
    <t>وفيق</t>
  </si>
  <si>
    <t>عبدالمجيد</t>
  </si>
  <si>
    <t>محمدماهر</t>
  </si>
  <si>
    <t>محمد خالد</t>
  </si>
  <si>
    <t>محمدديب</t>
  </si>
  <si>
    <t>عوض</t>
  </si>
  <si>
    <t>عبدالرزاق</t>
  </si>
  <si>
    <t>جدعان</t>
  </si>
  <si>
    <t>وجيه</t>
  </si>
  <si>
    <t>أسامة</t>
  </si>
  <si>
    <t>جاسم</t>
  </si>
  <si>
    <t>مالك</t>
  </si>
  <si>
    <t>انطون</t>
  </si>
  <si>
    <t>محمد نزار</t>
  </si>
  <si>
    <t>عاطف</t>
  </si>
  <si>
    <t>راتب</t>
  </si>
  <si>
    <t>رمضان</t>
  </si>
  <si>
    <t>محمدسمير</t>
  </si>
  <si>
    <t>كفاح</t>
  </si>
  <si>
    <t>عزات</t>
  </si>
  <si>
    <t>فراس</t>
  </si>
  <si>
    <t>بدر</t>
  </si>
  <si>
    <t>غانم</t>
  </si>
  <si>
    <t>عبد الحكيم</t>
  </si>
  <si>
    <t>نسرين العلي</t>
  </si>
  <si>
    <t>نمر</t>
  </si>
  <si>
    <t>احمدراتب</t>
  </si>
  <si>
    <t>سامح</t>
  </si>
  <si>
    <t>سلام</t>
  </si>
  <si>
    <t>وصال</t>
  </si>
  <si>
    <t>سناء</t>
  </si>
  <si>
    <t>فاطمة</t>
  </si>
  <si>
    <t>دلال</t>
  </si>
  <si>
    <t>نجاح</t>
  </si>
  <si>
    <t>سعاد</t>
  </si>
  <si>
    <t>يسرى</t>
  </si>
  <si>
    <t>روضه</t>
  </si>
  <si>
    <t>بثينه</t>
  </si>
  <si>
    <t>فاديا</t>
  </si>
  <si>
    <t>حنان</t>
  </si>
  <si>
    <t>نوال</t>
  </si>
  <si>
    <t>ساميه</t>
  </si>
  <si>
    <t>بنان</t>
  </si>
  <si>
    <t>زريفه</t>
  </si>
  <si>
    <t>عزيزه</t>
  </si>
  <si>
    <t>الهام</t>
  </si>
  <si>
    <t>عيشه</t>
  </si>
  <si>
    <t>ليلى</t>
  </si>
  <si>
    <t>هيله</t>
  </si>
  <si>
    <t>حمده</t>
  </si>
  <si>
    <t>بشرى</t>
  </si>
  <si>
    <t>سميه</t>
  </si>
  <si>
    <t>فايزه</t>
  </si>
  <si>
    <t>رسميه</t>
  </si>
  <si>
    <t>سمر</t>
  </si>
  <si>
    <t>وداد</t>
  </si>
  <si>
    <t>هنادي</t>
  </si>
  <si>
    <t>وفاء</t>
  </si>
  <si>
    <t>هدى</t>
  </si>
  <si>
    <t>سلوى</t>
  </si>
  <si>
    <t>بدريه</t>
  </si>
  <si>
    <t>هيام</t>
  </si>
  <si>
    <t>ايمان</t>
  </si>
  <si>
    <t>منى</t>
  </si>
  <si>
    <t>هبه</t>
  </si>
  <si>
    <t>نبيله</t>
  </si>
  <si>
    <t>عليه</t>
  </si>
  <si>
    <t>لطيفه</t>
  </si>
  <si>
    <t>ابتسام</t>
  </si>
  <si>
    <t>هيفاء</t>
  </si>
  <si>
    <t>فوزيه</t>
  </si>
  <si>
    <t>سحر</t>
  </si>
  <si>
    <t>منيره</t>
  </si>
  <si>
    <t>ميساء</t>
  </si>
  <si>
    <t>صفاء</t>
  </si>
  <si>
    <t>صالحه</t>
  </si>
  <si>
    <t>هند</t>
  </si>
  <si>
    <t>عبير</t>
  </si>
  <si>
    <t>خديجه</t>
  </si>
  <si>
    <t>ثناء</t>
  </si>
  <si>
    <t>غصون</t>
  </si>
  <si>
    <t>باسمه</t>
  </si>
  <si>
    <t>لمياء</t>
  </si>
  <si>
    <t>راغده</t>
  </si>
  <si>
    <t>سميرة</t>
  </si>
  <si>
    <t>صبحيه</t>
  </si>
  <si>
    <t>خوله</t>
  </si>
  <si>
    <t>هناء</t>
  </si>
  <si>
    <t>رولا</t>
  </si>
  <si>
    <t>هديه</t>
  </si>
  <si>
    <t>كوثر</t>
  </si>
  <si>
    <t>رنده</t>
  </si>
  <si>
    <t>فريال</t>
  </si>
  <si>
    <t>بشيرة</t>
  </si>
  <si>
    <t>منال</t>
  </si>
  <si>
    <t>سميره</t>
  </si>
  <si>
    <t>ميسون</t>
  </si>
  <si>
    <t>نوره</t>
  </si>
  <si>
    <t>فلك</t>
  </si>
  <si>
    <t>لينا</t>
  </si>
  <si>
    <t>ماجده</t>
  </si>
  <si>
    <t>حفيظه</t>
  </si>
  <si>
    <t>غازيه</t>
  </si>
  <si>
    <t>بديعه</t>
  </si>
  <si>
    <t>انعام</t>
  </si>
  <si>
    <t>زبيده</t>
  </si>
  <si>
    <t>ملك</t>
  </si>
  <si>
    <t>عليا</t>
  </si>
  <si>
    <t>سهام</t>
  </si>
  <si>
    <t>حياه</t>
  </si>
  <si>
    <t>فتحيه</t>
  </si>
  <si>
    <t>امل</t>
  </si>
  <si>
    <t>ناديا</t>
  </si>
  <si>
    <t>سميحه</t>
  </si>
  <si>
    <t>مطيعه</t>
  </si>
  <si>
    <t>عواطف</t>
  </si>
  <si>
    <t>ديبه</t>
  </si>
  <si>
    <t>انتصار</t>
  </si>
  <si>
    <t>هاله</t>
  </si>
  <si>
    <t>ريما</t>
  </si>
  <si>
    <t>اماني</t>
  </si>
  <si>
    <t>امال</t>
  </si>
  <si>
    <t>ميادة</t>
  </si>
  <si>
    <t>عفاف</t>
  </si>
  <si>
    <t>فاتن</t>
  </si>
  <si>
    <t>نور الهدى</t>
  </si>
  <si>
    <t>رجاء</t>
  </si>
  <si>
    <t>سهيلا</t>
  </si>
  <si>
    <t>نعمه</t>
  </si>
  <si>
    <t>خيريه</t>
  </si>
  <si>
    <t>اسماء</t>
  </si>
  <si>
    <t>سلمى</t>
  </si>
  <si>
    <t>قمر</t>
  </si>
  <si>
    <t>فدوى</t>
  </si>
  <si>
    <t>مياده</t>
  </si>
  <si>
    <t>هنا</t>
  </si>
  <si>
    <t>حياة</t>
  </si>
  <si>
    <t>زهور</t>
  </si>
  <si>
    <t>رزان</t>
  </si>
  <si>
    <t>اميرة</t>
  </si>
  <si>
    <t>نجاة</t>
  </si>
  <si>
    <t>لميس</t>
  </si>
  <si>
    <t>سعده</t>
  </si>
  <si>
    <t>هالا</t>
  </si>
  <si>
    <t>لميا</t>
  </si>
  <si>
    <t>امنه</t>
  </si>
  <si>
    <t>غفران</t>
  </si>
  <si>
    <t>اعتدال</t>
  </si>
  <si>
    <t>منا</t>
  </si>
  <si>
    <t>رقيه</t>
  </si>
  <si>
    <t>رضيه</t>
  </si>
  <si>
    <t>حليمه</t>
  </si>
  <si>
    <t>لميه</t>
  </si>
  <si>
    <t>حيات</t>
  </si>
  <si>
    <t>عطاف</t>
  </si>
  <si>
    <t>حسناء</t>
  </si>
  <si>
    <t>نهى</t>
  </si>
  <si>
    <t>ثريا</t>
  </si>
  <si>
    <t>نبيهه</t>
  </si>
  <si>
    <t>رسمية</t>
  </si>
  <si>
    <t>جميلة</t>
  </si>
  <si>
    <t>الثالثة</t>
  </si>
  <si>
    <t>الثالثة حديث</t>
  </si>
  <si>
    <t>فصل أول 2018-2019</t>
  </si>
  <si>
    <t>فصل ثاني 2018-2019</t>
  </si>
  <si>
    <t>فصل أول 2019-2020</t>
  </si>
  <si>
    <t xml:space="preserve">مصطفى </t>
  </si>
  <si>
    <t xml:space="preserve">محمد </t>
  </si>
  <si>
    <t>رسم فصول الانقطاع</t>
  </si>
  <si>
    <t>رسم المقررات</t>
  </si>
  <si>
    <t>ملاحظة: عن كل فصل انقطاع رسم /15000 ل.س/</t>
  </si>
  <si>
    <t>وثيقة وفاة صادرة عن مكتب الشهداء</t>
  </si>
  <si>
    <t>العاملين في وزارة التعليم العالي والمؤسسات والجامعات التابعة لها</t>
  </si>
  <si>
    <t>طابع هلال احمر
25  ل .س</t>
  </si>
  <si>
    <t xml:space="preserve">طابع مالي
 30  ل.س   </t>
  </si>
  <si>
    <t>رسم الانقطاع</t>
  </si>
  <si>
    <t>الفصل الأول من العام الدراسي 2018-2019</t>
  </si>
  <si>
    <t>الفصل الثاني من العام الدراسي 2018-2019</t>
  </si>
  <si>
    <t>الفصل الأول من العام الدراسي 2019-2020</t>
  </si>
  <si>
    <t>فصل أول 2020-2021</t>
  </si>
  <si>
    <t xml:space="preserve">صالح </t>
  </si>
  <si>
    <t xml:space="preserve">احمد </t>
  </si>
  <si>
    <t xml:space="preserve">بسام </t>
  </si>
  <si>
    <t xml:space="preserve">محمود </t>
  </si>
  <si>
    <t xml:space="preserve">عماد </t>
  </si>
  <si>
    <t xml:space="preserve">بشار </t>
  </si>
  <si>
    <t xml:space="preserve">عادل </t>
  </si>
  <si>
    <t xml:space="preserve">عدنان </t>
  </si>
  <si>
    <t xml:space="preserve">فؤاد </t>
  </si>
  <si>
    <t>انيسه</t>
  </si>
  <si>
    <t>نجلا</t>
  </si>
  <si>
    <t>اميره</t>
  </si>
  <si>
    <t>خالصه</t>
  </si>
  <si>
    <t>ناديه</t>
  </si>
  <si>
    <t>رحاب</t>
  </si>
  <si>
    <t>الفصل الأول من العام الدراسي 2020-2021</t>
  </si>
  <si>
    <t>الرقم الامتحاني</t>
  </si>
  <si>
    <t>الأسم</t>
  </si>
  <si>
    <t>نزهة</t>
  </si>
  <si>
    <t xml:space="preserve">غسان </t>
  </si>
  <si>
    <t>رندا</t>
  </si>
  <si>
    <t>نايفه</t>
  </si>
  <si>
    <t>دعد</t>
  </si>
  <si>
    <t>سميعه</t>
  </si>
  <si>
    <t>عائده</t>
  </si>
  <si>
    <t xml:space="preserve">نادر </t>
  </si>
  <si>
    <t>منتهى</t>
  </si>
  <si>
    <t>نديمه</t>
  </si>
  <si>
    <t>امون</t>
  </si>
  <si>
    <t xml:space="preserve">محمد  </t>
  </si>
  <si>
    <t>مفيدة</t>
  </si>
  <si>
    <t xml:space="preserve">محمد شريف </t>
  </si>
  <si>
    <t xml:space="preserve">ياسين </t>
  </si>
  <si>
    <t>شاديه</t>
  </si>
  <si>
    <t>رائدة</t>
  </si>
  <si>
    <t>فاتنه</t>
  </si>
  <si>
    <t xml:space="preserve">سمير </t>
  </si>
  <si>
    <t>فايزة</t>
  </si>
  <si>
    <t xml:space="preserve">يوسف </t>
  </si>
  <si>
    <t xml:space="preserve">خالد </t>
  </si>
  <si>
    <t xml:space="preserve">وليد </t>
  </si>
  <si>
    <t xml:space="preserve">عبد القادر </t>
  </si>
  <si>
    <t>سهير</t>
  </si>
  <si>
    <t xml:space="preserve">عبد العزيز </t>
  </si>
  <si>
    <t>وضحه</t>
  </si>
  <si>
    <t>مفيده</t>
  </si>
  <si>
    <t xml:space="preserve">كمال </t>
  </si>
  <si>
    <t>رشا</t>
  </si>
  <si>
    <t>روعه</t>
  </si>
  <si>
    <t>رمزيه</t>
  </si>
  <si>
    <t>ناجيه</t>
  </si>
  <si>
    <t>فطوم</t>
  </si>
  <si>
    <t>نعيمه</t>
  </si>
  <si>
    <t>حوريه</t>
  </si>
  <si>
    <t>ريم</t>
  </si>
  <si>
    <t>اميمه</t>
  </si>
  <si>
    <t>خزنه</t>
  </si>
  <si>
    <t>شريفه</t>
  </si>
  <si>
    <t>جمانه</t>
  </si>
  <si>
    <t>نهله</t>
  </si>
  <si>
    <t>ميرفت</t>
  </si>
  <si>
    <t>سكينه</t>
  </si>
  <si>
    <t>اخلاص</t>
  </si>
  <si>
    <t>نجوى</t>
  </si>
  <si>
    <t xml:space="preserve">فايز </t>
  </si>
  <si>
    <t>ساميا</t>
  </si>
  <si>
    <t xml:space="preserve">سليمان </t>
  </si>
  <si>
    <t>نفيسه</t>
  </si>
  <si>
    <t>نوفه</t>
  </si>
  <si>
    <t>هويدا</t>
  </si>
  <si>
    <t>نسيبه</t>
  </si>
  <si>
    <t>عربيه</t>
  </si>
  <si>
    <t>مرفت</t>
  </si>
  <si>
    <t>حسنه</t>
  </si>
  <si>
    <t>سوريا</t>
  </si>
  <si>
    <t>غيداء</t>
  </si>
  <si>
    <t>نزهه</t>
  </si>
  <si>
    <t>أدخل الرقم الإمتحاني</t>
  </si>
  <si>
    <t>الثانوية</t>
  </si>
  <si>
    <t>01</t>
  </si>
  <si>
    <t>العربية السورية</t>
  </si>
  <si>
    <t>02</t>
  </si>
  <si>
    <t>الفلسطينية السورية</t>
  </si>
  <si>
    <t>03</t>
  </si>
  <si>
    <t>رقم جواز السفر لغير السوريين</t>
  </si>
  <si>
    <t>رقم الهاتف</t>
  </si>
  <si>
    <t>06</t>
  </si>
  <si>
    <t>04</t>
  </si>
  <si>
    <t>الأردنية</t>
  </si>
  <si>
    <t>05</t>
  </si>
  <si>
    <t>اللبنانية</t>
  </si>
  <si>
    <t>العراقية</t>
  </si>
  <si>
    <t>07</t>
  </si>
  <si>
    <t>التونسية</t>
  </si>
  <si>
    <t>08</t>
  </si>
  <si>
    <t xml:space="preserve">اليمنية </t>
  </si>
  <si>
    <t>09</t>
  </si>
  <si>
    <t>10</t>
  </si>
  <si>
    <t>11</t>
  </si>
  <si>
    <t>12</t>
  </si>
  <si>
    <t>13</t>
  </si>
  <si>
    <t>14</t>
  </si>
  <si>
    <t>15</t>
  </si>
  <si>
    <t>غير سورية</t>
  </si>
  <si>
    <t>16</t>
  </si>
  <si>
    <t>غير سوري</t>
  </si>
  <si>
    <t>رقم الإيقاف</t>
  </si>
  <si>
    <t>تدوير الرسوم</t>
  </si>
  <si>
    <t>الفصل الثاني من العام الدراسي 2020-2021</t>
  </si>
  <si>
    <t>رقم الطالب:</t>
  </si>
  <si>
    <t>السنة:</t>
  </si>
  <si>
    <t>الجنس:</t>
  </si>
  <si>
    <t>تاريخ الميلاد:</t>
  </si>
  <si>
    <t>مكان الميلاد:</t>
  </si>
  <si>
    <t>الجنسية:</t>
  </si>
  <si>
    <t>الرقم الوطني:</t>
  </si>
  <si>
    <t>مكان ورقم القيد:</t>
  </si>
  <si>
    <t>المحافظة الدائمة:</t>
  </si>
  <si>
    <t>شعبة التجنيد:</t>
  </si>
  <si>
    <t>نوع الثانوية:</t>
  </si>
  <si>
    <t>محافظتها:</t>
  </si>
  <si>
    <t>عامها:</t>
  </si>
  <si>
    <t>الموبايل:</t>
  </si>
  <si>
    <t>الهاتف:</t>
  </si>
  <si>
    <t>الرسوم المدورة</t>
  </si>
  <si>
    <t>طابع بحث علمي
25ل.س</t>
  </si>
  <si>
    <t>ملاحظة: لا يعد الطالب مسجلاً إذا لم ينفذ تعليمات التسجيل كاملةً ويسلم أوراقه إلى القسم المختص  ، وهو مسؤول عن صحة المعلومات الواردة في هذه الاستمارة</t>
  </si>
  <si>
    <t>فنون نسوية</t>
  </si>
  <si>
    <t>الفلسطينية</t>
  </si>
  <si>
    <t>الإيرانية</t>
  </si>
  <si>
    <t>المصرية</t>
  </si>
  <si>
    <t>المغربية</t>
  </si>
  <si>
    <t>الأفغانية</t>
  </si>
  <si>
    <t>التركية</t>
  </si>
  <si>
    <t>سلوفاكية</t>
  </si>
  <si>
    <t>الجزائرية</t>
  </si>
  <si>
    <t>السودانية</t>
  </si>
  <si>
    <t>السعودية</t>
  </si>
  <si>
    <t>الرسوم</t>
  </si>
  <si>
    <t>البيانات باللغة الإنكليزية</t>
  </si>
  <si>
    <t>فصول الإنقطاع</t>
  </si>
  <si>
    <t>رسم فصل الانقطاع</t>
  </si>
  <si>
    <t xml:space="preserve">حسان </t>
  </si>
  <si>
    <t>نوار</t>
  </si>
  <si>
    <t>حرب</t>
  </si>
  <si>
    <t>مكرم</t>
  </si>
  <si>
    <t>نور سعد</t>
  </si>
  <si>
    <t>زكيه</t>
  </si>
  <si>
    <t>عبد الرحيم</t>
  </si>
  <si>
    <t>نعمت</t>
  </si>
  <si>
    <t>بتول</t>
  </si>
  <si>
    <t>اسمهان</t>
  </si>
  <si>
    <t>لما</t>
  </si>
  <si>
    <t>محمد معتز</t>
  </si>
  <si>
    <t>رغداء</t>
  </si>
  <si>
    <t>نادرة</t>
  </si>
  <si>
    <t>طاهر</t>
  </si>
  <si>
    <t>منور</t>
  </si>
  <si>
    <t>زهرة</t>
  </si>
  <si>
    <t xml:space="preserve">علي </t>
  </si>
  <si>
    <t>نوف</t>
  </si>
  <si>
    <t>زبيدة</t>
  </si>
  <si>
    <t>ايناس</t>
  </si>
  <si>
    <t>وحيده</t>
  </si>
  <si>
    <t>حمدان</t>
  </si>
  <si>
    <t>مادلين</t>
  </si>
  <si>
    <t>فداء</t>
  </si>
  <si>
    <t>طارق</t>
  </si>
  <si>
    <t>غادة</t>
  </si>
  <si>
    <t>خديجة</t>
  </si>
  <si>
    <t xml:space="preserve">محسن </t>
  </si>
  <si>
    <t>سريه</t>
  </si>
  <si>
    <t>رويدة</t>
  </si>
  <si>
    <t>فوزه</t>
  </si>
  <si>
    <t>اديبة</t>
  </si>
  <si>
    <t>عائشة</t>
  </si>
  <si>
    <t>عائدة</t>
  </si>
  <si>
    <t xml:space="preserve">محمد مروان </t>
  </si>
  <si>
    <t xml:space="preserve">خليل </t>
  </si>
  <si>
    <t xml:space="preserve">مروان </t>
  </si>
  <si>
    <t>فايده</t>
  </si>
  <si>
    <t xml:space="preserve">هاني </t>
  </si>
  <si>
    <t>ناظم</t>
  </si>
  <si>
    <t>امنة</t>
  </si>
  <si>
    <t>منيب</t>
  </si>
  <si>
    <t>مهاب</t>
  </si>
  <si>
    <t xml:space="preserve">محمد امين </t>
  </si>
  <si>
    <t xml:space="preserve">زياد </t>
  </si>
  <si>
    <t>ندا</t>
  </si>
  <si>
    <t>ملكة</t>
  </si>
  <si>
    <t xml:space="preserve">محمد ياسر </t>
  </si>
  <si>
    <t>الاء المظلوم</t>
  </si>
  <si>
    <t>سارة</t>
  </si>
  <si>
    <t>يمنى</t>
  </si>
  <si>
    <t>صفا</t>
  </si>
  <si>
    <t>نسرين</t>
  </si>
  <si>
    <t>سمية</t>
  </si>
  <si>
    <t>محمد جمال</t>
  </si>
  <si>
    <t>محفوظ</t>
  </si>
  <si>
    <t>صبحية</t>
  </si>
  <si>
    <t>محمدسعيد</t>
  </si>
  <si>
    <t>تفيده</t>
  </si>
  <si>
    <t>فريدة</t>
  </si>
  <si>
    <t>احمد حسام الدين</t>
  </si>
  <si>
    <t xml:space="preserve">منصور </t>
  </si>
  <si>
    <t>نصرة</t>
  </si>
  <si>
    <t>ايات اسعد</t>
  </si>
  <si>
    <t>محمد سامي</t>
  </si>
  <si>
    <t>محمد حسان</t>
  </si>
  <si>
    <t>علاءالدين</t>
  </si>
  <si>
    <t>مرشد</t>
  </si>
  <si>
    <t>جهان</t>
  </si>
  <si>
    <t>مرح محفوض</t>
  </si>
  <si>
    <t>جاد الله</t>
  </si>
  <si>
    <t>كوكب</t>
  </si>
  <si>
    <t>غياث</t>
  </si>
  <si>
    <t>نعمات</t>
  </si>
  <si>
    <t>ادهم</t>
  </si>
  <si>
    <t>ابتهال</t>
  </si>
  <si>
    <t>مامون</t>
  </si>
  <si>
    <t>فريز</t>
  </si>
  <si>
    <t>مريم احمد</t>
  </si>
  <si>
    <t>وجدان</t>
  </si>
  <si>
    <t>هناده</t>
  </si>
  <si>
    <t>اسكندر</t>
  </si>
  <si>
    <t>نور الحلبي</t>
  </si>
  <si>
    <t>رهام</t>
  </si>
  <si>
    <t>حنين</t>
  </si>
  <si>
    <t>منتها</t>
  </si>
  <si>
    <t xml:space="preserve">بشير </t>
  </si>
  <si>
    <t>نعامه</t>
  </si>
  <si>
    <t>نها</t>
  </si>
  <si>
    <t>محمد امين</t>
  </si>
  <si>
    <t>يمن</t>
  </si>
  <si>
    <t>مزيد</t>
  </si>
  <si>
    <t xml:space="preserve">ماهر </t>
  </si>
  <si>
    <t>هبه حسن</t>
  </si>
  <si>
    <t>نيصاف</t>
  </si>
  <si>
    <t>غدير</t>
  </si>
  <si>
    <t>شذى</t>
  </si>
  <si>
    <t xml:space="preserve">فريد </t>
  </si>
  <si>
    <t xml:space="preserve">محمد سعيد </t>
  </si>
  <si>
    <t>فريزه</t>
  </si>
  <si>
    <t>صفوح</t>
  </si>
  <si>
    <t>فضا</t>
  </si>
  <si>
    <t>فصل ثاني 2020-2021</t>
  </si>
  <si>
    <t>فصل أول 2021-2022</t>
  </si>
  <si>
    <t>الفصل الأول من العام الدراسي 2021-2022</t>
  </si>
  <si>
    <t>B</t>
  </si>
  <si>
    <t>A</t>
  </si>
  <si>
    <t>بدور الاحمر</t>
  </si>
  <si>
    <t>خلود سميسم</t>
  </si>
  <si>
    <t>سها سلهب</t>
  </si>
  <si>
    <t>لمى سبح</t>
  </si>
  <si>
    <t>اماني علي</t>
  </si>
  <si>
    <t>تيماء محمود</t>
  </si>
  <si>
    <t>اسيا</t>
  </si>
  <si>
    <t>نوري</t>
  </si>
  <si>
    <t>سراء محمد</t>
  </si>
  <si>
    <t>سماح حامد</t>
  </si>
  <si>
    <t>سماح محاميد</t>
  </si>
  <si>
    <t>حمودة</t>
  </si>
  <si>
    <t>ولاء عبدالرزاق</t>
  </si>
  <si>
    <t>فادياالغضة</t>
  </si>
  <si>
    <t>سهاد زكريا</t>
  </si>
  <si>
    <t>نور</t>
  </si>
  <si>
    <t>ديما رزق</t>
  </si>
  <si>
    <t xml:space="preserve">نبيه </t>
  </si>
  <si>
    <t>رنين الحليبي</t>
  </si>
  <si>
    <t>نورا الموسى</t>
  </si>
  <si>
    <t>دحام</t>
  </si>
  <si>
    <t>ورده</t>
  </si>
  <si>
    <t>نور الحلواني</t>
  </si>
  <si>
    <t xml:space="preserve">شريف </t>
  </si>
  <si>
    <t>فرح اليماني</t>
  </si>
  <si>
    <t>شهناز</t>
  </si>
  <si>
    <t xml:space="preserve">كاترين رشيد الشعراني </t>
  </si>
  <si>
    <t xml:space="preserve">مارلا الترك </t>
  </si>
  <si>
    <t xml:space="preserve">رئيفة بكار </t>
  </si>
  <si>
    <t>ريهام شمندور</t>
  </si>
  <si>
    <t>زينب الكردي</t>
  </si>
  <si>
    <t xml:space="preserve">فاطمة الابرص </t>
  </si>
  <si>
    <t xml:space="preserve">عد المجيد </t>
  </si>
  <si>
    <t>لينا حقي</t>
  </si>
  <si>
    <t xml:space="preserve">ماسة عربي كاتبي </t>
  </si>
  <si>
    <t>واثق</t>
  </si>
  <si>
    <t>علياء</t>
  </si>
  <si>
    <t>نصار</t>
  </si>
  <si>
    <t>روضه سعد</t>
  </si>
  <si>
    <t>ريام الجندلي</t>
  </si>
  <si>
    <t>ريم قرمان</t>
  </si>
  <si>
    <t>حجازي</t>
  </si>
  <si>
    <t>سوزان حسن</t>
  </si>
  <si>
    <t>فاتن مهرات</t>
  </si>
  <si>
    <t>فاطمة الحجي</t>
  </si>
  <si>
    <t>فاطمه غليون</t>
  </si>
  <si>
    <t>لميس ابو رافع</t>
  </si>
  <si>
    <t>لين اللحام</t>
  </si>
  <si>
    <t>منال القاضي</t>
  </si>
  <si>
    <t>منى العبدالله</t>
  </si>
  <si>
    <t>هيفاء الحلبي</t>
  </si>
  <si>
    <t>وفاء عموري</t>
  </si>
  <si>
    <t>اسراء محي الدين</t>
  </si>
  <si>
    <t>حسنيه</t>
  </si>
  <si>
    <t>الاء حوريه</t>
  </si>
  <si>
    <t>الزهراء الخلف</t>
  </si>
  <si>
    <t>اميمة القربي</t>
  </si>
  <si>
    <t>معاوية</t>
  </si>
  <si>
    <t>خزامى</t>
  </si>
  <si>
    <t>ايمان بريكات</t>
  </si>
  <si>
    <t>حاتم</t>
  </si>
  <si>
    <t>أكرم</t>
  </si>
  <si>
    <t>عبداللطيف</t>
  </si>
  <si>
    <t>حلا الدروبي</t>
  </si>
  <si>
    <t>شجاع</t>
  </si>
  <si>
    <t>راما الاسعد</t>
  </si>
  <si>
    <t>اكرام</t>
  </si>
  <si>
    <t>عنايه</t>
  </si>
  <si>
    <t>روان الحناوي</t>
  </si>
  <si>
    <t>ريم احمد</t>
  </si>
  <si>
    <t>ريما رحيباني</t>
  </si>
  <si>
    <t>زينب بردان</t>
  </si>
  <si>
    <t>زينب حسن</t>
  </si>
  <si>
    <t>منجد</t>
  </si>
  <si>
    <t>علا مظلوم</t>
  </si>
  <si>
    <t>مريم ابو عوده</t>
  </si>
  <si>
    <t>هدى عبدالجواد</t>
  </si>
  <si>
    <t>رويدا</t>
  </si>
  <si>
    <t>هند سرحان</t>
  </si>
  <si>
    <t>يسره</t>
  </si>
  <si>
    <t>هيا رضوان</t>
  </si>
  <si>
    <t>هياء طنوس</t>
  </si>
  <si>
    <t>نانسي الدرويش</t>
  </si>
  <si>
    <t>عفراء ميا</t>
  </si>
  <si>
    <t>اريج العليوي</t>
  </si>
  <si>
    <t>الاء الكردي</t>
  </si>
  <si>
    <t>ريمه</t>
  </si>
  <si>
    <t>الهام عرابي</t>
  </si>
  <si>
    <t>اتحاد</t>
  </si>
  <si>
    <t>انعام ابراهيم</t>
  </si>
  <si>
    <t>حاجه</t>
  </si>
  <si>
    <t>بتول بركات</t>
  </si>
  <si>
    <t>شوكت</t>
  </si>
  <si>
    <t>خلف</t>
  </si>
  <si>
    <t>بشرى الكدرو</t>
  </si>
  <si>
    <t>فرات</t>
  </si>
  <si>
    <t>تغريد صوان</t>
  </si>
  <si>
    <t>جمان السوادي</t>
  </si>
  <si>
    <t>رانيا فرزان</t>
  </si>
  <si>
    <t>ربيعه</t>
  </si>
  <si>
    <t>رزان حسن</t>
  </si>
  <si>
    <t>مريان</t>
  </si>
  <si>
    <t>رنيم حجازي</t>
  </si>
  <si>
    <t>ساجده زغلول</t>
  </si>
  <si>
    <t>سارا القطيفاني</t>
  </si>
  <si>
    <t>محمدغياث</t>
  </si>
  <si>
    <t>راويه</t>
  </si>
  <si>
    <t>ساره شحرور</t>
  </si>
  <si>
    <t>زكي</t>
  </si>
  <si>
    <t>ساره نصر</t>
  </si>
  <si>
    <t>سلام حموي</t>
  </si>
  <si>
    <t>سائد</t>
  </si>
  <si>
    <t>علا المصري</t>
  </si>
  <si>
    <t>غاليه المصري</t>
  </si>
  <si>
    <t>محمدفايز</t>
  </si>
  <si>
    <t>فخري</t>
  </si>
  <si>
    <t>غيث مهنا</t>
  </si>
  <si>
    <t>ايلي</t>
  </si>
  <si>
    <t>درغام</t>
  </si>
  <si>
    <t>ناتالي محفوض</t>
  </si>
  <si>
    <t>آصف</t>
  </si>
  <si>
    <t>ناجح</t>
  </si>
  <si>
    <t>عبده</t>
  </si>
  <si>
    <t>هناء نجم العبو</t>
  </si>
  <si>
    <t>نجم</t>
  </si>
  <si>
    <t>وفاء الدراخ</t>
  </si>
  <si>
    <t>ثابت</t>
  </si>
  <si>
    <t>غزوان</t>
  </si>
  <si>
    <t>ولاء البني</t>
  </si>
  <si>
    <t>ولاء الشامي</t>
  </si>
  <si>
    <t>جولاف</t>
  </si>
  <si>
    <t>ياسمين عبد ربه</t>
  </si>
  <si>
    <t>مريم الخطيب</t>
  </si>
  <si>
    <t>نايفة</t>
  </si>
  <si>
    <t>غزاله</t>
  </si>
  <si>
    <t>محمد بسام</t>
  </si>
  <si>
    <t>حمدو</t>
  </si>
  <si>
    <t>عز الدين</t>
  </si>
  <si>
    <t>محمد نادر</t>
  </si>
  <si>
    <t>اياد</t>
  </si>
  <si>
    <t xml:space="preserve">فرح جباصيني </t>
  </si>
  <si>
    <t xml:space="preserve">نعيم </t>
  </si>
  <si>
    <t>سماهر حماده</t>
  </si>
  <si>
    <t>وعد الاعور</t>
  </si>
  <si>
    <t>عبد المولا</t>
  </si>
  <si>
    <t>لارا خالد</t>
  </si>
  <si>
    <t>راما علويه</t>
  </si>
  <si>
    <t>لجين عبيسي</t>
  </si>
  <si>
    <t>معتز</t>
  </si>
  <si>
    <t>ماجدة</t>
  </si>
  <si>
    <t>فيروز</t>
  </si>
  <si>
    <t>نواف</t>
  </si>
  <si>
    <t>امل احمد</t>
  </si>
  <si>
    <t>سيف الدين</t>
  </si>
  <si>
    <t>محمد غازي</t>
  </si>
  <si>
    <t>بثينه عجيب</t>
  </si>
  <si>
    <t>بثينه علي</t>
  </si>
  <si>
    <t>جميله القادري</t>
  </si>
  <si>
    <t>حنان الدكاك</t>
  </si>
  <si>
    <t>راما الدرويش</t>
  </si>
  <si>
    <t>مجاهد</t>
  </si>
  <si>
    <t>راما بطحيش</t>
  </si>
  <si>
    <t>رهف القاسم</t>
  </si>
  <si>
    <t>روان نوح</t>
  </si>
  <si>
    <t>مرح</t>
  </si>
  <si>
    <t>ريما صوفان</t>
  </si>
  <si>
    <t>سحر ديب</t>
  </si>
  <si>
    <t>سلام الجاسم</t>
  </si>
  <si>
    <t>عائشة الشافعي</t>
  </si>
  <si>
    <t>فاتن غانم</t>
  </si>
  <si>
    <t>مثيله</t>
  </si>
  <si>
    <t>فاطمة اسحق</t>
  </si>
  <si>
    <t>ليلى الاسدي</t>
  </si>
  <si>
    <t>غاندي</t>
  </si>
  <si>
    <t>لينا نعمان</t>
  </si>
  <si>
    <t>مرح كيوان</t>
  </si>
  <si>
    <t>منال توتنجي</t>
  </si>
  <si>
    <t>منى فرحات</t>
  </si>
  <si>
    <t>ندى صقر</t>
  </si>
  <si>
    <t>سقر</t>
  </si>
  <si>
    <t>نور مشخص</t>
  </si>
  <si>
    <t>نيروز عوض</t>
  </si>
  <si>
    <t>هدى العابر</t>
  </si>
  <si>
    <t>كويدر</t>
  </si>
  <si>
    <t>وئام الحجي</t>
  </si>
  <si>
    <t>اسراء عيسات</t>
  </si>
  <si>
    <t>تبارك</t>
  </si>
  <si>
    <t>حافظ</t>
  </si>
  <si>
    <t>الياس</t>
  </si>
  <si>
    <t>سعدا</t>
  </si>
  <si>
    <t>تهاني</t>
  </si>
  <si>
    <t>وجيها</t>
  </si>
  <si>
    <t>نهوند</t>
  </si>
  <si>
    <t>عباس</t>
  </si>
  <si>
    <t>فريزة</t>
  </si>
  <si>
    <t>رانيا</t>
  </si>
  <si>
    <t>خالده</t>
  </si>
  <si>
    <t>نداء</t>
  </si>
  <si>
    <t>كنعان</t>
  </si>
  <si>
    <t>عبدالمعين</t>
  </si>
  <si>
    <t xml:space="preserve">ميس البدي </t>
  </si>
  <si>
    <t>صقر</t>
  </si>
  <si>
    <t>زينه</t>
  </si>
  <si>
    <t>نادين نعمة</t>
  </si>
  <si>
    <t>نسرين المشعان</t>
  </si>
  <si>
    <t>حكمت</t>
  </si>
  <si>
    <t>اية الحرفوش</t>
  </si>
  <si>
    <t>حلوة</t>
  </si>
  <si>
    <t>هويده</t>
  </si>
  <si>
    <t>احلام صالح</t>
  </si>
  <si>
    <t xml:space="preserve">هنادي عبد السلام </t>
  </si>
  <si>
    <t xml:space="preserve">معين </t>
  </si>
  <si>
    <t xml:space="preserve">دعاء معتوق </t>
  </si>
  <si>
    <t>قمر تقي</t>
  </si>
  <si>
    <t>مريانا الداهوك</t>
  </si>
  <si>
    <t>اشواق</t>
  </si>
  <si>
    <t>سماح</t>
  </si>
  <si>
    <t>مريم شمس الدين</t>
  </si>
  <si>
    <t>فضيلة</t>
  </si>
  <si>
    <t>هبة دعبول</t>
  </si>
  <si>
    <t>تاج الجبان</t>
  </si>
  <si>
    <t>سيما</t>
  </si>
  <si>
    <t>عثمان</t>
  </si>
  <si>
    <t>شمس مناوي</t>
  </si>
  <si>
    <t>شيما بنيان</t>
  </si>
  <si>
    <t>مروة يعقوب</t>
  </si>
  <si>
    <t>صفوان</t>
  </si>
  <si>
    <t>أمين</t>
  </si>
  <si>
    <t>علا الشناعه</t>
  </si>
  <si>
    <t>مطانس</t>
  </si>
  <si>
    <t>ربا النهار</t>
  </si>
  <si>
    <t>ريما الخالدي</t>
  </si>
  <si>
    <t>احمد بن عيدسعيد</t>
  </si>
  <si>
    <t>شيماء النعيم</t>
  </si>
  <si>
    <t>خيرات</t>
  </si>
  <si>
    <t>مرح ضاهر</t>
  </si>
  <si>
    <t>ساجده</t>
  </si>
  <si>
    <t>منى المنصور</t>
  </si>
  <si>
    <t>كريم</t>
  </si>
  <si>
    <t>عندليب</t>
  </si>
  <si>
    <t>هبه عابدين</t>
  </si>
  <si>
    <t>رافت</t>
  </si>
  <si>
    <t>هلا شحادة</t>
  </si>
  <si>
    <t>تراث حاج غريب</t>
  </si>
  <si>
    <t>حلا حمود</t>
  </si>
  <si>
    <t>دعاء الملك</t>
  </si>
  <si>
    <t>راما الشحادات</t>
  </si>
  <si>
    <t>روى خطاب</t>
  </si>
  <si>
    <t>ضحى لطوف</t>
  </si>
  <si>
    <t xml:space="preserve">ماري عمران </t>
  </si>
  <si>
    <t xml:space="preserve">نور مريش </t>
  </si>
  <si>
    <t>روز الاسعد</t>
  </si>
  <si>
    <t xml:space="preserve">سمر عطايا </t>
  </si>
  <si>
    <t>عفراء حمود</t>
  </si>
  <si>
    <t>هلاله</t>
  </si>
  <si>
    <t xml:space="preserve">مريم الحلبي </t>
  </si>
  <si>
    <t>ابتسام صقر</t>
  </si>
  <si>
    <t>لونا ملص</t>
  </si>
  <si>
    <t>رهف جودية</t>
  </si>
  <si>
    <t>رامز</t>
  </si>
  <si>
    <t xml:space="preserve">مامون </t>
  </si>
  <si>
    <t>حسنا</t>
  </si>
  <si>
    <t>رهف ادريس</t>
  </si>
  <si>
    <t>مطيعة</t>
  </si>
  <si>
    <t>بهيه</t>
  </si>
  <si>
    <t>محمد ماجد</t>
  </si>
  <si>
    <t>مريم البطش</t>
  </si>
  <si>
    <t>منال الحاجي</t>
  </si>
  <si>
    <t>مطانيوس</t>
  </si>
  <si>
    <t>عقل</t>
  </si>
  <si>
    <t>مؤمنات كوكش</t>
  </si>
  <si>
    <t>ردينه</t>
  </si>
  <si>
    <t>حنان شحادة</t>
  </si>
  <si>
    <t>محمد سليمان</t>
  </si>
  <si>
    <t>سمر غصون</t>
  </si>
  <si>
    <t>قمر الكيلاني</t>
  </si>
  <si>
    <t>سماهر</t>
  </si>
  <si>
    <t>يسرا</t>
  </si>
  <si>
    <t>محمدفهد</t>
  </si>
  <si>
    <t>فاطمة ملحم</t>
  </si>
  <si>
    <t>رغدة</t>
  </si>
  <si>
    <t>محمد وليد</t>
  </si>
  <si>
    <t>خولة</t>
  </si>
  <si>
    <t xml:space="preserve">زينب احمد </t>
  </si>
  <si>
    <t>زينب سعدة</t>
  </si>
  <si>
    <t>روزه</t>
  </si>
  <si>
    <t xml:space="preserve">ميشيل </t>
  </si>
  <si>
    <t>نيلي</t>
  </si>
  <si>
    <t>رنى صالح العبده</t>
  </si>
  <si>
    <t>علياء ناصر</t>
  </si>
  <si>
    <t>ريهان</t>
  </si>
  <si>
    <t>ناهده مارديني</t>
  </si>
  <si>
    <t>بديعة</t>
  </si>
  <si>
    <t>نجود</t>
  </si>
  <si>
    <t>وداد دحروج</t>
  </si>
  <si>
    <t>رزان كريم الدين</t>
  </si>
  <si>
    <t>امال العلام</t>
  </si>
  <si>
    <t>ثريه ابوعوده</t>
  </si>
  <si>
    <t>دعاء مراد</t>
  </si>
  <si>
    <t>ربى شيخ اكريم</t>
  </si>
  <si>
    <t>محمدعزت</t>
  </si>
  <si>
    <t>غفران شبعاني</t>
  </si>
  <si>
    <t>فاطمه العيلان</t>
  </si>
  <si>
    <t>بدعي</t>
  </si>
  <si>
    <t>صيته</t>
  </si>
  <si>
    <t>روحي</t>
  </si>
  <si>
    <t>ميريانا ملاك</t>
  </si>
  <si>
    <t>نغم جغنون</t>
  </si>
  <si>
    <t>بسيم</t>
  </si>
  <si>
    <t>نوار الزعبي</t>
  </si>
  <si>
    <t>هديل حسن</t>
  </si>
  <si>
    <t>ولاء خلوف</t>
  </si>
  <si>
    <t>ياسمين الفلاح</t>
  </si>
  <si>
    <t>اكرام فرهود</t>
  </si>
  <si>
    <t>اسيا عثمان</t>
  </si>
  <si>
    <t>عصريه</t>
  </si>
  <si>
    <t>امل الرفاعي</t>
  </si>
  <si>
    <t>اميمه الخطيب</t>
  </si>
  <si>
    <t>بانه محمد</t>
  </si>
  <si>
    <t>بثينه الظواهري</t>
  </si>
  <si>
    <t>تقى محمود</t>
  </si>
  <si>
    <t>تيماء النبواني</t>
  </si>
  <si>
    <t>خزامه</t>
  </si>
  <si>
    <t>حنان لطفي</t>
  </si>
  <si>
    <t>دانه سليك</t>
  </si>
  <si>
    <t>دجانة محيسن</t>
  </si>
  <si>
    <t>مرضيه</t>
  </si>
  <si>
    <t>رشا محمد</t>
  </si>
  <si>
    <t>ديوب</t>
  </si>
  <si>
    <t>مثيلا</t>
  </si>
  <si>
    <t>ريم ضايع</t>
  </si>
  <si>
    <t>ريم نعسان</t>
  </si>
  <si>
    <t>فتحي</t>
  </si>
  <si>
    <t>سعاد الحاج سعيد</t>
  </si>
  <si>
    <t>غالية الاغواني</t>
  </si>
  <si>
    <t>غاليه حكيم</t>
  </si>
  <si>
    <t>غفران الحاج</t>
  </si>
  <si>
    <t>فضه الاشقر</t>
  </si>
  <si>
    <t>عبله</t>
  </si>
  <si>
    <t>مريم الشيخ</t>
  </si>
  <si>
    <t>منال عز الدين الصغير</t>
  </si>
  <si>
    <t>ناهد كنو</t>
  </si>
  <si>
    <t>ندى الحراكي</t>
  </si>
  <si>
    <t>ندى المصري</t>
  </si>
  <si>
    <t>نوره عبدالله</t>
  </si>
  <si>
    <t>ولاء سنجاب</t>
  </si>
  <si>
    <t>اية داؤد</t>
  </si>
  <si>
    <t>حنان الخطيب</t>
  </si>
  <si>
    <t>رأفت</t>
  </si>
  <si>
    <t>حنان عيسى</t>
  </si>
  <si>
    <t>راما عبد الغني</t>
  </si>
  <si>
    <t>ربا</t>
  </si>
  <si>
    <t>روجينا صقر</t>
  </si>
  <si>
    <t>مأيد</t>
  </si>
  <si>
    <t>رظيه</t>
  </si>
  <si>
    <t>رونزا صارم</t>
  </si>
  <si>
    <t>صفا عمام</t>
  </si>
  <si>
    <t>صفاء الاغواني</t>
  </si>
  <si>
    <t>فاطمه الحو</t>
  </si>
  <si>
    <t>كروان عثمان</t>
  </si>
  <si>
    <t>مروه صبحه</t>
  </si>
  <si>
    <t>ربيعة</t>
  </si>
  <si>
    <t>نيرمين المزنه</t>
  </si>
  <si>
    <t>هاجر عبد الله</t>
  </si>
  <si>
    <t>هديل النعسان</t>
  </si>
  <si>
    <t>ايه ثمينه</t>
  </si>
  <si>
    <t>كريمه</t>
  </si>
  <si>
    <t>محمد نزير</t>
  </si>
  <si>
    <t>زينب الخالد</t>
  </si>
  <si>
    <t>صفا الطربوش</t>
  </si>
  <si>
    <t>عبير فواز</t>
  </si>
  <si>
    <t>مروة توتنجي</t>
  </si>
  <si>
    <t>اية السقال</t>
  </si>
  <si>
    <t>خلدون</t>
  </si>
  <si>
    <t xml:space="preserve">احلام حمودة </t>
  </si>
  <si>
    <t xml:space="preserve">عارف </t>
  </si>
  <si>
    <t>اسماء قويدر</t>
  </si>
  <si>
    <t xml:space="preserve">انوار قطيش </t>
  </si>
  <si>
    <t>ايات السيد</t>
  </si>
  <si>
    <t xml:space="preserve">مشهور </t>
  </si>
  <si>
    <t xml:space="preserve">رانيا الدهنة </t>
  </si>
  <si>
    <t xml:space="preserve">ربى الزايد </t>
  </si>
  <si>
    <t>سوزان ماليل</t>
  </si>
  <si>
    <t xml:space="preserve">كرستين  دعيبس </t>
  </si>
  <si>
    <t>نور جبر</t>
  </si>
  <si>
    <t>ساره قرعوني</t>
  </si>
  <si>
    <t>دارين الديري</t>
  </si>
  <si>
    <t>مروة العمارين</t>
  </si>
  <si>
    <t>نغم ابو مغضب</t>
  </si>
  <si>
    <t xml:space="preserve">احمد حمزة </t>
  </si>
  <si>
    <t>رشا اسماعيل</t>
  </si>
  <si>
    <t>مرح البدوي</t>
  </si>
  <si>
    <t>انمار هاشم</t>
  </si>
  <si>
    <t>سارة احمد</t>
  </si>
  <si>
    <t>هبة بكر</t>
  </si>
  <si>
    <t>شفاء</t>
  </si>
  <si>
    <t>هبه الميدعاني</t>
  </si>
  <si>
    <t>اسراء سوار</t>
  </si>
  <si>
    <t xml:space="preserve">حلا معزو </t>
  </si>
  <si>
    <t xml:space="preserve">سحر ذيب </t>
  </si>
  <si>
    <t xml:space="preserve">صبا عباس </t>
  </si>
  <si>
    <t>علا</t>
  </si>
  <si>
    <t>نور الهدى  الدباس قبلان</t>
  </si>
  <si>
    <t xml:space="preserve">نور زينو </t>
  </si>
  <si>
    <t>كمالة</t>
  </si>
  <si>
    <t xml:space="preserve">هبه سليمان </t>
  </si>
  <si>
    <t xml:space="preserve">يارا حديفة </t>
  </si>
  <si>
    <t xml:space="preserve">رمزي </t>
  </si>
  <si>
    <t>زهرية</t>
  </si>
  <si>
    <t xml:space="preserve">بياد جنيد </t>
  </si>
  <si>
    <t xml:space="preserve">محمد نعيم </t>
  </si>
  <si>
    <t xml:space="preserve">نجدت </t>
  </si>
  <si>
    <t xml:space="preserve">رحاب الحناوي </t>
  </si>
  <si>
    <t>سلامه</t>
  </si>
  <si>
    <t>رنا الكردي</t>
  </si>
  <si>
    <t>رولا محمد</t>
  </si>
  <si>
    <t>سهى زين العابدين</t>
  </si>
  <si>
    <t>شروق ياسين</t>
  </si>
  <si>
    <t xml:space="preserve">غزل قيروط </t>
  </si>
  <si>
    <t>ايتسام</t>
  </si>
  <si>
    <t>غيداء حسن</t>
  </si>
  <si>
    <t>سلامة</t>
  </si>
  <si>
    <t xml:space="preserve">فاطمة تقي </t>
  </si>
  <si>
    <t>شفيقة</t>
  </si>
  <si>
    <t xml:space="preserve">منى عز الدين </t>
  </si>
  <si>
    <t>هاجرالجبان</t>
  </si>
  <si>
    <t>هانية الهدهد</t>
  </si>
  <si>
    <t xml:space="preserve">هديل كشيك </t>
  </si>
  <si>
    <t>احلام فياض</t>
  </si>
  <si>
    <t>عقيد</t>
  </si>
  <si>
    <t>اسراء هلال</t>
  </si>
  <si>
    <t>الاء الحموي</t>
  </si>
  <si>
    <t>الاء عرابي</t>
  </si>
  <si>
    <t>امل ادهم</t>
  </si>
  <si>
    <t>اية الكردي</t>
  </si>
  <si>
    <t>ايمان الزرير</t>
  </si>
  <si>
    <t>عايشه</t>
  </si>
  <si>
    <t>ايمان غنام</t>
  </si>
  <si>
    <t>بدور باره</t>
  </si>
  <si>
    <t>بيان الزايد</t>
  </si>
  <si>
    <t>محمدرشاد</t>
  </si>
  <si>
    <t>تسنيم سعيد</t>
  </si>
  <si>
    <t>جودي شويكاني</t>
  </si>
  <si>
    <t>حميده هلال</t>
  </si>
  <si>
    <t>دانه أبوعبده</t>
  </si>
  <si>
    <t>دانيه بطحيش</t>
  </si>
  <si>
    <t>دعاء الحمصي</t>
  </si>
  <si>
    <t>رزان العودة</t>
  </si>
  <si>
    <t>رنا صبح</t>
  </si>
  <si>
    <t>رهف جاكيش</t>
  </si>
  <si>
    <t>روعة غنام</t>
  </si>
  <si>
    <t>ساره شموط</t>
  </si>
  <si>
    <t>سناء المحمد</t>
  </si>
  <si>
    <t>روزة</t>
  </si>
  <si>
    <t>فاطمة همهم</t>
  </si>
  <si>
    <t>خاتون</t>
  </si>
  <si>
    <t>قمر الدنف</t>
  </si>
  <si>
    <t>محمد نذير</t>
  </si>
  <si>
    <t>مرح ابو اللبن</t>
  </si>
  <si>
    <t>محمد عارف</t>
  </si>
  <si>
    <t>مروه نسب</t>
  </si>
  <si>
    <t>وسيمه</t>
  </si>
  <si>
    <t>معالي قاسم</t>
  </si>
  <si>
    <t>ثنايا</t>
  </si>
  <si>
    <t>منار سعد</t>
  </si>
  <si>
    <t>ندى معن</t>
  </si>
  <si>
    <t>نور محمد</t>
  </si>
  <si>
    <t>يسرى كنعان</t>
  </si>
  <si>
    <t>اريج السوادي</t>
  </si>
  <si>
    <t>اسراء شحرور</t>
  </si>
  <si>
    <t>اعتماد عبدالخالق</t>
  </si>
  <si>
    <t>امارة النقار</t>
  </si>
  <si>
    <t>ايات زرزور</t>
  </si>
  <si>
    <t>ايمان نابلسي</t>
  </si>
  <si>
    <t>ايه عباس</t>
  </si>
  <si>
    <t>بشرى الحريري</t>
  </si>
  <si>
    <t>يوكسال</t>
  </si>
  <si>
    <t>تقى بكر</t>
  </si>
  <si>
    <t>بكر</t>
  </si>
  <si>
    <t>جروح النبهان</t>
  </si>
  <si>
    <t>جلنار القاق</t>
  </si>
  <si>
    <t>حفيظه عبدالعزيز</t>
  </si>
  <si>
    <t>محمدماجد</t>
  </si>
  <si>
    <t>سندس</t>
  </si>
  <si>
    <t>حنان سواحة</t>
  </si>
  <si>
    <t>محمد فياض</t>
  </si>
  <si>
    <t>خزامه بركات</t>
  </si>
  <si>
    <t>دانيا الصالح</t>
  </si>
  <si>
    <t>دعاء اخوان</t>
  </si>
  <si>
    <t>مزين</t>
  </si>
  <si>
    <t>دعاء السويدان</t>
  </si>
  <si>
    <t>تحرير</t>
  </si>
  <si>
    <t>ديانا الحريري</t>
  </si>
  <si>
    <t>داليا</t>
  </si>
  <si>
    <t>دينا النابلسي</t>
  </si>
  <si>
    <t>ربيعه نصر</t>
  </si>
  <si>
    <t>رشا الدعاس</t>
  </si>
  <si>
    <t>صمادي</t>
  </si>
  <si>
    <t>رشا الزغيب</t>
  </si>
  <si>
    <t>رفعه</t>
  </si>
  <si>
    <t>رغد الابراهيم</t>
  </si>
  <si>
    <t>رغد الخضري</t>
  </si>
  <si>
    <t>روان الحلبي</t>
  </si>
  <si>
    <t>محمدعبدالناصر</t>
  </si>
  <si>
    <t>روان مريش</t>
  </si>
  <si>
    <t>محمدممتاز</t>
  </si>
  <si>
    <t>ريم الشوفي</t>
  </si>
  <si>
    <t>نجاه</t>
  </si>
  <si>
    <t>ريهام الداوود</t>
  </si>
  <si>
    <t>زينب خليفه</t>
  </si>
  <si>
    <t>محمدحسام</t>
  </si>
  <si>
    <t>زينب هرمز</t>
  </si>
  <si>
    <t>شفاء المهاوش</t>
  </si>
  <si>
    <t>عايشه الحسن</t>
  </si>
  <si>
    <t>شهاب</t>
  </si>
  <si>
    <t>غادة فرج</t>
  </si>
  <si>
    <t>غيداء الصالح</t>
  </si>
  <si>
    <t>غيداء زهر الدين</t>
  </si>
  <si>
    <t>فاطمه النور</t>
  </si>
  <si>
    <t>فاطمه شله</t>
  </si>
  <si>
    <t>فرح غانم</t>
  </si>
  <si>
    <t>قمر القصار</t>
  </si>
  <si>
    <t>كارول ابراهيم</t>
  </si>
  <si>
    <t>لطيفه طلب</t>
  </si>
  <si>
    <t>ليالي القاق</t>
  </si>
  <si>
    <t>محمدعلي</t>
  </si>
  <si>
    <t>لينا واكد</t>
  </si>
  <si>
    <t>مرام رزق</t>
  </si>
  <si>
    <t>مرح الجباعي</t>
  </si>
  <si>
    <t>مرح صوان</t>
  </si>
  <si>
    <t>مريم برغلة</t>
  </si>
  <si>
    <t>ميرال اليوسف</t>
  </si>
  <si>
    <t>نسرين شرشار</t>
  </si>
  <si>
    <t>محمداديب</t>
  </si>
  <si>
    <t>نعمه طلب</t>
  </si>
  <si>
    <t>حسينه</t>
  </si>
  <si>
    <t>نور الدين مؤذن</t>
  </si>
  <si>
    <t>نور المحايري</t>
  </si>
  <si>
    <t>هاله صوفان</t>
  </si>
  <si>
    <t>نور ابوتك</t>
  </si>
  <si>
    <t>عائشة برنية</t>
  </si>
  <si>
    <t>روان المصري</t>
  </si>
  <si>
    <t>وفاء محمد</t>
  </si>
  <si>
    <t>شذى غندور</t>
  </si>
  <si>
    <t>هيا معاون</t>
  </si>
  <si>
    <t>براءة حمود</t>
  </si>
  <si>
    <t>مي</t>
  </si>
  <si>
    <t>راما حافط</t>
  </si>
  <si>
    <t>هديل</t>
  </si>
  <si>
    <t>ابتهال الخطيب</t>
  </si>
  <si>
    <t>محمدخليل</t>
  </si>
  <si>
    <t>اريج جردي</t>
  </si>
  <si>
    <t>اسراء العبيد</t>
  </si>
  <si>
    <t>اسراء توتني</t>
  </si>
  <si>
    <t>عسليه</t>
  </si>
  <si>
    <t>اسماء خضيرة</t>
  </si>
  <si>
    <t>اسيما نفيس</t>
  </si>
  <si>
    <t>اسيمه علي</t>
  </si>
  <si>
    <t>افتكار شرف</t>
  </si>
  <si>
    <t>الاء حجازي</t>
  </si>
  <si>
    <t>عبدالعزيز</t>
  </si>
  <si>
    <t>الاء موسى</t>
  </si>
  <si>
    <t>الاء هواري</t>
  </si>
  <si>
    <t>امل الشعراني</t>
  </si>
  <si>
    <t>اميره صالح</t>
  </si>
  <si>
    <t>مفلح</t>
  </si>
  <si>
    <t>اميمه جراح</t>
  </si>
  <si>
    <t>اناس شيخه</t>
  </si>
  <si>
    <t>ايات العلدوني</t>
  </si>
  <si>
    <t>ايات درويش</t>
  </si>
  <si>
    <t>ايات شعيريه</t>
  </si>
  <si>
    <t>ايات طالب</t>
  </si>
  <si>
    <t>ايمان المعدنلي</t>
  </si>
  <si>
    <t>ايمان مريري</t>
  </si>
  <si>
    <t>ايه الرهونجي</t>
  </si>
  <si>
    <t>إيناس البواب</t>
  </si>
  <si>
    <t>بتول جوهره</t>
  </si>
  <si>
    <t>حكماة</t>
  </si>
  <si>
    <t>براء عبدالعزيز</t>
  </si>
  <si>
    <t>محمدراشد</t>
  </si>
  <si>
    <t>براءه الدهبي</t>
  </si>
  <si>
    <t>بسمة حاج علي</t>
  </si>
  <si>
    <t>بشرى عبد القادر</t>
  </si>
  <si>
    <t>تهاني أبو الحطب</t>
  </si>
  <si>
    <t>جاكلين حاطوم</t>
  </si>
  <si>
    <t>جزيل الياس</t>
  </si>
  <si>
    <t>عبد المسيح</t>
  </si>
  <si>
    <t>جمانه دحلا</t>
  </si>
  <si>
    <t>حسن ريحه</t>
  </si>
  <si>
    <t>حسناء الطرح</t>
  </si>
  <si>
    <t>صافي</t>
  </si>
  <si>
    <t>حمده غصن</t>
  </si>
  <si>
    <t>حنان العوام</t>
  </si>
  <si>
    <t>حنان حماد</t>
  </si>
  <si>
    <t>محمد جوهر</t>
  </si>
  <si>
    <t>حنان صالح</t>
  </si>
  <si>
    <t>زهر</t>
  </si>
  <si>
    <t>حنان ملاعب</t>
  </si>
  <si>
    <t>حنين النجار</t>
  </si>
  <si>
    <t>خلود دياب</t>
  </si>
  <si>
    <t>دانيه المحني</t>
  </si>
  <si>
    <t>دلال حسين</t>
  </si>
  <si>
    <t>دلال غصن</t>
  </si>
  <si>
    <t>دنيا الجط</t>
  </si>
  <si>
    <t>اجيه</t>
  </si>
  <si>
    <t>دنيا السيده</t>
  </si>
  <si>
    <t>ديما شاهين</t>
  </si>
  <si>
    <t>دينا علي</t>
  </si>
  <si>
    <t>رؤى اسحق</t>
  </si>
  <si>
    <t>فائق</t>
  </si>
  <si>
    <t>وصاله</t>
  </si>
  <si>
    <t>رؤى شمحل</t>
  </si>
  <si>
    <t>راما اسعد</t>
  </si>
  <si>
    <t>عبد الحسيب</t>
  </si>
  <si>
    <t>راما الامير</t>
  </si>
  <si>
    <t>نبال</t>
  </si>
  <si>
    <t>راما فضه</t>
  </si>
  <si>
    <t>رانية الحلاق</t>
  </si>
  <si>
    <t>ربا الاطرش</t>
  </si>
  <si>
    <t>رتوه الساعي</t>
  </si>
  <si>
    <t>رزان الحاج حسين</t>
  </si>
  <si>
    <t>رشا سكيكر</t>
  </si>
  <si>
    <t>رشا شحاده</t>
  </si>
  <si>
    <t>رضوه المفلح</t>
  </si>
  <si>
    <t>عبدالغفور</t>
  </si>
  <si>
    <t>رغاب ناخوز</t>
  </si>
  <si>
    <t>رغد مرشاق</t>
  </si>
  <si>
    <t>رنا أبوعائشه</t>
  </si>
  <si>
    <t>رهام شدود</t>
  </si>
  <si>
    <t>جوزفين</t>
  </si>
  <si>
    <t>رهام صقر</t>
  </si>
  <si>
    <t>مقبوله</t>
  </si>
  <si>
    <t>رهف أبوركبه</t>
  </si>
  <si>
    <t>رهف كحاله</t>
  </si>
  <si>
    <t>روئه كيلاني</t>
  </si>
  <si>
    <t>رولا حيدر</t>
  </si>
  <si>
    <t>رولا سيد احمد</t>
  </si>
  <si>
    <t>عبد الباقي</t>
  </si>
  <si>
    <t>ريم العثمان</t>
  </si>
  <si>
    <t>ريم القداح</t>
  </si>
  <si>
    <t>ريما ديوب</t>
  </si>
  <si>
    <t>زينة محمد</t>
  </si>
  <si>
    <t>ساره عوض</t>
  </si>
  <si>
    <t>سارية المليجي</t>
  </si>
  <si>
    <t>سلام السليمان</t>
  </si>
  <si>
    <t>سلفانا كرباج</t>
  </si>
  <si>
    <t>سلمى القصاب</t>
  </si>
  <si>
    <t>سلوى العرنوس</t>
  </si>
  <si>
    <t>سندس العلي</t>
  </si>
  <si>
    <t>سها حداد</t>
  </si>
  <si>
    <t>سهير عباس</t>
  </si>
  <si>
    <t>سوسن جوهره</t>
  </si>
  <si>
    <t>صبا سلمان</t>
  </si>
  <si>
    <t>صباح التيناوي</t>
  </si>
  <si>
    <t>صفا شوربه</t>
  </si>
  <si>
    <t>صفيه جاموس</t>
  </si>
  <si>
    <t>ضحى النصيرات</t>
  </si>
  <si>
    <t>عبير النمر</t>
  </si>
  <si>
    <t>عزيزة الخطيب</t>
  </si>
  <si>
    <t>عفراء بالي</t>
  </si>
  <si>
    <t>عفراء عبدربو</t>
  </si>
  <si>
    <t>علا حمود</t>
  </si>
  <si>
    <t>علا سلمون</t>
  </si>
  <si>
    <t>عيدو</t>
  </si>
  <si>
    <t>عليا محمدعلي</t>
  </si>
  <si>
    <t>غصون فرهود</t>
  </si>
  <si>
    <t>غفران قرطه</t>
  </si>
  <si>
    <t>فاديه النزال</t>
  </si>
  <si>
    <t>أيوب</t>
  </si>
  <si>
    <t>رفقه</t>
  </si>
  <si>
    <t>فاطمة العلي</t>
  </si>
  <si>
    <t>فاطمه حيدر</t>
  </si>
  <si>
    <t>فاطمه ريحان</t>
  </si>
  <si>
    <t>فرح الدعاس</t>
  </si>
  <si>
    <t>كارلا سليق</t>
  </si>
  <si>
    <t>احمد بلال</t>
  </si>
  <si>
    <t>لبنى العبد الرزاق</t>
  </si>
  <si>
    <t>لورا الاحمد</t>
  </si>
  <si>
    <t>ميلان</t>
  </si>
  <si>
    <t>ليلى فرج</t>
  </si>
  <si>
    <t>جادالله</t>
  </si>
  <si>
    <t>لينا حسين</t>
  </si>
  <si>
    <t>ماجد المحاميد</t>
  </si>
  <si>
    <t>مادلين زهرالدين</t>
  </si>
  <si>
    <t>ماري الأحمر</t>
  </si>
  <si>
    <t>زهوة</t>
  </si>
  <si>
    <t>مرح طاهر</t>
  </si>
  <si>
    <t>مروه الفرخ</t>
  </si>
  <si>
    <t>مريم جربنده</t>
  </si>
  <si>
    <t>نجات</t>
  </si>
  <si>
    <t>ملاك خطاب</t>
  </si>
  <si>
    <t>ملداء الاخرس</t>
  </si>
  <si>
    <t>منال جولان</t>
  </si>
  <si>
    <t>بهيج</t>
  </si>
  <si>
    <t>منال رزوق</t>
  </si>
  <si>
    <t>منى أبو شلة</t>
  </si>
  <si>
    <t>عذره</t>
  </si>
  <si>
    <t>مي رزمه</t>
  </si>
  <si>
    <t>ميريل الصيرفي</t>
  </si>
  <si>
    <t>نرمين الحلبي</t>
  </si>
  <si>
    <t>نسرين شلدح</t>
  </si>
  <si>
    <t>نور الحلاق</t>
  </si>
  <si>
    <t>نور جاموس</t>
  </si>
  <si>
    <t>نورالهدى الصمادي</t>
  </si>
  <si>
    <t>نورالهدى فضل الله</t>
  </si>
  <si>
    <t>نويل ميدع</t>
  </si>
  <si>
    <t>هاله سعادة</t>
  </si>
  <si>
    <t>هبا خلوف</t>
  </si>
  <si>
    <t>لورنس</t>
  </si>
  <si>
    <t>هبه الايوبي</t>
  </si>
  <si>
    <t>هدى المطر</t>
  </si>
  <si>
    <t>هزار حلوي</t>
  </si>
  <si>
    <t>ولاء بطحيش</t>
  </si>
  <si>
    <t>نوار خطاب</t>
  </si>
  <si>
    <t>مروى ملقط</t>
  </si>
  <si>
    <t>ابتهال الفراج</t>
  </si>
  <si>
    <t>اسماء ابراهيم</t>
  </si>
  <si>
    <t>الاء الحلقي</t>
  </si>
  <si>
    <t>امال جبريل</t>
  </si>
  <si>
    <t>اماني نبهاني</t>
  </si>
  <si>
    <t>محمد سيف الدين</t>
  </si>
  <si>
    <t>امل سليمان</t>
  </si>
  <si>
    <t>اناس شله</t>
  </si>
  <si>
    <t>انتصار خصي</t>
  </si>
  <si>
    <t>بتول اسبر</t>
  </si>
  <si>
    <t>بيان شباط</t>
  </si>
  <si>
    <t>تهاني التيناوي</t>
  </si>
  <si>
    <t>ثروه غانم</t>
  </si>
  <si>
    <t>دنيا القزاز</t>
  </si>
  <si>
    <t>ديانا الطويل</t>
  </si>
  <si>
    <t>ديمه رنجوس</t>
  </si>
  <si>
    <t>راما خضره</t>
  </si>
  <si>
    <t>ندوه</t>
  </si>
  <si>
    <t>راما كركه</t>
  </si>
  <si>
    <t>راميا كاظم</t>
  </si>
  <si>
    <t>ربا المصطفى</t>
  </si>
  <si>
    <t>ربى القزحلي</t>
  </si>
  <si>
    <t>رنى</t>
  </si>
  <si>
    <t>رزان ابو هايله</t>
  </si>
  <si>
    <t>رزان الكردي</t>
  </si>
  <si>
    <t>رزان عيسى</t>
  </si>
  <si>
    <t>عيده</t>
  </si>
  <si>
    <t>رشا سكر</t>
  </si>
  <si>
    <t>رشا قنبر</t>
  </si>
  <si>
    <t>رغده عموري</t>
  </si>
  <si>
    <t>رقيه محمد</t>
  </si>
  <si>
    <t>رنا الخطيب</t>
  </si>
  <si>
    <t>رنا محلي</t>
  </si>
  <si>
    <t>رنيم الطرح</t>
  </si>
  <si>
    <t>رهام البكور</t>
  </si>
  <si>
    <t>روان كريم</t>
  </si>
  <si>
    <t>روان مرعي</t>
  </si>
  <si>
    <t>روعة حبشيه</t>
  </si>
  <si>
    <t>نزيها</t>
  </si>
  <si>
    <t>ريم الكيلاني</t>
  </si>
  <si>
    <t>سلما</t>
  </si>
  <si>
    <t>زين الراس</t>
  </si>
  <si>
    <t>محمد ديب</t>
  </si>
  <si>
    <t>حكيمه</t>
  </si>
  <si>
    <t>سفانه الابراهيم</t>
  </si>
  <si>
    <t>سمر الرفاعي</t>
  </si>
  <si>
    <t>سمر العلوش</t>
  </si>
  <si>
    <t>مجيدة</t>
  </si>
  <si>
    <t>سناء ديوب</t>
  </si>
  <si>
    <t>ام علي</t>
  </si>
  <si>
    <t>سهام سنوبر</t>
  </si>
  <si>
    <t>شذا الخوالده</t>
  </si>
  <si>
    <t>شذى بسيكي</t>
  </si>
  <si>
    <t>صباح عبد الحي</t>
  </si>
  <si>
    <t>صفاء الجاموس</t>
  </si>
  <si>
    <t>عبير حمامي</t>
  </si>
  <si>
    <t>شحاده</t>
  </si>
  <si>
    <t>فاطمة الغزالي</t>
  </si>
  <si>
    <t>قصيه الهبه</t>
  </si>
  <si>
    <t>خليف</t>
  </si>
  <si>
    <t>لميس علي</t>
  </si>
  <si>
    <t>ليلى ابو رقطي</t>
  </si>
  <si>
    <t>عبد المالك</t>
  </si>
  <si>
    <t>مرام عبيد</t>
  </si>
  <si>
    <t>مهدي</t>
  </si>
  <si>
    <t>مرح الطباع</t>
  </si>
  <si>
    <t>مرح عبد الكريم</t>
  </si>
  <si>
    <t>مروة حامد</t>
  </si>
  <si>
    <t>مريم يونس</t>
  </si>
  <si>
    <t>ملك حموده</t>
  </si>
  <si>
    <t>بهيره</t>
  </si>
  <si>
    <t>ملك قديمي</t>
  </si>
  <si>
    <t>منال فرحات</t>
  </si>
  <si>
    <t>منى مشتا</t>
  </si>
  <si>
    <t>مها يوسف</t>
  </si>
  <si>
    <t>براء</t>
  </si>
  <si>
    <t>ميرفت البوشي</t>
  </si>
  <si>
    <t>ميساء الحوري</t>
  </si>
  <si>
    <t>ميناس العفيف</t>
  </si>
  <si>
    <t>نبيله بكرو</t>
  </si>
  <si>
    <t>نجاح السالم</t>
  </si>
  <si>
    <t>نهله الحصوه</t>
  </si>
  <si>
    <t>نوال محسن</t>
  </si>
  <si>
    <t>نور الطويل</t>
  </si>
  <si>
    <t>نور باراوي</t>
  </si>
  <si>
    <t>هاجر درويش</t>
  </si>
  <si>
    <t>هبه السكران</t>
  </si>
  <si>
    <t>هبه العكاوي</t>
  </si>
  <si>
    <t>هبه عقلو</t>
  </si>
  <si>
    <t>هبه كسحوت</t>
  </si>
  <si>
    <t>هبه نوفل</t>
  </si>
  <si>
    <t>هديل فضل</t>
  </si>
  <si>
    <t>هناء حينون</t>
  </si>
  <si>
    <t>وجدان الحلاق</t>
  </si>
  <si>
    <t>وعد الهادي</t>
  </si>
  <si>
    <t>ياسمين غرز الدين</t>
  </si>
  <si>
    <t>رؤى عبد السلام</t>
  </si>
  <si>
    <t>بلسم سعود</t>
  </si>
  <si>
    <t>حنين زكريا</t>
  </si>
  <si>
    <t>سلطانة</t>
  </si>
  <si>
    <t>ربيعة القهوجي</t>
  </si>
  <si>
    <t>سامية</t>
  </si>
  <si>
    <t>مروى الحمصي</t>
  </si>
  <si>
    <t>محمد عبد القادر</t>
  </si>
  <si>
    <t>نادين الحموي</t>
  </si>
  <si>
    <t>نضال الحاج علي</t>
  </si>
  <si>
    <t>محمد عيد</t>
  </si>
  <si>
    <t>رغيد</t>
  </si>
  <si>
    <t>ظهيره</t>
  </si>
  <si>
    <t>زعل</t>
  </si>
  <si>
    <t>رندى</t>
  </si>
  <si>
    <t>سلام الحاج</t>
  </si>
  <si>
    <t>قطنه</t>
  </si>
  <si>
    <t>ردينة الذهب</t>
  </si>
  <si>
    <t>وزيره</t>
  </si>
  <si>
    <t>زاهر</t>
  </si>
  <si>
    <t>بشرى الرميلة</t>
  </si>
  <si>
    <t>ميرنا الدمشقي</t>
  </si>
  <si>
    <t>اجود</t>
  </si>
  <si>
    <t>ريم الحبيب</t>
  </si>
  <si>
    <t>اريج ربيع</t>
  </si>
  <si>
    <t>محمدصفوح</t>
  </si>
  <si>
    <t>اسماء الكيلاني</t>
  </si>
  <si>
    <t>الفت صلوح</t>
  </si>
  <si>
    <t>الهام زين</t>
  </si>
  <si>
    <t>غيثاء</t>
  </si>
  <si>
    <t>امال قويدر</t>
  </si>
  <si>
    <t>بغداد</t>
  </si>
  <si>
    <t>امين سلام</t>
  </si>
  <si>
    <t>فرحة</t>
  </si>
  <si>
    <t>انسام القباني</t>
  </si>
  <si>
    <t>ايفلين ابراهيم</t>
  </si>
  <si>
    <t>ايمان الرواد</t>
  </si>
  <si>
    <t>محمدنور</t>
  </si>
  <si>
    <t>آيات المصري</t>
  </si>
  <si>
    <t>آيه الاحمد الحاج خضر</t>
  </si>
  <si>
    <t>ياسميندا</t>
  </si>
  <si>
    <t>آيه القداح</t>
  </si>
  <si>
    <t>أمل</t>
  </si>
  <si>
    <t>آيه عباد</t>
  </si>
  <si>
    <t>أمانه ديب</t>
  </si>
  <si>
    <t>أميرة أيوب آغا</t>
  </si>
  <si>
    <t>نورالهدى</t>
  </si>
  <si>
    <t>إنعام العكل</t>
  </si>
  <si>
    <t>عواش</t>
  </si>
  <si>
    <t>بتول الصالح</t>
  </si>
  <si>
    <t>بشرى الكوى</t>
  </si>
  <si>
    <t>بشرى عبدالله</t>
  </si>
  <si>
    <t>بلال علوش</t>
  </si>
  <si>
    <t>شاديا</t>
  </si>
  <si>
    <t>بيان عبود</t>
  </si>
  <si>
    <t>جوزفين الموصلي</t>
  </si>
  <si>
    <t>حليمه الكواكي</t>
  </si>
  <si>
    <t>حنان حسون</t>
  </si>
  <si>
    <t>آمنه</t>
  </si>
  <si>
    <t>خديجه شمس الدين</t>
  </si>
  <si>
    <t>خلود البريحي</t>
  </si>
  <si>
    <t>غثوه</t>
  </si>
  <si>
    <t>دارين محفوض</t>
  </si>
  <si>
    <t>داليا بركات</t>
  </si>
  <si>
    <t>دانيا الخولي</t>
  </si>
  <si>
    <t>دعاء شولح</t>
  </si>
  <si>
    <t>ديانا حسن</t>
  </si>
  <si>
    <t>دينا سادات</t>
  </si>
  <si>
    <t>رابعة موال</t>
  </si>
  <si>
    <t>نوفة</t>
  </si>
  <si>
    <t>رانية عجيب</t>
  </si>
  <si>
    <t>والدتهاناديا</t>
  </si>
  <si>
    <t>رانيه الباكير</t>
  </si>
  <si>
    <t>أمينه</t>
  </si>
  <si>
    <t>رجاء عيد</t>
  </si>
  <si>
    <t>رشا البيريني</t>
  </si>
  <si>
    <t>رشا الخضور</t>
  </si>
  <si>
    <t>رفيف الخوري</t>
  </si>
  <si>
    <t>رنا الافيوني</t>
  </si>
  <si>
    <t>عليوي</t>
  </si>
  <si>
    <t>ريم زعيتر</t>
  </si>
  <si>
    <t>محمدالفاتح</t>
  </si>
  <si>
    <t>ريم عيون</t>
  </si>
  <si>
    <t>ريهام خداج</t>
  </si>
  <si>
    <t>زهراء الشحادات</t>
  </si>
  <si>
    <t>زينه السباح</t>
  </si>
  <si>
    <t>عدويه</t>
  </si>
  <si>
    <t>زينه ناعمه</t>
  </si>
  <si>
    <t>عبدالنافع</t>
  </si>
  <si>
    <t>مهدية</t>
  </si>
  <si>
    <t>ساميه عواصي</t>
  </si>
  <si>
    <t>سمر ملقط</t>
  </si>
  <si>
    <t>تاج الدين</t>
  </si>
  <si>
    <t>سميرة موال</t>
  </si>
  <si>
    <t>يمنا</t>
  </si>
  <si>
    <t>شذى النابلسي</t>
  </si>
  <si>
    <t>شريهان العبدالله الحداوي</t>
  </si>
  <si>
    <t>شماء هلال</t>
  </si>
  <si>
    <t>فدوه</t>
  </si>
  <si>
    <t>صابرين الشولي الحريري</t>
  </si>
  <si>
    <t>صفاء الساطي</t>
  </si>
  <si>
    <t>صفية حاجي صفر</t>
  </si>
  <si>
    <t>محمدشوقي</t>
  </si>
  <si>
    <t>عصماء عيسى</t>
  </si>
  <si>
    <t>علا خضره</t>
  </si>
  <si>
    <t>طعان</t>
  </si>
  <si>
    <t>علا وهبي</t>
  </si>
  <si>
    <t>علياء المقداد</t>
  </si>
  <si>
    <t>غاده ابوعلي</t>
  </si>
  <si>
    <t>غزل سودان</t>
  </si>
  <si>
    <t>شاكر</t>
  </si>
  <si>
    <t>غفران حميدان</t>
  </si>
  <si>
    <t>غفران زين الدين</t>
  </si>
  <si>
    <t>فاتن الخليفه</t>
  </si>
  <si>
    <t>فاطمة محمد</t>
  </si>
  <si>
    <t>فاطمه حافظ</t>
  </si>
  <si>
    <t>فيان شيخ موسى</t>
  </si>
  <si>
    <t>زلوخ</t>
  </si>
  <si>
    <t>قمر السحلي</t>
  </si>
  <si>
    <t>لبابة الحاج حسن</t>
  </si>
  <si>
    <t>لبنه عثمان</t>
  </si>
  <si>
    <t>ليلى السبيني</t>
  </si>
  <si>
    <t>لينا اسد</t>
  </si>
  <si>
    <t>وصيفه</t>
  </si>
  <si>
    <t>لينا الجدعان</t>
  </si>
  <si>
    <t>ليندا ديبو</t>
  </si>
  <si>
    <t>مايا المرادني</t>
  </si>
  <si>
    <t>مروه حمشو</t>
  </si>
  <si>
    <t>مروه زين الدين</t>
  </si>
  <si>
    <t>مريانا شاهين</t>
  </si>
  <si>
    <t>منار الطويل</t>
  </si>
  <si>
    <t>صايل</t>
  </si>
  <si>
    <t>منال ابراهيم</t>
  </si>
  <si>
    <t>منال الحجي</t>
  </si>
  <si>
    <t>مي صهيوني</t>
  </si>
  <si>
    <t>مي غزاله</t>
  </si>
  <si>
    <t>ميس الفياض</t>
  </si>
  <si>
    <t>ميساء عثمان</t>
  </si>
  <si>
    <t>مسيلا</t>
  </si>
  <si>
    <t>ميسون ابوذياب</t>
  </si>
  <si>
    <t>امية</t>
  </si>
  <si>
    <t>ميسون النمير</t>
  </si>
  <si>
    <t>نبال فندي</t>
  </si>
  <si>
    <t>نجاة الخطيب</t>
  </si>
  <si>
    <t>نعمت نكاره</t>
  </si>
  <si>
    <t>نسيم</t>
  </si>
  <si>
    <t>نور الملاح</t>
  </si>
  <si>
    <t>عبدالستار</t>
  </si>
  <si>
    <t>نور مطر</t>
  </si>
  <si>
    <t>نورا الرجوله</t>
  </si>
  <si>
    <t>هبا الحلقي</t>
  </si>
  <si>
    <t>هبه ابراهيم</t>
  </si>
  <si>
    <t>نارمان</t>
  </si>
  <si>
    <t>هدى صادق</t>
  </si>
  <si>
    <t>هديل الاصفر</t>
  </si>
  <si>
    <t>هديل العفنان</t>
  </si>
  <si>
    <t>هلا عليشه</t>
  </si>
  <si>
    <t>همسه مرشد</t>
  </si>
  <si>
    <t>سمرا</t>
  </si>
  <si>
    <t>هنادي بعيره</t>
  </si>
  <si>
    <t>شيباني</t>
  </si>
  <si>
    <t>وسام الزيات</t>
  </si>
  <si>
    <t>نزير</t>
  </si>
  <si>
    <t>وسام عاصي</t>
  </si>
  <si>
    <t>وعد المخللاتي النبكي</t>
  </si>
  <si>
    <t>وفاء سلطان</t>
  </si>
  <si>
    <t>ولاء القاسم</t>
  </si>
  <si>
    <t>يارا زاهده</t>
  </si>
  <si>
    <t>ياسمين الحسين</t>
  </si>
  <si>
    <t>حسونه</t>
  </si>
  <si>
    <t>ياسمين الدلول</t>
  </si>
  <si>
    <t>يسرى هلال</t>
  </si>
  <si>
    <t>هلا  ابو اللبن</t>
  </si>
  <si>
    <t>نجوى مرحبا</t>
  </si>
  <si>
    <t xml:space="preserve">باسمة ابراهيم </t>
  </si>
  <si>
    <t>يسرى زقزق</t>
  </si>
  <si>
    <t>منى المعطي</t>
  </si>
  <si>
    <t>زهور السبسبي الرفاعي</t>
  </si>
  <si>
    <t>وعد الشرع</t>
  </si>
  <si>
    <t>الفت مقلد</t>
  </si>
  <si>
    <t>نزيره</t>
  </si>
  <si>
    <t>اميرة المؤذن</t>
  </si>
  <si>
    <t>حنين حورية</t>
  </si>
  <si>
    <t>رنا الدقاق</t>
  </si>
  <si>
    <t>محمدنهاد</t>
  </si>
  <si>
    <t xml:space="preserve">ماري الحلو </t>
  </si>
  <si>
    <t>ميلاد</t>
  </si>
  <si>
    <t>ايلين</t>
  </si>
  <si>
    <t>مي علي</t>
  </si>
  <si>
    <t xml:space="preserve">نعيمه القادري </t>
  </si>
  <si>
    <t xml:space="preserve">هدى طراف </t>
  </si>
  <si>
    <t xml:space="preserve">مالك </t>
  </si>
  <si>
    <t xml:space="preserve">ميساء الحاج علي </t>
  </si>
  <si>
    <t>داليا رضوان</t>
  </si>
  <si>
    <t>رينا الدروبي</t>
  </si>
  <si>
    <t>لينا عبدالنبي</t>
  </si>
  <si>
    <t>ماجده زين</t>
  </si>
  <si>
    <t>محمد معاذ حوراني</t>
  </si>
  <si>
    <t>هبة عمار</t>
  </si>
  <si>
    <t>تسنيم ابو خير</t>
  </si>
  <si>
    <t>منى زيتون</t>
  </si>
  <si>
    <t>كبريه</t>
  </si>
  <si>
    <t>عبير عائشه</t>
  </si>
  <si>
    <t>فداء خضرو</t>
  </si>
  <si>
    <t>ايه عربي كاتبي</t>
  </si>
  <si>
    <t>شاديه زاهر</t>
  </si>
  <si>
    <t>مريم قويدر</t>
  </si>
  <si>
    <t>حباه</t>
  </si>
  <si>
    <t>شمس</t>
  </si>
  <si>
    <t>فتحية</t>
  </si>
  <si>
    <t>رجاء بوره</t>
  </si>
  <si>
    <t>منال الابراهيم</t>
  </si>
  <si>
    <t>راما موزه</t>
  </si>
  <si>
    <t>عيناء</t>
  </si>
  <si>
    <t>رغده خولة</t>
  </si>
  <si>
    <t>عبير الزعوري</t>
  </si>
  <si>
    <t>رفيه</t>
  </si>
  <si>
    <t>عفراء مسعود</t>
  </si>
  <si>
    <t xml:space="preserve">غاليه جلال الدين </t>
  </si>
  <si>
    <t xml:space="preserve">محمد غياث </t>
  </si>
  <si>
    <t xml:space="preserve">فاطمه فرحات </t>
  </si>
  <si>
    <t xml:space="preserve">فردوس خالد </t>
  </si>
  <si>
    <t xml:space="preserve">زيدان </t>
  </si>
  <si>
    <t>مروة سعد الدين</t>
  </si>
  <si>
    <t xml:space="preserve">مزنة ملص </t>
  </si>
  <si>
    <t>نسرين حسن</t>
  </si>
  <si>
    <t>نسرين سلامة</t>
  </si>
  <si>
    <t xml:space="preserve">وعد عجاج </t>
  </si>
  <si>
    <t xml:space="preserve">اماني الشهاب </t>
  </si>
  <si>
    <t xml:space="preserve">اية رجب </t>
  </si>
  <si>
    <t>اية نابلسي</t>
  </si>
  <si>
    <t xml:space="preserve">ايمان سيد رمضان </t>
  </si>
  <si>
    <t xml:space="preserve">صديق </t>
  </si>
  <si>
    <t>ايمان صادقة</t>
  </si>
  <si>
    <t xml:space="preserve">جهان صقر </t>
  </si>
  <si>
    <t xml:space="preserve">خديجة الحمصي </t>
  </si>
  <si>
    <t xml:space="preserve">محمد اديب </t>
  </si>
  <si>
    <t xml:space="preserve">خلود مهتدي </t>
  </si>
  <si>
    <t xml:space="preserve">ديما رمو </t>
  </si>
  <si>
    <t>هبة</t>
  </si>
  <si>
    <t xml:space="preserve">رفل بقلي </t>
  </si>
  <si>
    <t xml:space="preserve">طالب عبد الحسين </t>
  </si>
  <si>
    <t xml:space="preserve">رقية القطان </t>
  </si>
  <si>
    <t xml:space="preserve">ريم مزاوي </t>
  </si>
  <si>
    <t>ضحى طه</t>
  </si>
  <si>
    <t>عائشة رستم</t>
  </si>
  <si>
    <t xml:space="preserve">علا محفوض </t>
  </si>
  <si>
    <t xml:space="preserve">علاء الدين </t>
  </si>
  <si>
    <t>ادلينا</t>
  </si>
  <si>
    <t xml:space="preserve">لجين يونس </t>
  </si>
  <si>
    <t xml:space="preserve">نور الصفدي </t>
  </si>
  <si>
    <t xml:space="preserve">نيبال صقر </t>
  </si>
  <si>
    <t xml:space="preserve">هبا الشرع </t>
  </si>
  <si>
    <t>يوسف القبلاوي</t>
  </si>
  <si>
    <t xml:space="preserve">ريماز نصار </t>
  </si>
  <si>
    <t>ابتسام مجاهد</t>
  </si>
  <si>
    <t>اسراء ابوالتسعات</t>
  </si>
  <si>
    <t>اسراء الكيلاني</t>
  </si>
  <si>
    <t>الاء عباس</t>
  </si>
  <si>
    <t>سمراء</t>
  </si>
  <si>
    <t>امل سره</t>
  </si>
  <si>
    <t>اناس الحجار</t>
  </si>
  <si>
    <t>بشرى مصطفى</t>
  </si>
  <si>
    <t>بيان خمسان</t>
  </si>
  <si>
    <t>حنان ابوحامد</t>
  </si>
  <si>
    <t>حنان البوش</t>
  </si>
  <si>
    <t>حنان محمد</t>
  </si>
  <si>
    <t>دعاء قبلان</t>
  </si>
  <si>
    <t>بارعه</t>
  </si>
  <si>
    <t>راما جاويش</t>
  </si>
  <si>
    <t>راما عثمان</t>
  </si>
  <si>
    <t>رزان الزيلع</t>
  </si>
  <si>
    <t>رشا غره</t>
  </si>
  <si>
    <t>محمدفخري</t>
  </si>
  <si>
    <t>رفاه شاهين</t>
  </si>
  <si>
    <t>رهام مراد</t>
  </si>
  <si>
    <t>رهف عبود</t>
  </si>
  <si>
    <t>زيانا</t>
  </si>
  <si>
    <t>زهر النابلسي</t>
  </si>
  <si>
    <t>سالي المكاري</t>
  </si>
  <si>
    <t>سبته كريم</t>
  </si>
  <si>
    <t>شروق البدوي</t>
  </si>
  <si>
    <t>عبير المصري</t>
  </si>
  <si>
    <t>عمار الحموي</t>
  </si>
  <si>
    <t>غيداء حسون</t>
  </si>
  <si>
    <t>قمر يوسف</t>
  </si>
  <si>
    <t>لوره مخول</t>
  </si>
  <si>
    <t>لين رمو</t>
  </si>
  <si>
    <t>محمدطلال</t>
  </si>
  <si>
    <t>مرام البوشي</t>
  </si>
  <si>
    <t>مريم محمد</t>
  </si>
  <si>
    <t>نداء يوسف</t>
  </si>
  <si>
    <t>ماريه</t>
  </si>
  <si>
    <t>نرمين تبليس</t>
  </si>
  <si>
    <t>نوار الخليل</t>
  </si>
  <si>
    <t>عربية</t>
  </si>
  <si>
    <t>اسلام فريسان</t>
  </si>
  <si>
    <t>امل غاوي</t>
  </si>
  <si>
    <t>ايناس أبوقش</t>
  </si>
  <si>
    <t>ايوب الجباوي</t>
  </si>
  <si>
    <t>تالا محمد علي</t>
  </si>
  <si>
    <t>تغريد برقه</t>
  </si>
  <si>
    <t>حنان كنيش</t>
  </si>
  <si>
    <t>راما العبد</t>
  </si>
  <si>
    <t>راميا الرهونجي</t>
  </si>
  <si>
    <t>رجاء قداح</t>
  </si>
  <si>
    <t>رنيم التخين</t>
  </si>
  <si>
    <t>فايق</t>
  </si>
  <si>
    <t>ريما حرب</t>
  </si>
  <si>
    <t>زينب الشحود</t>
  </si>
  <si>
    <t>سراب خضور</t>
  </si>
  <si>
    <t>سها المزوق</t>
  </si>
  <si>
    <t>شفاء قابيل</t>
  </si>
  <si>
    <t>كنوز</t>
  </si>
  <si>
    <t>عائشه سعده</t>
  </si>
  <si>
    <t>عفاف الدبس</t>
  </si>
  <si>
    <t>علا الحمدان</t>
  </si>
  <si>
    <t>غفران نقرش فهده</t>
  </si>
  <si>
    <t>فاديا جومر</t>
  </si>
  <si>
    <t>عبيدة</t>
  </si>
  <si>
    <t>فاطمه القادري</t>
  </si>
  <si>
    <t>كاترين صقر</t>
  </si>
  <si>
    <t>كارلا العجم</t>
  </si>
  <si>
    <t>ميرنا</t>
  </si>
  <si>
    <t>مروه الفريجات</t>
  </si>
  <si>
    <t>طليع</t>
  </si>
  <si>
    <t>مريم الشمالي</t>
  </si>
  <si>
    <t>ملاذ بغدادي</t>
  </si>
  <si>
    <t>محمد عاطف</t>
  </si>
  <si>
    <t>ندى الكيال</t>
  </si>
  <si>
    <t>محمد فريد</t>
  </si>
  <si>
    <t>نسرين الذياب</t>
  </si>
  <si>
    <t>نهوند السحلي</t>
  </si>
  <si>
    <t>ياسمين سعيد</t>
  </si>
  <si>
    <t>خطيره</t>
  </si>
  <si>
    <t>ياسمين كركي</t>
  </si>
  <si>
    <t>مروة الرفاعي</t>
  </si>
  <si>
    <t>اسمهان عمران</t>
  </si>
  <si>
    <t>اميمه ابراهيم</t>
  </si>
  <si>
    <t>عبدالهادي</t>
  </si>
  <si>
    <t>رنيم ابو الخير</t>
  </si>
  <si>
    <t>ريم جديد</t>
  </si>
  <si>
    <t>ريم منذر</t>
  </si>
  <si>
    <t>سماح الخياط</t>
  </si>
  <si>
    <t>صفاء القويدر</t>
  </si>
  <si>
    <t>عائشه الغاوي</t>
  </si>
  <si>
    <t>غيداء الطحان</t>
  </si>
  <si>
    <t>فيحاء</t>
  </si>
  <si>
    <t>فايزه العبد</t>
  </si>
  <si>
    <t>ميس بطحه</t>
  </si>
  <si>
    <t>ميساء سرحان</t>
  </si>
  <si>
    <t>نرمين الجرب</t>
  </si>
  <si>
    <t>نور الرفاعي</t>
  </si>
  <si>
    <t>هنادي الجرخ</t>
  </si>
  <si>
    <t xml:space="preserve">الاء الهدهد </t>
  </si>
  <si>
    <t>اسراء عاشور</t>
  </si>
  <si>
    <t xml:space="preserve">اسلام حسين </t>
  </si>
  <si>
    <t>سهير درويش</t>
  </si>
  <si>
    <t>مركزان</t>
  </si>
  <si>
    <t>كفى</t>
  </si>
  <si>
    <t xml:space="preserve">الاء شديد </t>
  </si>
  <si>
    <t>رزان علي</t>
  </si>
  <si>
    <t>هالة الخوص</t>
  </si>
  <si>
    <t>عبير عواد</t>
  </si>
  <si>
    <t>الرحاب المحمد</t>
  </si>
  <si>
    <t>زهرانه</t>
  </si>
  <si>
    <t>ريم الشحيذ</t>
  </si>
  <si>
    <t>ظافر</t>
  </si>
  <si>
    <t xml:space="preserve">غدير الحلبوني </t>
  </si>
  <si>
    <t>عبير مطر</t>
  </si>
  <si>
    <t>يوسف برجاس</t>
  </si>
  <si>
    <t>رميزة</t>
  </si>
  <si>
    <t>يولا زيتون</t>
  </si>
  <si>
    <t xml:space="preserve">اسراء خضير </t>
  </si>
  <si>
    <t xml:space="preserve">عز الدين </t>
  </si>
  <si>
    <t>انعام يونس</t>
  </si>
  <si>
    <t xml:space="preserve">جمعة </t>
  </si>
  <si>
    <t xml:space="preserve">بانة حداد </t>
  </si>
  <si>
    <t>ليالي خضور</t>
  </si>
  <si>
    <t>اسماء نجيبه</t>
  </si>
  <si>
    <t>تمام الخلف</t>
  </si>
  <si>
    <t>حمرة</t>
  </si>
  <si>
    <t>ندى ابو حلاوي</t>
  </si>
  <si>
    <t>المهدي</t>
  </si>
  <si>
    <t>دارين عماد</t>
  </si>
  <si>
    <t>نزيهة</t>
  </si>
  <si>
    <t xml:space="preserve">ملكه بدره </t>
  </si>
  <si>
    <t xml:space="preserve">نديم </t>
  </si>
  <si>
    <t>عناية بيرقدار</t>
  </si>
  <si>
    <t>باسمه كمال الدين</t>
  </si>
  <si>
    <t>سارة الغميان</t>
  </si>
  <si>
    <t>ساره الطوط</t>
  </si>
  <si>
    <t>محمد نعمان</t>
  </si>
  <si>
    <t>بتول قنزوع</t>
  </si>
  <si>
    <t>لميس الاشرم</t>
  </si>
  <si>
    <t>اسراء</t>
  </si>
  <si>
    <t>هدى الحميدي</t>
  </si>
  <si>
    <t>رولا السيوفي</t>
  </si>
  <si>
    <t>ليندا المقصاتي</t>
  </si>
  <si>
    <t>بشر</t>
  </si>
  <si>
    <t>دعاء  كريم</t>
  </si>
  <si>
    <t>رغد عباس</t>
  </si>
  <si>
    <t>لانا قربي</t>
  </si>
  <si>
    <t xml:space="preserve">مروة خطاب </t>
  </si>
  <si>
    <t>ندى زعبوب</t>
  </si>
  <si>
    <t>نور نوناني</t>
  </si>
  <si>
    <t xml:space="preserve">هيا ديب </t>
  </si>
  <si>
    <t xml:space="preserve">وسام </t>
  </si>
  <si>
    <t xml:space="preserve">اسراء خشمان </t>
  </si>
  <si>
    <t>ثائرة</t>
  </si>
  <si>
    <t>حسناء محمد</t>
  </si>
  <si>
    <t xml:space="preserve">رشا مرعي </t>
  </si>
  <si>
    <t xml:space="preserve">عبير محسن </t>
  </si>
  <si>
    <t>لبانة الافغاني</t>
  </si>
  <si>
    <t>منى الخضري</t>
  </si>
  <si>
    <t>يمن منصور</t>
  </si>
  <si>
    <t>اماني سليمان</t>
  </si>
  <si>
    <t>اية بكداش</t>
  </si>
  <si>
    <t>داليا سعدالدين</t>
  </si>
  <si>
    <t>رغد شنار</t>
  </si>
  <si>
    <t>رنيم الحسين</t>
  </si>
  <si>
    <t>رهام الشلبي</t>
  </si>
  <si>
    <t>سلمى  شاهين</t>
  </si>
  <si>
    <t>سيف</t>
  </si>
  <si>
    <t>عتاب ابوجيب</t>
  </si>
  <si>
    <t>محمدرشدي</t>
  </si>
  <si>
    <t>محمود طعمةحلبي</t>
  </si>
  <si>
    <t>نسرين التركي</t>
  </si>
  <si>
    <t>ميزر</t>
  </si>
  <si>
    <t>كمرة</t>
  </si>
  <si>
    <t>نورا دعبول</t>
  </si>
  <si>
    <t>محمدشاهر</t>
  </si>
  <si>
    <t>اسلام الحداد</t>
  </si>
  <si>
    <t>حوريه جهد الله</t>
  </si>
  <si>
    <t>خديجه الهجيج</t>
  </si>
  <si>
    <t>مطر</t>
  </si>
  <si>
    <t>دره</t>
  </si>
  <si>
    <t>رنيم نمر</t>
  </si>
  <si>
    <t>رهف عيسات</t>
  </si>
  <si>
    <t>ريم الرشيد</t>
  </si>
  <si>
    <t>ريم عرفات</t>
  </si>
  <si>
    <t>سلام زهراء</t>
  </si>
  <si>
    <t>عدنان مغربي</t>
  </si>
  <si>
    <t>علا السيداه</t>
  </si>
  <si>
    <t>لوسي الطه</t>
  </si>
  <si>
    <t>عبدالمنعم</t>
  </si>
  <si>
    <t>لينا الزعبي</t>
  </si>
  <si>
    <t>احمد نشأت</t>
  </si>
  <si>
    <t>ميساء زين الدين</t>
  </si>
  <si>
    <t>نادره الحميدي</t>
  </si>
  <si>
    <t>نصر الله خميس</t>
  </si>
  <si>
    <t>نوال عبيد</t>
  </si>
  <si>
    <t>نور الطرشان</t>
  </si>
  <si>
    <t>سمر الوسي</t>
  </si>
  <si>
    <t>ماري الزعيم</t>
  </si>
  <si>
    <t>مخلص</t>
  </si>
  <si>
    <t>حياة الخطيب</t>
  </si>
  <si>
    <t>دعاء صوان</t>
  </si>
  <si>
    <t>راما خضور</t>
  </si>
  <si>
    <t>رهف الغزالي</t>
  </si>
  <si>
    <t>ضحى الصاحب</t>
  </si>
  <si>
    <t>يحيى صباح الدين</t>
  </si>
  <si>
    <t>فاديه عباس</t>
  </si>
  <si>
    <t>وفاء كوسا</t>
  </si>
  <si>
    <t>دانيه دوله</t>
  </si>
  <si>
    <t>مريم الدياب</t>
  </si>
  <si>
    <t>هناء عبود</t>
  </si>
  <si>
    <t>رولا شرف الدين ابو فخر</t>
  </si>
  <si>
    <t>سميحه عبله</t>
  </si>
  <si>
    <t>نيرمين النجم</t>
  </si>
  <si>
    <t>مجدلين</t>
  </si>
  <si>
    <t xml:space="preserve">ريما حميدي </t>
  </si>
  <si>
    <t>مريانا مساميري</t>
  </si>
  <si>
    <t>هيفاء احدب</t>
  </si>
  <si>
    <t xml:space="preserve">بتول شحودي </t>
  </si>
  <si>
    <t>بشرى عبد النبى</t>
  </si>
  <si>
    <t>فرج</t>
  </si>
  <si>
    <t>م</t>
  </si>
  <si>
    <t>فصل ثاني 2021-2022</t>
  </si>
  <si>
    <t>جبله</t>
  </si>
  <si>
    <t>seham</t>
  </si>
  <si>
    <t>ادبي</t>
  </si>
  <si>
    <t>ghada</t>
  </si>
  <si>
    <t>DAMASCUS</t>
  </si>
  <si>
    <t>قاره</t>
  </si>
  <si>
    <t>Fatema</t>
  </si>
  <si>
    <t>DAMASCOS</t>
  </si>
  <si>
    <t xml:space="preserve">دمشق </t>
  </si>
  <si>
    <t>hanaa</t>
  </si>
  <si>
    <t>THANAA</t>
  </si>
  <si>
    <t>mnawar</t>
  </si>
  <si>
    <t>damascus</t>
  </si>
  <si>
    <t>NADIA</t>
  </si>
  <si>
    <t>SWAIDA</t>
  </si>
  <si>
    <t xml:space="preserve">damascus </t>
  </si>
  <si>
    <t>swaida</t>
  </si>
  <si>
    <t>FATIMA</t>
  </si>
  <si>
    <t>jamila</t>
  </si>
  <si>
    <t>BASEMA</t>
  </si>
  <si>
    <t>samar</t>
  </si>
  <si>
    <t>انثى</t>
  </si>
  <si>
    <t>AMENA</t>
  </si>
  <si>
    <t>LATAKIA</t>
  </si>
  <si>
    <t>صيدنايا</t>
  </si>
  <si>
    <t>noha</t>
  </si>
  <si>
    <t>damas suburb</t>
  </si>
  <si>
    <t>مساكن السيدة زينب</t>
  </si>
  <si>
    <t>ASIA</t>
  </si>
  <si>
    <t>منين</t>
  </si>
  <si>
    <t>MONA</t>
  </si>
  <si>
    <t>SHAMS</t>
  </si>
  <si>
    <t>ALSWYDAA</t>
  </si>
  <si>
    <t>RAZAN</t>
  </si>
  <si>
    <t>بني عيسى</t>
  </si>
  <si>
    <t>رحيبه</t>
  </si>
  <si>
    <t>Homs</t>
  </si>
  <si>
    <t>fatema</t>
  </si>
  <si>
    <t>mnin</t>
  </si>
  <si>
    <t>RAEDA</t>
  </si>
  <si>
    <t>aetidal</t>
  </si>
  <si>
    <t>damscus</t>
  </si>
  <si>
    <t>الحسينية</t>
  </si>
  <si>
    <t>GHADA</t>
  </si>
  <si>
    <t>MAHA</t>
  </si>
  <si>
    <t>rajaa</t>
  </si>
  <si>
    <t>damascous</t>
  </si>
  <si>
    <t>ازرع</t>
  </si>
  <si>
    <t>AFAF</t>
  </si>
  <si>
    <t>DARAA</t>
  </si>
  <si>
    <t>sbena</t>
  </si>
  <si>
    <t>عرطوز</t>
  </si>
  <si>
    <t>thorayya</t>
  </si>
  <si>
    <t>artouz</t>
  </si>
  <si>
    <t>جبلة</t>
  </si>
  <si>
    <t>ضمان</t>
  </si>
  <si>
    <t>HAYAT</t>
  </si>
  <si>
    <t>DAMAN</t>
  </si>
  <si>
    <t>مخيم اليرموك</t>
  </si>
  <si>
    <t>جرمانا</t>
  </si>
  <si>
    <t>sanaa</t>
  </si>
  <si>
    <t xml:space="preserve">مساكن السيدة زينب </t>
  </si>
  <si>
    <t>Kawthar</t>
  </si>
  <si>
    <t>Damascus</t>
  </si>
  <si>
    <t>AISHA</t>
  </si>
  <si>
    <t>جديدة عرطوز</t>
  </si>
  <si>
    <t>KAREMA</t>
  </si>
  <si>
    <t>MONIRA</t>
  </si>
  <si>
    <t>كفريا</t>
  </si>
  <si>
    <t>hayat</t>
  </si>
  <si>
    <t>kfaria</t>
  </si>
  <si>
    <t>iman</t>
  </si>
  <si>
    <t>بصرى الشام</t>
  </si>
  <si>
    <t>daraa</t>
  </si>
  <si>
    <t>AIDA</t>
  </si>
  <si>
    <t xml:space="preserve">حماة </t>
  </si>
  <si>
    <t xml:space="preserve">khyrat </t>
  </si>
  <si>
    <t>hama</t>
  </si>
  <si>
    <t>sajeda</t>
  </si>
  <si>
    <t>sednaia</t>
  </si>
  <si>
    <t>اليرموك</t>
  </si>
  <si>
    <t>wafaa</t>
  </si>
  <si>
    <t>yarmo;</t>
  </si>
  <si>
    <t>mofida</t>
  </si>
  <si>
    <t>التل</t>
  </si>
  <si>
    <t>altal</t>
  </si>
  <si>
    <t>REEM</t>
  </si>
  <si>
    <t>WAFAA</t>
  </si>
  <si>
    <t>TARTOUS</t>
  </si>
  <si>
    <t>SEHAM</t>
  </si>
  <si>
    <t>DAMSCUS</t>
  </si>
  <si>
    <t>AMAL</t>
  </si>
  <si>
    <t>حماه</t>
  </si>
  <si>
    <t>AMINA</t>
  </si>
  <si>
    <t>HAMA</t>
  </si>
  <si>
    <t>fatima</t>
  </si>
  <si>
    <t>RANDA</t>
  </si>
  <si>
    <t>داريا</t>
  </si>
  <si>
    <t>نوى</t>
  </si>
  <si>
    <t>lattakia</t>
  </si>
  <si>
    <t>الرياض</t>
  </si>
  <si>
    <t>EMAN</t>
  </si>
  <si>
    <t>KSA</t>
  </si>
  <si>
    <t>nabela</t>
  </si>
  <si>
    <t>طير جبه</t>
  </si>
  <si>
    <t>DAMASCOUS</t>
  </si>
  <si>
    <t>جديدة الوادي</t>
  </si>
  <si>
    <t>ABEER</t>
  </si>
  <si>
    <t>ANDALEEB</t>
  </si>
  <si>
    <t>RAFET</t>
  </si>
  <si>
    <t>najah</t>
  </si>
  <si>
    <t>NAJAT</t>
  </si>
  <si>
    <t>damascos</t>
  </si>
  <si>
    <t>SORIA</t>
  </si>
  <si>
    <t>KHOBAB</t>
  </si>
  <si>
    <t>معضمية</t>
  </si>
  <si>
    <t>سرغايا</t>
  </si>
  <si>
    <t>Elham</t>
  </si>
  <si>
    <t>البوكماال</t>
  </si>
  <si>
    <t>HANAN</t>
  </si>
  <si>
    <t>ALBOKAMAL</t>
  </si>
  <si>
    <t>ام الطيور</t>
  </si>
  <si>
    <t>NADA</t>
  </si>
  <si>
    <t>LATTAKIA</t>
  </si>
  <si>
    <t>Houda</t>
  </si>
  <si>
    <t>مضايا</t>
  </si>
  <si>
    <t>DAAMSCUS</t>
  </si>
  <si>
    <t>دوما</t>
  </si>
  <si>
    <t>SAHAR</t>
  </si>
  <si>
    <t>الضمير</t>
  </si>
  <si>
    <t>DAMAS SUBURB</t>
  </si>
  <si>
    <t>hanan</t>
  </si>
  <si>
    <t>جيرود</t>
  </si>
  <si>
    <t>sobhia</t>
  </si>
  <si>
    <t>jirod</t>
  </si>
  <si>
    <t xml:space="preserve">عين الفيجة </t>
  </si>
  <si>
    <t>NAIFA</t>
  </si>
  <si>
    <t>جبعدين</t>
  </si>
  <si>
    <t>FATEMA</t>
  </si>
  <si>
    <t>JEBADIN</t>
  </si>
  <si>
    <t>HOMS</t>
  </si>
  <si>
    <t>homs</t>
  </si>
  <si>
    <t>غباغب</t>
  </si>
  <si>
    <t>sabah</t>
  </si>
  <si>
    <t>HAFIZA</t>
  </si>
  <si>
    <t>SABAH</t>
  </si>
  <si>
    <t xml:space="preserve">ريف دمشق </t>
  </si>
  <si>
    <t>NAJWA</t>
  </si>
  <si>
    <t>يبرود</t>
  </si>
  <si>
    <t>yabroud</t>
  </si>
  <si>
    <t>WAFEQA</t>
  </si>
  <si>
    <t>الصنمين</t>
  </si>
  <si>
    <t>HALIMA</t>
  </si>
  <si>
    <t>سلميه</t>
  </si>
  <si>
    <t>كسوه</t>
  </si>
  <si>
    <t>dalal</t>
  </si>
  <si>
    <t>شام</t>
  </si>
  <si>
    <t>sawsan</t>
  </si>
  <si>
    <t>damas</t>
  </si>
  <si>
    <t>NEMAT</t>
  </si>
  <si>
    <t>sameera</t>
  </si>
  <si>
    <t>manrfa</t>
  </si>
  <si>
    <t>sednaya</t>
  </si>
  <si>
    <t>Malak</t>
  </si>
  <si>
    <t>BADEAA</t>
  </si>
  <si>
    <t>MAYSAA</t>
  </si>
  <si>
    <t>HUDA</t>
  </si>
  <si>
    <t>هجين</t>
  </si>
  <si>
    <t>Setah</t>
  </si>
  <si>
    <t>Deer Al Zoor</t>
  </si>
  <si>
    <t>القطيفة</t>
  </si>
  <si>
    <t>قطنا</t>
  </si>
  <si>
    <t>AEDA</t>
  </si>
  <si>
    <t>jasem</t>
  </si>
  <si>
    <t>KHIRIA</t>
  </si>
  <si>
    <t>DRAA</t>
  </si>
  <si>
    <t>ام الرمان</t>
  </si>
  <si>
    <t>Khazama</t>
  </si>
  <si>
    <t>Am Alrman</t>
  </si>
  <si>
    <t>ELHAM</t>
  </si>
  <si>
    <t>Mardea</t>
  </si>
  <si>
    <t>زبداني</t>
  </si>
  <si>
    <t>ADEBA</t>
  </si>
  <si>
    <t xml:space="preserve">يرموك </t>
  </si>
  <si>
    <t>raghda</t>
  </si>
  <si>
    <t>yarmook</t>
  </si>
  <si>
    <t>mona</t>
  </si>
  <si>
    <t>noura</t>
  </si>
  <si>
    <t>يرموك</t>
  </si>
  <si>
    <t>Daraa</t>
  </si>
  <si>
    <t>amal</t>
  </si>
  <si>
    <t>عنيزه</t>
  </si>
  <si>
    <t>مشفى درعا</t>
  </si>
  <si>
    <t>Jaramana</t>
  </si>
  <si>
    <t>houda</t>
  </si>
  <si>
    <t>ASMHAN</t>
  </si>
  <si>
    <t>HOUDA</t>
  </si>
  <si>
    <t>jaramana</t>
  </si>
  <si>
    <t>damascus suburb</t>
  </si>
  <si>
    <t>REHAN</t>
  </si>
  <si>
    <t>DAMASCOC</t>
  </si>
  <si>
    <t>SAFAA</t>
  </si>
  <si>
    <t>LATIFA</t>
  </si>
  <si>
    <t>huda</t>
  </si>
  <si>
    <t>العاليه</t>
  </si>
  <si>
    <t>النبك</t>
  </si>
  <si>
    <t>souad</t>
  </si>
  <si>
    <t>lina</t>
  </si>
  <si>
    <t>سويدان شاميه</t>
  </si>
  <si>
    <t>KAMELHA</t>
  </si>
  <si>
    <t>غزلانية</t>
  </si>
  <si>
    <t>ASRIEA</t>
  </si>
  <si>
    <t>hind</t>
  </si>
  <si>
    <t>Dalal</t>
  </si>
  <si>
    <t>Hama</t>
  </si>
  <si>
    <t>راس المعرة</t>
  </si>
  <si>
    <t>HKMAT</t>
  </si>
  <si>
    <t>badeaa</t>
  </si>
  <si>
    <t>KHADIJA</t>
  </si>
  <si>
    <t>DALAL</t>
  </si>
  <si>
    <t>السيدة زينب</t>
  </si>
  <si>
    <t>salha</t>
  </si>
  <si>
    <t>Mona</t>
  </si>
  <si>
    <t>Doma</t>
  </si>
  <si>
    <t>كناكر</t>
  </si>
  <si>
    <t>AMIRA</t>
  </si>
  <si>
    <t>زاكيه</t>
  </si>
  <si>
    <t>NAJAH</t>
  </si>
  <si>
    <t>fadia</t>
  </si>
  <si>
    <t>alsoura</t>
  </si>
  <si>
    <t>ضمير</t>
  </si>
  <si>
    <t>JAMILA</t>
  </si>
  <si>
    <t>حصنان</t>
  </si>
  <si>
    <t>قطيفة</t>
  </si>
  <si>
    <t>katana</t>
  </si>
  <si>
    <t>زملكا</t>
  </si>
  <si>
    <t>AAESHA</t>
  </si>
  <si>
    <t>YABROUD</t>
  </si>
  <si>
    <t>HANAA</t>
  </si>
  <si>
    <t>Sahar</t>
  </si>
  <si>
    <t>ابو فرج</t>
  </si>
  <si>
    <t>REMA</t>
  </si>
  <si>
    <t xml:space="preserve">الكسوة </t>
  </si>
  <si>
    <t>Rif Damascus</t>
  </si>
  <si>
    <t>تسيل</t>
  </si>
  <si>
    <t>JOMANA</t>
  </si>
  <si>
    <t>SWAEDAA</t>
  </si>
  <si>
    <t>EMAD</t>
  </si>
  <si>
    <t>NEHAD</t>
  </si>
  <si>
    <t>FADIA</t>
  </si>
  <si>
    <t>سبينه</t>
  </si>
  <si>
    <t>maha</t>
  </si>
  <si>
    <t>rola</t>
  </si>
  <si>
    <t>عربين</t>
  </si>
  <si>
    <t>hiam</t>
  </si>
  <si>
    <t>mazreaa</t>
  </si>
  <si>
    <t>alia</t>
  </si>
  <si>
    <t>salma</t>
  </si>
  <si>
    <t>SAWSAN</t>
  </si>
  <si>
    <t>DAMASCUS SUBURB</t>
  </si>
  <si>
    <t>SALWA</t>
  </si>
  <si>
    <t>rana</t>
  </si>
  <si>
    <t>الكويت</t>
  </si>
  <si>
    <t>كسوة</t>
  </si>
  <si>
    <t>HAMDA</t>
  </si>
  <si>
    <t>LINA</t>
  </si>
  <si>
    <t>Najwa</t>
  </si>
  <si>
    <t>hoyda</t>
  </si>
  <si>
    <t>Nedaa</t>
  </si>
  <si>
    <t>NAEMHA</t>
  </si>
  <si>
    <t>JEROD</t>
  </si>
  <si>
    <t>ASTAMNA</t>
  </si>
  <si>
    <t>بلاط</t>
  </si>
  <si>
    <t xml:space="preserve">aysha </t>
  </si>
  <si>
    <t>balat</t>
  </si>
  <si>
    <t>صحنايا</t>
  </si>
  <si>
    <t>EBTESAM</t>
  </si>
  <si>
    <t>ZOUHUR</t>
  </si>
  <si>
    <t>doma</t>
  </si>
  <si>
    <t>Khadeja</t>
  </si>
  <si>
    <t>nabila</t>
  </si>
  <si>
    <t>zenab</t>
  </si>
  <si>
    <t>Lamea</t>
  </si>
  <si>
    <t>majedah</t>
  </si>
  <si>
    <t>Nada</t>
  </si>
  <si>
    <t>المشرفة</t>
  </si>
  <si>
    <t>SAMIRA</t>
  </si>
  <si>
    <t>RASMIA</t>
  </si>
  <si>
    <t>SANAA</t>
  </si>
  <si>
    <t>lila</t>
  </si>
  <si>
    <t>نشابيه</t>
  </si>
  <si>
    <t>NASHABIA</t>
  </si>
  <si>
    <t>الفوعة</t>
  </si>
  <si>
    <t>DAMAS</t>
  </si>
  <si>
    <t>NEDAL</t>
  </si>
  <si>
    <t>layla</t>
  </si>
  <si>
    <t>MAJEDA</t>
  </si>
  <si>
    <t>wasema</t>
  </si>
  <si>
    <t>HASAN</t>
  </si>
  <si>
    <t>danascus</t>
  </si>
  <si>
    <t>rabiea</t>
  </si>
  <si>
    <t>NABEHA</t>
  </si>
  <si>
    <t>LUTFIA</t>
  </si>
  <si>
    <t>انخل</t>
  </si>
  <si>
    <t>جباب</t>
  </si>
  <si>
    <t>Thawrat Farrouj</t>
  </si>
  <si>
    <t>Sehnaya</t>
  </si>
  <si>
    <t>Alswida</t>
  </si>
  <si>
    <t>samia</t>
  </si>
  <si>
    <t>ZAINAB</t>
  </si>
  <si>
    <t>banan</t>
  </si>
  <si>
    <t>hana</t>
  </si>
  <si>
    <t>Eman</t>
  </si>
  <si>
    <t>ام ولد</t>
  </si>
  <si>
    <t>ZIENAB</t>
  </si>
  <si>
    <t>الزهراء</t>
  </si>
  <si>
    <t>KHATOUN</t>
  </si>
  <si>
    <t xml:space="preserve">قصيبة </t>
  </si>
  <si>
    <t>THAYA</t>
  </si>
  <si>
    <t>QTHIBAH</t>
  </si>
  <si>
    <t>ALEPPO</t>
  </si>
  <si>
    <t>SUBHIA</t>
  </si>
  <si>
    <t>RAWDA</t>
  </si>
  <si>
    <t xml:space="preserve">سرغايا </t>
  </si>
  <si>
    <t>souaad</t>
  </si>
  <si>
    <t>MAYSON</t>
  </si>
  <si>
    <t>naema</t>
  </si>
  <si>
    <t>kawthar</t>
  </si>
  <si>
    <t>HALA</t>
  </si>
  <si>
    <t>ببيلا</t>
  </si>
  <si>
    <t>شبعا</t>
  </si>
  <si>
    <t>shabaa</t>
  </si>
  <si>
    <t>Samar</t>
  </si>
  <si>
    <t>afaf</t>
  </si>
  <si>
    <t>KHOLA</t>
  </si>
  <si>
    <t>HANADI</t>
  </si>
  <si>
    <t>QAMAR</t>
  </si>
  <si>
    <t>DAMACUS</t>
  </si>
  <si>
    <t>damascoc</t>
  </si>
  <si>
    <t>قدسيا</t>
  </si>
  <si>
    <t>هامة</t>
  </si>
  <si>
    <t>Fouzi</t>
  </si>
  <si>
    <t>fathia</t>
  </si>
  <si>
    <t>Sawsan</t>
  </si>
  <si>
    <t>HASAKA</t>
  </si>
  <si>
    <t>مصياف</t>
  </si>
  <si>
    <t>حضر</t>
  </si>
  <si>
    <t>SADA</t>
  </si>
  <si>
    <t>nazha</t>
  </si>
  <si>
    <t>SAMAR</t>
  </si>
  <si>
    <t>الكسوة</t>
  </si>
  <si>
    <t>ابطع</t>
  </si>
  <si>
    <t>داعل</t>
  </si>
  <si>
    <t>MALAK</t>
  </si>
  <si>
    <t>FARHA</t>
  </si>
  <si>
    <t>KAWKAB</t>
  </si>
  <si>
    <t>YASMINDA</t>
  </si>
  <si>
    <t>DEIR ALZOR</t>
  </si>
  <si>
    <t>نبع الطيب</t>
  </si>
  <si>
    <t>noor alhuda</t>
  </si>
  <si>
    <t>JOUMANA</t>
  </si>
  <si>
    <t>حرستا</t>
  </si>
  <si>
    <t>المجدل</t>
  </si>
  <si>
    <t>nofa</t>
  </si>
  <si>
    <t>HEND</t>
  </si>
  <si>
    <t>موثبين</t>
  </si>
  <si>
    <t>ADAWEIA</t>
  </si>
  <si>
    <t>مليحه العطش</t>
  </si>
  <si>
    <t>mlehet alatash</t>
  </si>
  <si>
    <t>ناصريه</t>
  </si>
  <si>
    <t>SONDOS</t>
  </si>
  <si>
    <t>Ahmad</t>
  </si>
  <si>
    <t>ليبيا بني وليد</t>
  </si>
  <si>
    <t>nayfah</t>
  </si>
  <si>
    <t>libya</t>
  </si>
  <si>
    <t>RAJAA</t>
  </si>
  <si>
    <t>العبد</t>
  </si>
  <si>
    <t>KATNEHA</t>
  </si>
  <si>
    <t xml:space="preserve">مخيم اليرموك </t>
  </si>
  <si>
    <t>AMIERA</t>
  </si>
  <si>
    <t>Nabela</t>
  </si>
  <si>
    <t>FATIMAH</t>
  </si>
  <si>
    <t>Nadea</t>
  </si>
  <si>
    <t>Draa</t>
  </si>
  <si>
    <t>THREA</t>
  </si>
  <si>
    <t>samra</t>
  </si>
  <si>
    <t>RAWAA</t>
  </si>
  <si>
    <t>HASOUNA</t>
  </si>
  <si>
    <t>DER EZZOUR</t>
  </si>
  <si>
    <t>RAGHDA</t>
  </si>
  <si>
    <t>قطيفه</t>
  </si>
  <si>
    <t>صبورة</t>
  </si>
  <si>
    <t>zainab</t>
  </si>
  <si>
    <t>Faeza</t>
  </si>
  <si>
    <t>حرجله</t>
  </si>
  <si>
    <t>reif damascus</t>
  </si>
  <si>
    <t>ZAHRA</t>
  </si>
  <si>
    <t>awatef</t>
  </si>
  <si>
    <t>كفر بطنا</t>
  </si>
  <si>
    <t>عرى</t>
  </si>
  <si>
    <t>HASNA</t>
  </si>
  <si>
    <t>Hanaa</t>
  </si>
  <si>
    <t>ZAHER</t>
  </si>
  <si>
    <t>SAMIERA</t>
  </si>
  <si>
    <t>حرستا البصل</t>
  </si>
  <si>
    <t>MAREAM</t>
  </si>
  <si>
    <t>nadi</t>
  </si>
  <si>
    <t>حموره</t>
  </si>
  <si>
    <t>القريتين</t>
  </si>
  <si>
    <t>maryam</t>
  </si>
  <si>
    <t xml:space="preserve">درعا </t>
  </si>
  <si>
    <t>Amal</t>
  </si>
  <si>
    <t>elham</t>
  </si>
  <si>
    <t xml:space="preserve">خربة غزالة </t>
  </si>
  <si>
    <t>ashwak</t>
  </si>
  <si>
    <t>jeroud</t>
  </si>
  <si>
    <t>Noura</t>
  </si>
  <si>
    <t>DER ALZOOR</t>
  </si>
  <si>
    <t>عين ترما</t>
  </si>
  <si>
    <t>samr</t>
  </si>
  <si>
    <t>SUKAINA</t>
  </si>
  <si>
    <t>Hamda</t>
  </si>
  <si>
    <t>NAHLA</t>
  </si>
  <si>
    <t>REHAB</t>
  </si>
  <si>
    <t>Heba</t>
  </si>
  <si>
    <t xml:space="preserve">damascoc </t>
  </si>
  <si>
    <t>RADEA</t>
  </si>
  <si>
    <t xml:space="preserve">ieman </t>
  </si>
  <si>
    <t>HYAM</t>
  </si>
  <si>
    <t>حران العواميد</t>
  </si>
  <si>
    <t>fareza</t>
  </si>
  <si>
    <t>haran alawamed</t>
  </si>
  <si>
    <t>NAWAL</t>
  </si>
  <si>
    <t>ادلب</t>
  </si>
  <si>
    <t>IDLEB</t>
  </si>
  <si>
    <t>سقبا</t>
  </si>
  <si>
    <t>WEDAD</t>
  </si>
  <si>
    <t>Jehan</t>
  </si>
  <si>
    <t>MZAYAN</t>
  </si>
  <si>
    <t>amena</t>
  </si>
  <si>
    <t>damascus subrb</t>
  </si>
  <si>
    <t>najat</t>
  </si>
  <si>
    <t>badria</t>
  </si>
  <si>
    <t xml:space="preserve">دير الزور </t>
  </si>
  <si>
    <t xml:space="preserve">maryam </t>
  </si>
  <si>
    <t xml:space="preserve">der alzour </t>
  </si>
  <si>
    <t>ذبيين</t>
  </si>
  <si>
    <t>naifa</t>
  </si>
  <si>
    <t>YOUSRA</t>
  </si>
  <si>
    <t>الصوره الكبيره</t>
  </si>
  <si>
    <t>hiyam</t>
  </si>
  <si>
    <t>EATEDAL</t>
  </si>
  <si>
    <t>HAYFAA</t>
  </si>
  <si>
    <t xml:space="preserve">DAMASCUS </t>
  </si>
  <si>
    <t>MARIAM</t>
  </si>
  <si>
    <t>rem</t>
  </si>
  <si>
    <t>damacos</t>
  </si>
  <si>
    <t>ZEINAB</t>
  </si>
  <si>
    <t>دمشق سوريا</t>
  </si>
  <si>
    <t>damascus syria</t>
  </si>
  <si>
    <t>قرين</t>
  </si>
  <si>
    <t>Karen</t>
  </si>
  <si>
    <t>Hasnaa</t>
  </si>
  <si>
    <t>ABLA</t>
  </si>
  <si>
    <t>alham</t>
  </si>
  <si>
    <t>rafaa</t>
  </si>
  <si>
    <t>KAWTHAR</t>
  </si>
  <si>
    <t>KWAIT</t>
  </si>
  <si>
    <t>maysaa</t>
  </si>
  <si>
    <t>nawal</t>
  </si>
  <si>
    <t>طرابلس</t>
  </si>
  <si>
    <t>الحوائق</t>
  </si>
  <si>
    <t>قبر الست</t>
  </si>
  <si>
    <t xml:space="preserve">khadija </t>
  </si>
  <si>
    <t>DER ALZOR</t>
  </si>
  <si>
    <t>المسيفرة</t>
  </si>
  <si>
    <t>ZIENA</t>
  </si>
  <si>
    <t>nadya</t>
  </si>
  <si>
    <t>Najah</t>
  </si>
  <si>
    <t>Wafaa</t>
  </si>
  <si>
    <t>عاليه</t>
  </si>
  <si>
    <t>MARIEAM</t>
  </si>
  <si>
    <t>المسيفره</t>
  </si>
  <si>
    <t>amira</t>
  </si>
  <si>
    <t xml:space="preserve">راس المعره </t>
  </si>
  <si>
    <t>IMAN</t>
  </si>
  <si>
    <t>Enaea</t>
  </si>
  <si>
    <t>بقعسم</t>
  </si>
  <si>
    <t>FREIAL</t>
  </si>
  <si>
    <t>الحراك</t>
  </si>
  <si>
    <t>DAAD</t>
  </si>
  <si>
    <t>معضميه</t>
  </si>
  <si>
    <t>القنيه</t>
  </si>
  <si>
    <t>ROUIDA</t>
  </si>
  <si>
    <t>NASRA</t>
  </si>
  <si>
    <t>safaa</t>
  </si>
  <si>
    <t>الدمام</t>
  </si>
  <si>
    <t>الكفر</t>
  </si>
  <si>
    <t>الباغوز</t>
  </si>
  <si>
    <t>albaghouz</t>
  </si>
  <si>
    <t>fayza</t>
  </si>
  <si>
    <t>عرمان</t>
  </si>
  <si>
    <t>الطيبه</t>
  </si>
  <si>
    <t xml:space="preserve">HEAM </t>
  </si>
  <si>
    <t xml:space="preserve">DAMASCOUS </t>
  </si>
  <si>
    <t>TABARK</t>
  </si>
  <si>
    <t xml:space="preserve">الحجر الاسود </t>
  </si>
  <si>
    <t>aamena</t>
  </si>
  <si>
    <t>aleppo</t>
  </si>
  <si>
    <t>قلعة جندل</t>
  </si>
  <si>
    <t>kalet gandal</t>
  </si>
  <si>
    <t>ITEHAD</t>
  </si>
  <si>
    <t>FADILA</t>
  </si>
  <si>
    <t>ETTAF</t>
  </si>
  <si>
    <t>هامه</t>
  </si>
  <si>
    <t>SUHIER</t>
  </si>
  <si>
    <t>عتيل</t>
  </si>
  <si>
    <t>heyam</t>
  </si>
  <si>
    <t>Mouna</t>
  </si>
  <si>
    <t xml:space="preserve">amina </t>
  </si>
  <si>
    <t>hameh</t>
  </si>
  <si>
    <t>المزيريب</t>
  </si>
  <si>
    <t>حواش</t>
  </si>
  <si>
    <t>TAHANE</t>
  </si>
  <si>
    <t>AZEZA</t>
  </si>
  <si>
    <t>Yasra</t>
  </si>
  <si>
    <t>Thnaa</t>
  </si>
  <si>
    <t xml:space="preserve">الضمير </t>
  </si>
  <si>
    <t>nada</t>
  </si>
  <si>
    <t>Sabah</t>
  </si>
  <si>
    <t>salamia</t>
  </si>
  <si>
    <t>krbt ghazaleh</t>
  </si>
  <si>
    <t>reem sharef</t>
  </si>
  <si>
    <t>Shadih</t>
  </si>
  <si>
    <t>Badea</t>
  </si>
  <si>
    <t>IBTESAM</t>
  </si>
  <si>
    <t>الشعفه</t>
  </si>
  <si>
    <t>Wadha</t>
  </si>
  <si>
    <t>Deer Alzoor</t>
  </si>
  <si>
    <t>SHAZA</t>
  </si>
  <si>
    <t>Amena</t>
  </si>
  <si>
    <t>HIAM</t>
  </si>
  <si>
    <t>مورك</t>
  </si>
  <si>
    <t>KHERAT</t>
  </si>
  <si>
    <t>القصير</t>
  </si>
  <si>
    <t>Ayesha</t>
  </si>
  <si>
    <t>Alea</t>
  </si>
  <si>
    <t>Damer</t>
  </si>
  <si>
    <t>الرقمه</t>
  </si>
  <si>
    <t>GHOFRAN</t>
  </si>
  <si>
    <t>GAITHAA</t>
  </si>
  <si>
    <t>محجه</t>
  </si>
  <si>
    <t>HAYEFA</t>
  </si>
  <si>
    <t>ابو دعمة</t>
  </si>
  <si>
    <t>RODAINA</t>
  </si>
  <si>
    <t>DAEEL</t>
  </si>
  <si>
    <t>القرداحة</t>
  </si>
  <si>
    <t>eneam</t>
  </si>
  <si>
    <t>alkordaha</t>
  </si>
  <si>
    <t>AWASH</t>
  </si>
  <si>
    <t>kaokab</t>
  </si>
  <si>
    <t>الغاريه</t>
  </si>
  <si>
    <t>swaida-algareya</t>
  </si>
  <si>
    <t>NAZHA</t>
  </si>
  <si>
    <t>WAGEHA</t>
  </si>
  <si>
    <t>BASIMA</t>
  </si>
  <si>
    <t>كفر الطون</t>
  </si>
  <si>
    <t>القريتيين</t>
  </si>
  <si>
    <t xml:space="preserve">حمص </t>
  </si>
  <si>
    <t>AMIENAH</t>
  </si>
  <si>
    <t>wesal</t>
  </si>
  <si>
    <t>geroud</t>
  </si>
  <si>
    <t>تواني</t>
  </si>
  <si>
    <t>Dlal</t>
  </si>
  <si>
    <t>Harjla</t>
  </si>
  <si>
    <t>douma</t>
  </si>
  <si>
    <t xml:space="preserve">أشرفية صحنايا </t>
  </si>
  <si>
    <t>BAHIA</t>
  </si>
  <si>
    <t>FAYZA</t>
  </si>
  <si>
    <t xml:space="preserve">muhdeia </t>
  </si>
  <si>
    <t xml:space="preserve">Damasus </t>
  </si>
  <si>
    <t>الحجر الأسود</t>
  </si>
  <si>
    <t>Amoon</t>
  </si>
  <si>
    <t>ضهر صفرا</t>
  </si>
  <si>
    <t>fatmh</t>
  </si>
  <si>
    <t>qwttefa</t>
  </si>
  <si>
    <t>umnaa</t>
  </si>
  <si>
    <t>fadwa</t>
  </si>
  <si>
    <t>البوكمال</t>
  </si>
  <si>
    <t>MOUTIHA</t>
  </si>
  <si>
    <t>NIHAD</t>
  </si>
  <si>
    <t>bosra alsham</t>
  </si>
  <si>
    <t>SWEDAA</t>
  </si>
  <si>
    <t>MANAL</t>
  </si>
  <si>
    <t>شعف</t>
  </si>
  <si>
    <t>swaida-shaaf</t>
  </si>
  <si>
    <t>abeer</t>
  </si>
  <si>
    <t>Zabdane</t>
  </si>
  <si>
    <t>احسم</t>
  </si>
  <si>
    <t>ehsem</t>
  </si>
  <si>
    <t>حوش النبي</t>
  </si>
  <si>
    <t>LEBANON</t>
  </si>
  <si>
    <t xml:space="preserve">خبب </t>
  </si>
  <si>
    <t>WASFIA</t>
  </si>
  <si>
    <t>DEIR EZZOR</t>
  </si>
  <si>
    <t>المعوانه</t>
  </si>
  <si>
    <t>Malka</t>
  </si>
  <si>
    <t>Al Mawana</t>
  </si>
  <si>
    <t>حمام قنيه</t>
  </si>
  <si>
    <t>MOUTEEAH</t>
  </si>
  <si>
    <t>HAMAM KEINH</t>
  </si>
  <si>
    <t>نبك</t>
  </si>
  <si>
    <t>AZIZA</t>
  </si>
  <si>
    <t>HAYFA</t>
  </si>
  <si>
    <t>YUSRA</t>
  </si>
  <si>
    <t>رسم الحرمل الامام</t>
  </si>
  <si>
    <t>Aleppo</t>
  </si>
  <si>
    <t>ALRIAD</t>
  </si>
  <si>
    <t>بسمالخ</t>
  </si>
  <si>
    <t>Maysla</t>
  </si>
  <si>
    <t>Basmalkh</t>
  </si>
  <si>
    <t>omea</t>
  </si>
  <si>
    <t xml:space="preserve">رضيمة اللواء </t>
  </si>
  <si>
    <t>حمورة</t>
  </si>
  <si>
    <t>aesha</t>
  </si>
  <si>
    <t>hmora</t>
  </si>
  <si>
    <t>LAYLA</t>
  </si>
  <si>
    <t xml:space="preserve">حماه </t>
  </si>
  <si>
    <t>kothar</t>
  </si>
  <si>
    <t>hma</t>
  </si>
  <si>
    <t>ZAHERA</t>
  </si>
  <si>
    <t>randa</t>
  </si>
  <si>
    <t>صفور</t>
  </si>
  <si>
    <t>GHOUSSOUN</t>
  </si>
  <si>
    <t>ALIA</t>
  </si>
  <si>
    <t>ezraa</t>
  </si>
  <si>
    <t>amara</t>
  </si>
  <si>
    <t>samira</t>
  </si>
  <si>
    <t>AWATEF</t>
  </si>
  <si>
    <t>tartous</t>
  </si>
  <si>
    <t>Manal</t>
  </si>
  <si>
    <t>بانياس</t>
  </si>
  <si>
    <t>الصورة</t>
  </si>
  <si>
    <t>قيصما</t>
  </si>
  <si>
    <t>المعرة</t>
  </si>
  <si>
    <t>RAQQA</t>
  </si>
  <si>
    <t xml:space="preserve">حفير فوقا </t>
  </si>
  <si>
    <t>Fatom</t>
  </si>
  <si>
    <t>Al Tal</t>
  </si>
  <si>
    <t>salam</t>
  </si>
  <si>
    <t>serghaya</t>
  </si>
  <si>
    <t>الناصريه</t>
  </si>
  <si>
    <t>ZHDANA</t>
  </si>
  <si>
    <t>nazera</t>
  </si>
  <si>
    <t>NABELA</t>
  </si>
  <si>
    <t>aamal</t>
  </si>
  <si>
    <t>Nadia</t>
  </si>
  <si>
    <t>LAMA</t>
  </si>
  <si>
    <t>SEHNAYA</t>
  </si>
  <si>
    <t>wedad</t>
  </si>
  <si>
    <t>warda</t>
  </si>
  <si>
    <t>Ghada</t>
  </si>
  <si>
    <t>مكة المكرمة</t>
  </si>
  <si>
    <t>Maka AlMokrma</t>
  </si>
  <si>
    <t>الجبه</t>
  </si>
  <si>
    <t>KABREHA</t>
  </si>
  <si>
    <t>JAMELHA</t>
  </si>
  <si>
    <t>shefaa</t>
  </si>
  <si>
    <t>Rameza</t>
  </si>
  <si>
    <t>JOZFEEN</t>
  </si>
  <si>
    <t>ASMAA</t>
  </si>
  <si>
    <t>Hifa</t>
  </si>
  <si>
    <t>nawar</t>
  </si>
  <si>
    <t>خبب</t>
  </si>
  <si>
    <t>يلدا</t>
  </si>
  <si>
    <t>souher</t>
  </si>
  <si>
    <t>AENAA</t>
  </si>
  <si>
    <t>Katana</t>
  </si>
  <si>
    <t>بنغازي</t>
  </si>
  <si>
    <t>SHAFIKA</t>
  </si>
  <si>
    <t>EHSAN</t>
  </si>
  <si>
    <t>shahnaz</t>
  </si>
  <si>
    <t>SOUHEER</t>
  </si>
  <si>
    <t xml:space="preserve">التل </t>
  </si>
  <si>
    <t xml:space="preserve">eleen </t>
  </si>
  <si>
    <t xml:space="preserve">altall </t>
  </si>
  <si>
    <t>FATINA</t>
  </si>
  <si>
    <t>بسين 52</t>
  </si>
  <si>
    <t>جده</t>
  </si>
  <si>
    <t>كفلاها</t>
  </si>
  <si>
    <t>Hweda</t>
  </si>
  <si>
    <t>KafarLaha</t>
  </si>
  <si>
    <t>Fadea</t>
  </si>
  <si>
    <t>FAIZAH</t>
  </si>
  <si>
    <t>salwa</t>
  </si>
  <si>
    <t>manal</t>
  </si>
  <si>
    <t>Yabroud</t>
  </si>
  <si>
    <t>القامشلي</t>
  </si>
  <si>
    <t>Helwa</t>
  </si>
  <si>
    <t>الشيخ مسكين</t>
  </si>
  <si>
    <t>HEBA</t>
  </si>
  <si>
    <t>jamela</t>
  </si>
  <si>
    <t>harsta</t>
  </si>
  <si>
    <t>SALAMA</t>
  </si>
  <si>
    <t>Nahla</t>
  </si>
  <si>
    <t>بويضة</t>
  </si>
  <si>
    <t>الحله</t>
  </si>
  <si>
    <t>alheaal</t>
  </si>
  <si>
    <t>Randa</t>
  </si>
  <si>
    <t>SAMIA</t>
  </si>
  <si>
    <t>NOFA</t>
  </si>
  <si>
    <t>HAMAH</t>
  </si>
  <si>
    <t>FEDAA</t>
  </si>
  <si>
    <t xml:space="preserve">يبرود </t>
  </si>
  <si>
    <t xml:space="preserve">samah </t>
  </si>
  <si>
    <t xml:space="preserve">yabrood </t>
  </si>
  <si>
    <t>NABEHLA</t>
  </si>
  <si>
    <t>Jomana</t>
  </si>
  <si>
    <t>Dmascus</t>
  </si>
  <si>
    <t>حفير تحتا</t>
  </si>
  <si>
    <t>AMNEH</t>
  </si>
  <si>
    <t>safa</t>
  </si>
  <si>
    <t>AMANI</t>
  </si>
  <si>
    <t>FATHEIA</t>
  </si>
  <si>
    <t>FAYROZ</t>
  </si>
  <si>
    <t>ZIEANB</t>
  </si>
  <si>
    <t>DAMASOUS</t>
  </si>
  <si>
    <t>SAMRAA</t>
  </si>
  <si>
    <t>ENTESAR</t>
  </si>
  <si>
    <t>kamar</t>
  </si>
  <si>
    <t>kafa</t>
  </si>
  <si>
    <t>MAY</t>
  </si>
  <si>
    <t>YOUMN</t>
  </si>
  <si>
    <t>حران</t>
  </si>
  <si>
    <t>SARAH</t>
  </si>
  <si>
    <t>asea</t>
  </si>
  <si>
    <t>Souad</t>
  </si>
  <si>
    <t>YOUMNA</t>
  </si>
  <si>
    <t>saudi arebya</t>
  </si>
  <si>
    <t xml:space="preserve">نشابيه </t>
  </si>
  <si>
    <t>zeana</t>
  </si>
  <si>
    <t>nashabeh</t>
  </si>
  <si>
    <t>دير علي</t>
  </si>
  <si>
    <t>1afaf</t>
  </si>
  <si>
    <t>HODA</t>
  </si>
  <si>
    <t>دير عطيه</t>
  </si>
  <si>
    <t>الفوعه</t>
  </si>
  <si>
    <t>alfoaa</t>
  </si>
  <si>
    <t>ghazwa</t>
  </si>
  <si>
    <t>Nsreen</t>
  </si>
  <si>
    <t>amera</t>
  </si>
  <si>
    <t>darya</t>
  </si>
  <si>
    <t xml:space="preserve">حرستا </t>
  </si>
  <si>
    <t>Nehad</t>
  </si>
  <si>
    <t>ROULA</t>
  </si>
  <si>
    <t>khaleda</t>
  </si>
  <si>
    <t>debah</t>
  </si>
  <si>
    <t>Amera</t>
  </si>
  <si>
    <t>بلودان</t>
  </si>
  <si>
    <t>FOUZIHA</t>
  </si>
  <si>
    <t>damacus</t>
  </si>
  <si>
    <t>maria</t>
  </si>
  <si>
    <t>Rimeh</t>
  </si>
  <si>
    <t>FARYAL</t>
  </si>
  <si>
    <t>لبنان</t>
  </si>
  <si>
    <t>majida</t>
  </si>
  <si>
    <t>lebanese</t>
  </si>
  <si>
    <t>HURIA</t>
  </si>
  <si>
    <t>somaya</t>
  </si>
  <si>
    <t>HELWA</t>
  </si>
  <si>
    <t>MARIM</t>
  </si>
  <si>
    <t>Iman</t>
  </si>
  <si>
    <t>Al Kiswah</t>
  </si>
  <si>
    <t>ANAM</t>
  </si>
  <si>
    <t>بقليون</t>
  </si>
  <si>
    <t>BOSHRA</t>
  </si>
  <si>
    <t>فوعة</t>
  </si>
  <si>
    <t>nahawand</t>
  </si>
  <si>
    <t>SALAM</t>
  </si>
  <si>
    <t>NAAMA</t>
  </si>
  <si>
    <t>monira</t>
  </si>
  <si>
    <t>ASMAHAN</t>
  </si>
  <si>
    <t>YOSKAL</t>
  </si>
  <si>
    <t>SAMAH</t>
  </si>
  <si>
    <t>mnawwar</t>
  </si>
  <si>
    <t>مهين</t>
  </si>
  <si>
    <t>mheen</t>
  </si>
  <si>
    <t>قرفا</t>
  </si>
  <si>
    <t>Amna</t>
  </si>
  <si>
    <t>tahrer</t>
  </si>
  <si>
    <t>عتيبه</t>
  </si>
  <si>
    <t>dalia</t>
  </si>
  <si>
    <t>ebtaa</t>
  </si>
  <si>
    <t>hayfaa</t>
  </si>
  <si>
    <t>EKRAM</t>
  </si>
  <si>
    <t xml:space="preserve">معضميه </t>
  </si>
  <si>
    <t>moadmea</t>
  </si>
  <si>
    <t>al tall</t>
  </si>
  <si>
    <t>feryal</t>
  </si>
  <si>
    <t>basemah</t>
  </si>
  <si>
    <t>RAGHDAA</t>
  </si>
  <si>
    <t>نبل</t>
  </si>
  <si>
    <t>BATOUL</t>
  </si>
  <si>
    <t>banias</t>
  </si>
  <si>
    <t>qonouz</t>
  </si>
  <si>
    <t>rif dimashk</t>
  </si>
  <si>
    <t>Nafida</t>
  </si>
  <si>
    <t>mirna</t>
  </si>
  <si>
    <t>رقة</t>
  </si>
  <si>
    <t>تعنيتا</t>
  </si>
  <si>
    <t>soaad</t>
  </si>
  <si>
    <t>siham</t>
  </si>
  <si>
    <t>HSNEHA</t>
  </si>
  <si>
    <t>YABROD</t>
  </si>
  <si>
    <t>HANADA</t>
  </si>
  <si>
    <t>yousra</t>
  </si>
  <si>
    <t>moadamia</t>
  </si>
  <si>
    <t>الحريف</t>
  </si>
  <si>
    <t>KHATERA</t>
  </si>
  <si>
    <t>LAMIA</t>
  </si>
  <si>
    <t>دمشق مشفى الجامعة</t>
  </si>
  <si>
    <t>moumenat</t>
  </si>
  <si>
    <t>العيدية</t>
  </si>
  <si>
    <t>aleidia</t>
  </si>
  <si>
    <t>HADEL</t>
  </si>
  <si>
    <t>Sbena</t>
  </si>
  <si>
    <t>مخيم جرمانا</t>
  </si>
  <si>
    <t>MOKHAYAM JARAMANA</t>
  </si>
  <si>
    <t>اصيله</t>
  </si>
  <si>
    <t>GHOSON</t>
  </si>
  <si>
    <t>دمشق - الصالحية</t>
  </si>
  <si>
    <t>Nafesa</t>
  </si>
  <si>
    <t>swidaa</t>
  </si>
  <si>
    <t>BASHIERA</t>
  </si>
  <si>
    <t>ANESA</t>
  </si>
  <si>
    <t>ETIHAD</t>
  </si>
  <si>
    <t>wadaha</t>
  </si>
  <si>
    <t>ZANAB</t>
  </si>
  <si>
    <t>HAJA</t>
  </si>
  <si>
    <t>Afaf</t>
  </si>
  <si>
    <t>Harsta</t>
  </si>
  <si>
    <t>SHASNA</t>
  </si>
  <si>
    <t xml:space="preserve">السبخة </t>
  </si>
  <si>
    <t>FURAT</t>
  </si>
  <si>
    <t>ديرماما</t>
  </si>
  <si>
    <t>lamya</t>
  </si>
  <si>
    <t>zamalka</t>
  </si>
  <si>
    <t>Halema</t>
  </si>
  <si>
    <t>بقرص تحتاني</t>
  </si>
  <si>
    <t>دير الزر</t>
  </si>
  <si>
    <t>dez alzor</t>
  </si>
  <si>
    <t>HAILA</t>
  </si>
  <si>
    <t>الهيت</t>
  </si>
  <si>
    <t>AJEHA</t>
  </si>
  <si>
    <t>ربعو</t>
  </si>
  <si>
    <t>بئر عجم</t>
  </si>
  <si>
    <t>WESALA</t>
  </si>
  <si>
    <t xml:space="preserve">معضمية </t>
  </si>
  <si>
    <t>modmia</t>
  </si>
  <si>
    <t>المنصورة</t>
  </si>
  <si>
    <t>MREAN</t>
  </si>
  <si>
    <t>ناحته</t>
  </si>
  <si>
    <t>alnabek</t>
  </si>
  <si>
    <t xml:space="preserve">mayson </t>
  </si>
  <si>
    <t>Fatena</t>
  </si>
  <si>
    <t>Samea</t>
  </si>
  <si>
    <t>JOUZEFEN</t>
  </si>
  <si>
    <t>MABOULA</t>
  </si>
  <si>
    <t>NAWA</t>
  </si>
  <si>
    <t>MATHELAH</t>
  </si>
  <si>
    <t>alriad</t>
  </si>
  <si>
    <t>bahya</t>
  </si>
  <si>
    <t>Sameha</t>
  </si>
  <si>
    <t>بويتات</t>
  </si>
  <si>
    <t>FAIROUZ</t>
  </si>
  <si>
    <t>raewa</t>
  </si>
  <si>
    <t>برزة</t>
  </si>
  <si>
    <t>MOUNTHA</t>
  </si>
  <si>
    <t>BADRIA</t>
  </si>
  <si>
    <t>samea</t>
  </si>
  <si>
    <t>Ekhlas</t>
  </si>
  <si>
    <t>al kseer</t>
  </si>
  <si>
    <t>NAJLA</t>
  </si>
  <si>
    <t>بعرين</t>
  </si>
  <si>
    <t>zarefa</t>
  </si>
  <si>
    <t>بويضه</t>
  </si>
  <si>
    <t>WADHA</t>
  </si>
  <si>
    <t>mosiaf</t>
  </si>
  <si>
    <t>FALAK</t>
  </si>
  <si>
    <t>كفربطنا</t>
  </si>
  <si>
    <t>Ranea</t>
  </si>
  <si>
    <t>REFQA</t>
  </si>
  <si>
    <t>rwaeda</t>
  </si>
  <si>
    <t>ZAKIH</t>
  </si>
  <si>
    <t>MOUNERA</t>
  </si>
  <si>
    <t>nayfa</t>
  </si>
  <si>
    <t>Manen</t>
  </si>
  <si>
    <t>نصيب</t>
  </si>
  <si>
    <t>EISHAH</t>
  </si>
  <si>
    <t>NASSEEB</t>
  </si>
  <si>
    <t>ROUQIA</t>
  </si>
  <si>
    <t>wafika</t>
  </si>
  <si>
    <t>Zenab</t>
  </si>
  <si>
    <t>Edlab</t>
  </si>
  <si>
    <t>nebal</t>
  </si>
  <si>
    <t>khobb</t>
  </si>
  <si>
    <t>azrah</t>
  </si>
  <si>
    <t>almzereb</t>
  </si>
  <si>
    <t>aleaa</t>
  </si>
  <si>
    <t>Gason</t>
  </si>
  <si>
    <t>houms</t>
  </si>
  <si>
    <t>KAOTHER</t>
  </si>
  <si>
    <t>حلبان</t>
  </si>
  <si>
    <t xml:space="preserve">عسال الورد </t>
  </si>
  <si>
    <t>jamal</t>
  </si>
  <si>
    <t>الفارعه</t>
  </si>
  <si>
    <t>Fathea</t>
  </si>
  <si>
    <t>AlFarea</t>
  </si>
  <si>
    <t>موادن</t>
  </si>
  <si>
    <t>intesar</t>
  </si>
  <si>
    <t>modan</t>
  </si>
  <si>
    <t>LOLLAN</t>
  </si>
  <si>
    <t>Hadea</t>
  </si>
  <si>
    <t>Boeda</t>
  </si>
  <si>
    <t>DAMAS SURBE</t>
  </si>
  <si>
    <t>ALDOMEER</t>
  </si>
  <si>
    <t>ساقيه نجم</t>
  </si>
  <si>
    <t>EBTIHAL</t>
  </si>
  <si>
    <t>Amira</t>
  </si>
  <si>
    <t>الذنيبه</t>
  </si>
  <si>
    <t>halima</t>
  </si>
  <si>
    <t>alzaneba</t>
  </si>
  <si>
    <t>IBTISAM</t>
  </si>
  <si>
    <t>SOAAD</t>
  </si>
  <si>
    <t>Ramzea</t>
  </si>
  <si>
    <t>HALEMA</t>
  </si>
  <si>
    <t>مفعله</t>
  </si>
  <si>
    <t xml:space="preserve">قطنا </t>
  </si>
  <si>
    <t>Amar</t>
  </si>
  <si>
    <t>Razan</t>
  </si>
  <si>
    <t>damascoys</t>
  </si>
  <si>
    <t>nadwa</t>
  </si>
  <si>
    <t xml:space="preserve">بطيحة النازحين </t>
  </si>
  <si>
    <t>wadha</t>
  </si>
  <si>
    <t xml:space="preserve">ابها </t>
  </si>
  <si>
    <t>abha</t>
  </si>
  <si>
    <t>حرفا</t>
  </si>
  <si>
    <t>BAHIEA</t>
  </si>
  <si>
    <t>القحطانية</t>
  </si>
  <si>
    <t>Marah</t>
  </si>
  <si>
    <t>Nazeha</t>
  </si>
  <si>
    <t xml:space="preserve">ضمير </t>
  </si>
  <si>
    <t>dmwwe</t>
  </si>
  <si>
    <t>اسبانيا فالنسيا</t>
  </si>
  <si>
    <t>ISPANI</t>
  </si>
  <si>
    <t>Hakema</t>
  </si>
  <si>
    <t>سملين</t>
  </si>
  <si>
    <t>Arbea</t>
  </si>
  <si>
    <t>كفرنان</t>
  </si>
  <si>
    <t>Majeda</t>
  </si>
  <si>
    <t>السهوة</t>
  </si>
  <si>
    <t>Kwthar</t>
  </si>
  <si>
    <t>Deer AlZoor</t>
  </si>
  <si>
    <t>Jadeh</t>
  </si>
  <si>
    <t>WEJDAN</t>
  </si>
  <si>
    <t>سهوه الخضر</t>
  </si>
  <si>
    <t>aldmer</t>
  </si>
  <si>
    <t>BAHIERA</t>
  </si>
  <si>
    <t>MAJED</t>
  </si>
  <si>
    <t>BARA</t>
  </si>
  <si>
    <t>ديرعطيه</t>
  </si>
  <si>
    <t>Sada</t>
  </si>
  <si>
    <t>السيال</t>
  </si>
  <si>
    <t>REBHA</t>
  </si>
  <si>
    <t>ASLIHA</t>
  </si>
  <si>
    <t>eayiduh</t>
  </si>
  <si>
    <t>حرنه</t>
  </si>
  <si>
    <t>harna</t>
  </si>
  <si>
    <t>شيخ مسكين</t>
  </si>
  <si>
    <t>KHALSAH</t>
  </si>
  <si>
    <t>دمشق مساكن برزه</t>
  </si>
  <si>
    <t>ZOBAEDA</t>
  </si>
  <si>
    <t>BNYA</t>
  </si>
  <si>
    <t>SULTANA</t>
  </si>
  <si>
    <t>najia</t>
  </si>
  <si>
    <t>ضهر المغر</t>
  </si>
  <si>
    <t>daher almaghar</t>
  </si>
  <si>
    <t>ALKWEIT</t>
  </si>
  <si>
    <t>mageda</t>
  </si>
  <si>
    <t>NASSREN ALMASHAAN</t>
  </si>
  <si>
    <t>KHASSEM</t>
  </si>
  <si>
    <t>TOKA MHAMOD</t>
  </si>
  <si>
    <t>KHAZA</t>
  </si>
  <si>
    <t>QAMAR TAKI</t>
  </si>
  <si>
    <t>YOUSEF</t>
  </si>
  <si>
    <t/>
  </si>
  <si>
    <t>MAHMOUD</t>
  </si>
  <si>
    <t>moustafa</t>
  </si>
  <si>
    <t>HAITHAM</t>
  </si>
  <si>
    <t>WAAD AJAJ</t>
  </si>
  <si>
    <t>KHALED</t>
  </si>
  <si>
    <t>KHALIL</t>
  </si>
  <si>
    <t>MHD NIZAR</t>
  </si>
  <si>
    <t>MOHAMMAD</t>
  </si>
  <si>
    <t>SHHADA</t>
  </si>
  <si>
    <t>bashar</t>
  </si>
  <si>
    <t>nour jabr</t>
  </si>
  <si>
    <t>mhmmad</t>
  </si>
  <si>
    <t>omar</t>
  </si>
  <si>
    <t>naef</t>
  </si>
  <si>
    <t>MOHAMAD</t>
  </si>
  <si>
    <t xml:space="preserve">nedaa </t>
  </si>
  <si>
    <t>mahmoud</t>
  </si>
  <si>
    <t>SALIM</t>
  </si>
  <si>
    <t>bassam</t>
  </si>
  <si>
    <t>rama feda</t>
  </si>
  <si>
    <t>faisal</t>
  </si>
  <si>
    <t>nada sakr</t>
  </si>
  <si>
    <t>sakr</t>
  </si>
  <si>
    <t>heba bakr</t>
  </si>
  <si>
    <t>louai</t>
  </si>
  <si>
    <t>farah alyamani</t>
  </si>
  <si>
    <t>abdulmonem</t>
  </si>
  <si>
    <t>hasan</t>
  </si>
  <si>
    <t>WALAA ABD ALRZAK</t>
  </si>
  <si>
    <t>AHMAD</t>
  </si>
  <si>
    <t>ALI</t>
  </si>
  <si>
    <t>farah jabasini</t>
  </si>
  <si>
    <t>naeim</t>
  </si>
  <si>
    <t>malek</t>
  </si>
  <si>
    <t>BASAM</t>
  </si>
  <si>
    <t xml:space="preserve">AHMAD </t>
  </si>
  <si>
    <t>ABD ALSTAR</t>
  </si>
  <si>
    <t>Mohammad</t>
  </si>
  <si>
    <t>aya thomina</t>
  </si>
  <si>
    <t>salim</t>
  </si>
  <si>
    <t>SAFA ALTARBOUSH</t>
  </si>
  <si>
    <t>abir fawaz</t>
  </si>
  <si>
    <t>abd allh</t>
  </si>
  <si>
    <t>MARWA TOTNJE</t>
  </si>
  <si>
    <t>ZUHIER</t>
  </si>
  <si>
    <t>ROBA AZAYD</t>
  </si>
  <si>
    <t>IBRAHIEM</t>
  </si>
  <si>
    <t>youssef</t>
  </si>
  <si>
    <t>talal</t>
  </si>
  <si>
    <t>AYAAT ALSAYED</t>
  </si>
  <si>
    <t>MASHHOUR</t>
  </si>
  <si>
    <t>NOJOD ABO HAMED</t>
  </si>
  <si>
    <t>SALEH</t>
  </si>
  <si>
    <t>KHALIED</t>
  </si>
  <si>
    <t>fatema alsarsar</t>
  </si>
  <si>
    <t>ahmad</t>
  </si>
  <si>
    <t>hala shahada</t>
  </si>
  <si>
    <t>mohamad</t>
  </si>
  <si>
    <t>MHD KHIER</t>
  </si>
  <si>
    <t>EBRAHEEM</t>
  </si>
  <si>
    <t>MONA ALMANSOY\UR</t>
  </si>
  <si>
    <t>KAREEM</t>
  </si>
  <si>
    <t>ADNAN</t>
  </si>
  <si>
    <t>OLA SHANAEA</t>
  </si>
  <si>
    <t>GHEZWAN</t>
  </si>
  <si>
    <t>TRATH HAJ GHAREEB</t>
  </si>
  <si>
    <t>TALAAT</t>
  </si>
  <si>
    <t>HALA HAMOUD</t>
  </si>
  <si>
    <t>EBRAHIM</t>
  </si>
  <si>
    <t>Douaa Al Malek</t>
  </si>
  <si>
    <t>Mohmad Jamal</t>
  </si>
  <si>
    <t>ghassan</t>
  </si>
  <si>
    <t>MARY OMRAN</t>
  </si>
  <si>
    <t>mohammad</t>
  </si>
  <si>
    <t>mohammad adnan</t>
  </si>
  <si>
    <t>roz alasead</t>
  </si>
  <si>
    <t>SAMAR  ATAYIA</t>
  </si>
  <si>
    <t>WALED</t>
  </si>
  <si>
    <t xml:space="preserve">ahmad </t>
  </si>
  <si>
    <t>FOUAD</t>
  </si>
  <si>
    <t>NABIEL</t>
  </si>
  <si>
    <t>YASMIN ALFALAH</t>
  </si>
  <si>
    <t>IBRAHEEM</t>
  </si>
  <si>
    <t>RAZAN KARIMEDDIN</t>
  </si>
  <si>
    <t>MOHAMAD HASSAN</t>
  </si>
  <si>
    <t>MOHAMMED</t>
  </si>
  <si>
    <t>Nabel</t>
  </si>
  <si>
    <t>NAHEDA MARDINI</t>
  </si>
  <si>
    <t>MHD SOBHI</t>
  </si>
  <si>
    <t>ghufran shabaani</t>
  </si>
  <si>
    <t>samer</t>
  </si>
  <si>
    <t>Fatema Al Aylan</t>
  </si>
  <si>
    <t>NAGHAM JAGHNOUN</t>
  </si>
  <si>
    <t>BASEM</t>
  </si>
  <si>
    <t>Taymaa AlNabowane</t>
  </si>
  <si>
    <t>Hamd</t>
  </si>
  <si>
    <t>ROUDINA ALDAHAB</t>
  </si>
  <si>
    <t>AYOB</t>
  </si>
  <si>
    <t>hanan iessa</t>
  </si>
  <si>
    <t>abd almajed</t>
  </si>
  <si>
    <t>YOUSSEF</t>
  </si>
  <si>
    <t>YASSER</t>
  </si>
  <si>
    <t>YOUSIEF</t>
  </si>
  <si>
    <t>ASIA OTHMAN</t>
  </si>
  <si>
    <t>QASEM</t>
  </si>
  <si>
    <t>khaled</t>
  </si>
  <si>
    <t>Mahmod</t>
  </si>
  <si>
    <t>BOTHENA THOAHRE</t>
  </si>
  <si>
    <t xml:space="preserve">mohamaad </t>
  </si>
  <si>
    <t>KAMEL</t>
  </si>
  <si>
    <t>WALAA SENJAB</t>
  </si>
  <si>
    <t>BASHAR</t>
  </si>
  <si>
    <t>SAFA AMAM</t>
  </si>
  <si>
    <t>WAJEH</t>
  </si>
  <si>
    <t>haetham</t>
  </si>
  <si>
    <t>eabd alrahim</t>
  </si>
  <si>
    <t>SARA QAROUNI</t>
  </si>
  <si>
    <t>MALEK</t>
  </si>
  <si>
    <t>SAEED</t>
  </si>
  <si>
    <t>kamal</t>
  </si>
  <si>
    <t>Nedal</t>
  </si>
  <si>
    <t>Sahar Zeeb</t>
  </si>
  <si>
    <t>Hasan</t>
  </si>
  <si>
    <t>boshra alrmila</t>
  </si>
  <si>
    <t>bayan alzaid</t>
  </si>
  <si>
    <t>mohammad rashad</t>
  </si>
  <si>
    <t>SULIMAN</t>
  </si>
  <si>
    <t>jaber</t>
  </si>
  <si>
    <t>MAHMOD</t>
  </si>
  <si>
    <t>Doua Matouk</t>
  </si>
  <si>
    <t>Mohamad Taofek</t>
  </si>
  <si>
    <t>WALEED</t>
  </si>
  <si>
    <t>meriana aldahok</t>
  </si>
  <si>
    <t>marwan</t>
  </si>
  <si>
    <t>SHIMA BONIN</t>
  </si>
  <si>
    <t>FOYAD</t>
  </si>
  <si>
    <t>AREF</t>
  </si>
  <si>
    <t>yaser</t>
  </si>
  <si>
    <t>hassan</t>
  </si>
  <si>
    <t>JAMAL</t>
  </si>
  <si>
    <t>MHD AYMAN</t>
  </si>
  <si>
    <t>KAMAL</t>
  </si>
  <si>
    <t>SALAH</t>
  </si>
  <si>
    <t>MONA ALMOETI</t>
  </si>
  <si>
    <t>saleh</t>
  </si>
  <si>
    <t>OTHMAN</t>
  </si>
  <si>
    <t>NAJWA MARHABA</t>
  </si>
  <si>
    <t>yousra zaqzaq</t>
  </si>
  <si>
    <t>monir</t>
  </si>
  <si>
    <t>ABD ALRZAK</t>
  </si>
  <si>
    <t>AYMAN</t>
  </si>
  <si>
    <t>marwa nasab</t>
  </si>
  <si>
    <t>majed</t>
  </si>
  <si>
    <t>ali</t>
  </si>
  <si>
    <t>SARAH AHMAD</t>
  </si>
  <si>
    <t>JAMEL</t>
  </si>
  <si>
    <t>hiba soleman</t>
  </si>
  <si>
    <t>SHUROUK YASSIN</t>
  </si>
  <si>
    <t>MAHER</t>
  </si>
  <si>
    <t>alaa al korde</t>
  </si>
  <si>
    <t>mohamaad samer</t>
  </si>
  <si>
    <t>DANA ABO ABDO</t>
  </si>
  <si>
    <t>FATEMA HAMHM</t>
  </si>
  <si>
    <t>FADEL</t>
  </si>
  <si>
    <t>ADEL</t>
  </si>
  <si>
    <t>JLNAR ALKKAK</t>
  </si>
  <si>
    <t>MHD YASER</t>
  </si>
  <si>
    <t>marah saowan</t>
  </si>
  <si>
    <t>FARES</t>
  </si>
  <si>
    <t>KASEM</t>
  </si>
  <si>
    <t>Roula Mohammad</t>
  </si>
  <si>
    <t>Yousef</t>
  </si>
  <si>
    <t xml:space="preserve">ieman  al zrer </t>
  </si>
  <si>
    <t xml:space="preserve">salem </t>
  </si>
  <si>
    <t>Tasnem Saeed</t>
  </si>
  <si>
    <t>Mohmad</t>
  </si>
  <si>
    <t>ABD ALKAREM</t>
  </si>
  <si>
    <t>FARAH GHANEM</t>
  </si>
  <si>
    <t>FEIESAL</t>
  </si>
  <si>
    <t>aesha barnia</t>
  </si>
  <si>
    <t>hesham</t>
  </si>
  <si>
    <t>AMIRA ALMOAZEN</t>
  </si>
  <si>
    <t>MHD MARWAN</t>
  </si>
  <si>
    <t>AYA ALAHMAD ALHAJ KHDER</t>
  </si>
  <si>
    <t>AMANA DIEB</t>
  </si>
  <si>
    <t>TAHER</t>
  </si>
  <si>
    <t>RAFIF ALKHOURY</t>
  </si>
  <si>
    <t>GHASSAN</t>
  </si>
  <si>
    <t>RANA ALAFIONI</t>
  </si>
  <si>
    <t>MOUSTAFA</t>
  </si>
  <si>
    <t>ZEINA ALSABAH</t>
  </si>
  <si>
    <t>SHEHADA</t>
  </si>
  <si>
    <t>sabreen alshouli alhariri</t>
  </si>
  <si>
    <t>fared</t>
  </si>
  <si>
    <t>ghofran hmedan</t>
  </si>
  <si>
    <t>esaam</t>
  </si>
  <si>
    <t>Mays Mansor</t>
  </si>
  <si>
    <t>Heba Al Halke</t>
  </si>
  <si>
    <t>Naser</t>
  </si>
  <si>
    <t>HADEL ALAFNAN</t>
  </si>
  <si>
    <t>FEISAL</t>
  </si>
  <si>
    <t>WESSAM ALZAYAT</t>
  </si>
  <si>
    <t>NAZEER</t>
  </si>
  <si>
    <t>WISSAM ASSI</t>
  </si>
  <si>
    <t>ABDALMOAEN</t>
  </si>
  <si>
    <t>YUSRA HELAL</t>
  </si>
  <si>
    <t>REDWAN</t>
  </si>
  <si>
    <t>AKRAM</t>
  </si>
  <si>
    <t>nabel</t>
  </si>
  <si>
    <t>NAZIR</t>
  </si>
  <si>
    <t>MHD ALI</t>
  </si>
  <si>
    <t>abd</t>
  </si>
  <si>
    <t>FAOUAZ</t>
  </si>
  <si>
    <t>NAHLA ALHASWA</t>
  </si>
  <si>
    <t>adnan</t>
  </si>
  <si>
    <t>READ</t>
  </si>
  <si>
    <t>SAMIER</t>
  </si>
  <si>
    <t>Nazer</t>
  </si>
  <si>
    <t>NOUR ALHUDA ALDABAS ALKABLAN</t>
  </si>
  <si>
    <t>MHD SAMIER</t>
  </si>
  <si>
    <t>FATEMA TAKI</t>
  </si>
  <si>
    <t>MHD SHAREEF</t>
  </si>
  <si>
    <t>eman ghanam</t>
  </si>
  <si>
    <t>abdalrazak</t>
  </si>
  <si>
    <t>haitham</t>
  </si>
  <si>
    <t>ADEEB</t>
  </si>
  <si>
    <t>marah abo allaban</t>
  </si>
  <si>
    <t>mohammad aref</t>
  </si>
  <si>
    <t>SAMIR</t>
  </si>
  <si>
    <t>Hanan Swaha</t>
  </si>
  <si>
    <t xml:space="preserve">aisha  alhasan </t>
  </si>
  <si>
    <t xml:space="preserve">shehab </t>
  </si>
  <si>
    <t>HUSSAIN</t>
  </si>
  <si>
    <t>LATEFA TALAB</t>
  </si>
  <si>
    <t>ABDULLATEEF</t>
  </si>
  <si>
    <t>rawan almasri</t>
  </si>
  <si>
    <t>Wafaa Mohmad</t>
  </si>
  <si>
    <t>YASIEN</t>
  </si>
  <si>
    <t>ibrahim</t>
  </si>
  <si>
    <t>Omar</t>
  </si>
  <si>
    <t>BOUSHRA ABD ALKADER</t>
  </si>
  <si>
    <t>AHAMD</t>
  </si>
  <si>
    <t>Donea AlSeda</t>
  </si>
  <si>
    <t>Yaseen</t>
  </si>
  <si>
    <t>salman</t>
  </si>
  <si>
    <t>rama asad</t>
  </si>
  <si>
    <t>abd alhasseb</t>
  </si>
  <si>
    <t>MHD MAJED</t>
  </si>
  <si>
    <t>SUBHI</t>
  </si>
  <si>
    <t>RANA ABO AISHA</t>
  </si>
  <si>
    <t>SALMA ALKASAB</t>
  </si>
  <si>
    <t>MHD JAMAL</t>
  </si>
  <si>
    <t>sndos alali</t>
  </si>
  <si>
    <t>ADIB</t>
  </si>
  <si>
    <t>OLA SALMOUN</t>
  </si>
  <si>
    <t>AEDO</t>
  </si>
  <si>
    <t>GHOFRAN KARTA</t>
  </si>
  <si>
    <t>FATIMA ALALI</t>
  </si>
  <si>
    <t>abdo</t>
  </si>
  <si>
    <t>ZIEAD</t>
  </si>
  <si>
    <t>nour  alhalabi</t>
  </si>
  <si>
    <t>moufed</t>
  </si>
  <si>
    <t>HAZAR HLWE</t>
  </si>
  <si>
    <t>AJWAD</t>
  </si>
  <si>
    <t>ABDULLAH</t>
  </si>
  <si>
    <t>Adnan</t>
  </si>
  <si>
    <t>Aref</t>
  </si>
  <si>
    <t>ramia kazam</t>
  </si>
  <si>
    <t>fawsal</t>
  </si>
  <si>
    <t>ranim tereh</t>
  </si>
  <si>
    <t>mohammed hasan</t>
  </si>
  <si>
    <t>Reem AlHabib</t>
  </si>
  <si>
    <t>Sofana Al Ebrahem</t>
  </si>
  <si>
    <t>YEHEA</t>
  </si>
  <si>
    <t>Kosea Al Heba</t>
  </si>
  <si>
    <t>Khalef</t>
  </si>
  <si>
    <t>MARAH ALTABAA</t>
  </si>
  <si>
    <t>ELFAT SALOUH</t>
  </si>
  <si>
    <t>AYA ALKDAH</t>
  </si>
  <si>
    <t>NASER</t>
  </si>
  <si>
    <t>ENAAM ALAKEL</t>
  </si>
  <si>
    <t>Boshra Abd Abd Allah</t>
  </si>
  <si>
    <t>Soleman</t>
  </si>
  <si>
    <t>halima alkoke</t>
  </si>
  <si>
    <t>KHADIJA SHAMS EDDIN</t>
  </si>
  <si>
    <t>kholod albrehe</t>
  </si>
  <si>
    <t>salama</t>
  </si>
  <si>
    <t>DARIEN MAHFOUD</t>
  </si>
  <si>
    <t>DOUAA SHOLAH</t>
  </si>
  <si>
    <t>DIANA HASAN</t>
  </si>
  <si>
    <t>RANIA AJEB</t>
  </si>
  <si>
    <t>RANEA ALBAKER</t>
  </si>
  <si>
    <t>GAMEL</t>
  </si>
  <si>
    <t>rasha  albirini</t>
  </si>
  <si>
    <t>mahmood</t>
  </si>
  <si>
    <t>REHAM KHADAJ</t>
  </si>
  <si>
    <t>ZAHRAA ALSHADAT</t>
  </si>
  <si>
    <t xml:space="preserve">Zena  naameh </t>
  </si>
  <si>
    <t>Abd alnafe</t>
  </si>
  <si>
    <t>Samea Awase</t>
  </si>
  <si>
    <t>Hasen</t>
  </si>
  <si>
    <t>SHARIHAN ALABDALLAH ALHEDDAWI</t>
  </si>
  <si>
    <t>SAFIA HAJE SAFR</t>
  </si>
  <si>
    <t>MHD SHAWKE</t>
  </si>
  <si>
    <t>OLA WAHBI</t>
  </si>
  <si>
    <t>ABDALKAREEM</t>
  </si>
  <si>
    <t>GHAZAL SUDAN</t>
  </si>
  <si>
    <t>SHAKER</t>
  </si>
  <si>
    <t>MOHSEN</t>
  </si>
  <si>
    <t>ISMAEL</t>
  </si>
  <si>
    <t>FATIMA MOHAMMAD</t>
  </si>
  <si>
    <t>AWAD</t>
  </si>
  <si>
    <t>fatema hafez</t>
  </si>
  <si>
    <t>linda DEEBOU</t>
  </si>
  <si>
    <t>MARAH MAHFOUD</t>
  </si>
  <si>
    <t>ABDO</t>
  </si>
  <si>
    <t>MREANA SHAHEEN</t>
  </si>
  <si>
    <t>MANAR ALTAWEL</t>
  </si>
  <si>
    <t>SAEL</t>
  </si>
  <si>
    <t>Manal Al Hage</t>
  </si>
  <si>
    <t>MAI GHAZALA</t>
  </si>
  <si>
    <t>Maysaa Ethman</t>
  </si>
  <si>
    <t>NOUR ALMALAH</t>
  </si>
  <si>
    <t>HANADE BAHEIRA</t>
  </si>
  <si>
    <t>SHEBANE</t>
  </si>
  <si>
    <t>YARA ZAHEDA</t>
  </si>
  <si>
    <t>AIMAN</t>
  </si>
  <si>
    <t>ebraheem</t>
  </si>
  <si>
    <t>razan ali</t>
  </si>
  <si>
    <t>badee</t>
  </si>
  <si>
    <t>Rafek</t>
  </si>
  <si>
    <t>MANSOUR</t>
  </si>
  <si>
    <t>WAED ALSHAREE</t>
  </si>
  <si>
    <t>Rahaf Jodia</t>
  </si>
  <si>
    <t>Adel</t>
  </si>
  <si>
    <t>HALA ALGHOS</t>
  </si>
  <si>
    <t>AMER</t>
  </si>
  <si>
    <t>nezar</t>
  </si>
  <si>
    <t>hoseen</t>
  </si>
  <si>
    <t>yasser</t>
  </si>
  <si>
    <t>esraa aashour</t>
  </si>
  <si>
    <t>asaad</t>
  </si>
  <si>
    <t>ALREHA ALMOHAMAD</t>
  </si>
  <si>
    <t>AYA ARABE KATBEHA</t>
  </si>
  <si>
    <t>ghadeer alhalbouni</t>
  </si>
  <si>
    <t>emad</t>
  </si>
  <si>
    <t>waleed</t>
  </si>
  <si>
    <t>MARIEAM KOUEDER</t>
  </si>
  <si>
    <t>noura  almousa</t>
  </si>
  <si>
    <t xml:space="preserve">dahaam </t>
  </si>
  <si>
    <t>SAMER</t>
  </si>
  <si>
    <t>ABD ALHAKEM</t>
  </si>
  <si>
    <t>ZIAD</t>
  </si>
  <si>
    <t>MONA ZITOUN</t>
  </si>
  <si>
    <t>DRGHAM</t>
  </si>
  <si>
    <t>Mostfa</t>
  </si>
  <si>
    <t>YOLLA ZAITOUN</t>
  </si>
  <si>
    <t>ESRAA KHDER</t>
  </si>
  <si>
    <t>AEZ ALDDIEN</t>
  </si>
  <si>
    <t>Ali</t>
  </si>
  <si>
    <t>Alaa Alhudhud</t>
  </si>
  <si>
    <t>Mustafa</t>
  </si>
  <si>
    <t>alaa shdid</t>
  </si>
  <si>
    <t>ENAAM YOUNIS</t>
  </si>
  <si>
    <t>JOMAA</t>
  </si>
  <si>
    <t>BANA HADAD</t>
  </si>
  <si>
    <t>BADER</t>
  </si>
  <si>
    <t>HATEM</t>
  </si>
  <si>
    <t>WAHEED</t>
  </si>
  <si>
    <t>OMAR</t>
  </si>
  <si>
    <t>FAYEZ</t>
  </si>
  <si>
    <t>mohamaad</t>
  </si>
  <si>
    <t>RAMA MOUZHA</t>
  </si>
  <si>
    <t>Raghda Khwla</t>
  </si>
  <si>
    <t>Salem</t>
  </si>
  <si>
    <t>ATEF</t>
  </si>
  <si>
    <t>MHD MAHER</t>
  </si>
  <si>
    <t>GHALIA JALAL ALDEEN</t>
  </si>
  <si>
    <t>MHD GHIYATH</t>
  </si>
  <si>
    <t>FATEMA FARHAT</t>
  </si>
  <si>
    <t>maher</t>
  </si>
  <si>
    <t xml:space="preserve">marei alhelo </t>
  </si>
  <si>
    <t xml:space="preserve">melad </t>
  </si>
  <si>
    <t>MUZNA MALAS</t>
  </si>
  <si>
    <t>mai  ali</t>
  </si>
  <si>
    <t>nazem</t>
  </si>
  <si>
    <t>Nasren Salma</t>
  </si>
  <si>
    <t>Saed</t>
  </si>
  <si>
    <t>HEBA HASAN</t>
  </si>
  <si>
    <t>huda tarraf</t>
  </si>
  <si>
    <t>BASHIER</t>
  </si>
  <si>
    <t>ABDULKADER</t>
  </si>
  <si>
    <t>HELAL</t>
  </si>
  <si>
    <t>Aya Rajab</t>
  </si>
  <si>
    <t>EMAN SAIED RAMDAN</t>
  </si>
  <si>
    <t>SADEK</t>
  </si>
  <si>
    <t>EMAN SADKA</t>
  </si>
  <si>
    <t>DIMA RAMO</t>
  </si>
  <si>
    <t>REHAB ALHENAWI</t>
  </si>
  <si>
    <t>rafal baqli</t>
  </si>
  <si>
    <t>taleb</t>
  </si>
  <si>
    <t>HANE</t>
  </si>
  <si>
    <t>RIHAM SHAMANDOUR</t>
  </si>
  <si>
    <t>Ayman</t>
  </si>
  <si>
    <t>salah</t>
  </si>
  <si>
    <t>gayda garya</t>
  </si>
  <si>
    <t>KAREM</t>
  </si>
  <si>
    <t>lojaen  younes</t>
  </si>
  <si>
    <t xml:space="preserve">mamoun </t>
  </si>
  <si>
    <t>LINA HAKE</t>
  </si>
  <si>
    <t>Basher</t>
  </si>
  <si>
    <t>ABD ALAZEZ</t>
  </si>
  <si>
    <t>NEBAL SAKER</t>
  </si>
  <si>
    <t>HEBA ALSHARE</t>
  </si>
  <si>
    <t>ABD ALKADER</t>
  </si>
  <si>
    <t>MAMOUN</t>
  </si>
  <si>
    <t>REMAZ NASAR</t>
  </si>
  <si>
    <t>MHD BARAKAT</t>
  </si>
  <si>
    <t>ebrahim</t>
  </si>
  <si>
    <t>ALAA ABBAS</t>
  </si>
  <si>
    <t>TAESER</t>
  </si>
  <si>
    <t>JEHAD</t>
  </si>
  <si>
    <t>amal srah</t>
  </si>
  <si>
    <t>ENAS ALHAJAR</t>
  </si>
  <si>
    <t>GHAZE</t>
  </si>
  <si>
    <t>JOUDY SHWEIKANI</t>
  </si>
  <si>
    <t>MOHANAD</t>
  </si>
  <si>
    <t>HANAN ALBOSH</t>
  </si>
  <si>
    <t>Khaloud Smesm</t>
  </si>
  <si>
    <t>Mohmoud</t>
  </si>
  <si>
    <t>HAMED</t>
  </si>
  <si>
    <t>reham morad</t>
  </si>
  <si>
    <t>rahaf aboud</t>
  </si>
  <si>
    <t>feras</t>
  </si>
  <si>
    <t>reem qarman</t>
  </si>
  <si>
    <t>hijaze</t>
  </si>
  <si>
    <t>ZAHR ALNABELSI</t>
  </si>
  <si>
    <t>Sally Almakare</t>
  </si>
  <si>
    <t>AMAAR HAMWE</t>
  </si>
  <si>
    <t>EMAD ALDIEN</t>
  </si>
  <si>
    <t>Fatima Ghalewn</t>
  </si>
  <si>
    <t>Mohammad sami</t>
  </si>
  <si>
    <t>leen ramo</t>
  </si>
  <si>
    <t>mohammad talal</t>
  </si>
  <si>
    <t>MAJEDA ZAIN</t>
  </si>
  <si>
    <t>AKEL</t>
  </si>
  <si>
    <t>MONA ALBDULLAH</t>
  </si>
  <si>
    <t>ABD ALHAMED</t>
  </si>
  <si>
    <t>NERMEN TABLS</t>
  </si>
  <si>
    <t>Wafaa Amore</t>
  </si>
  <si>
    <t>yousra kanaan</t>
  </si>
  <si>
    <t>Israa Shahrur</t>
  </si>
  <si>
    <t>Fayez</t>
  </si>
  <si>
    <t>ESRAA MOHEE EDDIN</t>
  </si>
  <si>
    <t>SOLAIMAN</t>
  </si>
  <si>
    <t>RATEB</t>
  </si>
  <si>
    <t>ALAA HOURIA</t>
  </si>
  <si>
    <t>AMARA ALNAKAR</t>
  </si>
  <si>
    <t>amal ghawi</t>
  </si>
  <si>
    <t>ALAA ALDIEN</t>
  </si>
  <si>
    <t>AYA ABBAS</t>
  </si>
  <si>
    <t>HAFEZ</t>
  </si>
  <si>
    <t>BOSHRA ALHARIRI</t>
  </si>
  <si>
    <t>yoqa baker</t>
  </si>
  <si>
    <t>baker</t>
  </si>
  <si>
    <t>HANAN KNEESH</t>
  </si>
  <si>
    <t>kozama barakat</t>
  </si>
  <si>
    <t>RAMA ALASAAD</t>
  </si>
  <si>
    <t>MARWAN</t>
  </si>
  <si>
    <t>RAMA ALABED</t>
  </si>
  <si>
    <t>REEM AHMAD</t>
  </si>
  <si>
    <t>Gasan</t>
  </si>
  <si>
    <t>ZAINAB ALSHAHOUD</t>
  </si>
  <si>
    <t>zenab hermez</t>
  </si>
  <si>
    <t>Read</t>
  </si>
  <si>
    <t>SHEFAA ALMOHAESH</t>
  </si>
  <si>
    <t>shefaa qabeel</t>
  </si>
  <si>
    <t>GHOFRAN NKRESH FAHDA</t>
  </si>
  <si>
    <t>FATIMA SARHAN</t>
  </si>
  <si>
    <t>Katren  Saker</t>
  </si>
  <si>
    <t>LAMA SABAH</t>
  </si>
  <si>
    <t>MAREAM ABO ODEH</t>
  </si>
  <si>
    <t>nsreen  altheab</t>
  </si>
  <si>
    <t xml:space="preserve">housen </t>
  </si>
  <si>
    <t>NAHOND ALSEHLI</t>
  </si>
  <si>
    <t>WALAA KHALOUF</t>
  </si>
  <si>
    <t>YASMIN SAIED</t>
  </si>
  <si>
    <t>YASMIN KARAKE</t>
  </si>
  <si>
    <t>NANSY ALDARWISH</t>
  </si>
  <si>
    <t>Hayaa Toka</t>
  </si>
  <si>
    <t>Haseen</t>
  </si>
  <si>
    <t>marwa alrefal</t>
  </si>
  <si>
    <t>mamoun</t>
  </si>
  <si>
    <t>afraa maya</t>
  </si>
  <si>
    <t>mohsen</t>
  </si>
  <si>
    <t>osaima ali</t>
  </si>
  <si>
    <t>eftekar sharaf</t>
  </si>
  <si>
    <t>ALAA HIJAZE</t>
  </si>
  <si>
    <t>ALAA HAWARE</t>
  </si>
  <si>
    <t>amany ali</t>
  </si>
  <si>
    <t>husin</t>
  </si>
  <si>
    <t>OMAIMA IBRAHIM</t>
  </si>
  <si>
    <t>ZAEL</t>
  </si>
  <si>
    <t>HASSAN</t>
  </si>
  <si>
    <t>ANAM IBRAHIEM</t>
  </si>
  <si>
    <t>Ayat Drwesh</t>
  </si>
  <si>
    <t>batoul barakat</t>
  </si>
  <si>
    <t>shawkat</t>
  </si>
  <si>
    <t>FARED</t>
  </si>
  <si>
    <t>moner</t>
  </si>
  <si>
    <t>jaklin hatoum</t>
  </si>
  <si>
    <t>JOMAN ALSAWADI</t>
  </si>
  <si>
    <t>jomana dahla</t>
  </si>
  <si>
    <t>mohmad noor aldeen</t>
  </si>
  <si>
    <t>hanan alawwam</t>
  </si>
  <si>
    <t>nawwaf</t>
  </si>
  <si>
    <t>HANAN SALEH</t>
  </si>
  <si>
    <t>MOUFAQ</t>
  </si>
  <si>
    <t>DANIA ALMHANNI</t>
  </si>
  <si>
    <t>abdullah</t>
  </si>
  <si>
    <t>DALAL HUSSAIN</t>
  </si>
  <si>
    <t>HAMDAN</t>
  </si>
  <si>
    <t>Dima  Shaheen</t>
  </si>
  <si>
    <t>Kamal</t>
  </si>
  <si>
    <t>ROAA ISSAQ</t>
  </si>
  <si>
    <t>FAEEQ</t>
  </si>
  <si>
    <t>RAZAN ALHAJ HUSIN</t>
  </si>
  <si>
    <t>RASHA SHEHADE</t>
  </si>
  <si>
    <t>RAWDA ALMFLEH</t>
  </si>
  <si>
    <t>ABD ALGHFOUR</t>
  </si>
  <si>
    <t>raghad mershak</t>
  </si>
  <si>
    <t>fariz</t>
  </si>
  <si>
    <t>Raneem Hejaze</t>
  </si>
  <si>
    <t>REHAM SAKER</t>
  </si>
  <si>
    <t>RAHAF ABO REKBA</t>
  </si>
  <si>
    <t>ROLA HAIDER</t>
  </si>
  <si>
    <t>HABEEB</t>
  </si>
  <si>
    <t>Reem Monther</t>
  </si>
  <si>
    <t>AMMAR</t>
  </si>
  <si>
    <t>ZEINA MOHAMMED</t>
  </si>
  <si>
    <t>SARAH AWAD</t>
  </si>
  <si>
    <t xml:space="preserve">salam alsleman </t>
  </si>
  <si>
    <t>SAMAH HAMED</t>
  </si>
  <si>
    <t>SAMAH MAHAMEED</t>
  </si>
  <si>
    <t>HAMOUDA</t>
  </si>
  <si>
    <t>soha hadad</t>
  </si>
  <si>
    <t>basher</t>
  </si>
  <si>
    <t>SUHIER ABAS</t>
  </si>
  <si>
    <t>AMIN</t>
  </si>
  <si>
    <t>MHD FAYEZ</t>
  </si>
  <si>
    <t>radwan</t>
  </si>
  <si>
    <t>seba salman</t>
  </si>
  <si>
    <t>kefah</t>
  </si>
  <si>
    <t>SABAH ALTENAWE</t>
  </si>
  <si>
    <t>DOHA ALNSERAT</t>
  </si>
  <si>
    <t>afraa baly</t>
  </si>
  <si>
    <t>sameeh</t>
  </si>
  <si>
    <t>afraa abd rabou</t>
  </si>
  <si>
    <t>GHALIA ALMASRI</t>
  </si>
  <si>
    <t>hgaeth mhanna</t>
  </si>
  <si>
    <t>eily</t>
  </si>
  <si>
    <t>MUSTAFA</t>
  </si>
  <si>
    <t>RAMEZ</t>
  </si>
  <si>
    <t>LOUBNA ALABED ALRZAK</t>
  </si>
  <si>
    <t>layla faraj</t>
  </si>
  <si>
    <t>jadallah</t>
  </si>
  <si>
    <t>marwa alfarekh</t>
  </si>
  <si>
    <t>manal jolan</t>
  </si>
  <si>
    <t>bahij</t>
  </si>
  <si>
    <t>mona abo shella</t>
  </si>
  <si>
    <t>ISSA</t>
  </si>
  <si>
    <t>MHD DEEB</t>
  </si>
  <si>
    <t>NRMEN ALHALBE</t>
  </si>
  <si>
    <t>NOUR ALREFAEE</t>
  </si>
  <si>
    <t>MOHAMMAD REDWAN</t>
  </si>
  <si>
    <t>HAMOUD</t>
  </si>
  <si>
    <t>NOEL MEDA</t>
  </si>
  <si>
    <t>ILEAS</t>
  </si>
  <si>
    <t>HEBA KHALOUF</t>
  </si>
  <si>
    <t>LORANCE</t>
  </si>
  <si>
    <t>Hanaa Najam Alabo</t>
  </si>
  <si>
    <t>Najam</t>
  </si>
  <si>
    <t>WALAA ALBNE</t>
  </si>
  <si>
    <t>WALAA ALSHAMY</t>
  </si>
  <si>
    <t>Walaa Bathesh</t>
  </si>
  <si>
    <t>ASMAA IBRAHIEM</t>
  </si>
  <si>
    <t>ALAA ALHALKI</t>
  </si>
  <si>
    <t>amal ahmad</t>
  </si>
  <si>
    <t>seif edden</t>
  </si>
  <si>
    <t>ENTESAR KHASE</t>
  </si>
  <si>
    <t>ABD ALKAREEM</t>
  </si>
  <si>
    <t>Ayaat Asaad</t>
  </si>
  <si>
    <t>Esmail</t>
  </si>
  <si>
    <t>BATOOL ESBER</t>
  </si>
  <si>
    <t>BOTHINA AJEB</t>
  </si>
  <si>
    <t>BOTHINA ALI</t>
  </si>
  <si>
    <t>Tahani Altinawi</t>
  </si>
  <si>
    <t>MHD Khair</t>
  </si>
  <si>
    <t>tharwa tharwa</t>
  </si>
  <si>
    <t>fozi</t>
  </si>
  <si>
    <t>DIMA RANJOUS</t>
  </si>
  <si>
    <t>rama  aldarwish</t>
  </si>
  <si>
    <t>mojahed</t>
  </si>
  <si>
    <t>rama  khadra</t>
  </si>
  <si>
    <t>nageh</t>
  </si>
  <si>
    <t>RAMA KARKHA</t>
  </si>
  <si>
    <t>MHD MOUNZER</t>
  </si>
  <si>
    <t>ruba almustafa</t>
  </si>
  <si>
    <t>RASHA SKER</t>
  </si>
  <si>
    <t>MHD HESHAM</t>
  </si>
  <si>
    <t>RAGHDA AMOURI</t>
  </si>
  <si>
    <t>ASAAD</t>
  </si>
  <si>
    <t>ROUKIA MOHAMMAD</t>
  </si>
  <si>
    <t>RANA ABO DAKA</t>
  </si>
  <si>
    <t>Abd Allah</t>
  </si>
  <si>
    <t>RAWAN MERAI</t>
  </si>
  <si>
    <t>Fouad</t>
  </si>
  <si>
    <t>reem alkylane</t>
  </si>
  <si>
    <t>REMA SOUFAN</t>
  </si>
  <si>
    <t>Samer Alrefae</t>
  </si>
  <si>
    <t>SAMER aLaLOSH</t>
  </si>
  <si>
    <t>SHAZA ALKHWALDA</t>
  </si>
  <si>
    <t>Shaza Baseke</t>
  </si>
  <si>
    <t>Abdo</t>
  </si>
  <si>
    <t>Ayisha Al Shafea</t>
  </si>
  <si>
    <t>Fatema Eshak</t>
  </si>
  <si>
    <t>AbD AlFatah</t>
  </si>
  <si>
    <t>FATIMA ALGHAZALE</t>
  </si>
  <si>
    <t>MARAH ABD ALKAREM</t>
  </si>
  <si>
    <t>TAREK</t>
  </si>
  <si>
    <t>marwa hamed</t>
  </si>
  <si>
    <t>Malak Kademe</t>
  </si>
  <si>
    <t>MANAL TOUTANJE</t>
  </si>
  <si>
    <t>NANI</t>
  </si>
  <si>
    <t>MAYSSA ALHORE</t>
  </si>
  <si>
    <t>NEMAN</t>
  </si>
  <si>
    <t>NAJAH ALSALEM</t>
  </si>
  <si>
    <t>SAIED</t>
  </si>
  <si>
    <t>NAWAL MOUHSEN</t>
  </si>
  <si>
    <t>HAEL</t>
  </si>
  <si>
    <t>nour barawi</t>
  </si>
  <si>
    <t>mohammad walid</t>
  </si>
  <si>
    <t>NOUR  MSHIKHS</t>
  </si>
  <si>
    <t>ABDULFATH</t>
  </si>
  <si>
    <t>naerouz awad</t>
  </si>
  <si>
    <t>HEBA AMAAR</t>
  </si>
  <si>
    <t>anwar</t>
  </si>
  <si>
    <t>heba kashout</t>
  </si>
  <si>
    <t>huseen</t>
  </si>
  <si>
    <t>HUDA ALAABER</t>
  </si>
  <si>
    <t>QWEIDER</t>
  </si>
  <si>
    <t>Hadel Fadal</t>
  </si>
  <si>
    <t>WEAM ALHAJI</t>
  </si>
  <si>
    <t>WAAD ALAWAR</t>
  </si>
  <si>
    <t>ABDALMWLA</t>
  </si>
  <si>
    <t>waed alhadi</t>
  </si>
  <si>
    <t>ADEB</t>
  </si>
  <si>
    <t>MHD HAITHAM</t>
  </si>
  <si>
    <t>rabeaa alkahwaji</t>
  </si>
  <si>
    <t>marwa alhomsy</t>
  </si>
  <si>
    <t>mohammad abdalqader</t>
  </si>
  <si>
    <t>JABER</t>
  </si>
  <si>
    <t>Ahmad Hamzeh</t>
  </si>
  <si>
    <t xml:space="preserve">Mohammad </t>
  </si>
  <si>
    <t>Yousef Berjas</t>
  </si>
  <si>
    <t>Amin</t>
  </si>
  <si>
    <t>AYOUB ALJEBAWI</t>
  </si>
  <si>
    <t>Hasan Reha</t>
  </si>
  <si>
    <t>monther</t>
  </si>
  <si>
    <t>ZAINAB KHALIFA</t>
  </si>
  <si>
    <t>MHD HUSSAM</t>
  </si>
  <si>
    <t>NOURA ALRAJOLA</t>
  </si>
  <si>
    <t>Danea Al Saleh</t>
  </si>
  <si>
    <t xml:space="preserve">ranim  abo alkhir </t>
  </si>
  <si>
    <t>Rawan Noh</t>
  </si>
  <si>
    <t>Sameh</t>
  </si>
  <si>
    <t xml:space="preserve">tasnim abo alkhair </t>
  </si>
  <si>
    <t>raefa bakar</t>
  </si>
  <si>
    <t>aesha saada</t>
  </si>
  <si>
    <t>mhd aed</t>
  </si>
  <si>
    <t>NOWAR KAHTAB</t>
  </si>
  <si>
    <t>KASSEM</t>
  </si>
  <si>
    <t>aya ALHARFOUSH</t>
  </si>
  <si>
    <t>Zenab Ahmed</t>
  </si>
  <si>
    <t>Abd Al Azez</t>
  </si>
  <si>
    <t>ROUBA SHIEKH EKREM</t>
  </si>
  <si>
    <t>MHD EZAT</t>
  </si>
  <si>
    <t>EKRAM FARHOUD</t>
  </si>
  <si>
    <t>Dojana Mhesen</t>
  </si>
  <si>
    <t>Ahmed</t>
  </si>
  <si>
    <t xml:space="preserve">fatima molhem </t>
  </si>
  <si>
    <t>mariam albatsh</t>
  </si>
  <si>
    <t>mtanes</t>
  </si>
  <si>
    <t>DANA SLEK</t>
  </si>
  <si>
    <t>naseem</t>
  </si>
  <si>
    <t>RAGHAD ALHDRE</t>
  </si>
  <si>
    <t>EVLEN IBRAHIEM</t>
  </si>
  <si>
    <t>amira ayab agha</t>
  </si>
  <si>
    <t>BOUSHRA ALKAWA</t>
  </si>
  <si>
    <t>MHD AMEIN</t>
  </si>
  <si>
    <t>HANAN SHEHADA</t>
  </si>
  <si>
    <t>Dina Sadat</t>
  </si>
  <si>
    <t>Abdul Razzak</t>
  </si>
  <si>
    <t>rabaa moil</t>
  </si>
  <si>
    <t>Shaza Al Nablse</t>
  </si>
  <si>
    <t>OLA KHADRA</t>
  </si>
  <si>
    <t>TAAN</t>
  </si>
  <si>
    <t>LOBNA OTHMAN</t>
  </si>
  <si>
    <t>LAMEES ALI</t>
  </si>
  <si>
    <t>ISKANDER</t>
  </si>
  <si>
    <t>NOUR MATAR</t>
  </si>
  <si>
    <t>ABDALLAH</t>
  </si>
  <si>
    <t>hamsa morshed</t>
  </si>
  <si>
    <t>YASMIN ALHUSSAIN</t>
  </si>
  <si>
    <t>nour altaweel</t>
  </si>
  <si>
    <t>badeea</t>
  </si>
  <si>
    <t>anmar hashem</t>
  </si>
  <si>
    <t>faesal</t>
  </si>
  <si>
    <t>manar saad</t>
  </si>
  <si>
    <t>noor mohamad</t>
  </si>
  <si>
    <t>mohmad kher</t>
  </si>
  <si>
    <t>rabaa naser</t>
  </si>
  <si>
    <t>fahd</t>
  </si>
  <si>
    <t>ghaidaa zaher eddin</t>
  </si>
  <si>
    <t>mahfouz</t>
  </si>
  <si>
    <t>NOUR ALMAHAIRY</t>
  </si>
  <si>
    <t>ABDULRAZAK</t>
  </si>
  <si>
    <t>ayat shaaria</t>
  </si>
  <si>
    <t xml:space="preserve">abd alkarim </t>
  </si>
  <si>
    <t>AYA  ALRHOUNGE</t>
  </si>
  <si>
    <t>BASMA HAJ ALI</t>
  </si>
  <si>
    <t>ALAA EDDIN</t>
  </si>
  <si>
    <t>tahani abo ALHATAB</t>
  </si>
  <si>
    <t>RANIA ALHLLAK</t>
  </si>
  <si>
    <t>REGHAB NAGHOUZ</t>
  </si>
  <si>
    <t>reem  alothman</t>
  </si>
  <si>
    <t>SALWA ALARNOUS</t>
  </si>
  <si>
    <t>TAHA</t>
  </si>
  <si>
    <t xml:space="preserve">SAFA  SHWRABA </t>
  </si>
  <si>
    <t>SAFEA JAMOUS</t>
  </si>
  <si>
    <t>AZIZA ALKATEEB</t>
  </si>
  <si>
    <t>FATEMA REHAN</t>
  </si>
  <si>
    <t>FARAH ALDAAS</t>
  </si>
  <si>
    <t>MARAH TAHER</t>
  </si>
  <si>
    <t>IBTEHAL ALFRAJ</t>
  </si>
  <si>
    <t>rasha knbr</t>
  </si>
  <si>
    <t>abd alatef</t>
  </si>
  <si>
    <t>SEHAM SNOUBAR</t>
  </si>
  <si>
    <t>WEJDAN ALHALAK</t>
  </si>
  <si>
    <t>NOURE</t>
  </si>
  <si>
    <t>Areg Rabee</t>
  </si>
  <si>
    <t>Momad Safoh</t>
  </si>
  <si>
    <t>Asmaa AlKelae</t>
  </si>
  <si>
    <t>Yoseef</t>
  </si>
  <si>
    <t>ELHAM ZIEN</t>
  </si>
  <si>
    <t>AMAL ALKUEDIER</t>
  </si>
  <si>
    <t>ANSAM ALKABANE</t>
  </si>
  <si>
    <t>EMAN ALRWAD</t>
  </si>
  <si>
    <t>MHD NOUR</t>
  </si>
  <si>
    <t>AYAAT ALMASRE</t>
  </si>
  <si>
    <t>aya abad</t>
  </si>
  <si>
    <t>BATOUL ALSALEH</t>
  </si>
  <si>
    <t>JOUZFEEN ALMOUSELY</t>
  </si>
  <si>
    <t>ABDALMAJEED</t>
  </si>
  <si>
    <t>DALIA BARAKAT</t>
  </si>
  <si>
    <t>DANIA ALKHOULI</t>
  </si>
  <si>
    <t>MHD ZOUHAIR</t>
  </si>
  <si>
    <t>rana alkhateeb</t>
  </si>
  <si>
    <t>Reem Zeater</t>
  </si>
  <si>
    <t>Mohmad Al Fateh</t>
  </si>
  <si>
    <t>rim oyoun</t>
  </si>
  <si>
    <t>samera mawal</t>
  </si>
  <si>
    <t>ale</t>
  </si>
  <si>
    <t>shamaa hilal</t>
  </si>
  <si>
    <t>tawfiq</t>
  </si>
  <si>
    <t>SAFAA ALSATE</t>
  </si>
  <si>
    <t>ASMAA ISSA</t>
  </si>
  <si>
    <t>aleaa almkdad</t>
  </si>
  <si>
    <t>GHADA ABOALI</t>
  </si>
  <si>
    <t>HUSSEN</t>
  </si>
  <si>
    <t>LINA ASAAD</t>
  </si>
  <si>
    <t>LINA ALJADAAN</t>
  </si>
  <si>
    <t>Maya AlMardane</t>
  </si>
  <si>
    <t>Mofed</t>
  </si>
  <si>
    <t>MARWA HAMSHO</t>
  </si>
  <si>
    <t>MARAWN</t>
  </si>
  <si>
    <t>MARWA ZIEN ALDIEN</t>
  </si>
  <si>
    <t>IBRAHEM</t>
  </si>
  <si>
    <t>MAY SUHEONE</t>
  </si>
  <si>
    <t>MAIS ALFAIAD</t>
  </si>
  <si>
    <t>NEBAL FANDE</t>
  </si>
  <si>
    <t>NAJAT ALKHATEEB</t>
  </si>
  <si>
    <t>hala alishah</t>
  </si>
  <si>
    <t>WAFAA SULTAN</t>
  </si>
  <si>
    <t>walaa alkasem</t>
  </si>
  <si>
    <t>abd almonem</t>
  </si>
  <si>
    <t>YASMIN ALDALOL</t>
  </si>
  <si>
    <t>Bador AlAhmar</t>
  </si>
  <si>
    <t>Aber Matar</t>
  </si>
  <si>
    <t>AISHA ROSTOM</t>
  </si>
  <si>
    <t>GHAZAL KEROT</t>
  </si>
  <si>
    <t>NAJDET</t>
  </si>
  <si>
    <t>FATIMA ALABRAS</t>
  </si>
  <si>
    <t>ABDULMAJEED</t>
  </si>
  <si>
    <t>Masa Arabe Katbe</t>
  </si>
  <si>
    <t>Washek</t>
  </si>
  <si>
    <t>MAYSAA ALHAJ ALI</t>
  </si>
  <si>
    <t>MHD MOUTAZ</t>
  </si>
  <si>
    <t>BAYAN KHAMSAN</t>
  </si>
  <si>
    <t>hanan mohammad</t>
  </si>
  <si>
    <t>Rawda Asaad</t>
  </si>
  <si>
    <t>1hasen</t>
  </si>
  <si>
    <t>REYAAM ALJANDALI</t>
  </si>
  <si>
    <t>rina aldrobi</t>
  </si>
  <si>
    <t>Fatima AlHaji</t>
  </si>
  <si>
    <t>Mohmmad</t>
  </si>
  <si>
    <t>maram alboushi</t>
  </si>
  <si>
    <t xml:space="preserve">maryam  mohamaad </t>
  </si>
  <si>
    <t>JADAN</t>
  </si>
  <si>
    <t>ALZAHRAA ALKHALAF</t>
  </si>
  <si>
    <t>ENAS ABO KASH</t>
  </si>
  <si>
    <t>grouh alnabhan</t>
  </si>
  <si>
    <t>HAFEZA ABD ALAZEZ</t>
  </si>
  <si>
    <t xml:space="preserve">doaa swedan </t>
  </si>
  <si>
    <t>drgham</t>
  </si>
  <si>
    <t>diana alharere</t>
  </si>
  <si>
    <t>abd alkareem</t>
  </si>
  <si>
    <t>rasha aldaas</t>
  </si>
  <si>
    <t>samadi</t>
  </si>
  <si>
    <t>YASEER</t>
  </si>
  <si>
    <t>Rawan  Alhalapy</t>
  </si>
  <si>
    <t>mohummed abd alnasser</t>
  </si>
  <si>
    <t>ZIENAB BRDAN</t>
  </si>
  <si>
    <t>zainab hasan</t>
  </si>
  <si>
    <t>mojed</t>
  </si>
  <si>
    <t>karla alaajam</t>
  </si>
  <si>
    <t>MARAM REZK</t>
  </si>
  <si>
    <t>MARWA ALFREJAT</t>
  </si>
  <si>
    <t>TALEH</t>
  </si>
  <si>
    <t>MALATH BAGHDADI</t>
  </si>
  <si>
    <t>MOUHMAD ATEF</t>
  </si>
  <si>
    <t>NOUR SAAD</t>
  </si>
  <si>
    <t>NADIEM</t>
  </si>
  <si>
    <t>RAMA HAFEZ</t>
  </si>
  <si>
    <t>ASMHAN OMRAN</t>
  </si>
  <si>
    <t>Osyma Nafees</t>
  </si>
  <si>
    <t>Yasser</t>
  </si>
  <si>
    <t>ALAA MOUSA</t>
  </si>
  <si>
    <t>ELHAM ORABI</t>
  </si>
  <si>
    <t>AMAL ALSHARANI</t>
  </si>
  <si>
    <t>Eman AlMadnle</t>
  </si>
  <si>
    <t>BATOUL JOHRA</t>
  </si>
  <si>
    <t>BUSHRA ALKDRO</t>
  </si>
  <si>
    <t>JASSEEM</t>
  </si>
  <si>
    <t>TAGHRED SAWAN</t>
  </si>
  <si>
    <t>JEZEL ELIAS</t>
  </si>
  <si>
    <t>ABD ALMASEH</t>
  </si>
  <si>
    <t>yahya</t>
  </si>
  <si>
    <t>DINA ALJAT</t>
  </si>
  <si>
    <t xml:space="preserve">rama alweh </t>
  </si>
  <si>
    <t xml:space="preserve">abd alhade </t>
  </si>
  <si>
    <t>RAZAN HASAN</t>
  </si>
  <si>
    <t>RAHAF KAHALA</t>
  </si>
  <si>
    <t>ROUHIE</t>
  </si>
  <si>
    <t>rola said ahmad</t>
  </si>
  <si>
    <t>abd albaki</t>
  </si>
  <si>
    <t>REEM ALQADAH</t>
  </si>
  <si>
    <t>reem jded</t>
  </si>
  <si>
    <t>sara alkotefani</t>
  </si>
  <si>
    <t>mhd gheats</t>
  </si>
  <si>
    <t>SARAH SHAHROUR</t>
  </si>
  <si>
    <t>ZAKI</t>
  </si>
  <si>
    <t>salam hamwi</t>
  </si>
  <si>
    <t>saed</t>
  </si>
  <si>
    <t>Samah Al-khiat</t>
  </si>
  <si>
    <t>sawsan jouhara</t>
  </si>
  <si>
    <t>Safaa Al Kwedar</t>
  </si>
  <si>
    <t>Esmael</t>
  </si>
  <si>
    <t>ABEER ALNEMER</t>
  </si>
  <si>
    <t>Ola Al Masre</t>
  </si>
  <si>
    <t>Abd Al Hade</t>
  </si>
  <si>
    <t>FADIA ALNAZAL</t>
  </si>
  <si>
    <t>FATIMH HIDAR</t>
  </si>
  <si>
    <t>MAMDWUH</t>
  </si>
  <si>
    <t>LOUJEN ABSE</t>
  </si>
  <si>
    <t>MHD NABEIL</t>
  </si>
  <si>
    <t>Maream Al Shekh</t>
  </si>
  <si>
    <t>Maldaa Al Akhrs</t>
  </si>
  <si>
    <t>Eyad</t>
  </si>
  <si>
    <t>Merel Al Serafe</t>
  </si>
  <si>
    <t>Safoh</t>
  </si>
  <si>
    <t>MAIES BATHA</t>
  </si>
  <si>
    <t>nataly mahfoud</t>
  </si>
  <si>
    <t>asef</t>
  </si>
  <si>
    <t>NRMIEN ALJARAB</t>
  </si>
  <si>
    <t>nour alhouda  fadel allah</t>
  </si>
  <si>
    <t>HUDA ALMATER</t>
  </si>
  <si>
    <t>hanadi aljarekh</t>
  </si>
  <si>
    <t>EZAT</t>
  </si>
  <si>
    <t>AMAL JEBRIL</t>
  </si>
  <si>
    <t>AZIZ</t>
  </si>
  <si>
    <t>Amani Nabhani</t>
  </si>
  <si>
    <t>Mohammad Saif AlDeen</t>
  </si>
  <si>
    <t>AMAL SULAIMAN</t>
  </si>
  <si>
    <t>Bayan Shbat</t>
  </si>
  <si>
    <t>Donia Alkazaz</t>
  </si>
  <si>
    <t>Houssen</t>
  </si>
  <si>
    <t>roba alkazhaali</t>
  </si>
  <si>
    <t>ganeem</t>
  </si>
  <si>
    <t>RANA ALKHATEB</t>
  </si>
  <si>
    <t>RANA MHLE</t>
  </si>
  <si>
    <t>RAWAN KARIM</t>
  </si>
  <si>
    <t>Rwaa Habshea</t>
  </si>
  <si>
    <t>Same</t>
  </si>
  <si>
    <t>Zeen Al Raas</t>
  </si>
  <si>
    <t>Mohmad Deeb</t>
  </si>
  <si>
    <t>SALAM ALJASSEM</t>
  </si>
  <si>
    <t>LAILA ABO RAKTTY</t>
  </si>
  <si>
    <t>ABD ALMALEK</t>
  </si>
  <si>
    <t>Lela AlAsde</t>
  </si>
  <si>
    <t>Gande</t>
  </si>
  <si>
    <t>marah kiwan</t>
  </si>
  <si>
    <t>maram  alkhateb</t>
  </si>
  <si>
    <t>MAREIAM YOUNIES</t>
  </si>
  <si>
    <t>MALAK HAMOUDA</t>
  </si>
  <si>
    <t>MAHA YOUSIEF</t>
  </si>
  <si>
    <t>Mervat Al Boshe</t>
  </si>
  <si>
    <t>Nabela Bakro</t>
  </si>
  <si>
    <t>Tofek</t>
  </si>
  <si>
    <t>HEBA ALSAKRAN</t>
  </si>
  <si>
    <t xml:space="preserve">hiba  aklo </t>
  </si>
  <si>
    <t xml:space="preserve">mohammad jamal </t>
  </si>
  <si>
    <t>heba nofal</t>
  </si>
  <si>
    <t>aref</t>
  </si>
  <si>
    <t>Nedal Al Haj Ali</t>
  </si>
  <si>
    <t>AMIN SALLAM</t>
  </si>
  <si>
    <t>bour aldeen moazen</t>
  </si>
  <si>
    <t>mohamad sliman</t>
  </si>
  <si>
    <t>YOUSIF ALKABLAWE</t>
  </si>
  <si>
    <t>MAJED ALMAHAMID</t>
  </si>
  <si>
    <t>MAIS ALBDI</t>
  </si>
  <si>
    <t>MAALY KASEM</t>
  </si>
  <si>
    <t>MRSHD</t>
  </si>
  <si>
    <t>ROUA KILANI</t>
  </si>
  <si>
    <t>naden naema</t>
  </si>
  <si>
    <t>ryad</t>
  </si>
  <si>
    <t>WAAD BO HASSON</t>
  </si>
  <si>
    <t>ANWAR KTESH</t>
  </si>
  <si>
    <t>ZENAB ALKHALED</t>
  </si>
  <si>
    <t>MOHAMMD</t>
  </si>
  <si>
    <t>asmaa qwaidar</t>
  </si>
  <si>
    <t>abd alqader</t>
  </si>
  <si>
    <t>SUZAN MALIL</t>
  </si>
  <si>
    <t>RIMA ALKHALDI</t>
  </si>
  <si>
    <t>AHMAD SAEED</t>
  </si>
  <si>
    <t xml:space="preserve">shymaa alnaaem </t>
  </si>
  <si>
    <t xml:space="preserve">nawaaf </t>
  </si>
  <si>
    <t>marah daher</t>
  </si>
  <si>
    <t>afrra hamod</t>
  </si>
  <si>
    <t>LONA MALAS</t>
  </si>
  <si>
    <t>NADER</t>
  </si>
  <si>
    <t>HEBA ABDEN</t>
  </si>
  <si>
    <t>AHMAD GHASAN</t>
  </si>
  <si>
    <t>MARIAM ALHALBI</t>
  </si>
  <si>
    <t>EBTESAM SAKER</t>
  </si>
  <si>
    <t>HITHAM</t>
  </si>
  <si>
    <t>katren  hlalah</t>
  </si>
  <si>
    <t>ileas</t>
  </si>
  <si>
    <t>wedad dahrouj</t>
  </si>
  <si>
    <t>mohammad saaed</t>
  </si>
  <si>
    <t>DOUAA MORAD</t>
  </si>
  <si>
    <t>jamel</t>
  </si>
  <si>
    <t>Rim Naassan</t>
  </si>
  <si>
    <t>GHALIA ALAGHWANI</t>
  </si>
  <si>
    <t>MHD FAHD</t>
  </si>
  <si>
    <t>Rasha Esmail</t>
  </si>
  <si>
    <t>RAWAA GHANAM</t>
  </si>
  <si>
    <t>FIESAL</t>
  </si>
  <si>
    <t>Heba Dabol</t>
  </si>
  <si>
    <t>Haetham</t>
  </si>
  <si>
    <t>SHAMES MNAWE</t>
  </si>
  <si>
    <t>marwa yakoob</t>
  </si>
  <si>
    <t>AHLAM SALEH</t>
  </si>
  <si>
    <t>hanady  abd alsalam</t>
  </si>
  <si>
    <t>moeen</t>
  </si>
  <si>
    <t>esmaeel</t>
  </si>
  <si>
    <t>BASEMA IBRAHIEM</t>
  </si>
  <si>
    <t>NESRIN ALALI</t>
  </si>
  <si>
    <t>ABAS</t>
  </si>
  <si>
    <t>amal adham</t>
  </si>
  <si>
    <t>Rahaf Farrouj</t>
  </si>
  <si>
    <t>Haseeb</t>
  </si>
  <si>
    <t>ESRAA SEWAR</t>
  </si>
  <si>
    <t>hanea alhdhd</t>
  </si>
  <si>
    <t>mhd saaed</t>
  </si>
  <si>
    <t>HAMIEDA HELAL</t>
  </si>
  <si>
    <t>nazer</t>
  </si>
  <si>
    <t>maryam shams alden</t>
  </si>
  <si>
    <t>HANAN HASOUN</t>
  </si>
  <si>
    <t>FATEN ALKHALIEFA</t>
  </si>
  <si>
    <t>ALEWE</t>
  </si>
  <si>
    <t>MANAL IBRAHIEM</t>
  </si>
  <si>
    <t>NOOR ZIENO</t>
  </si>
  <si>
    <t>Alaa Al Hamw</t>
  </si>
  <si>
    <t xml:space="preserve">douaa alhomsi </t>
  </si>
  <si>
    <t xml:space="preserve">mohammad hasan </t>
  </si>
  <si>
    <t>RAHAF JAKESH</t>
  </si>
  <si>
    <t>reem a;shofe</t>
  </si>
  <si>
    <t>ghada farj</t>
  </si>
  <si>
    <t>jadalla</t>
  </si>
  <si>
    <t>GHAIDAA ALSALEH</t>
  </si>
  <si>
    <t>kamar alkassar</t>
  </si>
  <si>
    <t>mounzer</t>
  </si>
  <si>
    <t>LAYALE ALKAK</t>
  </si>
  <si>
    <t>LINA WAAKAD</t>
  </si>
  <si>
    <t>HAYTHAM</t>
  </si>
  <si>
    <t>Shaza Ghandour</t>
  </si>
  <si>
    <t>BARAA HAMOUD</t>
  </si>
  <si>
    <t>ESRAA TOUTANI</t>
  </si>
  <si>
    <t>ENAS SHEKHA</t>
  </si>
  <si>
    <t>AYAAT ALADONE</t>
  </si>
  <si>
    <t xml:space="preserve">enas  al bawab </t>
  </si>
  <si>
    <t>Sohil</t>
  </si>
  <si>
    <t>essam</t>
  </si>
  <si>
    <t>Nour Al  Houda Al smade</t>
  </si>
  <si>
    <t>Hesham</t>
  </si>
  <si>
    <t>hiba  al ayobe</t>
  </si>
  <si>
    <t xml:space="preserve">salah aldin </t>
  </si>
  <si>
    <t>BAYAN ABOUD</t>
  </si>
  <si>
    <t>RAJAA EID</t>
  </si>
  <si>
    <t>ANTOUN</t>
  </si>
  <si>
    <t>RASHA ALKHADOUR</t>
  </si>
  <si>
    <t>SALAM ALHAJ</t>
  </si>
  <si>
    <t>samar malkat</t>
  </si>
  <si>
    <t>taj alden</t>
  </si>
  <si>
    <t>OLA HAMOUD</t>
  </si>
  <si>
    <t>ghofran zin aldin</t>
  </si>
  <si>
    <t>LOBABA ALHAJ HASAN</t>
  </si>
  <si>
    <t>LAILA ALSBAINI</t>
  </si>
  <si>
    <t>Lena Hasen</t>
  </si>
  <si>
    <t>maisoon abo deab</t>
  </si>
  <si>
    <t>nemat nkara</t>
  </si>
  <si>
    <t>sohad zakria</t>
  </si>
  <si>
    <t>noor</t>
  </si>
  <si>
    <t>ABEER AICHA</t>
  </si>
  <si>
    <t>Fedaa Khadro</t>
  </si>
  <si>
    <t>dema rezek</t>
  </si>
  <si>
    <t>nabeeh</t>
  </si>
  <si>
    <t>fadia algheda</t>
  </si>
  <si>
    <t>modhat</t>
  </si>
  <si>
    <t>olfat maklad</t>
  </si>
  <si>
    <t>RANIEN ALHLEBE</t>
  </si>
  <si>
    <t>marah albadawi</t>
  </si>
  <si>
    <t>gheath</t>
  </si>
  <si>
    <t>NOUR ALHELWANI</t>
  </si>
  <si>
    <t>SHAREEF</t>
  </si>
  <si>
    <t>KATREEN RASHEED ALSHAARANI</t>
  </si>
  <si>
    <t>MOUNEER</t>
  </si>
  <si>
    <t>BAYAD JUNID</t>
  </si>
  <si>
    <t>MHD NAEIM</t>
  </si>
  <si>
    <t>Jehan Saqer</t>
  </si>
  <si>
    <t>Hossam</t>
  </si>
  <si>
    <t>KHADIJA ALHOMSE</t>
  </si>
  <si>
    <t>MHD ADEB</t>
  </si>
  <si>
    <t>Reem Mzawi</t>
  </si>
  <si>
    <t>ZIENAB ALKRDE</t>
  </si>
  <si>
    <t>SUHA ZAIEN ALABDIEN</t>
  </si>
  <si>
    <t>YASER</t>
  </si>
  <si>
    <t>DOHA TAHA</t>
  </si>
  <si>
    <t>NOOR ALSAFADI</t>
  </si>
  <si>
    <t>MHD YASSER</t>
  </si>
  <si>
    <t>HADEL KSHEK</t>
  </si>
  <si>
    <t>ebtesam mojahed</t>
  </si>
  <si>
    <t>khaldoun</t>
  </si>
  <si>
    <t>RAMA OTHMAN</t>
  </si>
  <si>
    <t>soha salhab</t>
  </si>
  <si>
    <t>Souzan Hasan</t>
  </si>
  <si>
    <t>aleaa khshene</t>
  </si>
  <si>
    <t>ghaidaa hassoun</t>
  </si>
  <si>
    <t>lames abo rafee</t>
  </si>
  <si>
    <t>LEEN AL LAHHAM</t>
  </si>
  <si>
    <t>manal alqadi</t>
  </si>
  <si>
    <t>Nada Maen</t>
  </si>
  <si>
    <t>Saleh</t>
  </si>
  <si>
    <t>nour saad</t>
  </si>
  <si>
    <t>HAIFAA ALHALABI</t>
  </si>
  <si>
    <t>ayaat zarzour</t>
  </si>
  <si>
    <t>EMAN BREKAT</t>
  </si>
  <si>
    <t>ramea  alrahwanje</t>
  </si>
  <si>
    <t>RANEEM ALTAKHEEN</t>
  </si>
  <si>
    <t>MHD HASAN</t>
  </si>
  <si>
    <t>HALA SOUFAN</t>
  </si>
  <si>
    <t>MHD YASSIN</t>
  </si>
  <si>
    <t>huda abd aljawad</t>
  </si>
  <si>
    <t>hind sarhan</t>
  </si>
  <si>
    <t>AMIRA SALEH</t>
  </si>
  <si>
    <t>MOFLEH</t>
  </si>
  <si>
    <t>Taemaa Mahmoud</t>
  </si>
  <si>
    <t>Sami</t>
  </si>
  <si>
    <t>Hanan Hamad</t>
  </si>
  <si>
    <t>KHOLOD DEAB</t>
  </si>
  <si>
    <t>REHAM SHADOUD</t>
  </si>
  <si>
    <t>Alea Mohmad Ali</t>
  </si>
  <si>
    <t>AHMAD BILAL</t>
  </si>
  <si>
    <t>MAY RAZMA</t>
  </si>
  <si>
    <t>HAMDO</t>
  </si>
  <si>
    <t>HANAN ALDKAK</t>
  </si>
  <si>
    <t>RAZAN ABOU HAIELA</t>
  </si>
  <si>
    <t>SAMAHER HAMADA</t>
  </si>
  <si>
    <t>manal farhat</t>
  </si>
  <si>
    <t>mona farhat</t>
  </si>
  <si>
    <t xml:space="preserve">hajardarwesh </t>
  </si>
  <si>
    <t>hmad</t>
  </si>
  <si>
    <t>الفصل الثاني من العام الدراسي 2021-2022</t>
  </si>
  <si>
    <t>يجب أن تقوم بملئ الحقول بالمعلومات المطلوبة بشكل صحيح</t>
  </si>
  <si>
    <t>في حال وجود أي خطأ في البيانات يمكنك التعديل من هنا</t>
  </si>
  <si>
    <t>إلى المصرف التسليف الشعبي</t>
  </si>
  <si>
    <t>الفصل الأول 2022-2023</t>
  </si>
  <si>
    <t>مستنفذ فصل اول 2022-2023</t>
  </si>
  <si>
    <t>وعد بوحسون</t>
  </si>
  <si>
    <t xml:space="preserve">أمين </t>
  </si>
  <si>
    <t>حُسن</t>
  </si>
  <si>
    <t xml:space="preserve">صلاح الدين </t>
  </si>
  <si>
    <t>ندي</t>
  </si>
  <si>
    <t>استمارةف1.ID</t>
  </si>
  <si>
    <t>F5</t>
  </si>
  <si>
    <t>F30</t>
  </si>
  <si>
    <t>دارين البني</t>
  </si>
  <si>
    <t xml:space="preserve">محمد هيثم </t>
  </si>
  <si>
    <t>DAREEN ALBENY</t>
  </si>
  <si>
    <t>0</t>
  </si>
  <si>
    <t>KHALIEL</t>
  </si>
  <si>
    <t>ميس الحاطوم</t>
  </si>
  <si>
    <t xml:space="preserve">محمد عادل </t>
  </si>
  <si>
    <t>mhd</t>
  </si>
  <si>
    <t>markzan</t>
  </si>
  <si>
    <t>maryam ahmad</t>
  </si>
  <si>
    <t>DAREEN ALDIRI</t>
  </si>
  <si>
    <t>FUDA</t>
  </si>
  <si>
    <t>Abeer Awad</t>
  </si>
  <si>
    <t>Faeda</t>
  </si>
  <si>
    <t>marwa alamarin</t>
  </si>
  <si>
    <t>nawa</t>
  </si>
  <si>
    <t>هبه العلي</t>
  </si>
  <si>
    <t>HEBA ALALI</t>
  </si>
  <si>
    <t>SABOORA</t>
  </si>
  <si>
    <t>#N/A</t>
  </si>
  <si>
    <t>نور الهدى جعفري المصري</t>
  </si>
  <si>
    <t>saqr</t>
  </si>
  <si>
    <t>REEM ALSHHEEZ</t>
  </si>
  <si>
    <t>ZAFER</t>
  </si>
  <si>
    <t>SARA ALTOTO</t>
  </si>
  <si>
    <t>MHD NOMAN</t>
  </si>
  <si>
    <t>MKARRAM</t>
  </si>
  <si>
    <t>qalet jandal</t>
  </si>
  <si>
    <t>ANAAM</t>
  </si>
  <si>
    <t>ZABADANE</t>
  </si>
  <si>
    <t>sabhia</t>
  </si>
  <si>
    <t>OBAIDA</t>
  </si>
  <si>
    <t>روضه المنقل</t>
  </si>
  <si>
    <t>RAWDA ALMAKAL</t>
  </si>
  <si>
    <t>MHDFAHD</t>
  </si>
  <si>
    <t>rola alseofe</t>
  </si>
  <si>
    <t>HAYFAA AHDAB</t>
  </si>
  <si>
    <t>RAJAA BORHA</t>
  </si>
  <si>
    <t>ISLAM HUSIEN</t>
  </si>
  <si>
    <t>ASMAA NAJEBA</t>
  </si>
  <si>
    <t>hala maezo</t>
  </si>
  <si>
    <t>khalil</t>
  </si>
  <si>
    <t>wahida</t>
  </si>
  <si>
    <t>haneen horia</t>
  </si>
  <si>
    <t>207</t>
  </si>
  <si>
    <t xml:space="preserve">داعل </t>
  </si>
  <si>
    <t>rama alshhadat</t>
  </si>
  <si>
    <t>daael</t>
  </si>
  <si>
    <t>رشا الحاج</t>
  </si>
  <si>
    <t>RANA ALDKAK</t>
  </si>
  <si>
    <t>MHD NEHAD</t>
  </si>
  <si>
    <t>ROUAAKHATTAB</t>
  </si>
  <si>
    <t>SEBA ABAAS</t>
  </si>
  <si>
    <t>OLA</t>
  </si>
  <si>
    <t>ABEER ALZAWRE</t>
  </si>
  <si>
    <t>الرمادي</t>
  </si>
  <si>
    <t>AFRAA MASOUD</t>
  </si>
  <si>
    <t>عليا سعد الدين</t>
  </si>
  <si>
    <t>محمد اسامه</t>
  </si>
  <si>
    <t>fardous</t>
  </si>
  <si>
    <t>zaidan</t>
  </si>
  <si>
    <t>MOMENAT KOKSH</t>
  </si>
  <si>
    <t>MARLA ALTREK</t>
  </si>
  <si>
    <t>MARWA SAADEDDIN</t>
  </si>
  <si>
    <t>FATHI</t>
  </si>
  <si>
    <t>Nada Zabob</t>
  </si>
  <si>
    <t>NESRIN HASAN</t>
  </si>
  <si>
    <t>مقيلبيه</t>
  </si>
  <si>
    <t>naemaa alkadre</t>
  </si>
  <si>
    <t>mqelbia</t>
  </si>
  <si>
    <t>محمد راتب</t>
  </si>
  <si>
    <t>اسيمة</t>
  </si>
  <si>
    <t>YARA HODYFA</t>
  </si>
  <si>
    <t>RAMZY</t>
  </si>
  <si>
    <t>ALKAFAR</t>
  </si>
  <si>
    <t>yara saloum</t>
  </si>
  <si>
    <t>mourk</t>
  </si>
  <si>
    <t>Aya Al sakal</t>
  </si>
  <si>
    <t>1kamar</t>
  </si>
  <si>
    <t>منى عماد</t>
  </si>
  <si>
    <t>متان</t>
  </si>
  <si>
    <t>MONA EMAD</t>
  </si>
  <si>
    <t>GHAleb</t>
  </si>
  <si>
    <t>YOSRA</t>
  </si>
  <si>
    <t>MATAN</t>
  </si>
  <si>
    <t>AHLAM HAMOUDA</t>
  </si>
  <si>
    <t>isra</t>
  </si>
  <si>
    <t>mhsan</t>
  </si>
  <si>
    <t>thaera</t>
  </si>
  <si>
    <t>Amane  Alshhab</t>
  </si>
  <si>
    <t>Nour Alsabah</t>
  </si>
  <si>
    <t>تل</t>
  </si>
  <si>
    <t>AYA NABLSE</t>
  </si>
  <si>
    <t>MOHAB</t>
  </si>
  <si>
    <t>ZUBIDA</t>
  </si>
  <si>
    <t>HASNAA MOHAMMAD</t>
  </si>
  <si>
    <t>khloud mohtade</t>
  </si>
  <si>
    <t>RANIA ALDEHNEH</t>
  </si>
  <si>
    <t>rokaia alqatan</t>
  </si>
  <si>
    <t>sameer</t>
  </si>
  <si>
    <t>RANA ALKRDE</t>
  </si>
  <si>
    <t>MHD NAZIER</t>
  </si>
  <si>
    <t>رهف فروج</t>
  </si>
  <si>
    <t>zainab saada</t>
  </si>
  <si>
    <t>esmail</t>
  </si>
  <si>
    <t>jayrood</t>
  </si>
  <si>
    <t>OLA MAHFOOD</t>
  </si>
  <si>
    <t>ADILINA</t>
  </si>
  <si>
    <t>كاترين هلاله</t>
  </si>
  <si>
    <t>KRESTEN DAIBES</t>
  </si>
  <si>
    <t>MISHIL</t>
  </si>
  <si>
    <t>NILI</t>
  </si>
  <si>
    <t>MONA EZZEDDEN</t>
  </si>
  <si>
    <t>BASHIR</t>
  </si>
  <si>
    <t>HAFER TAHTA</t>
  </si>
  <si>
    <t>حجيره</t>
  </si>
  <si>
    <t>Hagar Aljaban</t>
  </si>
  <si>
    <t>Amane</t>
  </si>
  <si>
    <t>وفاء راضي</t>
  </si>
  <si>
    <t>يمنى عياش</t>
  </si>
  <si>
    <t xml:space="preserve">زينب </t>
  </si>
  <si>
    <t>راس المعره</t>
  </si>
  <si>
    <t>Ahlam fead</t>
  </si>
  <si>
    <t>Aked</t>
  </si>
  <si>
    <t>Helala</t>
  </si>
  <si>
    <t>ESRAA ABO ALTESAAT</t>
  </si>
  <si>
    <t>ESRAA ALKILANY</t>
  </si>
  <si>
    <t>HUSEN</t>
  </si>
  <si>
    <t>ESRAA HLAL</t>
  </si>
  <si>
    <t>Alaa AlMazlom</t>
  </si>
  <si>
    <t>AbdAlwahab</t>
  </si>
  <si>
    <t>Altal</t>
  </si>
  <si>
    <t>ايه اسماعيل</t>
  </si>
  <si>
    <t>AYA ESMAEL</t>
  </si>
  <si>
    <t>SWZAN</t>
  </si>
  <si>
    <t>aiman</t>
  </si>
  <si>
    <t>furat</t>
  </si>
  <si>
    <t>aya kurdi</t>
  </si>
  <si>
    <t>azz</t>
  </si>
  <si>
    <t>enas</t>
  </si>
  <si>
    <t>BOUSHRA MUSTAFA</t>
  </si>
  <si>
    <t>SAREHA</t>
  </si>
  <si>
    <t>خلود عامر</t>
  </si>
  <si>
    <t>KHLOOD AMER</t>
  </si>
  <si>
    <t>OKAB</t>
  </si>
  <si>
    <t>DALIA REDWAN</t>
  </si>
  <si>
    <t>DANIA BATHESH</t>
  </si>
  <si>
    <t>DOAA  KABLAN</t>
  </si>
  <si>
    <t>BAREA</t>
  </si>
  <si>
    <t>THABET</t>
  </si>
  <si>
    <t xml:space="preserve">جرمانا </t>
  </si>
  <si>
    <t>razan alzaelaa</t>
  </si>
  <si>
    <t>nasar</t>
  </si>
  <si>
    <t>rasha ghirra</t>
  </si>
  <si>
    <t>mohammad fakhre</t>
  </si>
  <si>
    <t>jaeroud</t>
  </si>
  <si>
    <t>rafaah shahein</t>
  </si>
  <si>
    <t>RANA SBH</t>
  </si>
  <si>
    <t>ALEEPO</t>
  </si>
  <si>
    <t>rana saleh alabda</t>
  </si>
  <si>
    <t>mayyada</t>
  </si>
  <si>
    <t>REHAM ALSHALABI</t>
  </si>
  <si>
    <t>غزوة</t>
  </si>
  <si>
    <t>SARHA SHAMOUT</t>
  </si>
  <si>
    <t>MHD SAMER</t>
  </si>
  <si>
    <t>ساره صالح</t>
  </si>
  <si>
    <t>اللاذقيه</t>
  </si>
  <si>
    <t>SARA SALEH</t>
  </si>
  <si>
    <t>LATAAKIA</t>
  </si>
  <si>
    <t>SABTEH KRIEM</t>
  </si>
  <si>
    <t>AMIREH</t>
  </si>
  <si>
    <t xml:space="preserve">samar ghoson </t>
  </si>
  <si>
    <t>lyla</t>
  </si>
  <si>
    <t>bani esa</t>
  </si>
  <si>
    <t xml:space="preserve">مزرعة النفور </t>
  </si>
  <si>
    <t>صهيا</t>
  </si>
  <si>
    <t>SANAA ALMOHAMMED</t>
  </si>
  <si>
    <t>ROZAH</t>
  </si>
  <si>
    <t>SHOROK ALBADWE</t>
  </si>
  <si>
    <t>abeer almasry</t>
  </si>
  <si>
    <t>علياء  خشيني</t>
  </si>
  <si>
    <t>ALIAA NASER</t>
  </si>
  <si>
    <t>QAMAR ALDNAF</t>
  </si>
  <si>
    <t>SHREFA</t>
  </si>
  <si>
    <t>KAMAR ALKELANE</t>
  </si>
  <si>
    <t>LTEFA</t>
  </si>
  <si>
    <t>Kamar Yousef</t>
  </si>
  <si>
    <t>LOURA MAKHOL</t>
  </si>
  <si>
    <t>mahmoud toma halbi</t>
  </si>
  <si>
    <t>almoera</t>
  </si>
  <si>
    <t>NESREN ALTRKE</t>
  </si>
  <si>
    <t>MEZER</t>
  </si>
  <si>
    <t>KMRA</t>
  </si>
  <si>
    <t>NOURA DAABOUL</t>
  </si>
  <si>
    <t>MHD SHAHER</t>
  </si>
  <si>
    <t>rawda</t>
  </si>
  <si>
    <t>هلا قصيباتي</t>
  </si>
  <si>
    <t>areej alsawadi</t>
  </si>
  <si>
    <t>yassen</t>
  </si>
  <si>
    <t xml:space="preserve">islaam fresan </t>
  </si>
  <si>
    <t>كفير يبوس</t>
  </si>
  <si>
    <t>ITEMAD ABD ALKHALEK</t>
  </si>
  <si>
    <t>Entsar</t>
  </si>
  <si>
    <t>abd ajlalil</t>
  </si>
  <si>
    <t>EMAN NABLSI</t>
  </si>
  <si>
    <t>MHD KHALIED</t>
  </si>
  <si>
    <t>NEMHA</t>
  </si>
  <si>
    <t>TALA MOHAMMED ALI</t>
  </si>
  <si>
    <t>taghreed barqa</t>
  </si>
  <si>
    <t>nasria</t>
  </si>
  <si>
    <t>THREAA ABO OUDHA</t>
  </si>
  <si>
    <t>Douaa Ekhwan</t>
  </si>
  <si>
    <t>Jerod</t>
  </si>
  <si>
    <t>Rajaa Kadah</t>
  </si>
  <si>
    <t>Khadega</t>
  </si>
  <si>
    <t>Tal</t>
  </si>
  <si>
    <t>rasha alzgheb</t>
  </si>
  <si>
    <t>الجيد</t>
  </si>
  <si>
    <t>raghad ibrahim</t>
  </si>
  <si>
    <t>yhia</t>
  </si>
  <si>
    <t>ghson</t>
  </si>
  <si>
    <t>FAYEQ</t>
  </si>
  <si>
    <t>RAWAN ALHANAWE</t>
  </si>
  <si>
    <t>RAWAN MRESH</t>
  </si>
  <si>
    <t>MHD MOMTAZ</t>
  </si>
  <si>
    <t>REEM ALRASHEED</t>
  </si>
  <si>
    <t>HUSNEEA</t>
  </si>
  <si>
    <t>RIMA HARB</t>
  </si>
  <si>
    <t>FOAAD</t>
  </si>
  <si>
    <t>ERA</t>
  </si>
  <si>
    <t>REHAM ALDAWOOD</t>
  </si>
  <si>
    <t>سهام ميرة</t>
  </si>
  <si>
    <t>AFAF ALDBES</t>
  </si>
  <si>
    <t>RAGHED</t>
  </si>
  <si>
    <t>OLA MAZLOUM</t>
  </si>
  <si>
    <t>FADIA JOOMER</t>
  </si>
  <si>
    <t>FATIMA ALNOUR</t>
  </si>
  <si>
    <t>fatima shela</t>
  </si>
  <si>
    <t>naaem</t>
  </si>
  <si>
    <t>LINA ALZOUBI</t>
  </si>
  <si>
    <t>AHMAD NACHAT</t>
  </si>
  <si>
    <t>mohammad moaz</t>
  </si>
  <si>
    <t>MARAH ALJBAEE</t>
  </si>
  <si>
    <t>Maryan Alshemale</t>
  </si>
  <si>
    <t>MAREIAM BRGHLA</t>
  </si>
  <si>
    <t>MANAL ALHAJE</t>
  </si>
  <si>
    <t>MIRAL ALYOUSSEF</t>
  </si>
  <si>
    <t>ASSEM</t>
  </si>
  <si>
    <t>miryana mallak</t>
  </si>
  <si>
    <t>ghai</t>
  </si>
  <si>
    <t>nada alkayal</t>
  </si>
  <si>
    <t>mhd farid</t>
  </si>
  <si>
    <t>NESRIEN SHRSHAR</t>
  </si>
  <si>
    <t>Nasar Alaah Khames</t>
  </si>
  <si>
    <t>Kanaker</t>
  </si>
  <si>
    <t>NEMHA TALAB</t>
  </si>
  <si>
    <t>NAUAR ALZOUBI</t>
  </si>
  <si>
    <t>هبه خير</t>
  </si>
  <si>
    <t>HADEEL HASAN</t>
  </si>
  <si>
    <t>Roheba</t>
  </si>
  <si>
    <t>haya</t>
  </si>
  <si>
    <t>mahr</t>
  </si>
  <si>
    <t>kabb</t>
  </si>
  <si>
    <t>يسرى ابومغضب</t>
  </si>
  <si>
    <t>فاطمه صرصر</t>
  </si>
  <si>
    <t>الصنوبر</t>
  </si>
  <si>
    <t>NOOR ABTK</t>
  </si>
  <si>
    <t>ALSANWBAR</t>
  </si>
  <si>
    <t xml:space="preserve">مومنات </t>
  </si>
  <si>
    <t>جامعة دمشق</t>
  </si>
  <si>
    <t>MARY ALZAEIM</t>
  </si>
  <si>
    <t>MOKHLES</t>
  </si>
  <si>
    <t>SOHELA</t>
  </si>
  <si>
    <t>ebtihal alkhatib</t>
  </si>
  <si>
    <t>mohmad khalil</t>
  </si>
  <si>
    <t xml:space="preserve">سعن القبلي </t>
  </si>
  <si>
    <t>AREJ JARDE</t>
  </si>
  <si>
    <t>ESRAA ALOBIED</t>
  </si>
  <si>
    <t>ASMAA KHDYRA</t>
  </si>
  <si>
    <t>JAMAL ALDEEN</t>
  </si>
  <si>
    <t>FAYDA</t>
  </si>
  <si>
    <t>وضحة</t>
  </si>
  <si>
    <t>amal alrefaaee</t>
  </si>
  <si>
    <t>raas almouarra</t>
  </si>
  <si>
    <t>omaima a;khateeb</t>
  </si>
  <si>
    <t>FAYZ</t>
  </si>
  <si>
    <t>FAYZAH</t>
  </si>
  <si>
    <t>BANA MOHAMMAD</t>
  </si>
  <si>
    <t>BARAA ABDALAZEZ</t>
  </si>
  <si>
    <t>MOHAMMAD RASHED</t>
  </si>
  <si>
    <t>MZAYYAN</t>
  </si>
  <si>
    <t>QAFAR BATNA</t>
  </si>
  <si>
    <t>BARAA ALDAHBE</t>
  </si>
  <si>
    <t>Hasnaa Altarah</t>
  </si>
  <si>
    <t>Safe</t>
  </si>
  <si>
    <t>HAMDA GHSEN</t>
  </si>
  <si>
    <t>HLALA</t>
  </si>
  <si>
    <t>Mohmad Johar</t>
  </si>
  <si>
    <t>Babla</t>
  </si>
  <si>
    <t>Hanan Malaeb</t>
  </si>
  <si>
    <t>دالين الاسود</t>
  </si>
  <si>
    <t>doaa almasalme</t>
  </si>
  <si>
    <t>dalal ghosen</t>
  </si>
  <si>
    <t>huddein</t>
  </si>
  <si>
    <t>Dena Ali</t>
  </si>
  <si>
    <t>Fahad</t>
  </si>
  <si>
    <t>Rabo</t>
  </si>
  <si>
    <t>ROUA SHAMHAL</t>
  </si>
  <si>
    <t>rana alameer</t>
  </si>
  <si>
    <t>RATWHA ALSAEE</t>
  </si>
  <si>
    <t>SFWAN</t>
  </si>
  <si>
    <t>الرصيفيه</t>
  </si>
  <si>
    <t>Rasha Sakekar</t>
  </si>
  <si>
    <t>Alrsefea</t>
  </si>
  <si>
    <t>rasha muhamad</t>
  </si>
  <si>
    <t>dayob</t>
  </si>
  <si>
    <t>Reem Daeaa</t>
  </si>
  <si>
    <t>REMA DAIOUB</t>
  </si>
  <si>
    <t>ADIEB</t>
  </si>
  <si>
    <t>SARA NASER</t>
  </si>
  <si>
    <t>ام الزيتون</t>
  </si>
  <si>
    <t>silvana korbaj</t>
  </si>
  <si>
    <t>AISHA ALGHAWE</t>
  </si>
  <si>
    <t>ghalia haqem</t>
  </si>
  <si>
    <t>Ghoson Farhod</t>
  </si>
  <si>
    <t>GHOFRAN AL HAJ</t>
  </si>
  <si>
    <t>ABD AL AZIZ</t>
  </si>
  <si>
    <t>Gedaa Altahan</t>
  </si>
  <si>
    <t>Fehaa</t>
  </si>
  <si>
    <t>AlTal</t>
  </si>
  <si>
    <t>FAYZA ALABED</t>
  </si>
  <si>
    <t>FEDA ALASHKER</t>
  </si>
  <si>
    <t>KARLA SALIK</t>
  </si>
  <si>
    <t>غور العاصي</t>
  </si>
  <si>
    <t>LOURA ALAHMAD</t>
  </si>
  <si>
    <t>MELAN</t>
  </si>
  <si>
    <t>madlen zhralden</t>
  </si>
  <si>
    <t>nzar</t>
  </si>
  <si>
    <t>aman</t>
  </si>
  <si>
    <t>MARY ALAHMAR</t>
  </si>
  <si>
    <t>MTANEWS</t>
  </si>
  <si>
    <t xml:space="preserve">المجوي </t>
  </si>
  <si>
    <t>MANAL RAZOUK</t>
  </si>
  <si>
    <t>MANAL EI ALDIEEN ALSAGHER</t>
  </si>
  <si>
    <t>mirna aldemashky</t>
  </si>
  <si>
    <t>maesaa sarhan</t>
  </si>
  <si>
    <t>Nahed Kano</t>
  </si>
  <si>
    <t>Abd Almaged</t>
  </si>
  <si>
    <t>Yalda</t>
  </si>
  <si>
    <t>nada alharaqi</t>
  </si>
  <si>
    <t>nada almasry</t>
  </si>
  <si>
    <t>hijazy</t>
  </si>
  <si>
    <t>aldmaer</t>
  </si>
  <si>
    <t>NHSREEN SHALDAH</t>
  </si>
  <si>
    <t>SAMHRA</t>
  </si>
  <si>
    <t>DANASCUS</t>
  </si>
  <si>
    <t>NOUR ALHALAK</t>
  </si>
  <si>
    <t>البلاط</t>
  </si>
  <si>
    <t>NOUR JAMOUS</t>
  </si>
  <si>
    <t>NOURHA ABDULLAH</t>
  </si>
  <si>
    <t>AMEN</t>
  </si>
  <si>
    <t>HALAA SADAA</t>
  </si>
  <si>
    <t>هانية الخطيب</t>
  </si>
  <si>
    <t>هلا بطحة</t>
  </si>
  <si>
    <t>HALA BATHA</t>
  </si>
  <si>
    <t>ADHAM</t>
  </si>
  <si>
    <t>RWAEDA</t>
  </si>
  <si>
    <t>WAFAA ALDRAKH</t>
  </si>
  <si>
    <t>yasmeen abd rabo</t>
  </si>
  <si>
    <t>mohammad maher</t>
  </si>
  <si>
    <t>alqweit</t>
  </si>
  <si>
    <t>Marwa Malkat</t>
  </si>
  <si>
    <t>Alkatefa</t>
  </si>
  <si>
    <t>ENAS SHELLEH</t>
  </si>
  <si>
    <t>AYA DAOUD</t>
  </si>
  <si>
    <t>SMAHER</t>
  </si>
  <si>
    <t>jamyla alkadryy</t>
  </si>
  <si>
    <t>hanan alkhateeb</t>
  </si>
  <si>
    <t>raafat</t>
  </si>
  <si>
    <t>MOTEHA</t>
  </si>
  <si>
    <t>diana altawil</t>
  </si>
  <si>
    <t>RAMA ATHEESH</t>
  </si>
  <si>
    <t>RAMA ABDALGHANI</t>
  </si>
  <si>
    <t>MYASSAR</t>
  </si>
  <si>
    <t>ROBA</t>
  </si>
  <si>
    <t>RAZAN ALKRDE</t>
  </si>
  <si>
    <t>خان دنون</t>
  </si>
  <si>
    <t>razan essa</t>
  </si>
  <si>
    <t>aeda</t>
  </si>
  <si>
    <t>khan danoun</t>
  </si>
  <si>
    <t>الهبيط</t>
  </si>
  <si>
    <t>REHAM ALBAKOR</t>
  </si>
  <si>
    <t>RAHAF ALKASEM</t>
  </si>
  <si>
    <t xml:space="preserve">منال </t>
  </si>
  <si>
    <t>Sahar deeb</t>
  </si>
  <si>
    <t>سنديانا</t>
  </si>
  <si>
    <t>sanaa daypub</t>
  </si>
  <si>
    <t>omali</t>
  </si>
  <si>
    <t>SABAH ABDULAHAI</t>
  </si>
  <si>
    <t>SAFAA ALJAMOUS</t>
  </si>
  <si>
    <t>ABEER HAMAME</t>
  </si>
  <si>
    <t>AHMAD RATEB</t>
  </si>
  <si>
    <t>FATIMA ALHAWO</t>
  </si>
  <si>
    <t>krwan</t>
  </si>
  <si>
    <t>MARAM OBID</t>
  </si>
  <si>
    <t>MEHDI</t>
  </si>
  <si>
    <t>JAAMANA</t>
  </si>
  <si>
    <t>Marwa Sabha</t>
  </si>
  <si>
    <t>Abd Alhakem</t>
  </si>
  <si>
    <t>feryalk</t>
  </si>
  <si>
    <t>MONA MASHTA</t>
  </si>
  <si>
    <t>menas alafeef</t>
  </si>
  <si>
    <t>NRMIN ALMUZNA</t>
  </si>
  <si>
    <t>Hajar Abdullah</t>
  </si>
  <si>
    <t>Lamis</t>
  </si>
  <si>
    <t>Heba AlEkawe</t>
  </si>
  <si>
    <t>Ean Tarma</t>
  </si>
  <si>
    <t>HADEEL ALNAASAN</t>
  </si>
  <si>
    <t>Hanaa Haenon</t>
  </si>
  <si>
    <t>ESRAA AYSAT</t>
  </si>
  <si>
    <t>ROUA ABDALSALAM</t>
  </si>
  <si>
    <t>MAHMUD</t>
  </si>
  <si>
    <t xml:space="preserve">ملك الخولي </t>
  </si>
  <si>
    <t>MALAK ALKHOLY</t>
  </si>
  <si>
    <t>ABD ALSATAR</t>
  </si>
  <si>
    <t xml:space="preserve">خوله احمد </t>
  </si>
  <si>
    <t>رنا السيد احمد</t>
  </si>
  <si>
    <t>شران</t>
  </si>
  <si>
    <t>VIYAN SHEKH MOUSSA</t>
  </si>
  <si>
    <t>ZALOUKH</t>
  </si>
  <si>
    <t>qamar alsohli</t>
  </si>
  <si>
    <t>alwouit</t>
  </si>
  <si>
    <t>MAISOUN AL NOMAIR</t>
  </si>
  <si>
    <t>HEBA IBRAHEEM</t>
  </si>
  <si>
    <t>HUDA SADEK</t>
  </si>
  <si>
    <t>FAYSSAL</t>
  </si>
  <si>
    <t>HADEEL ALASFAR</t>
  </si>
  <si>
    <t>محمد علمر</t>
  </si>
  <si>
    <t>balsam soud</t>
  </si>
  <si>
    <t>aaref</t>
  </si>
  <si>
    <t>harasts</t>
  </si>
  <si>
    <t>HANEN ZAKRIA</t>
  </si>
  <si>
    <t>KANAAN</t>
  </si>
  <si>
    <t>Naden Al hamwi</t>
  </si>
  <si>
    <t>2006</t>
  </si>
  <si>
    <t>معرين</t>
  </si>
  <si>
    <t>2005</t>
  </si>
  <si>
    <t>2018</t>
  </si>
  <si>
    <t>2014</t>
  </si>
  <si>
    <t>2001</t>
  </si>
  <si>
    <t>نجود ابو حامد</t>
  </si>
  <si>
    <t>فصول الانقطاع</t>
  </si>
  <si>
    <t>ف1 2022-2023</t>
  </si>
  <si>
    <t>ف2 2022-2023</t>
  </si>
  <si>
    <t>الفصل الثاني 2022-2023</t>
  </si>
  <si>
    <t>مستنفذ فصل ثاني 2022-2023</t>
  </si>
  <si>
    <t>مستنفذ ثاني  2022-2023</t>
  </si>
  <si>
    <t>رنيم سرة</t>
  </si>
  <si>
    <t xml:space="preserve">دعاء المسالمة </t>
  </si>
  <si>
    <t>سوسن عساف</t>
  </si>
  <si>
    <t>ميساء سميه</t>
  </si>
  <si>
    <t>نهاد العتيري</t>
  </si>
  <si>
    <t>هناء باز لله</t>
  </si>
  <si>
    <t xml:space="preserve">قاسم </t>
  </si>
  <si>
    <t>اسراء الشيخ</t>
  </si>
  <si>
    <t xml:space="preserve">تسنيم يونس </t>
  </si>
  <si>
    <t>جودي سكروج</t>
  </si>
  <si>
    <t>خوله منصور</t>
  </si>
  <si>
    <t>رجاءعفارة</t>
  </si>
  <si>
    <t>رشا زغبي</t>
  </si>
  <si>
    <t>رغد ضوا</t>
  </si>
  <si>
    <t>اعتماد</t>
  </si>
  <si>
    <t>سناء الاشقر</t>
  </si>
  <si>
    <t xml:space="preserve">عقل </t>
  </si>
  <si>
    <t>رئيسة</t>
  </si>
  <si>
    <t>عدنان الحوراني</t>
  </si>
  <si>
    <t>غفران مدلله</t>
  </si>
  <si>
    <t xml:space="preserve">ضاهر </t>
  </si>
  <si>
    <t>إرسال ملف الإستمارة (Excel ) عبر البريد الإلكتروني إلى العنوان التالي :
kin.ople119@ hotmail.com
 ويجب أن يكون موضوع الإيميل هو الرقم الإمتحاني للطالب</t>
  </si>
  <si>
    <t>استمارة تسجيل طلاب برنامج رياض الأطفال في الفصل الثاني للعام الدراسي 2023/2024</t>
  </si>
  <si>
    <t xml:space="preserve">                                                       المقررات المسجلة في الفصل الثاني للعام الدراسي 2024/ 2023
ملاحظة 1:تقع اختيار جميع هذه المقررات على مسؤولية الطالب.
ملاحظة 2 :لا تعدل هذه المقررات أو يضاف تسجيل أي مقرر بعد تسديد الرسوم وتثبيت التسجيل .</t>
  </si>
  <si>
    <t>الفصل الأول 2024-2023</t>
  </si>
  <si>
    <t>محمود عبد الله</t>
  </si>
  <si>
    <t>اسطمنا</t>
  </si>
  <si>
    <t>ختام الذياب</t>
  </si>
  <si>
    <t>امل الحسن</t>
  </si>
  <si>
    <t>فتح الدين</t>
  </si>
  <si>
    <t>وطفة</t>
  </si>
  <si>
    <t>حنين عماشه</t>
  </si>
  <si>
    <t>الفجيره مشفى الفجيره</t>
  </si>
  <si>
    <t>خربه عواد</t>
  </si>
  <si>
    <t>1/1/1997</t>
  </si>
  <si>
    <t>1/1/1995</t>
  </si>
  <si>
    <t>1/1/1998</t>
  </si>
  <si>
    <t>2019</t>
  </si>
  <si>
    <t>5/10/1994</t>
  </si>
  <si>
    <t>10/20/2001</t>
  </si>
  <si>
    <t>1/1/1999</t>
  </si>
  <si>
    <t>1/20/1993</t>
  </si>
  <si>
    <t>9/6/1997</t>
  </si>
  <si>
    <t>5/19/1997</t>
  </si>
  <si>
    <t>1/30/1999</t>
  </si>
  <si>
    <t>2017</t>
  </si>
  <si>
    <t>4/27/1999</t>
  </si>
  <si>
    <t>7/22/1997</t>
  </si>
  <si>
    <t>3/10/1992</t>
  </si>
  <si>
    <t>8/6/1998</t>
  </si>
  <si>
    <t>1/28/1998</t>
  </si>
  <si>
    <t>4/16/1998</t>
  </si>
  <si>
    <t>2016</t>
  </si>
  <si>
    <t>6/6/1998</t>
  </si>
  <si>
    <t>2/13/1998</t>
  </si>
  <si>
    <t>3/21/1997</t>
  </si>
  <si>
    <t>5/1/1998</t>
  </si>
  <si>
    <t>8/19/1998</t>
  </si>
  <si>
    <t>12/26/1999</t>
  </si>
  <si>
    <t>2015</t>
  </si>
  <si>
    <t>7/15/1997</t>
  </si>
  <si>
    <t>5/10/1995</t>
  </si>
  <si>
    <t>5/1/1997</t>
  </si>
  <si>
    <t>1/14/1997</t>
  </si>
  <si>
    <t>7/25/1997</t>
  </si>
  <si>
    <t>4/26/1997</t>
  </si>
  <si>
    <t>9/16/1995</t>
  </si>
  <si>
    <t>1/1/1994</t>
  </si>
  <si>
    <t>9/4/1996</t>
  </si>
  <si>
    <t>6/21/1997</t>
  </si>
  <si>
    <t>8/24/1997</t>
  </si>
  <si>
    <t>1/10/1997</t>
  </si>
  <si>
    <t>1/1/1996</t>
  </si>
  <si>
    <t>8/14/1988</t>
  </si>
  <si>
    <t>10/19/1990</t>
  </si>
  <si>
    <t>12/29/1992</t>
  </si>
  <si>
    <t>9/17/1996</t>
  </si>
  <si>
    <t>1/2/1994</t>
  </si>
  <si>
    <t>10/1/1979</t>
  </si>
  <si>
    <t>4/17/1996</t>
  </si>
  <si>
    <t>1/4/1996</t>
  </si>
  <si>
    <t>8/5/1996</t>
  </si>
  <si>
    <t>7/24/1996</t>
  </si>
  <si>
    <t>5/25/1996</t>
  </si>
  <si>
    <t>5/7/1995</t>
  </si>
  <si>
    <t>1/1/1984</t>
  </si>
  <si>
    <t>2013</t>
  </si>
  <si>
    <t>1/17/1987</t>
  </si>
  <si>
    <t>9/22/1994</t>
  </si>
  <si>
    <t>11/27/1995</t>
  </si>
  <si>
    <t>1/1/1982</t>
  </si>
  <si>
    <t>5/7/1989</t>
  </si>
  <si>
    <t>7/8/1995</t>
  </si>
  <si>
    <t>4/3/1993</t>
  </si>
  <si>
    <t>1/19/1996</t>
  </si>
  <si>
    <t>2/5/1993</t>
  </si>
  <si>
    <t>3/18/1994</t>
  </si>
  <si>
    <t>5/3/1994</t>
  </si>
  <si>
    <t>1/3/1993</t>
  </si>
  <si>
    <t>2012</t>
  </si>
  <si>
    <t>8/29/1991</t>
  </si>
  <si>
    <t>11/1/1992</t>
  </si>
  <si>
    <t>1/5/1995</t>
  </si>
  <si>
    <t>7/16/1994</t>
  </si>
  <si>
    <t>9/6/1983</t>
  </si>
  <si>
    <t>2011</t>
  </si>
  <si>
    <t>6/4/1992</t>
  </si>
  <si>
    <t>11/17/1983</t>
  </si>
  <si>
    <t>2010</t>
  </si>
  <si>
    <t>3/16/1989</t>
  </si>
  <si>
    <t>3/20/1990</t>
  </si>
  <si>
    <t>2/22/1991</t>
  </si>
  <si>
    <t>3/8/1992</t>
  </si>
  <si>
    <t>8/28/1991</t>
  </si>
  <si>
    <t>2009</t>
  </si>
  <si>
    <t>5/3/1989</t>
  </si>
  <si>
    <t>1/15/1990</t>
  </si>
  <si>
    <t>1/2/1991</t>
  </si>
  <si>
    <t>2008</t>
  </si>
  <si>
    <t>9/30/1989</t>
  </si>
  <si>
    <t>4/30/1990</t>
  </si>
  <si>
    <t>1/1/1989</t>
  </si>
  <si>
    <t>10/6/1987</t>
  </si>
  <si>
    <t>2/1/1988</t>
  </si>
  <si>
    <t>9/2/1986</t>
  </si>
  <si>
    <t>6/20/1986</t>
  </si>
  <si>
    <t>8/11/1982</t>
  </si>
  <si>
    <t>5/11/1987</t>
  </si>
  <si>
    <t>9/5/1986</t>
  </si>
  <si>
    <t>2004</t>
  </si>
  <si>
    <t>رنا أبو دقة</t>
  </si>
  <si>
    <t>بهية</t>
  </si>
  <si>
    <t>3/9/1984</t>
  </si>
  <si>
    <t>12/13/1986</t>
  </si>
  <si>
    <t>3/10/1987</t>
  </si>
  <si>
    <t>1/3/1987</t>
  </si>
  <si>
    <t>2003</t>
  </si>
  <si>
    <t>10/5/1985</t>
  </si>
  <si>
    <t>5/14/1986</t>
  </si>
  <si>
    <t>7/14/1986</t>
  </si>
  <si>
    <t>1/1/1985</t>
  </si>
  <si>
    <t>2002</t>
  </si>
  <si>
    <t>7/3/1983</t>
  </si>
  <si>
    <t>10/28/1983</t>
  </si>
  <si>
    <t>7/22/1982</t>
  </si>
  <si>
    <t>10/7/1983</t>
  </si>
  <si>
    <t>6/27/1982</t>
  </si>
  <si>
    <t>2000</t>
  </si>
  <si>
    <t>11/2/1980</t>
  </si>
  <si>
    <t>1999</t>
  </si>
  <si>
    <t>6/8/1981</t>
  </si>
  <si>
    <t>1998</t>
  </si>
  <si>
    <t>11/1/1969</t>
  </si>
  <si>
    <t>9/11/1979</t>
  </si>
  <si>
    <t>1997</t>
  </si>
  <si>
    <t>4/10/1979</t>
  </si>
  <si>
    <t>1993</t>
  </si>
  <si>
    <t>3/8/1966</t>
  </si>
  <si>
    <t>1984</t>
  </si>
  <si>
    <t>الاء الشربجي</t>
  </si>
  <si>
    <t>روعة الحموي</t>
  </si>
  <si>
    <t>بشرى الكحالة</t>
  </si>
  <si>
    <t>8/18/1995</t>
  </si>
  <si>
    <t>سوزان سرور</t>
  </si>
  <si>
    <t>رنيم حمزة</t>
  </si>
  <si>
    <t>باسل</t>
  </si>
  <si>
    <t>منال قدقود</t>
  </si>
  <si>
    <t>الحسكه</t>
  </si>
  <si>
    <t>1/25/1994</t>
  </si>
  <si>
    <t>نبال محمود</t>
  </si>
  <si>
    <t>رشا العقله</t>
  </si>
  <si>
    <t>رزان أبو طاره</t>
  </si>
  <si>
    <t>ساندي قاسم</t>
  </si>
  <si>
    <t>شذا خليل</t>
  </si>
  <si>
    <t>عين الجاش</t>
  </si>
  <si>
    <t>مريم سعدية</t>
  </si>
  <si>
    <t>دارين فهد الحناوي</t>
  </si>
  <si>
    <t>روندة عواد</t>
  </si>
  <si>
    <t>ميرنا العساف</t>
  </si>
  <si>
    <t>نوره الحسين الحميد</t>
  </si>
  <si>
    <t xml:space="preserve">رجاء </t>
  </si>
  <si>
    <t>ضواهره</t>
  </si>
  <si>
    <t>بشرى كريم الدين</t>
  </si>
  <si>
    <t>ايمان بقعاوي</t>
  </si>
  <si>
    <t>نشيده</t>
  </si>
  <si>
    <t>بتول مخول</t>
  </si>
  <si>
    <t>دعد جبور</t>
  </si>
  <si>
    <t>غنوى خزام</t>
  </si>
  <si>
    <t>بيداء السحلي</t>
  </si>
  <si>
    <t>الاء قرة</t>
  </si>
  <si>
    <t>ناديا البوارشي</t>
  </si>
  <si>
    <t>محمد فاروق</t>
  </si>
  <si>
    <t>ثمر</t>
  </si>
  <si>
    <t>سوسن الزحيلي</t>
  </si>
  <si>
    <t>فداء الزيبق</t>
  </si>
  <si>
    <t>مشفى العين</t>
  </si>
  <si>
    <t>الامارات</t>
  </si>
  <si>
    <t>فاطمه الملحم</t>
  </si>
  <si>
    <t>وطنيه</t>
  </si>
  <si>
    <t>12/5/1981</t>
  </si>
  <si>
    <t>فايزة السلمان</t>
  </si>
  <si>
    <t>كودنة</t>
  </si>
  <si>
    <t>ولاء الابراهيم</t>
  </si>
  <si>
    <t>فريده الابراهيم</t>
  </si>
  <si>
    <t xml:space="preserve">مساكن دوما </t>
  </si>
  <si>
    <t>تجاري</t>
  </si>
  <si>
    <t>سنى فبسي</t>
  </si>
  <si>
    <t>قدسي</t>
  </si>
  <si>
    <t>يارا سلوم</t>
  </si>
  <si>
    <t>عين البيضا</t>
  </si>
  <si>
    <t>دانيه الصباغ</t>
  </si>
  <si>
    <t>ماريا حداد</t>
  </si>
  <si>
    <t xml:space="preserve">سيده باع صولو </t>
  </si>
  <si>
    <t>جودي القزاز</t>
  </si>
  <si>
    <t>محمد صبحي</t>
  </si>
  <si>
    <t>نور الخبير</t>
  </si>
  <si>
    <t>ميمونه</t>
  </si>
  <si>
    <t>سماح كلثوم</t>
  </si>
  <si>
    <t>فرح برنبو</t>
  </si>
  <si>
    <t>غنى النحاس</t>
  </si>
  <si>
    <t>عبد الجليل</t>
  </si>
  <si>
    <t>رائدة الحريري</t>
  </si>
  <si>
    <t xml:space="preserve">أسماء القيق </t>
  </si>
  <si>
    <t>ازدهار الحريري</t>
  </si>
  <si>
    <t xml:space="preserve">حسني </t>
  </si>
  <si>
    <t xml:space="preserve">سعاد </t>
  </si>
  <si>
    <t xml:space="preserve">علما </t>
  </si>
  <si>
    <t>ايمان الجنادي</t>
  </si>
  <si>
    <t>آمال العلي</t>
  </si>
  <si>
    <t>خربة الحمام</t>
  </si>
  <si>
    <t>دونه العبود</t>
  </si>
  <si>
    <t>عرب حسن</t>
  </si>
  <si>
    <t>فنون نسوبة</t>
  </si>
  <si>
    <t>مياس نونو</t>
  </si>
  <si>
    <t>الصفاء 52</t>
  </si>
  <si>
    <t>مستنفذ فصل اول 2023-2024</t>
  </si>
  <si>
    <t>منقطعين</t>
  </si>
  <si>
    <t>مسجلين</t>
  </si>
  <si>
    <t>فصل اول 2023-2024</t>
  </si>
  <si>
    <t>208</t>
  </si>
  <si>
    <t>307</t>
  </si>
  <si>
    <t>403</t>
  </si>
  <si>
    <t>406</t>
  </si>
  <si>
    <t>409</t>
  </si>
  <si>
    <t>408</t>
  </si>
  <si>
    <t>304</t>
  </si>
  <si>
    <t>204</t>
  </si>
  <si>
    <t>309</t>
  </si>
  <si>
    <t>405</t>
  </si>
  <si>
    <t>104</t>
  </si>
  <si>
    <t>308</t>
  </si>
  <si>
    <t>106</t>
  </si>
  <si>
    <t>103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</si>
</sst>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 &quot;ل.س.‏&quot;"/>
    <numFmt numFmtId="165" formatCode="[$-1010000]yyyy/mm/dd;@"/>
    <numFmt numFmtId="166" formatCode="m/d/yyyy;@"/>
    <numFmt numFmtId="167" formatCode="yyyy/mm/dd;@"/>
  </numFmts>
  <fonts count="101" x14ac:knownFonts="1">
    <font>
      <sz val="11"/>
      <color theme="1"/>
      <name val="Arial"/>
      <family val="2"/>
      <scheme val="minor"/>
    </font>
    <font>
      <b/>
      <sz val="10"/>
      <name val="Arial"/>
      <family val="2"/>
    </font>
    <font>
      <b/>
      <sz val="12"/>
      <name val="Arial"/>
      <family val="2"/>
    </font>
    <font>
      <b/>
      <sz val="14"/>
      <name val="Arial"/>
      <family val="2"/>
    </font>
    <font>
      <b/>
      <sz val="11"/>
      <name val="Arial"/>
      <family val="2"/>
    </font>
    <font>
      <sz val="11"/>
      <name val="Arial"/>
      <family val="2"/>
    </font>
    <font>
      <sz val="12"/>
      <name val="Arial"/>
      <family val="2"/>
    </font>
    <font>
      <sz val="14"/>
      <name val="Arial"/>
      <family val="2"/>
    </font>
    <font>
      <sz val="10"/>
      <name val="Arial"/>
      <family val="2"/>
    </font>
    <font>
      <sz val="10"/>
      <name val="Traditional Arabic"/>
      <family val="1"/>
    </font>
    <font>
      <u/>
      <sz val="14"/>
      <name val="Arial"/>
      <family val="2"/>
    </font>
    <font>
      <sz val="11"/>
      <color theme="0"/>
      <name val="Arial"/>
      <family val="2"/>
      <scheme val="minor"/>
    </font>
    <font>
      <u/>
      <sz val="10"/>
      <color theme="10"/>
      <name val="Arial"/>
      <family val="2"/>
    </font>
    <font>
      <sz val="11"/>
      <color rgb="FFFF0000"/>
      <name val="Arial"/>
      <family val="2"/>
      <scheme val="minor"/>
    </font>
    <font>
      <b/>
      <sz val="10"/>
      <color rgb="FFFF0000"/>
      <name val="Arial"/>
      <family val="2"/>
    </font>
    <font>
      <sz val="10"/>
      <color rgb="FFFF0000"/>
      <name val="Arial"/>
      <family val="2"/>
    </font>
    <font>
      <b/>
      <sz val="14"/>
      <color rgb="FFFF0000"/>
      <name val="Arial"/>
      <family val="2"/>
    </font>
    <font>
      <sz val="14"/>
      <color rgb="FFFF0000"/>
      <name val="Arial"/>
      <family val="2"/>
    </font>
    <font>
      <u/>
      <sz val="10"/>
      <color rgb="FFFF0000"/>
      <name val="Arial"/>
      <family val="2"/>
    </font>
    <font>
      <sz val="11"/>
      <color rgb="FFFF0000"/>
      <name val="Arial"/>
      <family val="2"/>
    </font>
    <font>
      <b/>
      <sz val="11"/>
      <color rgb="FFFF0000"/>
      <name val="Arial"/>
      <family val="2"/>
    </font>
    <font>
      <b/>
      <sz val="16"/>
      <color rgb="FFFF0000"/>
      <name val="Arial"/>
      <family val="2"/>
    </font>
    <font>
      <b/>
      <sz val="8"/>
      <color rgb="FFFF0000"/>
      <name val="Arial"/>
      <family val="2"/>
    </font>
    <font>
      <b/>
      <sz val="12"/>
      <color rgb="FFFF0000"/>
      <name val="Arial"/>
      <family val="2"/>
    </font>
    <font>
      <sz val="12"/>
      <color rgb="FFFF0000"/>
      <name val="Arial"/>
      <family val="2"/>
    </font>
    <font>
      <sz val="10"/>
      <color rgb="FFFF0000"/>
      <name val="Traditional Arabic"/>
      <family val="1"/>
    </font>
    <font>
      <sz val="12"/>
      <color theme="1"/>
      <name val="Arial"/>
      <family val="2"/>
      <scheme val="minor"/>
    </font>
    <font>
      <b/>
      <sz val="12"/>
      <color theme="1"/>
      <name val="Arial"/>
      <family val="2"/>
      <scheme val="minor"/>
    </font>
    <font>
      <b/>
      <sz val="12"/>
      <color rgb="FFFF0000"/>
      <name val="Arial"/>
      <family val="2"/>
      <scheme val="minor"/>
    </font>
    <font>
      <b/>
      <sz val="14"/>
      <color theme="1"/>
      <name val="Arial"/>
      <family val="2"/>
      <scheme val="minor"/>
    </font>
    <font>
      <b/>
      <sz val="12"/>
      <color theme="1"/>
      <name val="Sakkal Majalla"/>
    </font>
    <font>
      <b/>
      <sz val="16"/>
      <color theme="0"/>
      <name val="Arial"/>
      <family val="2"/>
    </font>
    <font>
      <b/>
      <sz val="11"/>
      <name val="Arial"/>
      <family val="2"/>
      <scheme val="minor"/>
    </font>
    <font>
      <sz val="11"/>
      <name val="Arial"/>
      <family val="2"/>
      <scheme val="minor"/>
    </font>
    <font>
      <b/>
      <sz val="14"/>
      <color theme="0"/>
      <name val="Arial"/>
      <family val="2"/>
      <scheme val="minor"/>
    </font>
    <font>
      <b/>
      <sz val="14"/>
      <color theme="8" tint="-0.249977111117893"/>
      <name val="Arial"/>
      <family val="2"/>
      <scheme val="minor"/>
    </font>
    <font>
      <b/>
      <sz val="12"/>
      <name val="Arial"/>
      <family val="2"/>
      <scheme val="minor"/>
    </font>
    <font>
      <b/>
      <sz val="16"/>
      <color theme="1"/>
      <name val="Arial"/>
      <family val="2"/>
      <scheme val="minor"/>
    </font>
    <font>
      <sz val="14"/>
      <color theme="10"/>
      <name val="Arial"/>
      <family val="2"/>
    </font>
    <font>
      <b/>
      <sz val="14"/>
      <color theme="7" tint="0.59999389629810485"/>
      <name val="Arial"/>
      <family val="2"/>
      <scheme val="minor"/>
    </font>
    <font>
      <b/>
      <u/>
      <sz val="12"/>
      <color theme="10"/>
      <name val="Arial"/>
      <family val="2"/>
    </font>
    <font>
      <sz val="16"/>
      <color theme="1"/>
      <name val="Arial"/>
      <family val="2"/>
      <scheme val="minor"/>
    </font>
    <font>
      <b/>
      <sz val="14"/>
      <name val="Arial"/>
      <family val="2"/>
      <scheme val="minor"/>
    </font>
    <font>
      <b/>
      <sz val="12"/>
      <color theme="0"/>
      <name val="Arial"/>
      <family val="2"/>
    </font>
    <font>
      <b/>
      <sz val="16"/>
      <color theme="0"/>
      <name val="Arial"/>
      <family val="2"/>
      <scheme val="minor"/>
    </font>
    <font>
      <sz val="12"/>
      <color theme="0"/>
      <name val="Arial"/>
      <family val="2"/>
      <scheme val="minor"/>
    </font>
    <font>
      <b/>
      <sz val="13"/>
      <color rgb="FFFF0000"/>
      <name val="Arial"/>
      <family val="2"/>
      <scheme val="minor"/>
    </font>
    <font>
      <b/>
      <sz val="8"/>
      <name val="Arial"/>
      <family val="2"/>
      <scheme val="minor"/>
    </font>
    <font>
      <b/>
      <sz val="16"/>
      <color theme="1"/>
      <name val="Sakkal Majalla"/>
    </font>
    <font>
      <sz val="11"/>
      <color theme="5" tint="0.79998168889431442"/>
      <name val="Arial"/>
      <family val="2"/>
      <scheme val="minor"/>
    </font>
    <font>
      <b/>
      <sz val="11"/>
      <color theme="5" tint="0.79998168889431442"/>
      <name val="Arial"/>
      <family val="2"/>
    </font>
    <font>
      <sz val="14"/>
      <color theme="1"/>
      <name val="Sakkal Majalla"/>
    </font>
    <font>
      <sz val="11"/>
      <color theme="1"/>
      <name val="Sakkal Majalla"/>
    </font>
    <font>
      <b/>
      <sz val="18"/>
      <color theme="1"/>
      <name val="Sakkal Majalla"/>
    </font>
    <font>
      <b/>
      <sz val="14"/>
      <color rgb="FFFF0000"/>
      <name val="Sakkal Majalla"/>
    </font>
    <font>
      <b/>
      <sz val="14"/>
      <color theme="1"/>
      <name val="Sakkal Majalla"/>
    </font>
    <font>
      <b/>
      <u/>
      <sz val="12"/>
      <color theme="10"/>
      <name val="Sakkal Majalla"/>
    </font>
    <font>
      <b/>
      <sz val="16"/>
      <color rgb="FF0070C0"/>
      <name val="Sakkal Majalla"/>
    </font>
    <font>
      <sz val="14"/>
      <color theme="0"/>
      <name val="Sakkal Majalla"/>
    </font>
    <font>
      <b/>
      <u/>
      <sz val="16"/>
      <color theme="0"/>
      <name val="Sakkal Majalla"/>
    </font>
    <font>
      <b/>
      <u/>
      <sz val="14"/>
      <color theme="0"/>
      <name val="Sakkal Majalla"/>
    </font>
    <font>
      <b/>
      <sz val="14"/>
      <color theme="0"/>
      <name val="Sakkal Majalla"/>
    </font>
    <font>
      <b/>
      <sz val="16"/>
      <color rgb="FFFF0000"/>
      <name val="Sakkal Majalla"/>
    </font>
    <font>
      <b/>
      <sz val="18"/>
      <color rgb="FFFF0000"/>
      <name val="Sakkal Majalla"/>
    </font>
    <font>
      <sz val="11"/>
      <color theme="0"/>
      <name val="Sakkal Majalla"/>
    </font>
    <font>
      <sz val="11"/>
      <name val="Sakkal Majalla"/>
    </font>
    <font>
      <sz val="8"/>
      <name val="Arial"/>
      <family val="2"/>
      <scheme val="minor"/>
    </font>
    <font>
      <b/>
      <sz val="11"/>
      <color theme="0"/>
      <name val="Arial"/>
      <family val="2"/>
      <scheme val="minor"/>
    </font>
    <font>
      <b/>
      <sz val="12"/>
      <color theme="0"/>
      <name val="Arial"/>
      <family val="2"/>
      <scheme val="minor"/>
    </font>
    <font>
      <b/>
      <sz val="12"/>
      <color rgb="FF002060"/>
      <name val="Arial"/>
      <family val="2"/>
      <scheme val="minor"/>
    </font>
    <font>
      <b/>
      <sz val="10"/>
      <color theme="0"/>
      <name val="Arial"/>
      <family val="2"/>
    </font>
    <font>
      <sz val="14"/>
      <name val="Sakkal Majalla"/>
    </font>
    <font>
      <b/>
      <sz val="16"/>
      <color theme="1"/>
      <name val="Arial"/>
      <family val="2"/>
    </font>
    <font>
      <sz val="20"/>
      <color theme="1"/>
      <name val="Arial"/>
      <family val="2"/>
    </font>
    <font>
      <sz val="11"/>
      <color theme="1"/>
      <name val="Arial"/>
      <family val="2"/>
    </font>
    <font>
      <b/>
      <sz val="10"/>
      <color theme="1"/>
      <name val="Arial"/>
      <family val="2"/>
    </font>
    <font>
      <b/>
      <sz val="10"/>
      <color rgb="FF0070C0"/>
      <name val="Arial"/>
      <family val="2"/>
    </font>
    <font>
      <sz val="10"/>
      <color theme="1"/>
      <name val="Arial"/>
      <family val="2"/>
    </font>
    <font>
      <sz val="10"/>
      <color rgb="FF002060"/>
      <name val="Arial"/>
      <family val="2"/>
    </font>
    <font>
      <b/>
      <sz val="16"/>
      <color theme="0"/>
      <name val="Sakkal Majalla"/>
    </font>
    <font>
      <sz val="14"/>
      <color rgb="FFFF0000"/>
      <name val="Sakkal Majalla"/>
    </font>
    <font>
      <b/>
      <sz val="11"/>
      <color rgb="FF002060"/>
      <name val="Arial"/>
      <family val="2"/>
    </font>
    <font>
      <sz val="9"/>
      <color rgb="FFFF0000"/>
      <name val="Arial"/>
      <family val="2"/>
      <scheme val="minor"/>
    </font>
    <font>
      <sz val="10"/>
      <color rgb="FFFF0000"/>
      <name val="Arial"/>
      <family val="2"/>
      <scheme val="minor"/>
    </font>
    <font>
      <b/>
      <sz val="11"/>
      <color rgb="FF002060"/>
      <name val="Arial"/>
      <family val="2"/>
      <scheme val="minor"/>
    </font>
    <font>
      <b/>
      <sz val="8"/>
      <color rgb="FFFF0000"/>
      <name val="Arial"/>
      <family val="2"/>
      <scheme val="minor"/>
    </font>
    <font>
      <sz val="10"/>
      <color theme="0"/>
      <name val="Arial"/>
      <family val="2"/>
      <charset val="178"/>
    </font>
    <font>
      <u/>
      <sz val="10"/>
      <name val="Arial"/>
      <family val="2"/>
      <charset val="178"/>
    </font>
    <font>
      <sz val="10"/>
      <color theme="1"/>
      <name val="Arial"/>
      <family val="2"/>
      <charset val="178"/>
      <scheme val="minor"/>
    </font>
    <font>
      <sz val="10"/>
      <name val="Arial"/>
      <family val="2"/>
      <charset val="178"/>
    </font>
    <font>
      <sz val="10"/>
      <color theme="0"/>
      <name val="Arial"/>
      <family val="2"/>
      <charset val="178"/>
      <scheme val="minor"/>
    </font>
    <font>
      <sz val="10"/>
      <color theme="0"/>
      <name val="Sakkal Majalla"/>
    </font>
    <font>
      <u/>
      <sz val="10"/>
      <color rgb="FF0070C0"/>
      <name val="Arial"/>
      <family val="2"/>
      <charset val="178"/>
    </font>
    <font>
      <sz val="10"/>
      <color rgb="FFFF0000"/>
      <name val="Arial"/>
      <family val="2"/>
      <charset val="178"/>
    </font>
    <font>
      <sz val="10"/>
      <color rgb="FFFF0000"/>
      <name val="Arial"/>
      <family val="2"/>
      <charset val="178"/>
      <scheme val="minor"/>
    </font>
    <font>
      <sz val="9"/>
      <name val="Arial"/>
      <family val="2"/>
    </font>
    <font>
      <b/>
      <sz val="12"/>
      <name val="Sakkal Majalla"/>
    </font>
    <font>
      <sz val="10"/>
      <color indexed="8"/>
      <name val="Arial"/>
      <family val="2"/>
    </font>
    <font>
      <sz val="11"/>
      <color indexed="8"/>
      <name val="Calibri"/>
      <family val="2"/>
    </font>
    <font>
      <sz val="10"/>
      <name val="Arial"/>
      <family val="2"/>
    </font>
    <font>
      <sz val="12"/>
      <color rgb="FFFF0000"/>
      <name val="Arial"/>
      <family val="2"/>
      <scheme val="minor"/>
    </font>
  </fonts>
  <fills count="32">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1"/>
        <bgColor indexed="64"/>
      </patternFill>
    </fill>
    <fill>
      <patternFill patternType="solid">
        <fgColor theme="8" tint="0.59999389629810485"/>
        <bgColor indexed="64"/>
      </patternFill>
    </fill>
    <fill>
      <patternFill patternType="solid">
        <fgColor theme="4" tint="-0.249977111117893"/>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9"/>
        <bgColor indexed="64"/>
      </patternFill>
    </fill>
    <fill>
      <patternFill patternType="solid">
        <fgColor theme="6" tint="0.39997558519241921"/>
        <bgColor indexed="64"/>
      </patternFill>
    </fill>
    <fill>
      <patternFill patternType="solid">
        <fgColor rgb="FFFF0000"/>
        <bgColor indexed="64"/>
      </patternFill>
    </fill>
    <fill>
      <patternFill patternType="solid">
        <fgColor theme="3" tint="-0.249977111117893"/>
        <bgColor indexed="64"/>
      </patternFill>
    </fill>
    <fill>
      <patternFill patternType="solid">
        <fgColor rgb="FF002060"/>
        <bgColor indexed="64"/>
      </patternFill>
    </fill>
    <fill>
      <patternFill patternType="solid">
        <fgColor theme="8" tint="-0.499984740745262"/>
        <bgColor indexed="64"/>
      </patternFill>
    </fill>
    <fill>
      <patternFill patternType="solid">
        <fgColor theme="4" tint="0.59999389629810485"/>
        <bgColor indexed="64"/>
      </patternFill>
    </fill>
    <fill>
      <patternFill patternType="solid">
        <fgColor theme="8"/>
        <bgColor indexed="64"/>
      </patternFill>
    </fill>
    <fill>
      <patternFill patternType="solid">
        <fgColor theme="4" tint="0.39997558519241921"/>
        <bgColor indexed="64"/>
      </patternFill>
    </fill>
    <fill>
      <patternFill patternType="solid">
        <fgColor rgb="FF3855A6"/>
        <bgColor indexed="64"/>
      </patternFill>
    </fill>
    <fill>
      <patternFill patternType="solid">
        <fgColor rgb="FFC00000"/>
        <bgColor indexed="64"/>
      </patternFill>
    </fill>
    <fill>
      <patternFill patternType="solid">
        <fgColor indexed="22"/>
        <bgColor indexed="0"/>
      </patternFill>
    </fill>
    <fill>
      <patternFill patternType="solid">
        <fgColor rgb="FFFFFF00"/>
        <bgColor indexed="0"/>
      </patternFill>
    </fill>
    <fill>
      <patternFill patternType="solid">
        <fgColor theme="3" tint="0.79998168889431442"/>
        <bgColor indexed="64"/>
      </patternFill>
    </fill>
  </fills>
  <borders count="148">
    <border>
      <left/>
      <right/>
      <top/>
      <bottom/>
      <diagonal/>
    </border>
    <border>
      <left style="thin">
        <color indexed="64"/>
      </left>
      <right/>
      <top/>
      <bottom style="thin">
        <color indexed="64"/>
      </bottom>
      <diagonal/>
    </border>
    <border>
      <left style="medium">
        <color indexed="64"/>
      </left>
      <right style="dashed">
        <color indexed="64"/>
      </right>
      <top style="thin">
        <color indexed="64"/>
      </top>
      <bottom style="medium">
        <color indexed="64"/>
      </bottom>
      <diagonal/>
    </border>
    <border>
      <left style="dashed">
        <color indexed="64"/>
      </left>
      <right style="medium">
        <color indexed="64"/>
      </right>
      <top style="medium">
        <color indexed="64"/>
      </top>
      <bottom style="thin">
        <color indexed="64"/>
      </bottom>
      <diagonal/>
    </border>
    <border>
      <left style="dashed">
        <color indexed="64"/>
      </left>
      <right style="medium">
        <color indexed="64"/>
      </right>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dashed">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dashed">
        <color indexed="64"/>
      </left>
      <right style="dashed">
        <color indexed="64"/>
      </right>
      <top style="medium">
        <color indexed="64"/>
      </top>
      <bottom style="thin">
        <color indexed="64"/>
      </bottom>
      <diagonal/>
    </border>
    <border>
      <left style="dashed">
        <color indexed="64"/>
      </left>
      <right style="dashed">
        <color indexed="64"/>
      </right>
      <top/>
      <bottom style="thin">
        <color indexed="64"/>
      </bottom>
      <diagonal/>
    </border>
    <border>
      <left style="hair">
        <color indexed="64"/>
      </left>
      <right style="mediumDashDot">
        <color indexed="64"/>
      </right>
      <top style="thin">
        <color indexed="64"/>
      </top>
      <bottom style="thin">
        <color indexed="64"/>
      </bottom>
      <diagonal/>
    </border>
    <border>
      <left/>
      <right style="hair">
        <color indexed="64"/>
      </right>
      <top style="thin">
        <color indexed="64"/>
      </top>
      <bottom style="thin">
        <color indexed="64"/>
      </bottom>
      <diagonal/>
    </border>
    <border>
      <left style="dashed">
        <color indexed="64"/>
      </left>
      <right style="dashed">
        <color indexed="64"/>
      </right>
      <top style="thin">
        <color indexed="64"/>
      </top>
      <bottom/>
      <diagonal/>
    </border>
    <border>
      <left style="mediumDashDot">
        <color indexed="64"/>
      </left>
      <right style="hair">
        <color indexed="64"/>
      </right>
      <top style="medium">
        <color indexed="64"/>
      </top>
      <bottom style="thin">
        <color indexed="64"/>
      </bottom>
      <diagonal/>
    </border>
    <border>
      <left style="hair">
        <color indexed="64"/>
      </left>
      <right style="mediumDashDot">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thin">
        <color indexed="64"/>
      </bottom>
      <diagonal/>
    </border>
    <border>
      <left style="dashed">
        <color indexed="64"/>
      </left>
      <right style="dashed">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dashed">
        <color indexed="64"/>
      </right>
      <top style="thin">
        <color indexed="64"/>
      </top>
      <bottom style="thin">
        <color indexed="64"/>
      </bottom>
      <diagonal/>
    </border>
    <border>
      <left style="medium">
        <color indexed="64"/>
      </left>
      <right style="dashed">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style="double">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medium">
        <color indexed="64"/>
      </top>
      <bottom style="thin">
        <color indexed="64"/>
      </bottom>
      <diagonal/>
    </border>
    <border>
      <left/>
      <right style="dashed">
        <color indexed="64"/>
      </right>
      <top style="medium">
        <color indexed="64"/>
      </top>
      <bottom style="thin">
        <color indexed="64"/>
      </bottom>
      <diagonal/>
    </border>
    <border>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dashed">
        <color indexed="64"/>
      </left>
      <right/>
      <top/>
      <bottom/>
      <diagonal/>
    </border>
    <border>
      <left/>
      <right style="dashed">
        <color indexed="64"/>
      </right>
      <top/>
      <bottom/>
      <diagonal/>
    </border>
    <border>
      <left style="double">
        <color indexed="64"/>
      </left>
      <right/>
      <top/>
      <bottom style="thin">
        <color indexed="64"/>
      </bottom>
      <diagonal/>
    </border>
    <border>
      <left/>
      <right style="medium">
        <color indexed="64"/>
      </right>
      <top style="medium">
        <color indexed="64"/>
      </top>
      <bottom/>
      <diagonal/>
    </border>
    <border>
      <left/>
      <right/>
      <top/>
      <bottom style="thick">
        <color theme="0"/>
      </bottom>
      <diagonal/>
    </border>
    <border>
      <left/>
      <right/>
      <top style="thick">
        <color theme="0"/>
      </top>
      <bottom style="thick">
        <color theme="0"/>
      </bottom>
      <diagonal/>
    </border>
    <border>
      <left style="medium">
        <color indexed="64"/>
      </left>
      <right style="thick">
        <color theme="0"/>
      </right>
      <top/>
      <bottom/>
      <diagonal/>
    </border>
    <border>
      <left/>
      <right style="dashDot">
        <color theme="0"/>
      </right>
      <top/>
      <bottom/>
      <diagonal/>
    </border>
    <border>
      <left style="dashDot">
        <color theme="0"/>
      </left>
      <right style="dashDot">
        <color theme="0"/>
      </right>
      <top/>
      <bottom/>
      <diagonal/>
    </border>
    <border>
      <left style="medium">
        <color indexed="64"/>
      </left>
      <right style="dashDotDot">
        <color theme="0"/>
      </right>
      <top style="thin">
        <color theme="0"/>
      </top>
      <bottom style="thin">
        <color theme="0"/>
      </bottom>
      <diagonal/>
    </border>
    <border>
      <left style="dashDotDot">
        <color theme="0"/>
      </left>
      <right style="dashDotDot">
        <color theme="0"/>
      </right>
      <top style="thin">
        <color theme="0"/>
      </top>
      <bottom style="thin">
        <color theme="0"/>
      </bottom>
      <diagonal/>
    </border>
    <border>
      <left style="dashDotDot">
        <color theme="0"/>
      </left>
      <right style="double">
        <color indexed="64"/>
      </right>
      <top style="thin">
        <color theme="0"/>
      </top>
      <bottom style="thin">
        <color theme="0"/>
      </bottom>
      <diagonal/>
    </border>
    <border>
      <left style="double">
        <color indexed="64"/>
      </left>
      <right style="dashDotDot">
        <color theme="0"/>
      </right>
      <top style="thin">
        <color theme="0"/>
      </top>
      <bottom style="thin">
        <color theme="0"/>
      </bottom>
      <diagonal/>
    </border>
    <border>
      <left style="dashDot">
        <color theme="0"/>
      </left>
      <right style="dashDot">
        <color theme="0"/>
      </right>
      <top/>
      <bottom style="medium">
        <color theme="0"/>
      </bottom>
      <diagonal/>
    </border>
    <border>
      <left style="dashDot">
        <color theme="0"/>
      </left>
      <right/>
      <top/>
      <bottom/>
      <diagonal/>
    </border>
    <border>
      <left style="dashDot">
        <color theme="0"/>
      </left>
      <right/>
      <top/>
      <bottom style="medium">
        <color theme="0"/>
      </bottom>
      <diagonal/>
    </border>
    <border>
      <left/>
      <right/>
      <top style="medium">
        <color theme="0"/>
      </top>
      <bottom style="medium">
        <color theme="0"/>
      </bottom>
      <diagonal/>
    </border>
    <border>
      <left/>
      <right style="double">
        <color indexed="64"/>
      </right>
      <top style="thin">
        <color theme="0"/>
      </top>
      <bottom style="thin">
        <color theme="0"/>
      </bottom>
      <diagonal/>
    </border>
    <border>
      <left style="dashDotDot">
        <color theme="0"/>
      </left>
      <right/>
      <top style="thin">
        <color theme="0"/>
      </top>
      <bottom style="thin">
        <color theme="0"/>
      </bottom>
      <diagonal/>
    </border>
    <border>
      <left style="double">
        <color auto="1"/>
      </left>
      <right style="mediumDashDot">
        <color auto="1"/>
      </right>
      <top style="thin">
        <color auto="1"/>
      </top>
      <bottom style="medium">
        <color auto="1"/>
      </bottom>
      <diagonal/>
    </border>
    <border>
      <left style="mediumDashDot">
        <color auto="1"/>
      </left>
      <right style="mediumDashDot">
        <color auto="1"/>
      </right>
      <top style="thin">
        <color auto="1"/>
      </top>
      <bottom style="medium">
        <color auto="1"/>
      </bottom>
      <diagonal/>
    </border>
    <border>
      <left style="mediumDashDot">
        <color auto="1"/>
      </left>
      <right style="double">
        <color auto="1"/>
      </right>
      <top style="thin">
        <color auto="1"/>
      </top>
      <bottom style="medium">
        <color auto="1"/>
      </bottom>
      <diagonal/>
    </border>
    <border>
      <left style="double">
        <color auto="1"/>
      </left>
      <right style="mediumDashDot">
        <color auto="1"/>
      </right>
      <top style="medium">
        <color auto="1"/>
      </top>
      <bottom style="medium">
        <color auto="1"/>
      </bottom>
      <diagonal/>
    </border>
    <border>
      <left style="mediumDashDot">
        <color auto="1"/>
      </left>
      <right style="mediumDashDot">
        <color auto="1"/>
      </right>
      <top style="medium">
        <color auto="1"/>
      </top>
      <bottom style="medium">
        <color auto="1"/>
      </bottom>
      <diagonal/>
    </border>
    <border>
      <left style="mediumDashDot">
        <color auto="1"/>
      </left>
      <right style="double">
        <color auto="1"/>
      </right>
      <top style="medium">
        <color auto="1"/>
      </top>
      <bottom style="medium">
        <color auto="1"/>
      </bottom>
      <diagonal/>
    </border>
    <border>
      <left style="double">
        <color auto="1"/>
      </left>
      <right style="mediumDashDot">
        <color auto="1"/>
      </right>
      <top style="medium">
        <color auto="1"/>
      </top>
      <bottom style="thin">
        <color auto="1"/>
      </bottom>
      <diagonal/>
    </border>
    <border>
      <left style="mediumDashDot">
        <color auto="1"/>
      </left>
      <right style="mediumDashDot">
        <color auto="1"/>
      </right>
      <top style="medium">
        <color auto="1"/>
      </top>
      <bottom style="thin">
        <color auto="1"/>
      </bottom>
      <diagonal/>
    </border>
    <border>
      <left style="mediumDashDot">
        <color auto="1"/>
      </left>
      <right style="double">
        <color auto="1"/>
      </right>
      <top style="medium">
        <color auto="1"/>
      </top>
      <bottom style="thin">
        <color auto="1"/>
      </bottom>
      <diagonal/>
    </border>
    <border>
      <left/>
      <right style="mediumDashDot">
        <color auto="1"/>
      </right>
      <top style="medium">
        <color auto="1"/>
      </top>
      <bottom style="thin">
        <color auto="1"/>
      </bottom>
      <diagonal/>
    </border>
    <border>
      <left style="mediumDashDot">
        <color auto="1"/>
      </left>
      <right style="mediumDashDot">
        <color auto="1"/>
      </right>
      <top style="thin">
        <color auto="1"/>
      </top>
      <bottom/>
      <diagonal/>
    </border>
    <border>
      <left style="mediumDashDot">
        <color auto="1"/>
      </left>
      <right style="mediumDashDot">
        <color auto="1"/>
      </right>
      <top/>
      <bottom/>
      <diagonal/>
    </border>
    <border>
      <left style="mediumDashDot">
        <color auto="1"/>
      </left>
      <right style="mediumDashDot">
        <color auto="1"/>
      </right>
      <top/>
      <bottom style="medium">
        <color auto="1"/>
      </bottom>
      <diagonal/>
    </border>
    <border>
      <left style="dashed">
        <color indexed="64"/>
      </left>
      <right style="medium">
        <color indexed="64"/>
      </right>
      <top style="thin">
        <color indexed="64"/>
      </top>
      <bottom style="thin">
        <color indexed="64"/>
      </bottom>
      <diagonal/>
    </border>
    <border>
      <left/>
      <right/>
      <top/>
      <bottom style="dashed">
        <color indexed="64"/>
      </bottom>
      <diagonal/>
    </border>
    <border>
      <left/>
      <right/>
      <top/>
      <bottom style="medium">
        <color theme="0"/>
      </bottom>
      <diagonal/>
    </border>
    <border>
      <left/>
      <right/>
      <top style="medium">
        <color theme="0"/>
      </top>
      <bottom/>
      <diagonal/>
    </border>
    <border>
      <left style="thin">
        <color indexed="64"/>
      </left>
      <right/>
      <top/>
      <bottom/>
      <diagonal/>
    </border>
    <border>
      <left/>
      <right style="dashed">
        <color indexed="64"/>
      </right>
      <top style="medium">
        <color indexed="64"/>
      </top>
      <bottom/>
      <diagonal/>
    </border>
    <border>
      <left/>
      <right/>
      <top style="dashed">
        <color theme="0"/>
      </top>
      <bottom style="dashed">
        <color theme="0"/>
      </bottom>
      <diagonal/>
    </border>
    <border>
      <left style="medium">
        <color indexed="64"/>
      </left>
      <right/>
      <top style="medium">
        <color indexed="64"/>
      </top>
      <bottom style="medium">
        <color theme="0"/>
      </bottom>
      <diagonal/>
    </border>
    <border>
      <left/>
      <right/>
      <top style="medium">
        <color indexed="64"/>
      </top>
      <bottom style="medium">
        <color theme="0"/>
      </bottom>
      <diagonal/>
    </border>
    <border>
      <left/>
      <right style="medium">
        <color indexed="64"/>
      </right>
      <top style="medium">
        <color indexed="64"/>
      </top>
      <bottom style="medium">
        <color theme="0"/>
      </bottom>
      <diagonal/>
    </border>
    <border>
      <left style="medium">
        <color indexed="64"/>
      </left>
      <right/>
      <top style="medium">
        <color theme="0"/>
      </top>
      <bottom style="medium">
        <color theme="0"/>
      </bottom>
      <diagonal/>
    </border>
    <border>
      <left/>
      <right style="medium">
        <color indexed="64"/>
      </right>
      <top style="medium">
        <color theme="0"/>
      </top>
      <bottom style="medium">
        <color theme="0"/>
      </bottom>
      <diagonal/>
    </border>
    <border>
      <left style="medium">
        <color indexed="64"/>
      </left>
      <right style="thin">
        <color indexed="64"/>
      </right>
      <top style="medium">
        <color theme="0"/>
      </top>
      <bottom style="medium">
        <color theme="0"/>
      </bottom>
      <diagonal/>
    </border>
    <border>
      <left style="thin">
        <color indexed="64"/>
      </left>
      <right style="thin">
        <color indexed="64"/>
      </right>
      <top style="medium">
        <color theme="0"/>
      </top>
      <bottom style="medium">
        <color theme="0"/>
      </bottom>
      <diagonal/>
    </border>
    <border>
      <left style="thin">
        <color indexed="64"/>
      </left>
      <right style="medium">
        <color indexed="64"/>
      </right>
      <top style="medium">
        <color theme="0"/>
      </top>
      <bottom style="medium">
        <color theme="0"/>
      </bottom>
      <diagonal/>
    </border>
    <border>
      <left style="medium">
        <color indexed="64"/>
      </left>
      <right/>
      <top style="medium">
        <color theme="0"/>
      </top>
      <bottom/>
      <diagonal/>
    </border>
    <border>
      <left/>
      <right style="medium">
        <color indexed="64"/>
      </right>
      <top style="medium">
        <color theme="0"/>
      </top>
      <bottom/>
      <diagonal/>
    </border>
    <border>
      <left style="medium">
        <color indexed="64"/>
      </left>
      <right/>
      <top/>
      <bottom style="medium">
        <color theme="0"/>
      </bottom>
      <diagonal/>
    </border>
    <border>
      <left/>
      <right style="medium">
        <color indexed="64"/>
      </right>
      <top/>
      <bottom style="medium">
        <color theme="0"/>
      </bottom>
      <diagonal/>
    </border>
    <border>
      <left style="medium">
        <color theme="0"/>
      </left>
      <right style="thin">
        <color theme="0"/>
      </right>
      <top style="medium">
        <color theme="0"/>
      </top>
      <bottom style="dashed">
        <color theme="0"/>
      </bottom>
      <diagonal/>
    </border>
    <border>
      <left style="thin">
        <color theme="0"/>
      </left>
      <right style="thin">
        <color theme="0"/>
      </right>
      <top style="medium">
        <color theme="0"/>
      </top>
      <bottom style="dashed">
        <color theme="0"/>
      </bottom>
      <diagonal/>
    </border>
    <border>
      <left style="medium">
        <color theme="0"/>
      </left>
      <right style="thin">
        <color theme="0"/>
      </right>
      <top style="dashed">
        <color theme="0"/>
      </top>
      <bottom style="dashed">
        <color theme="0"/>
      </bottom>
      <diagonal/>
    </border>
    <border>
      <left style="thin">
        <color theme="0"/>
      </left>
      <right style="thin">
        <color theme="0"/>
      </right>
      <top style="dashed">
        <color theme="0"/>
      </top>
      <bottom style="dashed">
        <color theme="0"/>
      </bottom>
      <diagonal/>
    </border>
    <border>
      <left style="thin">
        <color theme="0"/>
      </left>
      <right style="medium">
        <color theme="0"/>
      </right>
      <top style="dashed">
        <color theme="0"/>
      </top>
      <bottom style="dashed">
        <color theme="0"/>
      </bottom>
      <diagonal/>
    </border>
    <border>
      <left style="thin">
        <color theme="0"/>
      </left>
      <right style="thin">
        <color theme="0"/>
      </right>
      <top style="dashed">
        <color theme="0"/>
      </top>
      <bottom style="medium">
        <color theme="0"/>
      </bottom>
      <diagonal/>
    </border>
    <border>
      <left style="thin">
        <color theme="0"/>
      </left>
      <right style="medium">
        <color theme="0"/>
      </right>
      <top style="dashed">
        <color theme="0"/>
      </top>
      <bottom style="medium">
        <color theme="0"/>
      </bottom>
      <diagonal/>
    </border>
    <border>
      <left style="thin">
        <color theme="0"/>
      </left>
      <right/>
      <top style="medium">
        <color theme="0"/>
      </top>
      <bottom/>
      <diagonal/>
    </border>
    <border>
      <left/>
      <right style="medium">
        <color theme="0"/>
      </right>
      <top style="medium">
        <color theme="0"/>
      </top>
      <bottom/>
      <diagonal/>
    </border>
    <border>
      <left style="thin">
        <color theme="0"/>
      </left>
      <right/>
      <top/>
      <bottom style="dashed">
        <color theme="0"/>
      </bottom>
      <diagonal/>
    </border>
    <border>
      <left/>
      <right style="medium">
        <color theme="0"/>
      </right>
      <top/>
      <bottom style="dashed">
        <color theme="0"/>
      </bottom>
      <diagonal/>
    </border>
    <border>
      <left style="medium">
        <color theme="0"/>
      </left>
      <right/>
      <top style="dashed">
        <color theme="0"/>
      </top>
      <bottom style="dashed">
        <color theme="0"/>
      </bottom>
      <diagonal/>
    </border>
    <border>
      <left/>
      <right style="thin">
        <color theme="0"/>
      </right>
      <top style="dashed">
        <color theme="0"/>
      </top>
      <bottom style="dashed">
        <color theme="0"/>
      </bottom>
      <diagonal/>
    </border>
    <border>
      <left style="medium">
        <color theme="0"/>
      </left>
      <right/>
      <top style="dashed">
        <color theme="0"/>
      </top>
      <bottom style="medium">
        <color theme="0"/>
      </bottom>
      <diagonal/>
    </border>
    <border>
      <left/>
      <right/>
      <top style="dashed">
        <color theme="0"/>
      </top>
      <bottom style="medium">
        <color theme="0"/>
      </bottom>
      <diagonal/>
    </border>
    <border>
      <left/>
      <right style="thin">
        <color theme="0"/>
      </right>
      <top style="dashed">
        <color theme="0"/>
      </top>
      <bottom style="medium">
        <color theme="0"/>
      </bottom>
      <diagonal/>
    </border>
    <border>
      <left style="double">
        <color indexed="64"/>
      </left>
      <right style="dashed">
        <color indexed="64"/>
      </right>
      <top style="double">
        <color indexed="64"/>
      </top>
      <bottom style="thin">
        <color indexed="64"/>
      </bottom>
      <diagonal/>
    </border>
    <border>
      <left style="dashed">
        <color indexed="64"/>
      </left>
      <right style="medium">
        <color indexed="64"/>
      </right>
      <top style="thin">
        <color indexed="64"/>
      </top>
      <bottom style="medium">
        <color indexed="64"/>
      </bottom>
      <diagonal/>
    </border>
    <border>
      <left style="dashed">
        <color indexed="64"/>
      </left>
      <right style="dashed">
        <color indexed="64"/>
      </right>
      <top/>
      <bottom/>
      <diagonal/>
    </border>
    <border>
      <left style="medium">
        <color indexed="64"/>
      </left>
      <right/>
      <top/>
      <bottom style="thin">
        <color indexed="64"/>
      </bottom>
      <diagonal/>
    </border>
    <border>
      <left style="dashed">
        <color indexed="64"/>
      </left>
      <right style="dashed">
        <color indexed="64"/>
      </right>
      <top style="double">
        <color indexed="64"/>
      </top>
      <bottom style="thin">
        <color indexed="64"/>
      </bottom>
      <diagonal/>
    </border>
    <border>
      <left style="double">
        <color indexed="64"/>
      </left>
      <right style="dashed">
        <color indexed="64"/>
      </right>
      <top style="thin">
        <color indexed="64"/>
      </top>
      <bottom style="double">
        <color indexed="64"/>
      </bottom>
      <diagonal/>
    </border>
    <border>
      <left style="dashed">
        <color indexed="64"/>
      </left>
      <right style="dashed">
        <color indexed="64"/>
      </right>
      <top style="thin">
        <color indexed="64"/>
      </top>
      <bottom style="double">
        <color indexed="64"/>
      </bottom>
      <diagonal/>
    </border>
    <border>
      <left style="double">
        <color auto="1"/>
      </left>
      <right style="dashed">
        <color auto="1"/>
      </right>
      <top style="thin">
        <color auto="1"/>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top/>
      <bottom/>
      <diagonal/>
    </border>
    <border>
      <left/>
      <right/>
      <top style="thin">
        <color theme="0"/>
      </top>
      <bottom style="thin">
        <color theme="0"/>
      </bottom>
      <diagonal/>
    </border>
    <border>
      <left/>
      <right/>
      <top style="thick">
        <color rgb="FF3855A6"/>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auto="1"/>
      </right>
      <top style="medium">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auto="1"/>
      </top>
      <bottom style="thin">
        <color auto="1"/>
      </bottom>
      <diagonal/>
    </border>
    <border>
      <left style="thin">
        <color indexed="64"/>
      </left>
      <right style="double">
        <color auto="1"/>
      </right>
      <top style="thin">
        <color auto="1"/>
      </top>
      <bottom style="thin">
        <color auto="1"/>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right/>
      <top style="thin">
        <color theme="0"/>
      </top>
      <bottom/>
      <diagonal/>
    </border>
    <border>
      <left/>
      <right style="thick">
        <color theme="0"/>
      </right>
      <top style="thin">
        <color theme="0"/>
      </top>
      <bottom/>
      <diagonal/>
    </border>
    <border>
      <left/>
      <right style="thick">
        <color rgb="FF3855A6"/>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22"/>
      </left>
      <right style="thin">
        <color indexed="22"/>
      </right>
      <top/>
      <bottom/>
      <diagonal/>
    </border>
    <border>
      <left style="thin">
        <color indexed="64"/>
      </left>
      <right style="thin">
        <color indexed="64"/>
      </right>
      <top style="dashed">
        <color indexed="64"/>
      </top>
      <bottom style="dashed">
        <color indexed="64"/>
      </bottom>
      <diagonal/>
    </border>
    <border>
      <left style="thin">
        <color indexed="64"/>
      </left>
      <right style="double">
        <color indexed="64"/>
      </right>
      <top style="dashed">
        <color indexed="64"/>
      </top>
      <bottom style="dashed">
        <color indexed="64"/>
      </bottom>
      <diagonal/>
    </border>
  </borders>
  <cellStyleXfs count="12">
    <xf numFmtId="0" fontId="0" fillId="0" borderId="0"/>
    <xf numFmtId="0" fontId="12" fillId="0" borderId="0" applyNumberFormat="0" applyFill="0" applyBorder="0" applyAlignment="0" applyProtection="0"/>
    <xf numFmtId="0" fontId="8" fillId="0" borderId="0"/>
    <xf numFmtId="0" fontId="9" fillId="0" borderId="0"/>
    <xf numFmtId="0" fontId="8" fillId="0" borderId="0"/>
    <xf numFmtId="0" fontId="97" fillId="0" borderId="0"/>
    <xf numFmtId="0" fontId="97" fillId="0" borderId="0"/>
    <xf numFmtId="0" fontId="99" fillId="0" borderId="0"/>
    <xf numFmtId="0" fontId="97" fillId="0" borderId="0"/>
    <xf numFmtId="0" fontId="97" fillId="0" borderId="0"/>
    <xf numFmtId="0" fontId="97" fillId="0" borderId="0"/>
    <xf numFmtId="0" fontId="97" fillId="0" borderId="0"/>
  </cellStyleXfs>
  <cellXfs count="595">
    <xf numFmtId="0" fontId="0" fillId="0" borderId="0" xfId="0"/>
    <xf numFmtId="0" fontId="0" fillId="0" borderId="0" xfId="0" applyProtection="1">
      <protection hidden="1"/>
    </xf>
    <xf numFmtId="0" fontId="13" fillId="0" borderId="0" xfId="0" applyFont="1" applyProtection="1">
      <protection hidden="1"/>
    </xf>
    <xf numFmtId="0" fontId="14" fillId="0" borderId="0" xfId="0" applyFont="1" applyAlignment="1" applyProtection="1">
      <alignment horizontal="center" vertical="center"/>
      <protection hidden="1"/>
    </xf>
    <xf numFmtId="0" fontId="14" fillId="0" borderId="0" xfId="0" applyFont="1" applyProtection="1">
      <protection hidden="1"/>
    </xf>
    <xf numFmtId="0" fontId="15" fillId="0" borderId="0" xfId="0" applyFont="1" applyProtection="1">
      <protection hidden="1"/>
    </xf>
    <xf numFmtId="0" fontId="14" fillId="0" borderId="0" xfId="0" applyFont="1" applyAlignment="1" applyProtection="1">
      <alignment horizontal="center"/>
      <protection hidden="1"/>
    </xf>
    <xf numFmtId="0" fontId="16" fillId="0" borderId="0" xfId="0" applyFont="1" applyAlignment="1" applyProtection="1">
      <alignment vertical="center"/>
      <protection hidden="1"/>
    </xf>
    <xf numFmtId="0" fontId="16" fillId="0" borderId="0" xfId="0" applyFont="1" applyAlignment="1" applyProtection="1">
      <alignment horizontal="right" vertical="center"/>
      <protection hidden="1"/>
    </xf>
    <xf numFmtId="0" fontId="17" fillId="0" borderId="0" xfId="0" applyFont="1" applyAlignment="1" applyProtection="1">
      <alignment vertical="center"/>
      <protection hidden="1"/>
    </xf>
    <xf numFmtId="0" fontId="18" fillId="0" borderId="0" xfId="1" applyFont="1" applyFill="1" applyBorder="1" applyProtection="1">
      <protection hidden="1"/>
    </xf>
    <xf numFmtId="0" fontId="14" fillId="0" borderId="0" xfId="0" applyFont="1" applyAlignment="1" applyProtection="1">
      <alignment horizontal="center" vertical="center" wrapText="1"/>
      <protection hidden="1"/>
    </xf>
    <xf numFmtId="0" fontId="19" fillId="0" borderId="0" xfId="0" applyFont="1" applyAlignment="1" applyProtection="1">
      <alignment vertical="center"/>
      <protection hidden="1"/>
    </xf>
    <xf numFmtId="0" fontId="20" fillId="0" borderId="0" xfId="0" applyFont="1" applyAlignment="1" applyProtection="1">
      <alignment vertical="center"/>
      <protection hidden="1"/>
    </xf>
    <xf numFmtId="0" fontId="21" fillId="0" borderId="0" xfId="0" applyFont="1" applyAlignment="1" applyProtection="1">
      <alignment vertical="center"/>
      <protection hidden="1"/>
    </xf>
    <xf numFmtId="0" fontId="21" fillId="0" borderId="0" xfId="0" applyFont="1" applyAlignment="1" applyProtection="1">
      <alignment vertical="center" shrinkToFit="1"/>
      <protection hidden="1"/>
    </xf>
    <xf numFmtId="0" fontId="21" fillId="0" borderId="0" xfId="0" applyFont="1" applyAlignment="1" applyProtection="1">
      <alignment horizontal="center" vertical="center"/>
      <protection hidden="1"/>
    </xf>
    <xf numFmtId="0" fontId="21" fillId="0" borderId="0" xfId="0" applyFont="1" applyAlignment="1" applyProtection="1">
      <alignment horizontal="right"/>
      <protection hidden="1"/>
    </xf>
    <xf numFmtId="0" fontId="21" fillId="0" borderId="0" xfId="0" applyFont="1" applyAlignment="1" applyProtection="1">
      <alignment horizontal="center"/>
      <protection hidden="1"/>
    </xf>
    <xf numFmtId="0" fontId="22" fillId="0" borderId="0" xfId="0" applyFont="1" applyAlignment="1" applyProtection="1">
      <alignment horizontal="center"/>
      <protection hidden="1"/>
    </xf>
    <xf numFmtId="0" fontId="21" fillId="0" borderId="0" xfId="0" applyFont="1" applyProtection="1">
      <protection hidden="1"/>
    </xf>
    <xf numFmtId="0" fontId="23" fillId="0" borderId="0" xfId="0" applyFont="1" applyProtection="1">
      <protection hidden="1"/>
    </xf>
    <xf numFmtId="0" fontId="23" fillId="0" borderId="0" xfId="0" applyFont="1" applyAlignment="1" applyProtection="1">
      <alignment vertical="center" textRotation="90"/>
      <protection hidden="1"/>
    </xf>
    <xf numFmtId="0" fontId="23" fillId="0" borderId="0" xfId="0" applyFont="1" applyAlignment="1" applyProtection="1">
      <alignment vertical="center"/>
      <protection hidden="1"/>
    </xf>
    <xf numFmtId="0" fontId="14" fillId="0" borderId="0" xfId="0" applyFont="1" applyAlignment="1" applyProtection="1">
      <alignment vertical="center" wrapText="1"/>
      <protection hidden="1"/>
    </xf>
    <xf numFmtId="0" fontId="24" fillId="0" borderId="0" xfId="0" applyFont="1" applyAlignment="1" applyProtection="1">
      <alignment shrinkToFit="1"/>
      <protection hidden="1"/>
    </xf>
    <xf numFmtId="0" fontId="25" fillId="0" borderId="0" xfId="0" applyFont="1" applyProtection="1">
      <protection hidden="1"/>
    </xf>
    <xf numFmtId="0" fontId="26" fillId="3" borderId="1" xfId="0" applyFont="1" applyFill="1" applyBorder="1" applyAlignment="1" applyProtection="1">
      <alignment horizontal="center" vertical="center"/>
      <protection hidden="1"/>
    </xf>
    <xf numFmtId="0" fontId="2" fillId="3" borderId="2" xfId="0" applyFont="1" applyFill="1" applyBorder="1" applyAlignment="1" applyProtection="1">
      <alignment horizontal="center" vertical="center"/>
      <protection hidden="1"/>
    </xf>
    <xf numFmtId="0" fontId="0" fillId="0" borderId="0" xfId="0" applyAlignment="1" applyProtection="1">
      <alignment horizontal="center" vertical="center"/>
      <protection hidden="1"/>
    </xf>
    <xf numFmtId="0" fontId="1" fillId="3" borderId="8" xfId="0" applyFont="1" applyFill="1" applyBorder="1" applyAlignment="1" applyProtection="1">
      <alignment horizontal="center" vertical="center"/>
      <protection hidden="1"/>
    </xf>
    <xf numFmtId="0" fontId="2" fillId="3" borderId="9" xfId="0" applyFont="1" applyFill="1" applyBorder="1" applyAlignment="1" applyProtection="1">
      <alignment horizontal="center" vertical="center"/>
      <protection hidden="1"/>
    </xf>
    <xf numFmtId="0" fontId="26" fillId="0" borderId="0" xfId="0" applyFont="1" applyAlignment="1" applyProtection="1">
      <alignment horizontal="center" vertical="center"/>
      <protection hidden="1"/>
    </xf>
    <xf numFmtId="0" fontId="2" fillId="5" borderId="0" xfId="0" applyFont="1" applyFill="1" applyAlignment="1" applyProtection="1">
      <alignment horizontal="center" vertical="center"/>
      <protection hidden="1"/>
    </xf>
    <xf numFmtId="0" fontId="2" fillId="3" borderId="0" xfId="0" applyFont="1" applyFill="1" applyAlignment="1" applyProtection="1">
      <alignment horizontal="center" vertical="center"/>
      <protection hidden="1"/>
    </xf>
    <xf numFmtId="0" fontId="2" fillId="6" borderId="0" xfId="0" applyFont="1" applyFill="1" applyAlignment="1" applyProtection="1">
      <alignment horizontal="center" vertical="center" textRotation="90"/>
      <protection hidden="1"/>
    </xf>
    <xf numFmtId="0" fontId="2" fillId="3" borderId="21" xfId="0" applyFont="1" applyFill="1" applyBorder="1" applyAlignment="1" applyProtection="1">
      <alignment horizontal="center" vertical="center"/>
      <protection hidden="1"/>
    </xf>
    <xf numFmtId="0" fontId="23" fillId="0" borderId="5" xfId="0" applyFont="1" applyBorder="1" applyProtection="1">
      <protection hidden="1"/>
    </xf>
    <xf numFmtId="0" fontId="11" fillId="0" borderId="0" xfId="0" applyFont="1" applyProtection="1">
      <protection hidden="1"/>
    </xf>
    <xf numFmtId="0" fontId="26" fillId="4" borderId="4" xfId="0" applyFont="1" applyFill="1" applyBorder="1" applyAlignment="1" applyProtection="1">
      <alignment horizontal="center" vertical="center"/>
      <protection hidden="1"/>
    </xf>
    <xf numFmtId="0" fontId="26" fillId="4" borderId="0" xfId="0" applyFont="1" applyFill="1" applyAlignment="1" applyProtection="1">
      <alignment horizontal="center" vertical="center"/>
      <protection hidden="1"/>
    </xf>
    <xf numFmtId="0" fontId="4" fillId="3" borderId="0" xfId="0" applyFont="1" applyFill="1" applyAlignment="1" applyProtection="1">
      <alignment horizontal="center" vertical="center"/>
      <protection hidden="1"/>
    </xf>
    <xf numFmtId="0" fontId="2" fillId="0" borderId="0" xfId="0" applyFont="1" applyAlignment="1" applyProtection="1">
      <alignment vertical="center"/>
      <protection hidden="1"/>
    </xf>
    <xf numFmtId="0" fontId="4" fillId="3" borderId="23" xfId="0" applyFont="1" applyFill="1" applyBorder="1" applyAlignment="1" applyProtection="1">
      <alignment vertical="center"/>
      <protection hidden="1"/>
    </xf>
    <xf numFmtId="0" fontId="4" fillId="3" borderId="0" xfId="0" applyFont="1" applyFill="1" applyAlignment="1" applyProtection="1">
      <alignment vertical="center"/>
      <protection hidden="1"/>
    </xf>
    <xf numFmtId="0" fontId="32" fillId="2" borderId="3" xfId="0" applyFont="1" applyFill="1" applyBorder="1" applyAlignment="1" applyProtection="1">
      <alignment horizontal="center" vertical="center" shrinkToFit="1"/>
      <protection hidden="1"/>
    </xf>
    <xf numFmtId="0" fontId="32" fillId="0" borderId="0" xfId="0" applyFont="1" applyAlignment="1" applyProtection="1">
      <alignment vertical="center" shrinkToFit="1"/>
      <protection hidden="1"/>
    </xf>
    <xf numFmtId="0" fontId="32" fillId="0" borderId="0" xfId="0" applyFont="1" applyAlignment="1" applyProtection="1">
      <alignment horizontal="center" vertical="center" shrinkToFit="1"/>
      <protection hidden="1"/>
    </xf>
    <xf numFmtId="0" fontId="4" fillId="0" borderId="0" xfId="0" applyFont="1" applyAlignment="1" applyProtection="1">
      <alignment vertical="center"/>
      <protection hidden="1"/>
    </xf>
    <xf numFmtId="0" fontId="4" fillId="0" borderId="0" xfId="0" applyFont="1" applyAlignment="1" applyProtection="1">
      <alignment vertical="center" wrapText="1"/>
      <protection hidden="1"/>
    </xf>
    <xf numFmtId="0" fontId="4" fillId="0" borderId="0" xfId="0" applyFont="1" applyAlignment="1" applyProtection="1">
      <alignment horizontal="center" vertical="center" wrapText="1"/>
      <protection hidden="1"/>
    </xf>
    <xf numFmtId="0" fontId="2" fillId="0" borderId="0" xfId="0" applyFont="1" applyAlignment="1" applyProtection="1">
      <alignment vertical="center" wrapText="1"/>
      <protection hidden="1"/>
    </xf>
    <xf numFmtId="0" fontId="29" fillId="0" borderId="0" xfId="0" applyFont="1" applyAlignment="1" applyProtection="1">
      <alignment horizontal="center" vertical="center"/>
      <protection hidden="1"/>
    </xf>
    <xf numFmtId="0" fontId="29" fillId="9" borderId="0" xfId="0" applyFont="1" applyFill="1" applyAlignment="1" applyProtection="1">
      <alignment horizontal="center" vertical="center"/>
      <protection hidden="1"/>
    </xf>
    <xf numFmtId="0" fontId="29" fillId="4" borderId="0" xfId="0" applyFont="1" applyFill="1" applyAlignment="1" applyProtection="1">
      <alignment horizontal="center" vertical="center"/>
      <protection hidden="1"/>
    </xf>
    <xf numFmtId="0" fontId="34" fillId="13" borderId="47" xfId="0" applyFont="1" applyFill="1" applyBorder="1" applyAlignment="1" applyProtection="1">
      <alignment horizontal="center" vertical="center"/>
      <protection hidden="1"/>
    </xf>
    <xf numFmtId="0" fontId="34" fillId="13" borderId="48" xfId="0" applyFont="1" applyFill="1" applyBorder="1" applyAlignment="1" applyProtection="1">
      <alignment horizontal="center" vertical="center"/>
      <protection hidden="1"/>
    </xf>
    <xf numFmtId="14" fontId="34" fillId="13" borderId="48" xfId="0" applyNumberFormat="1" applyFont="1" applyFill="1" applyBorder="1" applyAlignment="1" applyProtection="1">
      <alignment horizontal="center" vertical="center"/>
      <protection hidden="1"/>
    </xf>
    <xf numFmtId="0" fontId="27" fillId="0" borderId="44" xfId="0" applyFont="1" applyBorder="1" applyAlignment="1" applyProtection="1">
      <alignment horizontal="center" vertical="center"/>
      <protection hidden="1"/>
    </xf>
    <xf numFmtId="0" fontId="35" fillId="13" borderId="47" xfId="0" applyFont="1" applyFill="1" applyBorder="1" applyAlignment="1" applyProtection="1">
      <alignment horizontal="center" vertical="center"/>
      <protection hidden="1"/>
    </xf>
    <xf numFmtId="0" fontId="35" fillId="13" borderId="48" xfId="0" applyFont="1" applyFill="1" applyBorder="1" applyAlignment="1" applyProtection="1">
      <alignment horizontal="center" vertical="center"/>
      <protection hidden="1"/>
    </xf>
    <xf numFmtId="14" fontId="35" fillId="13" borderId="48" xfId="0" applyNumberFormat="1" applyFont="1" applyFill="1" applyBorder="1" applyAlignment="1" applyProtection="1">
      <alignment horizontal="center" vertical="center"/>
      <protection hidden="1"/>
    </xf>
    <xf numFmtId="0" fontId="2" fillId="6" borderId="15" xfId="0" applyFont="1" applyFill="1" applyBorder="1" applyAlignment="1" applyProtection="1">
      <alignment horizontal="center" vertical="center"/>
      <protection hidden="1"/>
    </xf>
    <xf numFmtId="0" fontId="2" fillId="9" borderId="16" xfId="0" applyFont="1" applyFill="1" applyBorder="1" applyAlignment="1" applyProtection="1">
      <alignment horizontal="center" vertical="center"/>
      <protection hidden="1"/>
    </xf>
    <xf numFmtId="0" fontId="27" fillId="0" borderId="0" xfId="0" applyFont="1" applyAlignment="1" applyProtection="1">
      <alignment horizontal="center" vertical="center"/>
      <protection hidden="1"/>
    </xf>
    <xf numFmtId="0" fontId="36" fillId="14" borderId="49" xfId="0" applyFont="1" applyFill="1" applyBorder="1" applyAlignment="1" applyProtection="1">
      <alignment horizontal="center" vertical="center"/>
      <protection hidden="1"/>
    </xf>
    <xf numFmtId="0" fontId="36" fillId="14" borderId="50" xfId="0" applyFont="1" applyFill="1" applyBorder="1" applyAlignment="1" applyProtection="1">
      <alignment horizontal="center" vertical="center"/>
      <protection hidden="1"/>
    </xf>
    <xf numFmtId="14" fontId="36" fillId="14" borderId="50" xfId="0" applyNumberFormat="1" applyFont="1" applyFill="1" applyBorder="1" applyAlignment="1" applyProtection="1">
      <alignment horizontal="center" vertical="center"/>
      <protection hidden="1"/>
    </xf>
    <xf numFmtId="0" fontId="36" fillId="14" borderId="51" xfId="0" applyFont="1" applyFill="1" applyBorder="1" applyAlignment="1" applyProtection="1">
      <alignment horizontal="center" vertical="center"/>
      <protection hidden="1"/>
    </xf>
    <xf numFmtId="0" fontId="28" fillId="4" borderId="65" xfId="0" applyFont="1" applyFill="1" applyBorder="1" applyAlignment="1" applyProtection="1">
      <alignment horizontal="center" vertical="center"/>
      <protection hidden="1"/>
    </xf>
    <xf numFmtId="0" fontId="28" fillId="4" borderId="68" xfId="0" applyFont="1" applyFill="1" applyBorder="1" applyAlignment="1" applyProtection="1">
      <alignment horizontal="center" vertical="center"/>
      <protection hidden="1"/>
    </xf>
    <xf numFmtId="0" fontId="28" fillId="4" borderId="67" xfId="0" applyFont="1" applyFill="1" applyBorder="1" applyAlignment="1" applyProtection="1">
      <alignment horizontal="center" vertical="center" wrapText="1"/>
      <protection hidden="1"/>
    </xf>
    <xf numFmtId="0" fontId="36" fillId="11" borderId="52" xfId="0" applyFont="1" applyFill="1" applyBorder="1" applyAlignment="1" applyProtection="1">
      <alignment horizontal="center" vertical="center"/>
      <protection hidden="1"/>
    </xf>
    <xf numFmtId="0" fontId="36" fillId="11" borderId="50" xfId="0" applyFont="1" applyFill="1" applyBorder="1" applyAlignment="1" applyProtection="1">
      <alignment horizontal="center" vertical="center"/>
      <protection hidden="1"/>
    </xf>
    <xf numFmtId="0" fontId="36" fillId="11" borderId="58" xfId="0" applyFont="1" applyFill="1" applyBorder="1" applyAlignment="1" applyProtection="1">
      <alignment horizontal="center" vertical="center"/>
      <protection hidden="1"/>
    </xf>
    <xf numFmtId="0" fontId="28" fillId="15" borderId="57" xfId="0" applyFont="1" applyFill="1" applyBorder="1" applyAlignment="1" applyProtection="1">
      <alignment horizontal="center" vertical="center"/>
      <protection hidden="1"/>
    </xf>
    <xf numFmtId="0" fontId="2" fillId="6" borderId="13" xfId="0" applyFont="1" applyFill="1" applyBorder="1" applyAlignment="1" applyProtection="1">
      <alignment horizontal="center" vertical="center"/>
      <protection hidden="1"/>
    </xf>
    <xf numFmtId="0" fontId="2" fillId="9" borderId="12" xfId="0" applyFont="1" applyFill="1" applyBorder="1" applyAlignment="1" applyProtection="1">
      <alignment horizontal="center" vertical="center"/>
      <protection hidden="1"/>
    </xf>
    <xf numFmtId="0" fontId="0" fillId="0" borderId="28" xfId="0" applyBorder="1" applyAlignment="1" applyProtection="1">
      <alignment horizontal="center" vertical="center"/>
      <protection hidden="1"/>
    </xf>
    <xf numFmtId="14" fontId="0" fillId="0" borderId="0" xfId="0" applyNumberFormat="1" applyProtection="1">
      <protection hidden="1"/>
    </xf>
    <xf numFmtId="0" fontId="0" fillId="4" borderId="4" xfId="0" applyFill="1" applyBorder="1" applyAlignment="1" applyProtection="1">
      <alignment horizontal="center" vertical="center"/>
      <protection hidden="1"/>
    </xf>
    <xf numFmtId="0" fontId="36" fillId="0" borderId="0" xfId="0" applyFont="1" applyAlignment="1" applyProtection="1">
      <alignment horizontal="center" vertical="center"/>
      <protection hidden="1"/>
    </xf>
    <xf numFmtId="0" fontId="4" fillId="3" borderId="77" xfId="0" applyFont="1" applyFill="1" applyBorder="1" applyAlignment="1" applyProtection="1">
      <alignment vertical="center"/>
      <protection hidden="1"/>
    </xf>
    <xf numFmtId="49" fontId="36" fillId="14" borderId="50" xfId="0" applyNumberFormat="1" applyFont="1" applyFill="1" applyBorder="1" applyAlignment="1" applyProtection="1">
      <alignment horizontal="center" vertical="center"/>
      <protection hidden="1"/>
    </xf>
    <xf numFmtId="49" fontId="28" fillId="4" borderId="66" xfId="0" applyNumberFormat="1" applyFont="1" applyFill="1" applyBorder="1" applyAlignment="1" applyProtection="1">
      <alignment horizontal="center" vertical="center"/>
      <protection hidden="1"/>
    </xf>
    <xf numFmtId="0" fontId="50" fillId="6" borderId="0" xfId="0" applyFont="1" applyFill="1" applyAlignment="1" applyProtection="1">
      <alignment horizontal="center" vertical="center" textRotation="90"/>
      <protection hidden="1"/>
    </xf>
    <xf numFmtId="0" fontId="52" fillId="0" borderId="0" xfId="0" applyFont="1"/>
    <xf numFmtId="0" fontId="55" fillId="0" borderId="0" xfId="0" applyFont="1" applyAlignment="1">
      <alignment horizontal="center"/>
    </xf>
    <xf numFmtId="0" fontId="55" fillId="0" borderId="0" xfId="0" applyFont="1"/>
    <xf numFmtId="0" fontId="51" fillId="0" borderId="0" xfId="0" applyFont="1"/>
    <xf numFmtId="0" fontId="51" fillId="0" borderId="0" xfId="0" applyFont="1" applyAlignment="1">
      <alignment horizontal="center"/>
    </xf>
    <xf numFmtId="0" fontId="60" fillId="21" borderId="83" xfId="1" applyFont="1" applyFill="1" applyBorder="1"/>
    <xf numFmtId="0" fontId="56" fillId="0" borderId="0" xfId="1" applyFont="1" applyFill="1" applyBorder="1" applyAlignment="1">
      <alignment vertical="center" wrapText="1"/>
    </xf>
    <xf numFmtId="0" fontId="56" fillId="0" borderId="0" xfId="1" applyFont="1" applyFill="1" applyAlignment="1"/>
    <xf numFmtId="0" fontId="33" fillId="0" borderId="0" xfId="0" applyFont="1" applyProtection="1">
      <protection hidden="1"/>
    </xf>
    <xf numFmtId="0" fontId="11" fillId="0" borderId="46" xfId="0" applyFont="1" applyBorder="1" applyAlignment="1" applyProtection="1">
      <alignment vertical="center"/>
      <protection hidden="1"/>
    </xf>
    <xf numFmtId="0" fontId="0" fillId="5" borderId="5" xfId="0" applyFill="1" applyBorder="1" applyAlignment="1" applyProtection="1">
      <alignment horizontal="center" vertical="center"/>
      <protection hidden="1"/>
    </xf>
    <xf numFmtId="0" fontId="0" fillId="5" borderId="6" xfId="0" applyFill="1" applyBorder="1" applyAlignment="1" applyProtection="1">
      <alignment horizontal="center" vertical="center"/>
      <protection hidden="1"/>
    </xf>
    <xf numFmtId="0" fontId="0" fillId="3" borderId="1" xfId="0" applyFill="1" applyBorder="1" applyAlignment="1" applyProtection="1">
      <alignment horizontal="center" vertical="center"/>
      <protection hidden="1"/>
    </xf>
    <xf numFmtId="0" fontId="26" fillId="7" borderId="11" xfId="0" applyFont="1" applyFill="1" applyBorder="1" applyAlignment="1" applyProtection="1">
      <alignment horizontal="center" vertical="center"/>
      <protection hidden="1"/>
    </xf>
    <xf numFmtId="0" fontId="0" fillId="3" borderId="0" xfId="0" applyFill="1" applyAlignment="1" applyProtection="1">
      <alignment horizontal="center" vertical="center"/>
      <protection hidden="1"/>
    </xf>
    <xf numFmtId="0" fontId="2" fillId="3" borderId="7" xfId="0" applyFont="1" applyFill="1" applyBorder="1" applyAlignment="1" applyProtection="1">
      <alignment horizontal="center" vertical="center"/>
      <protection hidden="1"/>
    </xf>
    <xf numFmtId="0" fontId="2" fillId="3" borderId="14" xfId="0" applyFont="1" applyFill="1" applyBorder="1" applyAlignment="1" applyProtection="1">
      <alignment horizontal="center" vertical="center"/>
      <protection hidden="1"/>
    </xf>
    <xf numFmtId="0" fontId="11" fillId="0" borderId="0" xfId="0" applyFont="1" applyAlignment="1" applyProtection="1">
      <alignment vertical="center"/>
      <protection hidden="1"/>
    </xf>
    <xf numFmtId="0" fontId="11" fillId="0" borderId="0" xfId="0" applyFont="1" applyAlignment="1" applyProtection="1">
      <alignment horizontal="center" vertical="center"/>
      <protection hidden="1"/>
    </xf>
    <xf numFmtId="0" fontId="26" fillId="3" borderId="0" xfId="0" applyFont="1" applyFill="1" applyAlignment="1" applyProtection="1">
      <alignment horizontal="center" vertical="center"/>
      <protection hidden="1"/>
    </xf>
    <xf numFmtId="0" fontId="26" fillId="7" borderId="10" xfId="0" applyFont="1" applyFill="1" applyBorder="1" applyAlignment="1" applyProtection="1">
      <alignment horizontal="center" vertical="center"/>
      <protection locked="0" hidden="1"/>
    </xf>
    <xf numFmtId="0" fontId="4" fillId="5" borderId="0" xfId="0" applyFont="1" applyFill="1" applyAlignment="1" applyProtection="1">
      <alignment horizontal="center" vertical="center"/>
      <protection hidden="1"/>
    </xf>
    <xf numFmtId="0" fontId="65" fillId="5" borderId="107" xfId="0" applyFont="1" applyFill="1" applyBorder="1" applyAlignment="1" applyProtection="1">
      <alignment horizontal="center" vertical="center"/>
      <protection hidden="1"/>
    </xf>
    <xf numFmtId="0" fontId="65" fillId="5" borderId="32" xfId="0" applyFont="1" applyFill="1" applyBorder="1" applyAlignment="1" applyProtection="1">
      <alignment horizontal="center" vertical="center"/>
      <protection hidden="1"/>
    </xf>
    <xf numFmtId="0" fontId="26" fillId="7" borderId="33" xfId="0" applyFont="1" applyFill="1" applyBorder="1" applyAlignment="1" applyProtection="1">
      <alignment horizontal="center" vertical="center"/>
      <protection locked="0" hidden="1"/>
    </xf>
    <xf numFmtId="0" fontId="2" fillId="3" borderId="109" xfId="0" applyFont="1" applyFill="1" applyBorder="1" applyAlignment="1" applyProtection="1">
      <alignment horizontal="center" vertical="center"/>
      <protection hidden="1"/>
    </xf>
    <xf numFmtId="0" fontId="65" fillId="3" borderId="111" xfId="0" applyFont="1" applyFill="1" applyBorder="1" applyAlignment="1" applyProtection="1">
      <alignment horizontal="center" vertical="center"/>
      <protection hidden="1"/>
    </xf>
    <xf numFmtId="0" fontId="65" fillId="3" borderId="33" xfId="0" applyFont="1" applyFill="1" applyBorder="1" applyAlignment="1" applyProtection="1">
      <alignment horizontal="center" vertical="center"/>
      <protection hidden="1"/>
    </xf>
    <xf numFmtId="0" fontId="65" fillId="5" borderId="112" xfId="0" applyFont="1" applyFill="1" applyBorder="1" applyAlignment="1" applyProtection="1">
      <alignment horizontal="center" vertical="center"/>
      <protection hidden="1"/>
    </xf>
    <xf numFmtId="0" fontId="65" fillId="3" borderId="113" xfId="0" applyFont="1" applyFill="1" applyBorder="1" applyAlignment="1" applyProtection="1">
      <alignment horizontal="center" vertical="center"/>
      <protection hidden="1"/>
    </xf>
    <xf numFmtId="0" fontId="65" fillId="5" borderId="114" xfId="0" applyFont="1" applyFill="1" applyBorder="1" applyAlignment="1" applyProtection="1">
      <alignment horizontal="center" vertical="center"/>
      <protection hidden="1"/>
    </xf>
    <xf numFmtId="0" fontId="65" fillId="3" borderId="14" xfId="0" applyFont="1" applyFill="1" applyBorder="1" applyAlignment="1" applyProtection="1">
      <alignment horizontal="center" vertical="center"/>
      <protection hidden="1"/>
    </xf>
    <xf numFmtId="0" fontId="65" fillId="8" borderId="107" xfId="0" applyFont="1" applyFill="1" applyBorder="1" applyAlignment="1" applyProtection="1">
      <alignment horizontal="center" vertical="center"/>
      <protection hidden="1"/>
    </xf>
    <xf numFmtId="0" fontId="65" fillId="8" borderId="111" xfId="0" applyFont="1" applyFill="1" applyBorder="1" applyAlignment="1" applyProtection="1">
      <alignment horizontal="center" vertical="center"/>
      <protection hidden="1"/>
    </xf>
    <xf numFmtId="0" fontId="36" fillId="8" borderId="0" xfId="0" applyFont="1" applyFill="1" applyAlignment="1" applyProtection="1">
      <alignment horizontal="center" vertical="center"/>
      <protection hidden="1"/>
    </xf>
    <xf numFmtId="0" fontId="65" fillId="8" borderId="32" xfId="0" applyFont="1" applyFill="1" applyBorder="1" applyAlignment="1" applyProtection="1">
      <alignment horizontal="center" vertical="center"/>
      <protection hidden="1"/>
    </xf>
    <xf numFmtId="0" fontId="65" fillId="8" borderId="33" xfId="0" applyFont="1" applyFill="1" applyBorder="1" applyAlignment="1" applyProtection="1">
      <alignment horizontal="center" vertical="center"/>
      <protection hidden="1"/>
    </xf>
    <xf numFmtId="0" fontId="33" fillId="8" borderId="0" xfId="0" applyFont="1" applyFill="1" applyProtection="1">
      <protection hidden="1"/>
    </xf>
    <xf numFmtId="0" fontId="0" fillId="0" borderId="72" xfId="0" applyBorder="1" applyAlignment="1" applyProtection="1">
      <alignment horizontal="center" vertical="center" shrinkToFit="1"/>
      <protection hidden="1"/>
    </xf>
    <xf numFmtId="0" fontId="0" fillId="0" borderId="0" xfId="0" applyAlignment="1" applyProtection="1">
      <alignment shrinkToFit="1"/>
      <protection hidden="1"/>
    </xf>
    <xf numFmtId="0" fontId="46" fillId="16" borderId="0" xfId="0" applyFont="1" applyFill="1" applyAlignment="1" applyProtection="1">
      <alignment horizontal="center" vertical="center" shrinkToFit="1"/>
      <protection hidden="1"/>
    </xf>
    <xf numFmtId="0" fontId="26" fillId="0" borderId="0" xfId="0" applyFont="1" applyAlignment="1" applyProtection="1">
      <alignment horizontal="center" vertical="center" shrinkToFit="1"/>
      <protection hidden="1"/>
    </xf>
    <xf numFmtId="0" fontId="47" fillId="2" borderId="25" xfId="0" applyFont="1" applyFill="1" applyBorder="1" applyAlignment="1" applyProtection="1">
      <alignment horizontal="center" vertical="center" shrinkToFit="1"/>
      <protection hidden="1"/>
    </xf>
    <xf numFmtId="0" fontId="32" fillId="2" borderId="10" xfId="0" applyFont="1" applyFill="1" applyBorder="1" applyAlignment="1" applyProtection="1">
      <alignment horizontal="center" vertical="center" shrinkToFit="1"/>
      <protection hidden="1"/>
    </xf>
    <xf numFmtId="0" fontId="32" fillId="2" borderId="0" xfId="0" applyFont="1" applyFill="1" applyAlignment="1" applyProtection="1">
      <alignment horizontal="center" vertical="center" shrinkToFit="1"/>
      <protection hidden="1"/>
    </xf>
    <xf numFmtId="0" fontId="45" fillId="0" borderId="0" xfId="0" applyFont="1" applyAlignment="1" applyProtection="1">
      <alignment horizontal="center" vertical="center" shrinkToFit="1"/>
      <protection hidden="1"/>
    </xf>
    <xf numFmtId="0" fontId="32" fillId="0" borderId="24" xfId="0" applyFont="1" applyBorder="1" applyAlignment="1" applyProtection="1">
      <alignment horizontal="center" vertical="center" shrinkToFit="1"/>
      <protection hidden="1"/>
    </xf>
    <xf numFmtId="0" fontId="0" fillId="0" borderId="33" xfId="0" applyBorder="1" applyAlignment="1" applyProtection="1">
      <alignment horizontal="center" vertical="center" shrinkToFit="1"/>
      <protection hidden="1"/>
    </xf>
    <xf numFmtId="0" fontId="0" fillId="0" borderId="0" xfId="0" applyAlignment="1" applyProtection="1">
      <alignment vertical="center" shrinkToFit="1"/>
      <protection hidden="1"/>
    </xf>
    <xf numFmtId="0" fontId="0" fillId="0" borderId="0" xfId="0" applyAlignment="1" applyProtection="1">
      <alignment horizontal="center" vertical="center" shrinkToFit="1"/>
      <protection hidden="1"/>
    </xf>
    <xf numFmtId="0" fontId="26" fillId="0" borderId="0" xfId="0" applyFont="1" applyAlignment="1" applyProtection="1">
      <alignment shrinkToFit="1"/>
      <protection hidden="1"/>
    </xf>
    <xf numFmtId="0" fontId="33" fillId="13" borderId="0" xfId="0" applyFont="1" applyFill="1" applyProtection="1">
      <protection hidden="1"/>
    </xf>
    <xf numFmtId="0" fontId="0" fillId="13" borderId="0" xfId="0" applyFill="1" applyProtection="1">
      <protection hidden="1"/>
    </xf>
    <xf numFmtId="0" fontId="27" fillId="13" borderId="0" xfId="0" applyFont="1" applyFill="1" applyProtection="1">
      <protection hidden="1"/>
    </xf>
    <xf numFmtId="0" fontId="23" fillId="0" borderId="0" xfId="0" applyFont="1" applyAlignment="1" applyProtection="1">
      <alignment vertical="center" shrinkToFit="1"/>
      <protection hidden="1"/>
    </xf>
    <xf numFmtId="0" fontId="49" fillId="0" borderId="22" xfId="0" applyFont="1" applyBorder="1" applyAlignment="1" applyProtection="1">
      <alignment vertical="center"/>
      <protection hidden="1"/>
    </xf>
    <xf numFmtId="0" fontId="49" fillId="0" borderId="23" xfId="0" applyFont="1" applyBorder="1" applyAlignment="1" applyProtection="1">
      <alignment vertical="center"/>
      <protection hidden="1"/>
    </xf>
    <xf numFmtId="0" fontId="26" fillId="4" borderId="39" xfId="0" applyFont="1" applyFill="1" applyBorder="1" applyAlignment="1" applyProtection="1">
      <alignment horizontal="center" vertical="center"/>
      <protection hidden="1"/>
    </xf>
    <xf numFmtId="0" fontId="44" fillId="20" borderId="0" xfId="0" applyFont="1" applyFill="1" applyAlignment="1" applyProtection="1">
      <alignment horizontal="center" vertical="center"/>
      <protection hidden="1"/>
    </xf>
    <xf numFmtId="0" fontId="0" fillId="0" borderId="45" xfId="0" applyBorder="1" applyProtection="1">
      <protection hidden="1"/>
    </xf>
    <xf numFmtId="0" fontId="13" fillId="13" borderId="0" xfId="0" applyFont="1" applyFill="1" applyProtection="1">
      <protection hidden="1"/>
    </xf>
    <xf numFmtId="0" fontId="32" fillId="0" borderId="73" xfId="0" applyFont="1" applyBorder="1" applyAlignment="1" applyProtection="1">
      <alignment vertical="center" textRotation="90" shrinkToFit="1"/>
      <protection hidden="1"/>
    </xf>
    <xf numFmtId="0" fontId="0" fillId="0" borderId="73" xfId="0" applyBorder="1" applyAlignment="1" applyProtection="1">
      <alignment horizontal="center" vertical="center" shrinkToFit="1"/>
      <protection hidden="1"/>
    </xf>
    <xf numFmtId="0" fontId="11" fillId="0" borderId="23" xfId="0" applyFont="1" applyBorder="1" applyAlignment="1" applyProtection="1">
      <alignment vertical="center"/>
      <protection hidden="1"/>
    </xf>
    <xf numFmtId="0" fontId="49" fillId="0" borderId="9" xfId="0" applyFont="1" applyBorder="1" applyAlignment="1" applyProtection="1">
      <alignment horizontal="center" vertical="center"/>
      <protection hidden="1"/>
    </xf>
    <xf numFmtId="0" fontId="0" fillId="4" borderId="17" xfId="0" applyFill="1" applyBorder="1" applyAlignment="1" applyProtection="1">
      <alignment horizontal="center" vertical="center"/>
      <protection hidden="1"/>
    </xf>
    <xf numFmtId="0" fontId="29" fillId="0" borderId="0" xfId="0" applyFont="1" applyAlignment="1" applyProtection="1">
      <alignment vertical="center"/>
      <protection hidden="1"/>
    </xf>
    <xf numFmtId="0" fontId="29" fillId="4" borderId="0" xfId="0" applyFont="1" applyFill="1" applyAlignment="1" applyProtection="1">
      <alignment vertical="center"/>
      <protection hidden="1"/>
    </xf>
    <xf numFmtId="0" fontId="29" fillId="0" borderId="17" xfId="0" applyFont="1" applyBorder="1" applyAlignment="1" applyProtection="1">
      <alignment vertical="center"/>
      <protection hidden="1"/>
    </xf>
    <xf numFmtId="0" fontId="2" fillId="5" borderId="6" xfId="0" applyFont="1" applyFill="1" applyBorder="1" applyAlignment="1" applyProtection="1">
      <alignment horizontal="center" vertical="center"/>
      <protection hidden="1"/>
    </xf>
    <xf numFmtId="0" fontId="31" fillId="12" borderId="6" xfId="0" applyFont="1" applyFill="1" applyBorder="1" applyAlignment="1" applyProtection="1">
      <alignment horizontal="center" vertical="center"/>
      <protection hidden="1"/>
    </xf>
    <xf numFmtId="0" fontId="4" fillId="0" borderId="0" xfId="0" applyFont="1" applyAlignment="1" applyProtection="1">
      <alignment horizontal="center" vertical="center"/>
      <protection hidden="1"/>
    </xf>
    <xf numFmtId="0" fontId="32" fillId="0" borderId="73" xfId="0" applyFont="1" applyBorder="1" applyAlignment="1" applyProtection="1">
      <alignment horizontal="center" vertical="top" shrinkToFit="1"/>
      <protection hidden="1"/>
    </xf>
    <xf numFmtId="0" fontId="0" fillId="27" borderId="0" xfId="0" applyFill="1" applyAlignment="1" applyProtection="1">
      <alignment horizontal="center" vertical="center"/>
      <protection hidden="1"/>
    </xf>
    <xf numFmtId="0" fontId="0" fillId="27" borderId="0" xfId="0" applyFill="1" applyAlignment="1" applyProtection="1">
      <alignment horizontal="center" vertical="center" wrapText="1"/>
      <protection hidden="1"/>
    </xf>
    <xf numFmtId="0" fontId="0" fillId="27" borderId="0" xfId="0" applyFill="1" applyProtection="1">
      <protection hidden="1"/>
    </xf>
    <xf numFmtId="0" fontId="1" fillId="0" borderId="20" xfId="0" applyFont="1" applyBorder="1" applyAlignment="1" applyProtection="1">
      <alignment horizontal="center" vertical="center" shrinkToFit="1"/>
      <protection hidden="1"/>
    </xf>
    <xf numFmtId="0" fontId="75" fillId="0" borderId="18" xfId="0" applyFont="1" applyBorder="1" applyAlignment="1" applyProtection="1">
      <alignment horizontal="right" vertical="center" shrinkToFit="1"/>
      <protection hidden="1"/>
    </xf>
    <xf numFmtId="0" fontId="1" fillId="0" borderId="18" xfId="0" applyFont="1" applyBorder="1" applyAlignment="1" applyProtection="1">
      <alignment horizontal="right" vertical="center" shrinkToFit="1"/>
      <protection hidden="1"/>
    </xf>
    <xf numFmtId="0" fontId="75" fillId="0" borderId="19" xfId="0" applyFont="1" applyBorder="1" applyAlignment="1" applyProtection="1">
      <alignment horizontal="right" vertical="center" shrinkToFit="1"/>
      <protection hidden="1"/>
    </xf>
    <xf numFmtId="0" fontId="8" fillId="3" borderId="18" xfId="0" applyFont="1" applyFill="1" applyBorder="1" applyAlignment="1" applyProtection="1">
      <alignment horizontal="center" vertical="center" shrinkToFit="1"/>
      <protection hidden="1"/>
    </xf>
    <xf numFmtId="0" fontId="44" fillId="0" borderId="0" xfId="0" applyFont="1" applyAlignment="1" applyProtection="1">
      <alignment horizontal="center" vertical="center"/>
      <protection hidden="1"/>
    </xf>
    <xf numFmtId="0" fontId="8" fillId="0" borderId="18" xfId="0" applyFont="1" applyBorder="1" applyAlignment="1" applyProtection="1">
      <alignment vertical="center" shrinkToFit="1"/>
      <protection hidden="1"/>
    </xf>
    <xf numFmtId="0" fontId="77" fillId="0" borderId="18" xfId="0" applyFont="1" applyBorder="1" applyAlignment="1" applyProtection="1">
      <alignment horizontal="center" vertical="center" shrinkToFit="1"/>
      <protection hidden="1"/>
    </xf>
    <xf numFmtId="0" fontId="77" fillId="0" borderId="0" xfId="0" applyFont="1" applyAlignment="1" applyProtection="1">
      <alignment shrinkToFit="1"/>
      <protection hidden="1"/>
    </xf>
    <xf numFmtId="0" fontId="77" fillId="3" borderId="18" xfId="0" applyFont="1" applyFill="1" applyBorder="1" applyAlignment="1" applyProtection="1">
      <alignment vertical="center" shrinkToFit="1"/>
      <protection hidden="1"/>
    </xf>
    <xf numFmtId="0" fontId="77" fillId="3" borderId="118" xfId="0" applyFont="1" applyFill="1" applyBorder="1" applyAlignment="1" applyProtection="1">
      <alignment vertical="center" shrinkToFit="1"/>
      <protection hidden="1"/>
    </xf>
    <xf numFmtId="0" fontId="75" fillId="24" borderId="0" xfId="0" applyFont="1" applyFill="1" applyAlignment="1" applyProtection="1">
      <alignment horizontal="center" vertical="center" shrinkToFit="1"/>
      <protection hidden="1"/>
    </xf>
    <xf numFmtId="164" fontId="75" fillId="24" borderId="0" xfId="0" applyNumberFormat="1" applyFont="1" applyFill="1" applyAlignment="1" applyProtection="1">
      <alignment horizontal="center" vertical="center" shrinkToFit="1"/>
      <protection hidden="1"/>
    </xf>
    <xf numFmtId="164" fontId="75" fillId="24" borderId="120" xfId="0" applyNumberFormat="1" applyFont="1" applyFill="1" applyBorder="1" applyAlignment="1" applyProtection="1">
      <alignment horizontal="center" vertical="center" shrinkToFit="1"/>
      <protection hidden="1"/>
    </xf>
    <xf numFmtId="0" fontId="26" fillId="0" borderId="0" xfId="0" applyFont="1" applyProtection="1">
      <protection hidden="1"/>
    </xf>
    <xf numFmtId="0" fontId="0" fillId="0" borderId="0" xfId="0" applyAlignment="1" applyProtection="1">
      <alignment vertical="center" wrapText="1"/>
      <protection hidden="1"/>
    </xf>
    <xf numFmtId="0" fontId="0" fillId="0" borderId="0" xfId="0" applyAlignment="1" applyProtection="1">
      <alignment vertical="top" wrapText="1"/>
      <protection hidden="1"/>
    </xf>
    <xf numFmtId="0" fontId="48" fillId="11" borderId="119" xfId="0" applyFont="1" applyFill="1" applyBorder="1" applyAlignment="1">
      <alignment vertical="center" wrapText="1"/>
    </xf>
    <xf numFmtId="0" fontId="48" fillId="11" borderId="120" xfId="0" applyFont="1" applyFill="1" applyBorder="1" applyAlignment="1">
      <alignment vertical="center" wrapText="1"/>
    </xf>
    <xf numFmtId="0" fontId="71" fillId="3" borderId="135" xfId="0" applyFont="1" applyFill="1" applyBorder="1" applyAlignment="1">
      <alignment horizontal="center" vertical="center"/>
    </xf>
    <xf numFmtId="0" fontId="71" fillId="3" borderId="28" xfId="0" applyFont="1" applyFill="1" applyBorder="1" applyAlignment="1">
      <alignment horizontal="center" vertical="center"/>
    </xf>
    <xf numFmtId="1" fontId="71" fillId="3" borderId="136" xfId="0" applyNumberFormat="1" applyFont="1" applyFill="1" applyBorder="1" applyAlignment="1">
      <alignment horizontal="center"/>
    </xf>
    <xf numFmtId="0" fontId="71" fillId="3" borderId="136" xfId="0" applyFont="1" applyFill="1" applyBorder="1" applyAlignment="1">
      <alignment horizontal="center"/>
    </xf>
    <xf numFmtId="0" fontId="71" fillId="3" borderId="135" xfId="0" applyFont="1" applyFill="1" applyBorder="1" applyAlignment="1">
      <alignment horizontal="center"/>
    </xf>
    <xf numFmtId="0" fontId="71" fillId="3" borderId="28" xfId="0" applyFont="1" applyFill="1" applyBorder="1" applyAlignment="1">
      <alignment horizontal="center"/>
    </xf>
    <xf numFmtId="0" fontId="80" fillId="3" borderId="28" xfId="0" applyFont="1" applyFill="1" applyBorder="1" applyAlignment="1">
      <alignment horizontal="center"/>
    </xf>
    <xf numFmtId="0" fontId="71" fillId="3" borderId="28" xfId="0" applyFont="1" applyFill="1" applyBorder="1"/>
    <xf numFmtId="0" fontId="71" fillId="3" borderId="136" xfId="0" applyFont="1" applyFill="1" applyBorder="1" applyAlignment="1">
      <alignment horizontal="center" vertical="center"/>
    </xf>
    <xf numFmtId="0" fontId="86" fillId="13" borderId="124" xfId="0" applyFont="1" applyFill="1" applyBorder="1" applyAlignment="1" applyProtection="1">
      <alignment horizontal="center" vertical="center" shrinkToFit="1"/>
      <protection hidden="1"/>
    </xf>
    <xf numFmtId="0" fontId="88" fillId="6" borderId="124" xfId="0" applyFont="1" applyFill="1" applyBorder="1" applyAlignment="1" applyProtection="1">
      <alignment horizontal="center" vertical="center" shrinkToFit="1"/>
      <protection hidden="1"/>
    </xf>
    <xf numFmtId="0" fontId="89" fillId="3" borderId="124" xfId="1" applyFont="1" applyFill="1" applyBorder="1" applyAlignment="1" applyProtection="1">
      <alignment horizontal="center" vertical="center" shrinkToFit="1"/>
      <protection hidden="1"/>
    </xf>
    <xf numFmtId="0" fontId="86" fillId="27" borderId="124" xfId="0" applyFont="1" applyFill="1" applyBorder="1" applyAlignment="1" applyProtection="1">
      <alignment horizontal="center" vertical="center" shrinkToFit="1"/>
      <protection hidden="1"/>
    </xf>
    <xf numFmtId="0" fontId="90" fillId="12" borderId="124" xfId="0" applyFont="1" applyFill="1" applyBorder="1" applyAlignment="1" applyProtection="1">
      <alignment horizontal="center" vertical="center" shrinkToFit="1"/>
      <protection hidden="1"/>
    </xf>
    <xf numFmtId="0" fontId="91" fillId="12" borderId="124" xfId="0" applyFont="1" applyFill="1" applyBorder="1" applyAlignment="1" applyProtection="1">
      <alignment horizontal="center" vertical="center" shrinkToFit="1"/>
      <protection hidden="1"/>
    </xf>
    <xf numFmtId="0" fontId="89" fillId="3" borderId="124" xfId="0" applyFont="1" applyFill="1" applyBorder="1" applyAlignment="1" applyProtection="1">
      <alignment horizontal="center" vertical="center" shrinkToFit="1"/>
      <protection hidden="1"/>
    </xf>
    <xf numFmtId="0" fontId="92" fillId="6" borderId="124" xfId="1" applyFont="1" applyFill="1" applyBorder="1" applyAlignment="1" applyProtection="1">
      <alignment horizontal="center" vertical="center" shrinkToFit="1"/>
      <protection hidden="1"/>
    </xf>
    <xf numFmtId="0" fontId="86" fillId="12" borderId="124" xfId="0" applyFont="1" applyFill="1" applyBorder="1" applyAlignment="1" applyProtection="1">
      <alignment horizontal="center" vertical="center" shrinkToFit="1"/>
      <protection hidden="1"/>
    </xf>
    <xf numFmtId="0" fontId="93" fillId="6" borderId="124" xfId="0" applyFont="1" applyFill="1" applyBorder="1" applyAlignment="1" applyProtection="1">
      <alignment horizontal="center" vertical="center" shrinkToFit="1"/>
      <protection hidden="1"/>
    </xf>
    <xf numFmtId="49" fontId="89" fillId="3" borderId="124" xfId="0" applyNumberFormat="1" applyFont="1" applyFill="1" applyBorder="1" applyAlignment="1" applyProtection="1">
      <alignment horizontal="center" vertical="center" shrinkToFit="1"/>
      <protection hidden="1"/>
    </xf>
    <xf numFmtId="0" fontId="90" fillId="0" borderId="124" xfId="0" applyFont="1" applyBorder="1" applyAlignment="1" applyProtection="1">
      <alignment horizontal="center" vertical="center" shrinkToFit="1"/>
      <protection hidden="1"/>
    </xf>
    <xf numFmtId="14" fontId="94" fillId="0" borderId="124" xfId="0" applyNumberFormat="1" applyFont="1" applyBorder="1" applyAlignment="1" applyProtection="1">
      <alignment horizontal="center" vertical="center" shrinkToFit="1"/>
      <protection hidden="1"/>
    </xf>
    <xf numFmtId="0" fontId="29" fillId="0" borderId="0" xfId="0" applyFont="1" applyAlignment="1">
      <alignment horizontal="center" vertical="center"/>
    </xf>
    <xf numFmtId="0" fontId="65" fillId="14" borderId="25" xfId="0" applyFont="1" applyFill="1" applyBorder="1" applyAlignment="1" applyProtection="1">
      <alignment horizontal="center" vertical="center"/>
      <protection hidden="1"/>
    </xf>
    <xf numFmtId="0" fontId="65" fillId="14" borderId="24" xfId="0" applyFont="1" applyFill="1" applyBorder="1" applyAlignment="1" applyProtection="1">
      <alignment horizontal="center" vertical="center"/>
      <protection hidden="1"/>
    </xf>
    <xf numFmtId="0" fontId="65" fillId="14" borderId="2" xfId="0" applyFont="1" applyFill="1" applyBorder="1" applyAlignment="1" applyProtection="1">
      <alignment horizontal="center" vertical="center"/>
      <protection hidden="1"/>
    </xf>
    <xf numFmtId="0" fontId="26" fillId="14" borderId="3" xfId="0" applyFont="1" applyFill="1" applyBorder="1" applyAlignment="1" applyProtection="1">
      <alignment horizontal="center" vertical="center"/>
      <protection hidden="1"/>
    </xf>
    <xf numFmtId="0" fontId="26" fillId="14" borderId="72" xfId="0" applyFont="1" applyFill="1" applyBorder="1" applyAlignment="1" applyProtection="1">
      <alignment horizontal="center" vertical="center"/>
      <protection hidden="1"/>
    </xf>
    <xf numFmtId="0" fontId="26" fillId="14" borderId="108" xfId="0" applyFont="1" applyFill="1" applyBorder="1" applyAlignment="1" applyProtection="1">
      <alignment horizontal="center" vertical="center"/>
      <protection hidden="1"/>
    </xf>
    <xf numFmtId="0" fontId="26" fillId="14" borderId="115" xfId="0" applyFont="1" applyFill="1" applyBorder="1" applyAlignment="1" applyProtection="1">
      <alignment horizontal="center" vertical="center"/>
      <protection hidden="1"/>
    </xf>
    <xf numFmtId="0" fontId="26" fillId="14" borderId="29" xfId="0" applyFont="1" applyFill="1" applyBorder="1" applyAlignment="1" applyProtection="1">
      <alignment horizontal="center" vertical="center"/>
      <protection hidden="1"/>
    </xf>
    <xf numFmtId="0" fontId="26" fillId="14" borderId="116" xfId="0" applyFont="1" applyFill="1" applyBorder="1" applyAlignment="1" applyProtection="1">
      <alignment horizontal="center" vertical="center"/>
      <protection hidden="1"/>
    </xf>
    <xf numFmtId="0" fontId="0" fillId="14" borderId="3" xfId="0" applyFill="1" applyBorder="1" applyAlignment="1" applyProtection="1">
      <alignment horizontal="center" vertical="center"/>
      <protection hidden="1"/>
    </xf>
    <xf numFmtId="0" fontId="0" fillId="14" borderId="72" xfId="0" applyFill="1" applyBorder="1" applyAlignment="1" applyProtection="1">
      <alignment horizontal="center" vertical="center"/>
      <protection hidden="1"/>
    </xf>
    <xf numFmtId="0" fontId="0" fillId="14" borderId="108" xfId="0" applyFill="1" applyBorder="1" applyAlignment="1" applyProtection="1">
      <alignment horizontal="center" vertical="center"/>
      <protection hidden="1"/>
    </xf>
    <xf numFmtId="0" fontId="71" fillId="3" borderId="117" xfId="0" applyFont="1" applyFill="1" applyBorder="1" applyAlignment="1">
      <alignment horizontal="center" vertical="center"/>
    </xf>
    <xf numFmtId="49" fontId="0" fillId="5" borderId="28" xfId="0" applyNumberFormat="1" applyFill="1" applyBorder="1" applyAlignment="1" applyProtection="1">
      <alignment horizontal="center" vertical="center" wrapText="1"/>
      <protection locked="0"/>
    </xf>
    <xf numFmtId="0" fontId="0" fillId="5" borderId="28" xfId="0" applyFill="1" applyBorder="1" applyAlignment="1" applyProtection="1">
      <alignment horizontal="center" vertical="center" wrapText="1"/>
      <protection locked="0"/>
    </xf>
    <xf numFmtId="0" fontId="0" fillId="5" borderId="118" xfId="0" applyFill="1" applyBorder="1" applyAlignment="1" applyProtection="1">
      <alignment horizontal="center" vertical="center" wrapText="1"/>
      <protection locked="0"/>
    </xf>
    <xf numFmtId="165" fontId="0" fillId="5" borderId="28" xfId="0" applyNumberFormat="1" applyFill="1" applyBorder="1" applyAlignment="1" applyProtection="1">
      <alignment horizontal="center" vertical="center" wrapText="1"/>
      <protection locked="0"/>
    </xf>
    <xf numFmtId="165" fontId="71" fillId="3" borderId="28" xfId="0" applyNumberFormat="1" applyFont="1" applyFill="1" applyBorder="1" applyAlignment="1">
      <alignment horizontal="center" vertical="center"/>
    </xf>
    <xf numFmtId="165" fontId="89" fillId="3" borderId="124" xfId="0" applyNumberFormat="1" applyFont="1" applyFill="1" applyBorder="1" applyAlignment="1" applyProtection="1">
      <alignment horizontal="center" vertical="center" shrinkToFit="1"/>
      <protection hidden="1"/>
    </xf>
    <xf numFmtId="0" fontId="31" fillId="13" borderId="9" xfId="0" applyFont="1" applyFill="1" applyBorder="1" applyAlignment="1">
      <alignment horizontal="center" vertical="center"/>
    </xf>
    <xf numFmtId="0" fontId="33" fillId="12" borderId="0" xfId="0" applyFont="1" applyFill="1"/>
    <xf numFmtId="0" fontId="73" fillId="0" borderId="76" xfId="0" applyFont="1" applyBorder="1" applyAlignment="1">
      <alignment horizontal="center" vertical="center"/>
    </xf>
    <xf numFmtId="0" fontId="0" fillId="0" borderId="0" xfId="0" applyAlignment="1">
      <alignment horizontal="center" vertical="center"/>
    </xf>
    <xf numFmtId="49" fontId="0" fillId="0" borderId="0" xfId="0" applyNumberFormat="1" applyAlignment="1">
      <alignment horizontal="center" vertical="center"/>
    </xf>
    <xf numFmtId="49" fontId="74" fillId="0" borderId="0" xfId="0" applyNumberFormat="1" applyFont="1" applyAlignment="1">
      <alignment horizontal="center" vertical="center" shrinkToFit="1"/>
    </xf>
    <xf numFmtId="0" fontId="30" fillId="11" borderId="26" xfId="0" applyFont="1" applyFill="1" applyBorder="1" applyAlignment="1">
      <alignment horizontal="center" vertical="center"/>
    </xf>
    <xf numFmtId="0" fontId="30" fillId="11" borderId="27" xfId="0" applyFont="1" applyFill="1" applyBorder="1" applyAlignment="1">
      <alignment horizontal="center" vertical="center"/>
    </xf>
    <xf numFmtId="49" fontId="30" fillId="11" borderId="27" xfId="0" applyNumberFormat="1" applyFont="1" applyFill="1" applyBorder="1" applyAlignment="1">
      <alignment horizontal="center" vertical="center"/>
    </xf>
    <xf numFmtId="0" fontId="0" fillId="0" borderId="0" xfId="0" applyAlignment="1">
      <alignment horizontal="center" vertical="center" wrapText="1"/>
    </xf>
    <xf numFmtId="0" fontId="30" fillId="11" borderId="119" xfId="0" applyFont="1" applyFill="1" applyBorder="1" applyAlignment="1">
      <alignment horizontal="center" vertical="center"/>
    </xf>
    <xf numFmtId="0" fontId="0" fillId="5" borderId="118" xfId="0" applyFill="1" applyBorder="1" applyAlignment="1">
      <alignment horizontal="center" vertical="center" wrapText="1"/>
    </xf>
    <xf numFmtId="0" fontId="96" fillId="11" borderId="26" xfId="0" applyFont="1" applyFill="1" applyBorder="1" applyAlignment="1">
      <alignment horizontal="center" vertical="center"/>
    </xf>
    <xf numFmtId="165" fontId="0" fillId="5" borderId="118" xfId="0" applyNumberFormat="1" applyFill="1" applyBorder="1" applyAlignment="1">
      <alignment horizontal="center" vertical="center" wrapText="1"/>
    </xf>
    <xf numFmtId="0" fontId="0" fillId="0" borderId="19" xfId="0" applyBorder="1" applyAlignment="1">
      <alignment horizontal="center" vertical="center" wrapText="1"/>
    </xf>
    <xf numFmtId="0" fontId="11" fillId="0" borderId="0" xfId="0" applyFont="1" applyAlignment="1">
      <alignment horizontal="center" vertical="center"/>
    </xf>
    <xf numFmtId="0" fontId="0" fillId="0" borderId="0" xfId="0" applyAlignment="1">
      <alignment horizontal="right" vertical="center"/>
    </xf>
    <xf numFmtId="0" fontId="98" fillId="0" borderId="142" xfId="5" applyFont="1" applyBorder="1" applyAlignment="1">
      <alignment horizontal="right" wrapText="1"/>
    </xf>
    <xf numFmtId="0" fontId="98" fillId="0" borderId="142" xfId="5" applyFont="1" applyBorder="1" applyAlignment="1">
      <alignment wrapText="1"/>
    </xf>
    <xf numFmtId="0" fontId="97" fillId="0" borderId="0" xfId="5"/>
    <xf numFmtId="0" fontId="98" fillId="29" borderId="143" xfId="6" applyFont="1" applyFill="1" applyBorder="1" applyAlignment="1">
      <alignment horizontal="center"/>
    </xf>
    <xf numFmtId="166" fontId="98" fillId="29" borderId="143" xfId="6" applyNumberFormat="1" applyFont="1" applyFill="1" applyBorder="1" applyAlignment="1">
      <alignment horizontal="center"/>
    </xf>
    <xf numFmtId="0" fontId="98" fillId="30" borderId="143" xfId="6" applyFont="1" applyFill="1" applyBorder="1" applyAlignment="1">
      <alignment horizontal="center"/>
    </xf>
    <xf numFmtId="0" fontId="98" fillId="0" borderId="142" xfId="6" applyFont="1" applyBorder="1" applyAlignment="1">
      <alignment horizontal="right" wrapText="1"/>
    </xf>
    <xf numFmtId="0" fontId="98" fillId="0" borderId="142" xfId="6" applyFont="1" applyBorder="1" applyAlignment="1">
      <alignment wrapText="1"/>
    </xf>
    <xf numFmtId="0" fontId="98" fillId="0" borderId="0" xfId="5" applyFont="1" applyAlignment="1">
      <alignment horizontal="right" wrapText="1"/>
    </xf>
    <xf numFmtId="0" fontId="98" fillId="0" borderId="0" xfId="5" applyFont="1" applyAlignment="1">
      <alignment wrapText="1"/>
    </xf>
    <xf numFmtId="0" fontId="0" fillId="0" borderId="142" xfId="0" applyBorder="1"/>
    <xf numFmtId="49" fontId="98" fillId="0" borderId="0" xfId="5" applyNumberFormat="1" applyFont="1" applyAlignment="1">
      <alignment wrapText="1"/>
    </xf>
    <xf numFmtId="0" fontId="97" fillId="0" borderId="142" xfId="5" applyBorder="1"/>
    <xf numFmtId="0" fontId="98" fillId="29" borderId="144" xfId="6" applyFont="1" applyFill="1" applyBorder="1" applyAlignment="1">
      <alignment horizontal="center"/>
    </xf>
    <xf numFmtId="14" fontId="0" fillId="0" borderId="0" xfId="0" applyNumberFormat="1"/>
    <xf numFmtId="14" fontId="98" fillId="29" borderId="143" xfId="6" applyNumberFormat="1" applyFont="1" applyFill="1" applyBorder="1" applyAlignment="1">
      <alignment horizontal="center"/>
    </xf>
    <xf numFmtId="0" fontId="98" fillId="0" borderId="142" xfId="8" applyFont="1" applyBorder="1" applyAlignment="1">
      <alignment horizontal="right" wrapText="1"/>
    </xf>
    <xf numFmtId="0" fontId="98" fillId="0" borderId="142" xfId="8" applyFont="1" applyBorder="1" applyAlignment="1">
      <alignment wrapText="1"/>
    </xf>
    <xf numFmtId="0" fontId="98" fillId="0" borderId="0" xfId="9" applyFont="1" applyAlignment="1">
      <alignment wrapText="1"/>
    </xf>
    <xf numFmtId="0" fontId="98" fillId="0" borderId="0" xfId="8" applyFont="1" applyAlignment="1">
      <alignment wrapText="1"/>
    </xf>
    <xf numFmtId="14" fontId="98" fillId="0" borderId="142" xfId="8" applyNumberFormat="1" applyFont="1" applyBorder="1" applyAlignment="1">
      <alignment wrapText="1"/>
    </xf>
    <xf numFmtId="0" fontId="98" fillId="0" borderId="142" xfId="9" applyFont="1" applyBorder="1" applyAlignment="1">
      <alignment horizontal="right" wrapText="1"/>
    </xf>
    <xf numFmtId="0" fontId="98" fillId="0" borderId="142" xfId="9" applyFont="1" applyBorder="1" applyAlignment="1">
      <alignment wrapText="1"/>
    </xf>
    <xf numFmtId="167" fontId="98" fillId="0" borderId="142" xfId="9" applyNumberFormat="1" applyFont="1" applyBorder="1" applyAlignment="1">
      <alignment horizontal="right" wrapText="1"/>
    </xf>
    <xf numFmtId="0" fontId="98" fillId="0" borderId="145" xfId="8" applyFont="1" applyBorder="1" applyAlignment="1">
      <alignment wrapText="1"/>
    </xf>
    <xf numFmtId="0" fontId="0" fillId="0" borderId="145" xfId="0" applyBorder="1"/>
    <xf numFmtId="0" fontId="98" fillId="0" borderId="145" xfId="9" applyFont="1" applyBorder="1" applyAlignment="1">
      <alignment wrapText="1"/>
    </xf>
    <xf numFmtId="167" fontId="98" fillId="0" borderId="0" xfId="9" applyNumberFormat="1" applyFont="1" applyAlignment="1">
      <alignment horizontal="right" wrapText="1"/>
    </xf>
    <xf numFmtId="0" fontId="98" fillId="0" borderId="0" xfId="9" applyFont="1" applyAlignment="1">
      <alignment horizontal="right" wrapText="1"/>
    </xf>
    <xf numFmtId="0" fontId="98" fillId="0" borderId="142" xfId="10" applyFont="1" applyBorder="1" applyAlignment="1">
      <alignment horizontal="right" wrapText="1"/>
    </xf>
    <xf numFmtId="0" fontId="98" fillId="0" borderId="142" xfId="10" applyFont="1" applyBorder="1" applyAlignment="1">
      <alignment wrapText="1"/>
    </xf>
    <xf numFmtId="0" fontId="98" fillId="0" borderId="142" xfId="11" applyFont="1" applyBorder="1" applyAlignment="1">
      <alignment horizontal="right" wrapText="1"/>
    </xf>
    <xf numFmtId="0" fontId="98" fillId="0" borderId="142" xfId="11" applyFont="1" applyBorder="1" applyAlignment="1">
      <alignment wrapText="1"/>
    </xf>
    <xf numFmtId="0" fontId="98" fillId="0" borderId="145" xfId="10" applyFont="1" applyBorder="1" applyAlignment="1">
      <alignment wrapText="1"/>
    </xf>
    <xf numFmtId="0" fontId="98" fillId="0" borderId="0" xfId="10" applyFont="1" applyAlignment="1">
      <alignment wrapText="1"/>
    </xf>
    <xf numFmtId="0" fontId="0" fillId="31" borderId="0" xfId="0" applyFill="1"/>
    <xf numFmtId="0" fontId="0" fillId="31" borderId="142" xfId="0" applyFill="1" applyBorder="1"/>
    <xf numFmtId="0" fontId="98" fillId="31" borderId="142" xfId="10" applyFont="1" applyFill="1" applyBorder="1" applyAlignment="1">
      <alignment wrapText="1"/>
    </xf>
    <xf numFmtId="0" fontId="98" fillId="31" borderId="0" xfId="10" applyFont="1" applyFill="1" applyAlignment="1">
      <alignment wrapText="1"/>
    </xf>
    <xf numFmtId="0" fontId="8" fillId="0" borderId="18" xfId="0" applyFont="1" applyBorder="1" applyAlignment="1" applyProtection="1">
      <alignment horizontal="center" vertical="center" shrinkToFit="1"/>
      <protection hidden="1"/>
    </xf>
    <xf numFmtId="0" fontId="30" fillId="11" borderId="26" xfId="0" applyFont="1" applyFill="1" applyBorder="1" applyAlignment="1" applyProtection="1">
      <alignment horizontal="center" vertical="center"/>
      <protection hidden="1"/>
    </xf>
    <xf numFmtId="0" fontId="100" fillId="5" borderId="146" xfId="0" applyFont="1" applyFill="1" applyBorder="1" applyAlignment="1" applyProtection="1">
      <alignment horizontal="center" vertical="center" shrinkToFit="1"/>
      <protection hidden="1"/>
    </xf>
    <xf numFmtId="0" fontId="100" fillId="5" borderId="147" xfId="0" applyFont="1" applyFill="1" applyBorder="1" applyAlignment="1" applyProtection="1">
      <alignment horizontal="center" vertical="center" shrinkToFit="1"/>
      <protection hidden="1"/>
    </xf>
    <xf numFmtId="0" fontId="57" fillId="0" borderId="22" xfId="0" applyFont="1" applyBorder="1" applyAlignment="1">
      <alignment horizontal="center" wrapText="1"/>
    </xf>
    <xf numFmtId="0" fontId="57" fillId="0" borderId="5" xfId="0" applyFont="1" applyBorder="1" applyAlignment="1">
      <alignment horizontal="center" wrapText="1"/>
    </xf>
    <xf numFmtId="0" fontId="57" fillId="0" borderId="43" xfId="0" applyFont="1" applyBorder="1" applyAlignment="1">
      <alignment horizontal="center" wrapText="1"/>
    </xf>
    <xf numFmtId="0" fontId="57" fillId="0" borderId="23" xfId="0" applyFont="1" applyBorder="1" applyAlignment="1">
      <alignment horizontal="center" wrapText="1"/>
    </xf>
    <xf numFmtId="0" fontId="57" fillId="0" borderId="0" xfId="0" applyFont="1" applyAlignment="1">
      <alignment horizontal="center" wrapText="1"/>
    </xf>
    <xf numFmtId="0" fontId="57" fillId="0" borderId="36" xfId="0" applyFont="1" applyBorder="1" applyAlignment="1">
      <alignment horizontal="center" wrapText="1"/>
    </xf>
    <xf numFmtId="0" fontId="57" fillId="0" borderId="8" xfId="0" applyFont="1" applyBorder="1" applyAlignment="1">
      <alignment horizontal="center" wrapText="1"/>
    </xf>
    <xf numFmtId="0" fontId="57" fillId="0" borderId="9" xfId="0" applyFont="1" applyBorder="1" applyAlignment="1">
      <alignment horizontal="center" wrapText="1"/>
    </xf>
    <xf numFmtId="0" fontId="57" fillId="0" borderId="38" xfId="0" applyFont="1" applyBorder="1" applyAlignment="1">
      <alignment horizontal="center" wrapText="1"/>
    </xf>
    <xf numFmtId="0" fontId="58" fillId="21" borderId="82" xfId="0" applyFont="1" applyFill="1" applyBorder="1" applyAlignment="1">
      <alignment horizontal="right" wrapText="1"/>
    </xf>
    <xf numFmtId="0" fontId="58" fillId="21" borderId="56" xfId="0" applyFont="1" applyFill="1" applyBorder="1" applyAlignment="1">
      <alignment horizontal="right" wrapText="1"/>
    </xf>
    <xf numFmtId="0" fontId="58" fillId="21" borderId="83" xfId="0" applyFont="1" applyFill="1" applyBorder="1" applyAlignment="1">
      <alignment horizontal="right" wrapText="1"/>
    </xf>
    <xf numFmtId="0" fontId="62" fillId="0" borderId="0" xfId="0" applyFont="1" applyAlignment="1">
      <alignment horizontal="center" vertical="center" wrapText="1"/>
    </xf>
    <xf numFmtId="0" fontId="62" fillId="0" borderId="0" xfId="0" applyFont="1" applyAlignment="1">
      <alignment horizontal="center" vertical="center"/>
    </xf>
    <xf numFmtId="0" fontId="58" fillId="21" borderId="75" xfId="0" applyFont="1" applyFill="1" applyBorder="1" applyAlignment="1">
      <alignment horizontal="right" wrapText="1"/>
    </xf>
    <xf numFmtId="0" fontId="58" fillId="21" borderId="0" xfId="0" applyFont="1" applyFill="1" applyAlignment="1">
      <alignment horizontal="right" wrapText="1"/>
    </xf>
    <xf numFmtId="0" fontId="58" fillId="21" borderId="9" xfId="0" applyFont="1" applyFill="1" applyBorder="1" applyAlignment="1">
      <alignment horizontal="right" wrapText="1"/>
    </xf>
    <xf numFmtId="0" fontId="54" fillId="0" borderId="0" xfId="0" applyFont="1" applyAlignment="1">
      <alignment horizontal="right" vertical="center" wrapText="1"/>
    </xf>
    <xf numFmtId="0" fontId="54" fillId="0" borderId="0" xfId="0" applyFont="1" applyAlignment="1">
      <alignment horizontal="center"/>
    </xf>
    <xf numFmtId="0" fontId="58" fillId="21" borderId="82" xfId="0" applyFont="1" applyFill="1" applyBorder="1" applyAlignment="1">
      <alignment horizontal="center"/>
    </xf>
    <xf numFmtId="0" fontId="58" fillId="21" borderId="56" xfId="0" applyFont="1" applyFill="1" applyBorder="1" applyAlignment="1">
      <alignment horizontal="center"/>
    </xf>
    <xf numFmtId="0" fontId="59" fillId="21" borderId="56" xfId="1" applyFont="1" applyFill="1" applyBorder="1" applyAlignment="1">
      <alignment horizontal="center"/>
    </xf>
    <xf numFmtId="0" fontId="59" fillId="21" borderId="83" xfId="1" applyFont="1" applyFill="1" applyBorder="1" applyAlignment="1">
      <alignment horizontal="center"/>
    </xf>
    <xf numFmtId="0" fontId="58" fillId="21" borderId="102" xfId="0" applyFont="1" applyFill="1" applyBorder="1" applyAlignment="1">
      <alignment horizontal="right" vertical="center"/>
    </xf>
    <xf numFmtId="0" fontId="58" fillId="21" borderId="78" xfId="0" applyFont="1" applyFill="1" applyBorder="1" applyAlignment="1">
      <alignment horizontal="right" vertical="center"/>
    </xf>
    <xf numFmtId="0" fontId="58" fillId="21" borderId="103" xfId="0" applyFont="1" applyFill="1" applyBorder="1" applyAlignment="1">
      <alignment horizontal="right" vertical="center"/>
    </xf>
    <xf numFmtId="9" fontId="58" fillId="21" borderId="94" xfId="0" applyNumberFormat="1" applyFont="1" applyFill="1" applyBorder="1" applyAlignment="1">
      <alignment horizontal="right" vertical="center" wrapText="1"/>
    </xf>
    <xf numFmtId="0" fontId="58" fillId="21" borderId="95" xfId="0" applyFont="1" applyFill="1" applyBorder="1" applyAlignment="1">
      <alignment horizontal="right" vertical="center" wrapText="1"/>
    </xf>
    <xf numFmtId="0" fontId="58" fillId="21" borderId="87" xfId="0" applyFont="1" applyFill="1" applyBorder="1" applyAlignment="1">
      <alignment horizontal="center" wrapText="1"/>
    </xf>
    <xf numFmtId="0" fontId="58" fillId="21" borderId="75" xfId="0" applyFont="1" applyFill="1" applyBorder="1" applyAlignment="1">
      <alignment horizontal="center" wrapText="1"/>
    </xf>
    <xf numFmtId="0" fontId="58" fillId="21" borderId="88" xfId="0" applyFont="1" applyFill="1" applyBorder="1" applyAlignment="1">
      <alignment horizontal="center" wrapText="1"/>
    </xf>
    <xf numFmtId="0" fontId="58" fillId="21" borderId="89" xfId="0" applyFont="1" applyFill="1" applyBorder="1" applyAlignment="1">
      <alignment horizontal="center" wrapText="1"/>
    </xf>
    <xf numFmtId="0" fontId="58" fillId="21" borderId="74" xfId="0" applyFont="1" applyFill="1" applyBorder="1" applyAlignment="1">
      <alignment horizontal="center" wrapText="1"/>
    </xf>
    <xf numFmtId="0" fontId="58" fillId="21" borderId="90" xfId="0" applyFont="1" applyFill="1" applyBorder="1" applyAlignment="1">
      <alignment horizontal="center" wrapText="1"/>
    </xf>
    <xf numFmtId="0" fontId="58" fillId="21" borderId="102" xfId="0" applyFont="1" applyFill="1" applyBorder="1" applyAlignment="1">
      <alignment horizontal="right" wrapText="1"/>
    </xf>
    <xf numFmtId="0" fontId="58" fillId="21" borderId="78" xfId="0" applyFont="1" applyFill="1" applyBorder="1" applyAlignment="1">
      <alignment horizontal="right" wrapText="1"/>
    </xf>
    <xf numFmtId="0" fontId="58" fillId="21" borderId="103" xfId="0" applyFont="1" applyFill="1" applyBorder="1" applyAlignment="1">
      <alignment horizontal="right" wrapText="1"/>
    </xf>
    <xf numFmtId="0" fontId="58" fillId="21" borderId="94" xfId="0" applyFont="1" applyFill="1" applyBorder="1" applyAlignment="1">
      <alignment horizontal="right" readingOrder="1"/>
    </xf>
    <xf numFmtId="0" fontId="58" fillId="21" borderId="95" xfId="0" applyFont="1" applyFill="1" applyBorder="1" applyAlignment="1">
      <alignment horizontal="right" readingOrder="1"/>
    </xf>
    <xf numFmtId="0" fontId="58" fillId="21" borderId="104" xfId="0" applyFont="1" applyFill="1" applyBorder="1" applyAlignment="1">
      <alignment horizontal="right" vertical="center"/>
    </xf>
    <xf numFmtId="0" fontId="58" fillId="21" borderId="105" xfId="0" applyFont="1" applyFill="1" applyBorder="1" applyAlignment="1">
      <alignment horizontal="right" vertical="center"/>
    </xf>
    <xf numFmtId="0" fontId="58" fillId="21" borderId="106" xfId="0" applyFont="1" applyFill="1" applyBorder="1" applyAlignment="1">
      <alignment horizontal="right" vertical="center"/>
    </xf>
    <xf numFmtId="9" fontId="58" fillId="21" borderId="96" xfId="0" applyNumberFormat="1" applyFont="1" applyFill="1" applyBorder="1" applyAlignment="1">
      <alignment horizontal="right" vertical="center"/>
    </xf>
    <xf numFmtId="0" fontId="58" fillId="21" borderId="97" xfId="0" applyFont="1" applyFill="1" applyBorder="1" applyAlignment="1">
      <alignment horizontal="right" vertical="center"/>
    </xf>
    <xf numFmtId="0" fontId="58" fillId="21" borderId="82" xfId="0" applyFont="1" applyFill="1" applyBorder="1" applyAlignment="1">
      <alignment horizontal="right"/>
    </xf>
    <xf numFmtId="0" fontId="58" fillId="21" borderId="56" xfId="0" applyFont="1" applyFill="1" applyBorder="1" applyAlignment="1">
      <alignment horizontal="right"/>
    </xf>
    <xf numFmtId="0" fontId="58" fillId="21" borderId="83" xfId="0" applyFont="1" applyFill="1" applyBorder="1" applyAlignment="1">
      <alignment horizontal="right"/>
    </xf>
    <xf numFmtId="0" fontId="58" fillId="21" borderId="102" xfId="0" applyFont="1" applyFill="1" applyBorder="1" applyAlignment="1">
      <alignment horizontal="right"/>
    </xf>
    <xf numFmtId="0" fontId="58" fillId="21" borderId="78" xfId="0" applyFont="1" applyFill="1" applyBorder="1" applyAlignment="1">
      <alignment horizontal="right"/>
    </xf>
    <xf numFmtId="0" fontId="58" fillId="21" borderId="103" xfId="0" applyFont="1" applyFill="1" applyBorder="1" applyAlignment="1">
      <alignment horizontal="right"/>
    </xf>
    <xf numFmtId="9" fontId="58" fillId="21" borderId="94" xfId="0" applyNumberFormat="1" applyFont="1" applyFill="1" applyBorder="1" applyAlignment="1">
      <alignment horizontal="right" vertical="center"/>
    </xf>
    <xf numFmtId="0" fontId="58" fillId="21" borderId="95" xfId="0" applyFont="1" applyFill="1" applyBorder="1" applyAlignment="1">
      <alignment horizontal="right" vertical="center"/>
    </xf>
    <xf numFmtId="0" fontId="58" fillId="21" borderId="93" xfId="0" applyFont="1" applyFill="1" applyBorder="1" applyAlignment="1">
      <alignment horizontal="right" vertical="center" wrapText="1"/>
    </xf>
    <xf numFmtId="0" fontId="58" fillId="21" borderId="94" xfId="0" applyFont="1" applyFill="1" applyBorder="1" applyAlignment="1">
      <alignment horizontal="right" vertical="center" wrapText="1"/>
    </xf>
    <xf numFmtId="9" fontId="58" fillId="13" borderId="94" xfId="0" applyNumberFormat="1" applyFont="1" applyFill="1" applyBorder="1" applyAlignment="1">
      <alignment horizontal="right"/>
    </xf>
    <xf numFmtId="0" fontId="58" fillId="13" borderId="95" xfId="0" applyFont="1" applyFill="1" applyBorder="1" applyAlignment="1">
      <alignment horizontal="right"/>
    </xf>
    <xf numFmtId="0" fontId="58" fillId="13" borderId="94" xfId="0" applyFont="1" applyFill="1" applyBorder="1" applyAlignment="1">
      <alignment horizontal="right"/>
    </xf>
    <xf numFmtId="0" fontId="58" fillId="21" borderId="84" xfId="0" applyFont="1" applyFill="1" applyBorder="1" applyAlignment="1">
      <alignment horizontal="right"/>
    </xf>
    <xf numFmtId="0" fontId="58" fillId="21" borderId="85" xfId="0" applyFont="1" applyFill="1" applyBorder="1" applyAlignment="1">
      <alignment horizontal="right"/>
    </xf>
    <xf numFmtId="0" fontId="58" fillId="21" borderId="86" xfId="0" applyFont="1" applyFill="1" applyBorder="1" applyAlignment="1">
      <alignment horizontal="right"/>
    </xf>
    <xf numFmtId="0" fontId="58" fillId="21" borderId="93" xfId="0" applyFont="1" applyFill="1" applyBorder="1" applyAlignment="1">
      <alignment horizontal="right" vertical="center"/>
    </xf>
    <xf numFmtId="0" fontId="58" fillId="21" borderId="94" xfId="0" applyFont="1" applyFill="1" applyBorder="1" applyAlignment="1">
      <alignment horizontal="right" vertical="center"/>
    </xf>
    <xf numFmtId="9" fontId="58" fillId="21" borderId="94" xfId="1" applyNumberFormat="1" applyFont="1" applyFill="1" applyBorder="1" applyAlignment="1">
      <alignment horizontal="right" vertical="center"/>
    </xf>
    <xf numFmtId="0" fontId="58" fillId="21" borderId="95" xfId="1" applyFont="1" applyFill="1" applyBorder="1" applyAlignment="1">
      <alignment horizontal="right" vertical="center"/>
    </xf>
    <xf numFmtId="0" fontId="58" fillId="21" borderId="102" xfId="0" applyFont="1" applyFill="1" applyBorder="1" applyAlignment="1">
      <alignment horizontal="right" vertical="center" wrapText="1"/>
    </xf>
    <xf numFmtId="0" fontId="58" fillId="21" borderId="78" xfId="0" applyFont="1" applyFill="1" applyBorder="1" applyAlignment="1">
      <alignment horizontal="right" vertical="center" wrapText="1"/>
    </xf>
    <xf numFmtId="0" fontId="58" fillId="21" borderId="103" xfId="0" applyFont="1" applyFill="1" applyBorder="1" applyAlignment="1">
      <alignment horizontal="right" vertical="center" wrapText="1"/>
    </xf>
    <xf numFmtId="0" fontId="64" fillId="21" borderId="94" xfId="0" applyFont="1" applyFill="1" applyBorder="1" applyAlignment="1">
      <alignment horizontal="right" vertical="center"/>
    </xf>
    <xf numFmtId="0" fontId="64" fillId="21" borderId="95" xfId="0" applyFont="1" applyFill="1" applyBorder="1" applyAlignment="1">
      <alignment horizontal="right" vertical="center"/>
    </xf>
    <xf numFmtId="0" fontId="60" fillId="21" borderId="82" xfId="1" applyFont="1" applyFill="1" applyBorder="1" applyAlignment="1">
      <alignment horizontal="right"/>
    </xf>
    <xf numFmtId="0" fontId="60" fillId="21" borderId="56" xfId="1" applyFont="1" applyFill="1" applyBorder="1" applyAlignment="1">
      <alignment horizontal="right"/>
    </xf>
    <xf numFmtId="0" fontId="60" fillId="21" borderId="83" xfId="1" applyFont="1" applyFill="1" applyBorder="1" applyAlignment="1">
      <alignment horizontal="right"/>
    </xf>
    <xf numFmtId="0" fontId="53" fillId="0" borderId="0" xfId="0" applyFont="1" applyAlignment="1">
      <alignment horizontal="center"/>
    </xf>
    <xf numFmtId="0" fontId="54" fillId="0" borderId="9" xfId="0" applyFont="1" applyBorder="1" applyAlignment="1">
      <alignment horizontal="right"/>
    </xf>
    <xf numFmtId="0" fontId="63" fillId="21" borderId="91" xfId="0" applyFont="1" applyFill="1" applyBorder="1" applyAlignment="1">
      <alignment horizontal="center" vertical="center"/>
    </xf>
    <xf numFmtId="0" fontId="61" fillId="21" borderId="92" xfId="0" applyFont="1" applyFill="1" applyBorder="1" applyAlignment="1">
      <alignment horizontal="center" vertical="center"/>
    </xf>
    <xf numFmtId="0" fontId="61" fillId="21" borderId="93" xfId="0" applyFont="1" applyFill="1" applyBorder="1" applyAlignment="1">
      <alignment horizontal="center" vertical="center"/>
    </xf>
    <xf numFmtId="0" fontId="61" fillId="21" borderId="94" xfId="0" applyFont="1" applyFill="1" applyBorder="1" applyAlignment="1">
      <alignment horizontal="center" vertical="center"/>
    </xf>
    <xf numFmtId="0" fontId="61" fillId="21" borderId="98" xfId="0" applyFont="1" applyFill="1" applyBorder="1" applyAlignment="1">
      <alignment horizontal="center" vertical="center"/>
    </xf>
    <xf numFmtId="0" fontId="61" fillId="21" borderId="99" xfId="0" applyFont="1" applyFill="1" applyBorder="1" applyAlignment="1">
      <alignment horizontal="center" vertical="center"/>
    </xf>
    <xf numFmtId="0" fontId="61" fillId="21" borderId="100" xfId="0" applyFont="1" applyFill="1" applyBorder="1" applyAlignment="1">
      <alignment horizontal="center" vertical="center"/>
    </xf>
    <xf numFmtId="0" fontId="61" fillId="21" borderId="101" xfId="0" applyFont="1" applyFill="1" applyBorder="1" applyAlignment="1">
      <alignment horizontal="center" vertical="center"/>
    </xf>
    <xf numFmtId="0" fontId="60" fillId="21" borderId="79" xfId="1" applyFont="1" applyFill="1" applyBorder="1" applyAlignment="1">
      <alignment horizontal="right"/>
    </xf>
    <xf numFmtId="0" fontId="60" fillId="21" borderId="80" xfId="1" applyFont="1" applyFill="1" applyBorder="1" applyAlignment="1">
      <alignment horizontal="right"/>
    </xf>
    <xf numFmtId="0" fontId="60" fillId="21" borderId="81" xfId="1" applyFont="1" applyFill="1" applyBorder="1" applyAlignment="1">
      <alignment horizontal="right"/>
    </xf>
    <xf numFmtId="0" fontId="0" fillId="0" borderId="0" xfId="0" applyAlignment="1">
      <alignment horizontal="center" vertical="center"/>
    </xf>
    <xf numFmtId="0" fontId="72" fillId="26" borderId="0" xfId="0" applyFont="1" applyFill="1" applyAlignment="1">
      <alignment horizontal="center" vertical="center"/>
    </xf>
    <xf numFmtId="0" fontId="83" fillId="0" borderId="0" xfId="0" applyFont="1" applyAlignment="1">
      <alignment horizontal="center" vertical="center" wrapText="1"/>
    </xf>
    <xf numFmtId="0" fontId="81" fillId="6" borderId="0" xfId="0" applyFont="1" applyFill="1" applyAlignment="1" applyProtection="1">
      <alignment horizontal="center"/>
      <protection hidden="1"/>
    </xf>
    <xf numFmtId="0" fontId="89" fillId="3" borderId="124" xfId="0" applyFont="1" applyFill="1" applyBorder="1" applyAlignment="1" applyProtection="1">
      <alignment horizontal="center" vertical="center" shrinkToFit="1"/>
      <protection hidden="1"/>
    </xf>
    <xf numFmtId="49" fontId="89" fillId="3" borderId="124" xfId="1" applyNumberFormat="1" applyFont="1" applyFill="1" applyBorder="1" applyAlignment="1" applyProtection="1">
      <alignment horizontal="center" vertical="center" shrinkToFit="1"/>
      <protection hidden="1"/>
    </xf>
    <xf numFmtId="0" fontId="89" fillId="3" borderId="124" xfId="1" applyNumberFormat="1" applyFont="1" applyFill="1" applyBorder="1" applyAlignment="1" applyProtection="1">
      <alignment horizontal="center" vertical="center" shrinkToFit="1"/>
      <protection hidden="1"/>
    </xf>
    <xf numFmtId="0" fontId="89" fillId="3" borderId="124" xfId="1" applyFont="1" applyFill="1" applyBorder="1" applyAlignment="1" applyProtection="1">
      <alignment horizontal="center" vertical="center" shrinkToFit="1"/>
      <protection hidden="1"/>
    </xf>
    <xf numFmtId="0" fontId="86" fillId="27" borderId="124" xfId="0" applyFont="1" applyFill="1" applyBorder="1" applyAlignment="1" applyProtection="1">
      <alignment horizontal="center" vertical="center" shrinkToFit="1"/>
      <protection hidden="1"/>
    </xf>
    <xf numFmtId="0" fontId="87" fillId="0" borderId="124" xfId="1" applyFont="1" applyFill="1" applyBorder="1" applyAlignment="1" applyProtection="1">
      <alignment horizontal="center" vertical="center" shrinkToFit="1"/>
      <protection hidden="1"/>
    </xf>
    <xf numFmtId="0" fontId="89" fillId="0" borderId="124" xfId="0" applyFont="1" applyBorder="1" applyAlignment="1" applyProtection="1">
      <alignment horizontal="center" vertical="center" shrinkToFit="1"/>
      <protection hidden="1"/>
    </xf>
    <xf numFmtId="165" fontId="89" fillId="3" borderId="124" xfId="1" applyNumberFormat="1" applyFont="1" applyFill="1" applyBorder="1" applyAlignment="1" applyProtection="1">
      <alignment horizontal="center" vertical="center" shrinkToFit="1"/>
      <protection hidden="1"/>
    </xf>
    <xf numFmtId="0" fontId="89" fillId="0" borderId="124" xfId="1" applyFont="1" applyFill="1" applyBorder="1" applyAlignment="1" applyProtection="1">
      <alignment horizontal="center" vertical="center" shrinkToFit="1"/>
      <protection hidden="1"/>
    </xf>
    <xf numFmtId="0" fontId="86" fillId="13" borderId="124" xfId="0" applyFont="1" applyFill="1" applyBorder="1" applyAlignment="1" applyProtection="1">
      <alignment horizontal="center" vertical="center" shrinkToFit="1"/>
      <protection hidden="1"/>
    </xf>
    <xf numFmtId="2" fontId="89" fillId="3" borderId="124" xfId="1" applyNumberFormat="1" applyFont="1" applyFill="1" applyBorder="1" applyAlignment="1" applyProtection="1">
      <alignment horizontal="center" vertical="center" shrinkToFit="1"/>
      <protection hidden="1"/>
    </xf>
    <xf numFmtId="0" fontId="87" fillId="3" borderId="124" xfId="1" applyFont="1" applyFill="1" applyBorder="1" applyAlignment="1" applyProtection="1">
      <alignment horizontal="center" vertical="center" wrapText="1" shrinkToFit="1"/>
      <protection hidden="1"/>
    </xf>
    <xf numFmtId="0" fontId="87" fillId="3" borderId="124" xfId="1" applyFont="1" applyFill="1" applyBorder="1" applyAlignment="1" applyProtection="1">
      <alignment horizontal="center" vertical="center" shrinkToFit="1"/>
      <protection hidden="1"/>
    </xf>
    <xf numFmtId="0" fontId="40" fillId="13" borderId="23" xfId="1" applyFont="1" applyFill="1" applyBorder="1" applyAlignment="1" applyProtection="1">
      <alignment horizontal="center" vertical="center"/>
      <protection hidden="1"/>
    </xf>
    <xf numFmtId="0" fontId="40" fillId="13" borderId="0" xfId="1" applyFont="1" applyFill="1" applyBorder="1" applyAlignment="1" applyProtection="1">
      <alignment horizontal="center" vertical="center"/>
      <protection hidden="1"/>
    </xf>
    <xf numFmtId="0" fontId="40" fillId="13" borderId="23" xfId="1" applyFont="1" applyFill="1" applyBorder="1" applyAlignment="1" applyProtection="1">
      <alignment horizontal="center" vertical="center" wrapText="1"/>
      <protection hidden="1"/>
    </xf>
    <xf numFmtId="0" fontId="40" fillId="13" borderId="0" xfId="1" applyFont="1" applyFill="1" applyBorder="1" applyAlignment="1" applyProtection="1">
      <alignment horizontal="center" vertical="center" wrapText="1"/>
      <protection hidden="1"/>
    </xf>
    <xf numFmtId="0" fontId="6" fillId="14" borderId="33" xfId="0" applyFont="1" applyFill="1" applyBorder="1" applyAlignment="1" applyProtection="1">
      <alignment horizontal="center" vertical="center" shrinkToFit="1"/>
      <protection hidden="1"/>
    </xf>
    <xf numFmtId="0" fontId="5" fillId="14" borderId="10" xfId="0" applyFont="1" applyFill="1" applyBorder="1" applyAlignment="1" applyProtection="1">
      <alignment horizontal="center" vertical="center"/>
      <protection hidden="1"/>
    </xf>
    <xf numFmtId="0" fontId="5" fillId="14" borderId="33" xfId="0" applyFont="1" applyFill="1" applyBorder="1" applyAlignment="1" applyProtection="1">
      <alignment horizontal="center" vertical="center"/>
      <protection hidden="1"/>
    </xf>
    <xf numFmtId="0" fontId="5" fillId="14" borderId="10" xfId="0" applyFont="1" applyFill="1" applyBorder="1" applyAlignment="1" applyProtection="1">
      <alignment horizontal="center" vertical="center" shrinkToFit="1"/>
      <protection hidden="1"/>
    </xf>
    <xf numFmtId="0" fontId="5" fillId="14" borderId="33" xfId="0" applyFont="1" applyFill="1" applyBorder="1" applyAlignment="1" applyProtection="1">
      <alignment horizontal="center" vertical="center" shrinkToFit="1"/>
      <protection hidden="1"/>
    </xf>
    <xf numFmtId="0" fontId="6" fillId="14" borderId="21" xfId="0" applyFont="1" applyFill="1" applyBorder="1" applyAlignment="1" applyProtection="1">
      <alignment horizontal="center" vertical="center"/>
      <protection hidden="1"/>
    </xf>
    <xf numFmtId="0" fontId="6" fillId="14" borderId="10" xfId="0" applyFont="1" applyFill="1" applyBorder="1" applyAlignment="1" applyProtection="1">
      <alignment horizontal="center" vertical="center"/>
      <protection hidden="1"/>
    </xf>
    <xf numFmtId="0" fontId="5" fillId="14" borderId="21" xfId="0" applyFont="1" applyFill="1" applyBorder="1" applyAlignment="1" applyProtection="1">
      <alignment horizontal="center" vertical="center" shrinkToFit="1"/>
      <protection hidden="1"/>
    </xf>
    <xf numFmtId="0" fontId="38" fillId="13" borderId="0" xfId="1" applyFont="1" applyFill="1" applyBorder="1" applyAlignment="1" applyProtection="1">
      <alignment horizontal="center" vertical="center" wrapText="1"/>
      <protection hidden="1"/>
    </xf>
    <xf numFmtId="0" fontId="5" fillId="14" borderId="33" xfId="0" applyFont="1" applyFill="1" applyBorder="1" applyAlignment="1" applyProtection="1">
      <alignment horizontal="center" vertical="center" wrapText="1"/>
      <protection hidden="1"/>
    </xf>
    <xf numFmtId="0" fontId="6" fillId="14" borderId="10" xfId="0" applyFont="1" applyFill="1" applyBorder="1" applyAlignment="1" applyProtection="1">
      <alignment horizontal="center" vertical="center" shrinkToFit="1"/>
      <protection hidden="1"/>
    </xf>
    <xf numFmtId="0" fontId="6" fillId="14" borderId="33" xfId="0" applyFont="1" applyFill="1" applyBorder="1" applyAlignment="1" applyProtection="1">
      <alignment horizontal="center" vertical="center"/>
      <protection hidden="1"/>
    </xf>
    <xf numFmtId="0" fontId="31" fillId="12" borderId="30" xfId="0" applyFont="1" applyFill="1" applyBorder="1" applyAlignment="1" applyProtection="1">
      <alignment horizontal="center" vertical="center"/>
      <protection hidden="1"/>
    </xf>
    <xf numFmtId="0" fontId="31" fillId="12" borderId="6" xfId="0" applyFont="1" applyFill="1" applyBorder="1" applyAlignment="1" applyProtection="1">
      <alignment horizontal="center" vertical="center"/>
      <protection hidden="1"/>
    </xf>
    <xf numFmtId="164" fontId="28" fillId="14" borderId="45" xfId="0" applyNumberFormat="1" applyFont="1" applyFill="1" applyBorder="1" applyAlignment="1" applyProtection="1">
      <alignment horizontal="center" vertical="center" shrinkToFit="1"/>
      <protection hidden="1"/>
    </xf>
    <xf numFmtId="0" fontId="5" fillId="14" borderId="21" xfId="0" applyFont="1" applyFill="1" applyBorder="1" applyAlignment="1" applyProtection="1">
      <alignment horizontal="center" vertical="center"/>
      <protection hidden="1"/>
    </xf>
    <xf numFmtId="0" fontId="89" fillId="3" borderId="124" xfId="1" applyFont="1" applyFill="1" applyBorder="1" applyAlignment="1" applyProtection="1">
      <alignment horizontal="center" vertical="center" shrinkToFit="1"/>
      <protection locked="0" hidden="1"/>
    </xf>
    <xf numFmtId="0" fontId="31" fillId="12" borderId="37" xfId="0" applyFont="1" applyFill="1" applyBorder="1" applyAlignment="1" applyProtection="1">
      <alignment horizontal="center" vertical="center"/>
      <protection hidden="1"/>
    </xf>
    <xf numFmtId="0" fontId="31" fillId="13" borderId="139" xfId="0" applyFont="1" applyFill="1" applyBorder="1" applyAlignment="1">
      <alignment horizontal="center" vertical="center" wrapText="1"/>
    </xf>
    <xf numFmtId="0" fontId="31" fillId="13" borderId="140" xfId="0" applyFont="1" applyFill="1" applyBorder="1" applyAlignment="1">
      <alignment horizontal="center" vertical="center" wrapText="1"/>
    </xf>
    <xf numFmtId="0" fontId="4" fillId="3" borderId="110" xfId="0" applyFont="1" applyFill="1" applyBorder="1" applyAlignment="1" applyProtection="1">
      <alignment horizontal="center" vertical="center"/>
      <protection hidden="1"/>
    </xf>
    <xf numFmtId="0" fontId="4" fillId="3" borderId="17" xfId="0" applyFont="1" applyFill="1" applyBorder="1" applyAlignment="1" applyProtection="1">
      <alignment horizontal="center" vertical="center"/>
      <protection hidden="1"/>
    </xf>
    <xf numFmtId="0" fontId="4" fillId="3" borderId="39" xfId="0" applyFont="1" applyFill="1" applyBorder="1" applyAlignment="1" applyProtection="1">
      <alignment horizontal="center" vertical="center"/>
      <protection hidden="1"/>
    </xf>
    <xf numFmtId="0" fontId="11" fillId="0" borderId="0" xfId="0" applyFont="1" applyAlignment="1" applyProtection="1">
      <alignment horizontal="center"/>
      <protection hidden="1"/>
    </xf>
    <xf numFmtId="0" fontId="31" fillId="13" borderId="8" xfId="0" applyFont="1" applyFill="1" applyBorder="1" applyAlignment="1">
      <alignment horizontal="center" vertical="center"/>
    </xf>
    <xf numFmtId="0" fontId="31" fillId="13" borderId="9" xfId="0" applyFont="1" applyFill="1" applyBorder="1" applyAlignment="1">
      <alignment horizontal="center" vertical="center"/>
    </xf>
    <xf numFmtId="0" fontId="86" fillId="28" borderId="124" xfId="0" applyFont="1" applyFill="1" applyBorder="1" applyAlignment="1" applyProtection="1">
      <alignment horizontal="center" vertical="center" shrinkToFit="1"/>
      <protection hidden="1"/>
    </xf>
    <xf numFmtId="0" fontId="70" fillId="23" borderId="0" xfId="0" applyFont="1" applyFill="1" applyAlignment="1" applyProtection="1">
      <alignment horizontal="center" vertical="center"/>
      <protection hidden="1"/>
    </xf>
    <xf numFmtId="0" fontId="43" fillId="23" borderId="0" xfId="0" applyFont="1" applyFill="1" applyAlignment="1" applyProtection="1">
      <alignment horizontal="center" vertical="center" shrinkToFit="1"/>
      <protection hidden="1"/>
    </xf>
    <xf numFmtId="0" fontId="68" fillId="22" borderId="45" xfId="0" applyFont="1" applyFill="1" applyBorder="1" applyAlignment="1" applyProtection="1">
      <alignment horizontal="center" vertical="center"/>
      <protection hidden="1"/>
    </xf>
    <xf numFmtId="164" fontId="69" fillId="14" borderId="45" xfId="0" applyNumberFormat="1" applyFont="1" applyFill="1" applyBorder="1" applyAlignment="1" applyProtection="1">
      <alignment horizontal="center" vertical="center" shrinkToFit="1"/>
      <protection hidden="1"/>
    </xf>
    <xf numFmtId="0" fontId="2" fillId="5" borderId="6" xfId="0" applyFont="1" applyFill="1" applyBorder="1" applyAlignment="1" applyProtection="1">
      <alignment horizontal="center" vertical="center"/>
      <protection hidden="1"/>
    </xf>
    <xf numFmtId="0" fontId="2" fillId="5" borderId="37" xfId="0" applyFont="1" applyFill="1" applyBorder="1" applyAlignment="1" applyProtection="1">
      <alignment horizontal="center" vertical="center"/>
      <protection hidden="1"/>
    </xf>
    <xf numFmtId="0" fontId="2" fillId="5" borderId="30" xfId="0" applyFont="1" applyFill="1" applyBorder="1" applyAlignment="1" applyProtection="1">
      <alignment horizontal="center" vertical="center"/>
      <protection hidden="1"/>
    </xf>
    <xf numFmtId="0" fontId="37" fillId="5" borderId="30" xfId="0" applyFont="1" applyFill="1" applyBorder="1" applyAlignment="1" applyProtection="1">
      <alignment horizontal="center" vertical="center"/>
      <protection hidden="1"/>
    </xf>
    <xf numFmtId="0" fontId="37" fillId="5" borderId="6" xfId="0" applyFont="1" applyFill="1" applyBorder="1" applyAlignment="1" applyProtection="1">
      <alignment horizontal="center" vertical="center"/>
      <protection hidden="1"/>
    </xf>
    <xf numFmtId="0" fontId="37" fillId="5" borderId="37" xfId="0" applyFont="1" applyFill="1" applyBorder="1" applyAlignment="1" applyProtection="1">
      <alignment horizontal="center" vertical="center"/>
      <protection hidden="1"/>
    </xf>
    <xf numFmtId="0" fontId="49" fillId="0" borderId="0" xfId="0" applyFont="1" applyAlignment="1" applyProtection="1">
      <alignment horizontal="center" vertical="center"/>
      <protection hidden="1"/>
    </xf>
    <xf numFmtId="0" fontId="49" fillId="0" borderId="36" xfId="0" applyFont="1" applyBorder="1" applyAlignment="1" applyProtection="1">
      <alignment horizontal="center" vertical="center"/>
      <protection hidden="1"/>
    </xf>
    <xf numFmtId="0" fontId="5" fillId="14" borderId="21" xfId="0" applyFont="1" applyFill="1" applyBorder="1" applyAlignment="1" applyProtection="1">
      <alignment horizontal="center" vertical="center" wrapText="1"/>
      <protection hidden="1"/>
    </xf>
    <xf numFmtId="0" fontId="95" fillId="14" borderId="33" xfId="0" applyFont="1" applyFill="1" applyBorder="1" applyAlignment="1" applyProtection="1">
      <alignment horizontal="center" vertical="center" wrapText="1"/>
      <protection hidden="1"/>
    </xf>
    <xf numFmtId="0" fontId="6" fillId="14" borderId="21" xfId="0" applyFont="1" applyFill="1" applyBorder="1" applyAlignment="1" applyProtection="1">
      <alignment horizontal="center" vertical="center" shrinkToFit="1"/>
      <protection hidden="1"/>
    </xf>
    <xf numFmtId="0" fontId="4" fillId="0" borderId="0" xfId="0" applyFont="1" applyAlignment="1" applyProtection="1">
      <alignment horizontal="center" vertical="center"/>
      <protection hidden="1"/>
    </xf>
    <xf numFmtId="164" fontId="84" fillId="3" borderId="45" xfId="0" applyNumberFormat="1" applyFont="1" applyFill="1" applyBorder="1" applyAlignment="1" applyProtection="1">
      <alignment horizontal="center" vertical="center"/>
      <protection hidden="1"/>
    </xf>
    <xf numFmtId="0" fontId="31" fillId="13" borderId="0" xfId="0" applyFont="1" applyFill="1" applyAlignment="1" applyProtection="1">
      <alignment horizontal="center" vertical="center"/>
      <protection hidden="1"/>
    </xf>
    <xf numFmtId="164" fontId="28" fillId="14" borderId="0" xfId="0" applyNumberFormat="1" applyFont="1" applyFill="1" applyAlignment="1" applyProtection="1">
      <alignment horizontal="center" vertical="center" shrinkToFit="1"/>
      <protection hidden="1"/>
    </xf>
    <xf numFmtId="0" fontId="67" fillId="22" borderId="45" xfId="0" applyFont="1" applyFill="1" applyBorder="1" applyAlignment="1" applyProtection="1">
      <alignment horizontal="center"/>
      <protection hidden="1"/>
    </xf>
    <xf numFmtId="0" fontId="28" fillId="14" borderId="0" xfId="0" applyFont="1" applyFill="1" applyAlignment="1" applyProtection="1">
      <alignment horizontal="center" vertical="center"/>
      <protection locked="0" hidden="1"/>
    </xf>
    <xf numFmtId="164" fontId="27" fillId="14" borderId="45" xfId="0" applyNumberFormat="1" applyFont="1" applyFill="1" applyBorder="1" applyAlignment="1" applyProtection="1">
      <alignment horizontal="center" vertical="center" shrinkToFit="1"/>
      <protection hidden="1"/>
    </xf>
    <xf numFmtId="22" fontId="75" fillId="0" borderId="0" xfId="0" applyNumberFormat="1" applyFont="1" applyAlignment="1" applyProtection="1">
      <alignment horizontal="center" vertical="center" shrinkToFit="1" readingOrder="2"/>
      <protection hidden="1"/>
    </xf>
    <xf numFmtId="0" fontId="1" fillId="0" borderId="126" xfId="0" applyFont="1" applyBorder="1" applyAlignment="1" applyProtection="1">
      <alignment horizontal="right" vertical="center" shrinkToFit="1"/>
      <protection hidden="1"/>
    </xf>
    <xf numFmtId="0" fontId="1" fillId="0" borderId="20" xfId="0" applyFont="1" applyBorder="1" applyAlignment="1" applyProtection="1">
      <alignment horizontal="right" vertical="center" shrinkToFit="1"/>
      <protection hidden="1"/>
    </xf>
    <xf numFmtId="0" fontId="76" fillId="3" borderId="20" xfId="1" applyNumberFormat="1" applyFont="1" applyFill="1" applyBorder="1" applyAlignment="1" applyProtection="1">
      <alignment horizontal="center" vertical="center" shrinkToFit="1"/>
      <protection hidden="1"/>
    </xf>
    <xf numFmtId="0" fontId="1" fillId="0" borderId="20" xfId="0" applyFont="1" applyBorder="1" applyAlignment="1" applyProtection="1">
      <alignment horizontal="center" vertical="center" shrinkToFit="1"/>
      <protection hidden="1"/>
    </xf>
    <xf numFmtId="0" fontId="75" fillId="3" borderId="20" xfId="0" applyFont="1" applyFill="1" applyBorder="1" applyAlignment="1" applyProtection="1">
      <alignment horizontal="center" vertical="center" shrinkToFit="1"/>
      <protection hidden="1"/>
    </xf>
    <xf numFmtId="0" fontId="1" fillId="3" borderId="20" xfId="0" applyFont="1" applyFill="1" applyBorder="1" applyAlignment="1" applyProtection="1">
      <alignment horizontal="center" vertical="center" shrinkToFit="1"/>
      <protection hidden="1"/>
    </xf>
    <xf numFmtId="0" fontId="8" fillId="3" borderId="19" xfId="0" applyFont="1" applyFill="1" applyBorder="1" applyAlignment="1" applyProtection="1">
      <alignment horizontal="center" vertical="center" shrinkToFit="1"/>
      <protection hidden="1"/>
    </xf>
    <xf numFmtId="0" fontId="8" fillId="3" borderId="129" xfId="0" applyFont="1" applyFill="1" applyBorder="1" applyAlignment="1" applyProtection="1">
      <alignment horizontal="center" vertical="center" shrinkToFit="1"/>
      <protection hidden="1"/>
    </xf>
    <xf numFmtId="0" fontId="75" fillId="0" borderId="127" xfId="0" applyFont="1" applyBorder="1" applyAlignment="1" applyProtection="1">
      <alignment horizontal="right" vertical="center" shrinkToFit="1"/>
      <protection hidden="1"/>
    </xf>
    <xf numFmtId="0" fontId="75" fillId="0" borderId="18" xfId="0" applyFont="1" applyBorder="1" applyAlignment="1" applyProtection="1">
      <alignment horizontal="right" vertical="center" shrinkToFit="1"/>
      <protection hidden="1"/>
    </xf>
    <xf numFmtId="0" fontId="77" fillId="3" borderId="18" xfId="0" applyFont="1" applyFill="1" applyBorder="1" applyAlignment="1" applyProtection="1">
      <alignment horizontal="center" vertical="center" shrinkToFit="1"/>
      <protection hidden="1"/>
    </xf>
    <xf numFmtId="0" fontId="1" fillId="3" borderId="115" xfId="0" applyFont="1" applyFill="1" applyBorder="1" applyAlignment="1" applyProtection="1">
      <alignment horizontal="center" vertical="center" shrinkToFit="1"/>
      <protection hidden="1"/>
    </xf>
    <xf numFmtId="0" fontId="77" fillId="0" borderId="18" xfId="0" applyFont="1" applyBorder="1" applyAlignment="1" applyProtection="1">
      <alignment horizontal="center" vertical="center" shrinkToFit="1"/>
      <protection hidden="1"/>
    </xf>
    <xf numFmtId="0" fontId="1" fillId="3" borderId="18" xfId="0" applyFont="1" applyFill="1" applyBorder="1" applyAlignment="1" applyProtection="1">
      <alignment horizontal="center" vertical="center" shrinkToFit="1"/>
      <protection hidden="1"/>
    </xf>
    <xf numFmtId="0" fontId="8" fillId="0" borderId="18" xfId="0" applyFont="1" applyBorder="1" applyAlignment="1" applyProtection="1">
      <alignment horizontal="center" vertical="center" shrinkToFit="1"/>
      <protection hidden="1"/>
    </xf>
    <xf numFmtId="0" fontId="8" fillId="0" borderId="29" xfId="0" applyFont="1" applyBorder="1" applyAlignment="1" applyProtection="1">
      <alignment horizontal="center" vertical="center" shrinkToFit="1"/>
      <protection hidden="1"/>
    </xf>
    <xf numFmtId="0" fontId="75" fillId="0" borderId="9" xfId="0" applyFont="1" applyBorder="1" applyAlignment="1" applyProtection="1">
      <alignment horizontal="center" vertical="center" shrinkToFit="1" readingOrder="2"/>
      <protection hidden="1"/>
    </xf>
    <xf numFmtId="0" fontId="75" fillId="3" borderId="18" xfId="0" applyFont="1" applyFill="1" applyBorder="1" applyAlignment="1" applyProtection="1">
      <alignment horizontal="center" vertical="center" shrinkToFit="1"/>
      <protection hidden="1"/>
    </xf>
    <xf numFmtId="0" fontId="77" fillId="0" borderId="29" xfId="0" applyFont="1" applyBorder="1" applyAlignment="1" applyProtection="1">
      <alignment horizontal="center" vertical="center" shrinkToFit="1"/>
      <protection hidden="1"/>
    </xf>
    <xf numFmtId="0" fontId="75" fillId="24" borderId="31" xfId="0" applyFont="1" applyFill="1" applyBorder="1" applyAlignment="1" applyProtection="1">
      <alignment horizontal="center" vertical="center" shrinkToFit="1"/>
      <protection hidden="1"/>
    </xf>
    <xf numFmtId="0" fontId="75" fillId="24" borderId="19" xfId="0" applyFont="1" applyFill="1" applyBorder="1" applyAlignment="1" applyProtection="1">
      <alignment horizontal="center" vertical="center" shrinkToFit="1"/>
      <protection hidden="1"/>
    </xf>
    <xf numFmtId="164" fontId="75" fillId="24" borderId="19" xfId="0" applyNumberFormat="1" applyFont="1" applyFill="1" applyBorder="1" applyAlignment="1" applyProtection="1">
      <alignment horizontal="center" vertical="center" shrinkToFit="1"/>
      <protection hidden="1"/>
    </xf>
    <xf numFmtId="0" fontId="78" fillId="6" borderId="31" xfId="0" applyFont="1" applyFill="1" applyBorder="1" applyAlignment="1" applyProtection="1">
      <alignment horizontal="center" shrinkToFit="1"/>
      <protection hidden="1"/>
    </xf>
    <xf numFmtId="0" fontId="78" fillId="6" borderId="19" xfId="0" applyFont="1" applyFill="1" applyBorder="1" applyAlignment="1" applyProtection="1">
      <alignment horizontal="center" shrinkToFit="1"/>
      <protection hidden="1"/>
    </xf>
    <xf numFmtId="0" fontId="78" fillId="6" borderId="119" xfId="0" applyFont="1" applyFill="1" applyBorder="1" applyAlignment="1" applyProtection="1">
      <alignment horizontal="center" shrinkToFit="1"/>
      <protection hidden="1"/>
    </xf>
    <xf numFmtId="0" fontId="78" fillId="6" borderId="76" xfId="0" applyFont="1" applyFill="1" applyBorder="1" applyAlignment="1" applyProtection="1">
      <alignment horizontal="center" vertical="center" shrinkToFit="1"/>
      <protection hidden="1"/>
    </xf>
    <xf numFmtId="0" fontId="78" fillId="6" borderId="0" xfId="0" applyFont="1" applyFill="1" applyAlignment="1" applyProtection="1">
      <alignment horizontal="center" vertical="center" shrinkToFit="1"/>
      <protection hidden="1"/>
    </xf>
    <xf numFmtId="0" fontId="78" fillId="6" borderId="120" xfId="0" applyFont="1" applyFill="1" applyBorder="1" applyAlignment="1" applyProtection="1">
      <alignment horizontal="center" vertical="center" shrinkToFit="1"/>
      <protection hidden="1"/>
    </xf>
    <xf numFmtId="0" fontId="1" fillId="0" borderId="127" xfId="0" applyFont="1" applyBorder="1" applyAlignment="1" applyProtection="1">
      <alignment horizontal="right" vertical="center" shrinkToFit="1"/>
      <protection hidden="1"/>
    </xf>
    <xf numFmtId="0" fontId="1" fillId="0" borderId="18" xfId="0" applyFont="1" applyBorder="1" applyAlignment="1" applyProtection="1">
      <alignment horizontal="right" vertical="center" shrinkToFit="1"/>
      <protection hidden="1"/>
    </xf>
    <xf numFmtId="0" fontId="75" fillId="0" borderId="128" xfId="0" applyFont="1" applyBorder="1" applyAlignment="1" applyProtection="1">
      <alignment horizontal="right" vertical="center" shrinkToFit="1"/>
      <protection hidden="1"/>
    </xf>
    <xf numFmtId="0" fontId="75" fillId="0" borderId="19" xfId="0" applyFont="1" applyBorder="1" applyAlignment="1" applyProtection="1">
      <alignment horizontal="right" vertical="center" shrinkToFit="1"/>
      <protection hidden="1"/>
    </xf>
    <xf numFmtId="0" fontId="85" fillId="16" borderId="5" xfId="0" applyFont="1" applyFill="1" applyBorder="1" applyAlignment="1" applyProtection="1">
      <alignment horizontal="right" vertical="top" wrapText="1"/>
      <protection hidden="1"/>
    </xf>
    <xf numFmtId="0" fontId="85" fillId="16" borderId="5" xfId="0" applyFont="1" applyFill="1" applyBorder="1" applyAlignment="1" applyProtection="1">
      <alignment horizontal="right" vertical="top"/>
      <protection hidden="1"/>
    </xf>
    <xf numFmtId="0" fontId="85" fillId="16" borderId="0" xfId="0" applyFont="1" applyFill="1" applyAlignment="1" applyProtection="1">
      <alignment horizontal="right" vertical="top"/>
      <protection hidden="1"/>
    </xf>
    <xf numFmtId="0" fontId="32" fillId="2" borderId="34" xfId="0" applyFont="1" applyFill="1" applyBorder="1" applyAlignment="1" applyProtection="1">
      <alignment horizontal="center" vertical="center" shrinkToFit="1"/>
      <protection hidden="1"/>
    </xf>
    <xf numFmtId="0" fontId="32" fillId="2" borderId="20" xfId="0" applyFont="1" applyFill="1" applyBorder="1" applyAlignment="1" applyProtection="1">
      <alignment horizontal="center" vertical="center" shrinkToFit="1"/>
      <protection hidden="1"/>
    </xf>
    <xf numFmtId="0" fontId="32" fillId="2" borderId="35" xfId="0" applyFont="1" applyFill="1" applyBorder="1" applyAlignment="1" applyProtection="1">
      <alignment horizontal="center" vertical="center" shrinkToFit="1"/>
      <protection hidden="1"/>
    </xf>
    <xf numFmtId="0" fontId="32" fillId="0" borderId="33" xfId="0" applyFont="1" applyBorder="1" applyAlignment="1" applyProtection="1">
      <alignment horizontal="center" vertical="center" shrinkToFit="1"/>
      <protection hidden="1"/>
    </xf>
    <xf numFmtId="0" fontId="8" fillId="3" borderId="18" xfId="0" applyFont="1" applyFill="1" applyBorder="1" applyAlignment="1" applyProtection="1">
      <alignment horizontal="center" vertical="center" shrinkToFit="1"/>
      <protection hidden="1"/>
    </xf>
    <xf numFmtId="0" fontId="77" fillId="3" borderId="29" xfId="0" applyFont="1" applyFill="1" applyBorder="1" applyAlignment="1" applyProtection="1">
      <alignment horizontal="center" vertical="center" shrinkToFit="1"/>
      <protection hidden="1"/>
    </xf>
    <xf numFmtId="49" fontId="8" fillId="3" borderId="19" xfId="0" applyNumberFormat="1" applyFont="1" applyFill="1" applyBorder="1" applyAlignment="1" applyProtection="1">
      <alignment horizontal="center" vertical="center" shrinkToFit="1"/>
      <protection hidden="1"/>
    </xf>
    <xf numFmtId="0" fontId="0" fillId="27" borderId="125" xfId="0" applyFill="1" applyBorder="1" applyAlignment="1" applyProtection="1">
      <alignment horizontal="center" vertical="center"/>
      <protection hidden="1"/>
    </xf>
    <xf numFmtId="0" fontId="0" fillId="27" borderId="0" xfId="0" applyFill="1" applyAlignment="1" applyProtection="1">
      <alignment horizontal="center" vertical="center" wrapText="1"/>
      <protection hidden="1"/>
    </xf>
    <xf numFmtId="0" fontId="0" fillId="27" borderId="141" xfId="0" applyFill="1" applyBorder="1" applyAlignment="1" applyProtection="1">
      <alignment horizontal="center" vertical="center" wrapText="1"/>
      <protection hidden="1"/>
    </xf>
    <xf numFmtId="164" fontId="77" fillId="3" borderId="18" xfId="0" applyNumberFormat="1" applyFont="1" applyFill="1" applyBorder="1" applyAlignment="1" applyProtection="1">
      <alignment horizontal="right" shrinkToFit="1"/>
      <protection hidden="1"/>
    </xf>
    <xf numFmtId="164" fontId="77" fillId="3" borderId="118" xfId="0" applyNumberFormat="1" applyFont="1" applyFill="1" applyBorder="1" applyAlignment="1" applyProtection="1">
      <alignment horizontal="right" shrinkToFit="1"/>
      <protection hidden="1"/>
    </xf>
    <xf numFmtId="164" fontId="77" fillId="3" borderId="18" xfId="0" applyNumberFormat="1" applyFont="1" applyFill="1" applyBorder="1" applyAlignment="1" applyProtection="1">
      <alignment horizontal="right" vertical="center" shrinkToFit="1"/>
      <protection hidden="1"/>
    </xf>
    <xf numFmtId="164" fontId="77" fillId="3" borderId="118" xfId="0" applyNumberFormat="1" applyFont="1" applyFill="1" applyBorder="1" applyAlignment="1" applyProtection="1">
      <alignment horizontal="right" vertical="center" shrinkToFit="1"/>
      <protection hidden="1"/>
    </xf>
    <xf numFmtId="0" fontId="8" fillId="3" borderId="118" xfId="0" applyFont="1" applyFill="1" applyBorder="1" applyAlignment="1" applyProtection="1">
      <alignment horizontal="center" vertical="center" shrinkToFit="1"/>
      <protection hidden="1"/>
    </xf>
    <xf numFmtId="0" fontId="75" fillId="3" borderId="18" xfId="0" applyFont="1" applyFill="1" applyBorder="1" applyAlignment="1" applyProtection="1">
      <alignment horizontal="right" vertical="center" shrinkToFit="1"/>
      <protection hidden="1"/>
    </xf>
    <xf numFmtId="0" fontId="75" fillId="3" borderId="118" xfId="0" applyFont="1" applyFill="1" applyBorder="1" applyAlignment="1" applyProtection="1">
      <alignment horizontal="right" vertical="center" shrinkToFit="1"/>
      <protection hidden="1"/>
    </xf>
    <xf numFmtId="0" fontId="8" fillId="0" borderId="117" xfId="0" applyFont="1" applyBorder="1" applyAlignment="1" applyProtection="1">
      <alignment horizontal="center" vertical="center" shrinkToFit="1"/>
      <protection hidden="1"/>
    </xf>
    <xf numFmtId="165" fontId="77" fillId="3" borderId="18" xfId="0" applyNumberFormat="1" applyFont="1" applyFill="1" applyBorder="1" applyAlignment="1" applyProtection="1">
      <alignment horizontal="center" vertical="center" shrinkToFit="1"/>
      <protection hidden="1"/>
    </xf>
    <xf numFmtId="0" fontId="8" fillId="0" borderId="117" xfId="0" applyFont="1" applyBorder="1" applyAlignment="1" applyProtection="1">
      <alignment horizontal="right" vertical="center" shrinkToFit="1"/>
      <protection hidden="1"/>
    </xf>
    <xf numFmtId="0" fontId="8" fillId="0" borderId="18" xfId="0" applyFont="1" applyBorder="1" applyAlignment="1" applyProtection="1">
      <alignment horizontal="right" vertical="center" shrinkToFit="1"/>
      <protection hidden="1"/>
    </xf>
    <xf numFmtId="49" fontId="77" fillId="3" borderId="19" xfId="0" applyNumberFormat="1" applyFont="1" applyFill="1" applyBorder="1" applyAlignment="1" applyProtection="1">
      <alignment horizontal="center" vertical="center" shrinkToFit="1"/>
      <protection hidden="1"/>
    </xf>
    <xf numFmtId="0" fontId="77" fillId="3" borderId="19" xfId="0" applyFont="1" applyFill="1" applyBorder="1" applyAlignment="1" applyProtection="1">
      <alignment horizontal="center" vertical="center" shrinkToFit="1"/>
      <protection hidden="1"/>
    </xf>
    <xf numFmtId="0" fontId="82" fillId="0" borderId="17" xfId="0" applyFont="1" applyBorder="1" applyAlignment="1" applyProtection="1">
      <alignment horizontal="right" vertical="center" wrapText="1" shrinkToFit="1"/>
      <protection hidden="1"/>
    </xf>
    <xf numFmtId="0" fontId="3" fillId="0" borderId="19" xfId="0" applyFont="1" applyBorder="1" applyAlignment="1" applyProtection="1">
      <alignment horizontal="center" vertical="center" shrinkToFit="1"/>
      <protection hidden="1"/>
    </xf>
    <xf numFmtId="0" fontId="6" fillId="0" borderId="0" xfId="0" applyFont="1" applyAlignment="1" applyProtection="1">
      <alignment horizontal="center" vertical="center" shrinkToFit="1"/>
      <protection hidden="1"/>
    </xf>
    <xf numFmtId="0" fontId="3" fillId="0" borderId="0" xfId="0" applyFont="1" applyAlignment="1" applyProtection="1">
      <alignment horizontal="center" vertical="center" shrinkToFit="1"/>
      <protection hidden="1"/>
    </xf>
    <xf numFmtId="0" fontId="6" fillId="0" borderId="0" xfId="0" applyFont="1" applyAlignment="1" applyProtection="1">
      <alignment horizontal="right" vertical="center" shrinkToFit="1"/>
      <protection hidden="1"/>
    </xf>
    <xf numFmtId="0" fontId="6" fillId="0" borderId="0" xfId="0" applyFont="1" applyAlignment="1" applyProtection="1">
      <alignment horizontal="center" shrinkToFit="1"/>
      <protection hidden="1"/>
    </xf>
    <xf numFmtId="0" fontId="3" fillId="0" borderId="0" xfId="0" applyFont="1" applyAlignment="1" applyProtection="1">
      <alignment horizontal="center" shrinkToFit="1"/>
      <protection hidden="1"/>
    </xf>
    <xf numFmtId="0" fontId="5" fillId="0" borderId="0" xfId="0" applyFont="1" applyAlignment="1" applyProtection="1">
      <alignment horizontal="right" shrinkToFit="1"/>
      <protection hidden="1"/>
    </xf>
    <xf numFmtId="0" fontId="1" fillId="0" borderId="18" xfId="0" applyFont="1" applyBorder="1" applyAlignment="1" applyProtection="1">
      <alignment horizontal="center" vertical="center" shrinkToFit="1"/>
      <protection hidden="1"/>
    </xf>
    <xf numFmtId="0" fontId="32" fillId="0" borderId="73" xfId="0" applyFont="1" applyBorder="1" applyAlignment="1" applyProtection="1">
      <alignment horizontal="center" vertical="top" shrinkToFit="1"/>
      <protection hidden="1"/>
    </xf>
    <xf numFmtId="0" fontId="41" fillId="0" borderId="17" xfId="0" applyFont="1" applyBorder="1" applyAlignment="1" applyProtection="1">
      <alignment horizontal="center" shrinkToFit="1"/>
      <protection hidden="1"/>
    </xf>
    <xf numFmtId="0" fontId="1" fillId="0" borderId="1" xfId="0" applyFont="1" applyBorder="1" applyAlignment="1" applyProtection="1">
      <alignment horizontal="right" vertical="center" shrinkToFit="1"/>
      <protection hidden="1"/>
    </xf>
    <xf numFmtId="0" fontId="1" fillId="0" borderId="17" xfId="0" applyFont="1" applyBorder="1" applyAlignment="1" applyProtection="1">
      <alignment horizontal="right" vertical="center" shrinkToFit="1"/>
      <protection hidden="1"/>
    </xf>
    <xf numFmtId="0" fontId="1" fillId="0" borderId="121" xfId="0" applyFont="1" applyBorder="1" applyAlignment="1" applyProtection="1">
      <alignment horizontal="right" vertical="center" shrinkToFit="1"/>
      <protection hidden="1"/>
    </xf>
    <xf numFmtId="0" fontId="78" fillId="6" borderId="1" xfId="0" applyFont="1" applyFill="1" applyBorder="1" applyAlignment="1" applyProtection="1">
      <alignment horizontal="center" vertical="center" shrinkToFit="1"/>
      <protection hidden="1"/>
    </xf>
    <xf numFmtId="0" fontId="78" fillId="6" borderId="17" xfId="0" applyFont="1" applyFill="1" applyBorder="1" applyAlignment="1" applyProtection="1">
      <alignment horizontal="center" vertical="center" shrinkToFit="1"/>
      <protection hidden="1"/>
    </xf>
    <xf numFmtId="0" fontId="7" fillId="0" borderId="0" xfId="0" applyFont="1" applyAlignment="1" applyProtection="1">
      <alignment horizontal="center" vertical="center" shrinkToFit="1"/>
      <protection hidden="1"/>
    </xf>
    <xf numFmtId="0" fontId="4" fillId="0" borderId="0" xfId="0" applyFont="1" applyAlignment="1" applyProtection="1">
      <alignment horizontal="center" vertical="center" shrinkToFit="1"/>
      <protection hidden="1"/>
    </xf>
    <xf numFmtId="0" fontId="7" fillId="0" borderId="0" xfId="0" applyFont="1" applyAlignment="1" applyProtection="1">
      <alignment horizontal="right" vertical="top" shrinkToFit="1"/>
      <protection hidden="1"/>
    </xf>
    <xf numFmtId="0" fontId="5" fillId="0" borderId="0" xfId="0" applyFont="1" applyAlignment="1" applyProtection="1">
      <alignment horizontal="center" vertical="center" shrinkToFit="1"/>
      <protection hidden="1"/>
    </xf>
    <xf numFmtId="0" fontId="77" fillId="0" borderId="117" xfId="0" applyFont="1" applyBorder="1" applyAlignment="1" applyProtection="1">
      <alignment horizontal="right" vertical="center" shrinkToFit="1"/>
      <protection hidden="1"/>
    </xf>
    <xf numFmtId="0" fontId="77" fillId="0" borderId="18" xfId="0" applyFont="1" applyBorder="1" applyAlignment="1" applyProtection="1">
      <alignment horizontal="right" vertical="center" shrinkToFit="1"/>
      <protection hidden="1"/>
    </xf>
    <xf numFmtId="0" fontId="77" fillId="0" borderId="31" xfId="0" applyFont="1" applyBorder="1" applyAlignment="1" applyProtection="1">
      <alignment horizontal="center" vertical="center" shrinkToFit="1"/>
      <protection hidden="1"/>
    </xf>
    <xf numFmtId="0" fontId="77" fillId="0" borderId="19" xfId="0" applyFont="1" applyBorder="1" applyAlignment="1" applyProtection="1">
      <alignment horizontal="center" vertical="center" shrinkToFit="1"/>
      <protection hidden="1"/>
    </xf>
    <xf numFmtId="164" fontId="8" fillId="3" borderId="19" xfId="0" applyNumberFormat="1" applyFont="1" applyFill="1" applyBorder="1" applyAlignment="1" applyProtection="1">
      <alignment horizontal="center" vertical="center" shrinkToFit="1"/>
      <protection hidden="1"/>
    </xf>
    <xf numFmtId="164" fontId="8" fillId="3" borderId="119" xfId="0" applyNumberFormat="1" applyFont="1" applyFill="1" applyBorder="1" applyAlignment="1" applyProtection="1">
      <alignment horizontal="center" vertical="center" shrinkToFit="1"/>
      <protection hidden="1"/>
    </xf>
    <xf numFmtId="0" fontId="77" fillId="0" borderId="0" xfId="0" applyFont="1" applyAlignment="1" applyProtection="1">
      <alignment horizontal="center" vertical="center" shrinkToFit="1"/>
      <protection hidden="1"/>
    </xf>
    <xf numFmtId="0" fontId="77" fillId="0" borderId="119" xfId="0" applyFont="1" applyBorder="1" applyAlignment="1" applyProtection="1">
      <alignment horizontal="center" vertical="center" shrinkToFit="1"/>
      <protection hidden="1"/>
    </xf>
    <xf numFmtId="0" fontId="77" fillId="0" borderId="120" xfId="0" applyFont="1" applyBorder="1" applyAlignment="1" applyProtection="1">
      <alignment horizontal="center" vertical="center" shrinkToFit="1"/>
      <protection hidden="1"/>
    </xf>
    <xf numFmtId="0" fontId="77" fillId="0" borderId="76" xfId="0" applyFont="1" applyBorder="1" applyAlignment="1" applyProtection="1">
      <alignment horizontal="center" vertical="center" shrinkToFit="1"/>
      <protection hidden="1"/>
    </xf>
    <xf numFmtId="0" fontId="77" fillId="0" borderId="117" xfId="0" applyFont="1" applyBorder="1" applyAlignment="1" applyProtection="1">
      <alignment horizontal="center" vertical="center" shrinkToFit="1"/>
      <protection hidden="1"/>
    </xf>
    <xf numFmtId="0" fontId="78" fillId="6" borderId="121" xfId="0" applyFont="1" applyFill="1" applyBorder="1" applyAlignment="1" applyProtection="1">
      <alignment horizontal="center" vertical="center" shrinkToFit="1"/>
      <protection hidden="1"/>
    </xf>
    <xf numFmtId="0" fontId="42" fillId="4" borderId="60" xfId="0" applyFont="1" applyFill="1" applyBorder="1" applyAlignment="1" applyProtection="1">
      <alignment horizontal="center" vertical="center"/>
      <protection hidden="1"/>
    </xf>
    <xf numFmtId="0" fontId="42" fillId="4" borderId="63" xfId="0" applyFont="1" applyFill="1" applyBorder="1" applyAlignment="1" applyProtection="1">
      <alignment horizontal="center" vertical="center"/>
      <protection hidden="1"/>
    </xf>
    <xf numFmtId="0" fontId="39" fillId="4" borderId="0" xfId="0" applyFont="1" applyFill="1" applyAlignment="1" applyProtection="1">
      <alignment horizontal="center" vertical="center"/>
      <protection locked="0" hidden="1"/>
    </xf>
    <xf numFmtId="0" fontId="10" fillId="10" borderId="0" xfId="1" applyFont="1" applyFill="1" applyAlignment="1" applyProtection="1">
      <alignment horizontal="center" vertical="center"/>
      <protection hidden="1"/>
    </xf>
    <xf numFmtId="0" fontId="29" fillId="0" borderId="0" xfId="0" applyFont="1" applyAlignment="1" applyProtection="1">
      <alignment horizontal="center" vertical="center"/>
      <protection hidden="1"/>
    </xf>
    <xf numFmtId="0" fontId="42" fillId="4" borderId="59" xfId="0" applyFont="1" applyFill="1" applyBorder="1" applyAlignment="1" applyProtection="1">
      <alignment horizontal="center" vertical="center"/>
      <protection hidden="1"/>
    </xf>
    <xf numFmtId="0" fontId="42" fillId="4" borderId="62" xfId="0" applyFont="1" applyFill="1" applyBorder="1" applyAlignment="1" applyProtection="1">
      <alignment horizontal="center" vertical="center"/>
      <protection hidden="1"/>
    </xf>
    <xf numFmtId="0" fontId="42" fillId="4" borderId="69" xfId="0" applyFont="1" applyFill="1" applyBorder="1" applyAlignment="1" applyProtection="1">
      <alignment horizontal="center" vertical="center"/>
      <protection hidden="1"/>
    </xf>
    <xf numFmtId="0" fontId="42" fillId="4" borderId="70" xfId="0" applyFont="1" applyFill="1" applyBorder="1" applyAlignment="1" applyProtection="1">
      <alignment horizontal="center" vertical="center"/>
      <protection hidden="1"/>
    </xf>
    <xf numFmtId="0" fontId="42" fillId="4" borderId="71" xfId="0" applyFont="1" applyFill="1" applyBorder="1" applyAlignment="1" applyProtection="1">
      <alignment horizontal="center" vertical="center"/>
      <protection hidden="1"/>
    </xf>
    <xf numFmtId="0" fontId="2" fillId="3" borderId="40" xfId="0" applyFont="1" applyFill="1" applyBorder="1" applyAlignment="1" applyProtection="1">
      <alignment horizontal="center" vertical="center" textRotation="90" wrapText="1"/>
      <protection hidden="1"/>
    </xf>
    <xf numFmtId="0" fontId="2" fillId="3" borderId="41" xfId="0" applyFont="1" applyFill="1" applyBorder="1" applyAlignment="1" applyProtection="1">
      <alignment horizontal="center" vertical="center" textRotation="90" wrapText="1"/>
      <protection hidden="1"/>
    </xf>
    <xf numFmtId="0" fontId="42" fillId="4" borderId="61" xfId="0" applyFont="1" applyFill="1" applyBorder="1" applyAlignment="1" applyProtection="1">
      <alignment horizontal="center" vertical="center"/>
      <protection hidden="1"/>
    </xf>
    <xf numFmtId="0" fontId="42" fillId="4" borderId="64" xfId="0" applyFont="1" applyFill="1" applyBorder="1" applyAlignment="1" applyProtection="1">
      <alignment horizontal="center" vertical="center"/>
      <protection hidden="1"/>
    </xf>
    <xf numFmtId="0" fontId="34" fillId="18" borderId="0" xfId="0" applyFont="1" applyFill="1" applyAlignment="1" applyProtection="1">
      <alignment horizontal="center" vertical="center"/>
      <protection hidden="1"/>
    </xf>
    <xf numFmtId="0" fontId="34" fillId="18" borderId="44" xfId="0" applyFont="1" applyFill="1" applyBorder="1" applyAlignment="1" applyProtection="1">
      <alignment horizontal="center" vertical="center"/>
      <protection hidden="1"/>
    </xf>
    <xf numFmtId="0" fontId="29" fillId="17" borderId="0" xfId="0" applyFont="1" applyFill="1" applyAlignment="1" applyProtection="1">
      <alignment horizontal="center" vertical="center"/>
      <protection hidden="1"/>
    </xf>
    <xf numFmtId="0" fontId="29" fillId="19" borderId="48" xfId="0" applyFont="1" applyFill="1" applyBorder="1" applyAlignment="1" applyProtection="1">
      <alignment horizontal="center" vertical="center"/>
      <protection hidden="1"/>
    </xf>
    <xf numFmtId="0" fontId="29" fillId="19" borderId="53" xfId="0" applyFont="1" applyFill="1" applyBorder="1" applyAlignment="1" applyProtection="1">
      <alignment horizontal="center" vertical="center"/>
      <protection hidden="1"/>
    </xf>
    <xf numFmtId="0" fontId="29" fillId="19" borderId="54" xfId="0" applyFont="1" applyFill="1" applyBorder="1" applyAlignment="1" applyProtection="1">
      <alignment horizontal="center" vertical="center"/>
      <protection hidden="1"/>
    </xf>
    <xf numFmtId="0" fontId="29" fillId="19" borderId="55" xfId="0" applyFont="1" applyFill="1" applyBorder="1" applyAlignment="1" applyProtection="1">
      <alignment horizontal="center" vertical="center"/>
      <protection hidden="1"/>
    </xf>
    <xf numFmtId="0" fontId="29" fillId="9" borderId="0" xfId="0" applyFont="1" applyFill="1" applyAlignment="1" applyProtection="1">
      <alignment horizontal="center" vertical="center"/>
      <protection hidden="1"/>
    </xf>
    <xf numFmtId="0" fontId="29" fillId="4" borderId="0" xfId="0" applyFont="1" applyFill="1" applyAlignment="1" applyProtection="1">
      <alignment horizontal="center" vertical="center"/>
      <protection hidden="1"/>
    </xf>
    <xf numFmtId="0" fontId="79" fillId="25" borderId="138" xfId="0" applyFont="1" applyFill="1" applyBorder="1" applyAlignment="1">
      <alignment horizontal="center" vertical="center"/>
    </xf>
    <xf numFmtId="0" fontId="79" fillId="25" borderId="134" xfId="0" applyFont="1" applyFill="1" applyBorder="1" applyAlignment="1">
      <alignment horizontal="center" vertical="center"/>
    </xf>
    <xf numFmtId="0" fontId="29" fillId="0" borderId="123" xfId="0" applyFont="1" applyBorder="1" applyAlignment="1">
      <alignment horizontal="center" vertical="center"/>
    </xf>
    <xf numFmtId="0" fontId="29" fillId="0" borderId="0" xfId="0" applyFont="1" applyAlignment="1">
      <alignment horizontal="center" vertical="center"/>
    </xf>
    <xf numFmtId="0" fontId="29" fillId="0" borderId="42" xfId="0" applyFont="1" applyBorder="1" applyAlignment="1">
      <alignment horizontal="center" vertical="center"/>
    </xf>
    <xf numFmtId="0" fontId="29" fillId="0" borderId="17" xfId="0" applyFont="1" applyBorder="1" applyAlignment="1">
      <alignment horizontal="center" vertical="center"/>
    </xf>
    <xf numFmtId="0" fontId="68" fillId="25" borderId="28" xfId="0" applyFont="1" applyFill="1" applyBorder="1" applyAlignment="1">
      <alignment horizontal="center" vertical="center"/>
    </xf>
    <xf numFmtId="0" fontId="43" fillId="25" borderId="137" xfId="0" applyFont="1" applyFill="1" applyBorder="1" applyAlignment="1">
      <alignment horizontal="center" vertical="center" wrapText="1"/>
    </xf>
    <xf numFmtId="0" fontId="43" fillId="25" borderId="133" xfId="0" applyFont="1" applyFill="1" applyBorder="1" applyAlignment="1">
      <alignment horizontal="center" vertical="center" wrapText="1"/>
    </xf>
    <xf numFmtId="0" fontId="43" fillId="25" borderId="26" xfId="0" applyFont="1" applyFill="1" applyBorder="1" applyAlignment="1">
      <alignment horizontal="center" vertical="center" wrapText="1"/>
    </xf>
    <xf numFmtId="0" fontId="43" fillId="25" borderId="122" xfId="0" applyFont="1" applyFill="1" applyBorder="1" applyAlignment="1">
      <alignment horizontal="center" vertical="center" wrapText="1"/>
    </xf>
    <xf numFmtId="0" fontId="43" fillId="25" borderId="138" xfId="0" applyFont="1" applyFill="1" applyBorder="1" applyAlignment="1">
      <alignment horizontal="center" vertical="center" wrapText="1"/>
    </xf>
    <xf numFmtId="0" fontId="43" fillId="25" borderId="134" xfId="0" applyFont="1" applyFill="1" applyBorder="1" applyAlignment="1">
      <alignment horizontal="center" vertical="center" wrapText="1"/>
    </xf>
    <xf numFmtId="0" fontId="43" fillId="25" borderId="138" xfId="0" applyFont="1" applyFill="1" applyBorder="1" applyAlignment="1" applyProtection="1">
      <alignment horizontal="center" vertical="center" wrapText="1"/>
      <protection hidden="1"/>
    </xf>
    <xf numFmtId="0" fontId="43" fillId="25" borderId="134" xfId="0" applyFont="1" applyFill="1" applyBorder="1" applyAlignment="1" applyProtection="1">
      <alignment horizontal="center" vertical="center" wrapText="1"/>
      <protection hidden="1"/>
    </xf>
    <xf numFmtId="0" fontId="43" fillId="25" borderId="135" xfId="0" applyFont="1" applyFill="1" applyBorder="1" applyAlignment="1" applyProtection="1">
      <alignment horizontal="center" vertical="center" wrapText="1"/>
      <protection hidden="1"/>
    </xf>
    <xf numFmtId="0" fontId="68" fillId="25" borderId="28" xfId="0" applyFont="1" applyFill="1" applyBorder="1" applyAlignment="1">
      <alignment horizontal="center" vertical="center" wrapText="1"/>
    </xf>
    <xf numFmtId="0" fontId="68" fillId="25" borderId="26" xfId="0" applyFont="1" applyFill="1" applyBorder="1" applyAlignment="1">
      <alignment horizontal="center" vertical="center" textRotation="90" wrapText="1"/>
    </xf>
    <xf numFmtId="0" fontId="68" fillId="25" borderId="122" xfId="0" applyFont="1" applyFill="1" applyBorder="1" applyAlignment="1">
      <alignment horizontal="center" vertical="center" textRotation="90" wrapText="1"/>
    </xf>
    <xf numFmtId="0" fontId="68" fillId="25" borderId="138" xfId="0" applyFont="1" applyFill="1" applyBorder="1" applyAlignment="1">
      <alignment horizontal="center" vertical="center" textRotation="90" wrapText="1"/>
    </xf>
    <xf numFmtId="0" fontId="68" fillId="25" borderId="134" xfId="0" applyFont="1" applyFill="1" applyBorder="1" applyAlignment="1">
      <alignment horizontal="center" vertical="center" textRotation="90" wrapText="1"/>
    </xf>
    <xf numFmtId="0" fontId="79" fillId="25" borderId="137" xfId="0" applyFont="1" applyFill="1" applyBorder="1" applyAlignment="1">
      <alignment horizontal="center" vertical="center"/>
    </xf>
    <xf numFmtId="0" fontId="79" fillId="25" borderId="133" xfId="0" applyFont="1" applyFill="1" applyBorder="1" applyAlignment="1">
      <alignment horizontal="center" vertical="center"/>
    </xf>
    <xf numFmtId="0" fontId="79" fillId="25" borderId="26" xfId="0" applyFont="1" applyFill="1" applyBorder="1" applyAlignment="1">
      <alignment horizontal="center" vertical="center"/>
    </xf>
    <xf numFmtId="0" fontId="79" fillId="25" borderId="122" xfId="0" applyFont="1" applyFill="1" applyBorder="1" applyAlignment="1">
      <alignment horizontal="center" vertical="center"/>
    </xf>
    <xf numFmtId="0" fontId="43" fillId="25" borderId="28" xfId="0" applyFont="1" applyFill="1" applyBorder="1" applyAlignment="1">
      <alignment horizontal="center" vertical="center"/>
    </xf>
    <xf numFmtId="0" fontId="68" fillId="25" borderId="137" xfId="0" applyFont="1" applyFill="1" applyBorder="1" applyAlignment="1">
      <alignment horizontal="center" vertical="center" textRotation="90"/>
    </xf>
    <xf numFmtId="0" fontId="68" fillId="25" borderId="133" xfId="0" applyFont="1" applyFill="1" applyBorder="1" applyAlignment="1">
      <alignment horizontal="center" vertical="center" textRotation="90"/>
    </xf>
    <xf numFmtId="0" fontId="29" fillId="0" borderId="130" xfId="0" applyFont="1" applyBorder="1" applyAlignment="1">
      <alignment horizontal="center" vertical="center"/>
    </xf>
    <xf numFmtId="0" fontId="29" fillId="0" borderId="131" xfId="0" applyFont="1" applyBorder="1" applyAlignment="1">
      <alignment horizontal="center" vertical="center"/>
    </xf>
    <xf numFmtId="0" fontId="29" fillId="0" borderId="132" xfId="0" applyFont="1" applyBorder="1" applyAlignment="1">
      <alignment horizontal="center" vertical="center"/>
    </xf>
    <xf numFmtId="0" fontId="29" fillId="0" borderId="135" xfId="0" applyFont="1" applyBorder="1" applyAlignment="1">
      <alignment horizontal="center" vertical="center"/>
    </xf>
    <xf numFmtId="0" fontId="29" fillId="0" borderId="28" xfId="0" applyFont="1" applyBorder="1" applyAlignment="1">
      <alignment horizontal="center" vertical="center"/>
    </xf>
    <xf numFmtId="0" fontId="29" fillId="0" borderId="136" xfId="0" applyFont="1" applyBorder="1" applyAlignment="1">
      <alignment horizontal="center" vertical="center"/>
    </xf>
    <xf numFmtId="0" fontId="29" fillId="0" borderId="132" xfId="0" applyFont="1" applyBorder="1" applyAlignment="1" applyProtection="1">
      <alignment horizontal="center" vertical="center"/>
      <protection hidden="1"/>
    </xf>
    <xf numFmtId="0" fontId="29" fillId="0" borderId="136" xfId="0" applyFont="1" applyBorder="1" applyAlignment="1" applyProtection="1">
      <alignment horizontal="center" vertical="center"/>
      <protection hidden="1"/>
    </xf>
    <xf numFmtId="0" fontId="29" fillId="0" borderId="133" xfId="0" applyFont="1" applyBorder="1" applyAlignment="1" applyProtection="1">
      <alignment horizontal="center" vertical="center"/>
      <protection hidden="1"/>
    </xf>
    <xf numFmtId="0" fontId="29" fillId="0" borderId="122" xfId="0" applyFont="1" applyBorder="1" applyAlignment="1" applyProtection="1">
      <alignment horizontal="center" vertical="center"/>
      <protection hidden="1"/>
    </xf>
    <xf numFmtId="0" fontId="29" fillId="0" borderId="135" xfId="0" applyFont="1" applyBorder="1" applyAlignment="1" applyProtection="1">
      <alignment horizontal="center" vertical="center"/>
      <protection hidden="1"/>
    </xf>
    <xf numFmtId="0" fontId="29" fillId="0" borderId="28" xfId="0" applyFont="1" applyBorder="1" applyAlignment="1" applyProtection="1">
      <alignment horizontal="center" vertical="center"/>
      <protection hidden="1"/>
    </xf>
    <xf numFmtId="0" fontId="29" fillId="0" borderId="133" xfId="0" applyFont="1" applyBorder="1" applyAlignment="1">
      <alignment horizontal="center" vertical="center"/>
    </xf>
    <xf numFmtId="0" fontId="29" fillId="0" borderId="122" xfId="0" applyFont="1" applyBorder="1" applyAlignment="1">
      <alignment horizontal="center" vertical="center"/>
    </xf>
    <xf numFmtId="0" fontId="29" fillId="0" borderId="134" xfId="0" applyFont="1" applyBorder="1" applyAlignment="1">
      <alignment horizontal="center" vertical="center"/>
    </xf>
  </cellXfs>
  <cellStyles count="12">
    <cellStyle name="Normal 2" xfId="2" xr:uid="{00000000-0005-0000-0000-000002000000}"/>
    <cellStyle name="Normal 2 2" xfId="3" xr:uid="{00000000-0005-0000-0000-000003000000}"/>
    <cellStyle name="Normal 2 2 2" xfId="7" xr:uid="{00000000-0005-0000-0000-000004000000}"/>
    <cellStyle name="Normal_Sheet1" xfId="10" xr:uid="{00000000-0005-0000-0000-000005000000}"/>
    <cellStyle name="Normal_Sheet2" xfId="9" xr:uid="{00000000-0005-0000-0000-000006000000}"/>
    <cellStyle name="Normal_ورقة2" xfId="8" xr:uid="{00000000-0005-0000-0000-000007000000}"/>
    <cellStyle name="Normal_ورقة4" xfId="11" xr:uid="{00000000-0005-0000-0000-000008000000}"/>
    <cellStyle name="Normal_ورقه2 استمارة ف1" xfId="6" xr:uid="{00000000-0005-0000-0000-000009000000}"/>
    <cellStyle name="Normal_ورقه4" xfId="5" xr:uid="{00000000-0005-0000-0000-00000A000000}"/>
    <cellStyle name="ارتباط تشعبي" xfId="1" builtinId="8"/>
    <cellStyle name="عادي" xfId="0" builtinId="0"/>
    <cellStyle name="عادي 2" xfId="4" xr:uid="{00000000-0005-0000-0000-00000B000000}"/>
  </cellStyles>
  <dxfs count="34">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fill>
        <patternFill patternType="none">
          <bgColor auto="1"/>
        </patternFill>
      </fill>
    </dxf>
    <dxf>
      <font>
        <color rgb="FF002060"/>
      </font>
      <fill>
        <patternFill patternType="none">
          <bgColor auto="1"/>
        </patternFill>
      </fill>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top/>
        <bottom/>
        <vertical/>
        <horizontal/>
      </border>
    </dxf>
    <dxf>
      <font>
        <color theme="0"/>
      </font>
      <fill>
        <patternFill patternType="none">
          <bgColor auto="1"/>
        </patternFill>
      </fill>
      <border>
        <left/>
        <right/>
        <top/>
        <bottom/>
        <vertical/>
        <horizontal/>
      </border>
    </dxf>
    <dxf>
      <font>
        <color theme="0"/>
      </font>
      <border>
        <left/>
        <right/>
        <top/>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fill>
        <patternFill patternType="none">
          <bgColor auto="1"/>
        </patternFill>
      </fill>
      <border>
        <left/>
        <right/>
        <top/>
        <bottom/>
        <vertical/>
        <horizontal/>
      </border>
    </dxf>
    <dxf>
      <font>
        <color theme="0"/>
      </font>
      <border>
        <left/>
        <right/>
        <top/>
        <bottom/>
        <vertical/>
        <horizontal/>
      </border>
    </dxf>
    <dxf>
      <font>
        <color theme="0"/>
      </font>
      <border>
        <vertical/>
        <horizontal/>
      </border>
    </dxf>
    <dxf>
      <font>
        <color rgb="FFFF0000"/>
      </font>
      <fill>
        <patternFill>
          <bgColor theme="0" tint="-0.24994659260841701"/>
        </patternFill>
      </fill>
    </dxf>
    <dxf>
      <font>
        <color theme="0"/>
      </font>
      <fill>
        <patternFill patternType="none">
          <bgColor auto="1"/>
        </patternFill>
      </fill>
      <border>
        <left/>
        <right/>
        <top/>
        <bottom/>
        <vertical/>
        <horizontal/>
      </border>
    </dxf>
    <dxf>
      <font>
        <color rgb="FF9C0006"/>
      </font>
      <fill>
        <patternFill>
          <bgColor rgb="FFFFC7CE"/>
        </patternFill>
      </fill>
    </dxf>
    <dxf>
      <fill>
        <patternFill>
          <bgColor rgb="FFFF0000"/>
        </patternFill>
      </fill>
    </dxf>
    <dxf>
      <font>
        <color theme="0"/>
      </font>
      <fill>
        <patternFill patternType="none">
          <bgColor auto="1"/>
        </patternFill>
      </fill>
      <border>
        <left/>
        <right/>
        <top/>
        <bottom/>
        <vertical/>
        <horizontal/>
      </border>
    </dxf>
    <dxf>
      <font>
        <color theme="0"/>
      </font>
      <fill>
        <patternFill patternType="solid">
          <bgColor rgb="FFFF0000"/>
        </patternFill>
      </fill>
      <border>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693420</xdr:colOff>
      <xdr:row>0</xdr:row>
      <xdr:rowOff>60960</xdr:rowOff>
    </xdr:from>
    <xdr:to>
      <xdr:col>1</xdr:col>
      <xdr:colOff>1264920</xdr:colOff>
      <xdr:row>0</xdr:row>
      <xdr:rowOff>320040</xdr:rowOff>
    </xdr:to>
    <xdr:sp macro="" textlink="">
      <xdr:nvSpPr>
        <xdr:cNvPr id="2" name="سهم: لليسار 1">
          <a:extLst>
            <a:ext uri="{FF2B5EF4-FFF2-40B4-BE49-F238E27FC236}">
              <a16:creationId xmlns:a16="http://schemas.microsoft.com/office/drawing/2014/main" id="{45005BA2-BD50-466A-A9A0-E3B6CA786634}"/>
            </a:ext>
          </a:extLst>
        </xdr:cNvPr>
        <xdr:cNvSpPr/>
      </xdr:nvSpPr>
      <xdr:spPr>
        <a:xfrm>
          <a:off x="10101613020" y="60960"/>
          <a:ext cx="571500" cy="259080"/>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sz="1100"/>
        </a:p>
      </xdr:txBody>
    </xdr:sp>
    <xdr:clientData/>
  </xdr:twoCellAnchor>
  <xdr:twoCellAnchor>
    <xdr:from>
      <xdr:col>5</xdr:col>
      <xdr:colOff>1348740</xdr:colOff>
      <xdr:row>8</xdr:row>
      <xdr:rowOff>160020</xdr:rowOff>
    </xdr:from>
    <xdr:to>
      <xdr:col>6</xdr:col>
      <xdr:colOff>548640</xdr:colOff>
      <xdr:row>8</xdr:row>
      <xdr:rowOff>419100</xdr:rowOff>
    </xdr:to>
    <xdr:sp macro="" textlink="">
      <xdr:nvSpPr>
        <xdr:cNvPr id="3" name="سهم: لليسار 2">
          <a:extLst>
            <a:ext uri="{FF2B5EF4-FFF2-40B4-BE49-F238E27FC236}">
              <a16:creationId xmlns:a16="http://schemas.microsoft.com/office/drawing/2014/main" id="{83821C09-C5FA-4614-83B2-DC0716DFADAB}"/>
            </a:ext>
          </a:extLst>
        </xdr:cNvPr>
        <xdr:cNvSpPr/>
      </xdr:nvSpPr>
      <xdr:spPr>
        <a:xfrm rot="10800000">
          <a:off x="10109873100" y="2788920"/>
          <a:ext cx="571500" cy="259080"/>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sz="1100"/>
        </a:p>
      </xdr:txBody>
    </xdr:sp>
    <xdr:clientData/>
  </xdr:twoCellAnchor>
  <xdr:twoCellAnchor>
    <xdr:from>
      <xdr:col>7</xdr:col>
      <xdr:colOff>76200</xdr:colOff>
      <xdr:row>11</xdr:row>
      <xdr:rowOff>7620</xdr:rowOff>
    </xdr:from>
    <xdr:to>
      <xdr:col>7</xdr:col>
      <xdr:colOff>647700</xdr:colOff>
      <xdr:row>11</xdr:row>
      <xdr:rowOff>266700</xdr:rowOff>
    </xdr:to>
    <xdr:sp macro="" textlink="">
      <xdr:nvSpPr>
        <xdr:cNvPr id="4" name="سهم: لليسار 3">
          <a:extLst>
            <a:ext uri="{FF2B5EF4-FFF2-40B4-BE49-F238E27FC236}">
              <a16:creationId xmlns:a16="http://schemas.microsoft.com/office/drawing/2014/main" id="{EE4C2AD9-37AB-4117-9BD7-F5EAD0A9F615}"/>
            </a:ext>
          </a:extLst>
        </xdr:cNvPr>
        <xdr:cNvSpPr/>
      </xdr:nvSpPr>
      <xdr:spPr>
        <a:xfrm rot="10800000">
          <a:off x="10099357500" y="3680460"/>
          <a:ext cx="571500" cy="259080"/>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33</xdr:col>
      <xdr:colOff>19050</xdr:colOff>
      <xdr:row>7</xdr:row>
      <xdr:rowOff>38100</xdr:rowOff>
    </xdr:from>
    <xdr:to>
      <xdr:col>33</xdr:col>
      <xdr:colOff>19050</xdr:colOff>
      <xdr:row>10</xdr:row>
      <xdr:rowOff>97239</xdr:rowOff>
    </xdr:to>
    <xdr:pic>
      <xdr:nvPicPr>
        <xdr:cNvPr id="1030" name="صورة 1">
          <a:extLst>
            <a:ext uri="{FF2B5EF4-FFF2-40B4-BE49-F238E27FC236}">
              <a16:creationId xmlns:a16="http://schemas.microsoft.com/office/drawing/2014/main"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978650" y="1428750"/>
          <a:ext cx="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33</xdr:col>
      <xdr:colOff>23115</xdr:colOff>
      <xdr:row>7</xdr:row>
      <xdr:rowOff>38879</xdr:rowOff>
    </xdr:from>
    <xdr:to>
      <xdr:col>33</xdr:col>
      <xdr:colOff>23115</xdr:colOff>
      <xdr:row>10</xdr:row>
      <xdr:rowOff>92768</xdr:rowOff>
    </xdr:to>
    <xdr:pic>
      <xdr:nvPicPr>
        <xdr:cNvPr id="3" name="صورة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13692710" y="1591454"/>
          <a:ext cx="0" cy="804375"/>
        </a:xfrm>
        <a:prstGeom prst="rect">
          <a:avLst/>
        </a:prstGeom>
      </xdr:spPr>
    </xdr:pic>
    <xdr:clientData/>
  </xdr:twoCellAnchor>
  <xdr:oneCellAnchor>
    <xdr:from>
      <xdr:col>33</xdr:col>
      <xdr:colOff>23115</xdr:colOff>
      <xdr:row>8</xdr:row>
      <xdr:rowOff>38879</xdr:rowOff>
    </xdr:from>
    <xdr:ext cx="0" cy="804375"/>
    <xdr:pic>
      <xdr:nvPicPr>
        <xdr:cNvPr id="4" name="صورة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13692710" y="1886729"/>
          <a:ext cx="0" cy="804375"/>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16373</xdr:col>
      <xdr:colOff>199073</xdr:colOff>
      <xdr:row>41</xdr:row>
      <xdr:rowOff>99060</xdr:rowOff>
    </xdr:from>
    <xdr:to>
      <xdr:col>16384</xdr:col>
      <xdr:colOff>608647</xdr:colOff>
      <xdr:row>44</xdr:row>
      <xdr:rowOff>53390</xdr:rowOff>
    </xdr:to>
    <xdr:pic>
      <xdr:nvPicPr>
        <xdr:cNvPr id="2" name="صورة 1">
          <a:extLst>
            <a:ext uri="{FF2B5EF4-FFF2-40B4-BE49-F238E27FC236}">
              <a16:creationId xmlns:a16="http://schemas.microsoft.com/office/drawing/2014/main" id="{EFC9300A-663E-4633-B112-2D235E798D09}"/>
            </a:ext>
          </a:extLst>
        </xdr:cNvPr>
        <xdr:cNvPicPr>
          <a:picLocks noChangeAspect="1"/>
        </xdr:cNvPicPr>
      </xdr:nvPicPr>
      <xdr:blipFill>
        <a:blip xmlns:r="http://schemas.openxmlformats.org/officeDocument/2006/relationships" r:embed="rId1" cstate="print"/>
        <a:stretch>
          <a:fillRect/>
        </a:stretch>
      </xdr:blipFill>
      <xdr:spPr>
        <a:xfrm>
          <a:off x="0" y="10294620"/>
          <a:ext cx="6590347" cy="563930"/>
        </a:xfrm>
        <a:prstGeom prst="rect">
          <a:avLst/>
        </a:prstGeom>
      </xdr:spPr>
    </xdr:pic>
    <xdr:clientData/>
  </xdr:twoCellAnchor>
  <xdr:twoCellAnchor editAs="oneCell">
    <xdr:from>
      <xdr:col>0</xdr:col>
      <xdr:colOff>449580</xdr:colOff>
      <xdr:row>39</xdr:row>
      <xdr:rowOff>167640</xdr:rowOff>
    </xdr:from>
    <xdr:to>
      <xdr:col>28</xdr:col>
      <xdr:colOff>75247</xdr:colOff>
      <xdr:row>41</xdr:row>
      <xdr:rowOff>182930</xdr:rowOff>
    </xdr:to>
    <xdr:pic>
      <xdr:nvPicPr>
        <xdr:cNvPr id="3" name="صورة 2">
          <a:extLst>
            <a:ext uri="{FF2B5EF4-FFF2-40B4-BE49-F238E27FC236}">
              <a16:creationId xmlns:a16="http://schemas.microsoft.com/office/drawing/2014/main" id="{9C40D8D7-61B2-42C8-BE37-5A7844042B85}"/>
            </a:ext>
          </a:extLst>
        </xdr:cNvPr>
        <xdr:cNvPicPr>
          <a:picLocks noChangeAspect="1"/>
        </xdr:cNvPicPr>
      </xdr:nvPicPr>
      <xdr:blipFill>
        <a:blip xmlns:r="http://schemas.openxmlformats.org/officeDocument/2006/relationships" r:embed="rId1" cstate="print"/>
        <a:stretch>
          <a:fillRect/>
        </a:stretch>
      </xdr:blipFill>
      <xdr:spPr>
        <a:xfrm>
          <a:off x="10103031293" y="9448800"/>
          <a:ext cx="6590347" cy="57917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585;&#1610;&#1575;&#1590;%20&#1571;&#1591;&#1601;&#1575;&#1604;%20&#1601;2%202023-2024/&#1585;&#1610;&#1575;&#1590;%20&#1575;&#1604;&#1575;&#1591;&#1601;&#1575;&#16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ورقة4"/>
      <sheetName val="ورقة2"/>
      <sheetName val="القائمة"/>
      <sheetName val="ايقاف"/>
    </sheetNames>
    <sheetDataSet>
      <sheetData sheetId="0"/>
      <sheetData sheetId="1"/>
      <sheetData sheetId="2">
        <row r="1">
          <cell r="A1" t="str">
            <v>الرقم</v>
          </cell>
          <cell r="B1" t="str">
            <v>الاسم</v>
          </cell>
          <cell r="C1" t="str">
            <v>الاب</v>
          </cell>
          <cell r="D1" t="str">
            <v>الام</v>
          </cell>
          <cell r="E1" t="str">
            <v>السنة</v>
          </cell>
          <cell r="F1" t="str">
            <v>الوضع</v>
          </cell>
        </row>
        <row r="2">
          <cell r="A2">
            <v>500330</v>
          </cell>
          <cell r="B2" t="str">
            <v xml:space="preserve">أسماء القيق </v>
          </cell>
          <cell r="C2" t="str">
            <v>محمد</v>
          </cell>
          <cell r="D2" t="str">
            <v>نعمه</v>
          </cell>
          <cell r="E2" t="str">
            <v>الثالثة</v>
          </cell>
          <cell r="F2" t="str">
            <v/>
          </cell>
        </row>
        <row r="3">
          <cell r="A3">
            <v>501161</v>
          </cell>
          <cell r="B3" t="str">
            <v>سوسن الزحيلي</v>
          </cell>
          <cell r="C3" t="str">
            <v>نبيل</v>
          </cell>
          <cell r="D3" t="str">
            <v>رويده</v>
          </cell>
          <cell r="E3" t="str">
            <v>الثالثة</v>
          </cell>
          <cell r="F3" t="str">
            <v/>
          </cell>
        </row>
        <row r="4">
          <cell r="A4">
            <v>501184</v>
          </cell>
          <cell r="B4" t="str">
            <v>شذا الحاج علي</v>
          </cell>
          <cell r="C4" t="str">
            <v>حسني</v>
          </cell>
          <cell r="D4" t="str">
            <v>جميله</v>
          </cell>
          <cell r="E4" t="str">
            <v>الرابعة</v>
          </cell>
          <cell r="F4" t="str">
            <v>مستنفذ فصل اول 2023-2024</v>
          </cell>
        </row>
        <row r="5">
          <cell r="A5">
            <v>501218</v>
          </cell>
          <cell r="B5" t="str">
            <v>شيرين خيطو</v>
          </cell>
          <cell r="C5" t="str">
            <v>حسين</v>
          </cell>
          <cell r="D5" t="str">
            <v>رابعه</v>
          </cell>
          <cell r="E5" t="str">
            <v>الرابعة</v>
          </cell>
          <cell r="F5" t="str">
            <v>مستنفذ فصل اول 2023-2024</v>
          </cell>
        </row>
        <row r="6">
          <cell r="A6">
            <v>502024</v>
          </cell>
          <cell r="B6" t="str">
            <v>نور الشوى</v>
          </cell>
          <cell r="C6" t="str">
            <v>غياث</v>
          </cell>
          <cell r="D6" t="str">
            <v>مها</v>
          </cell>
          <cell r="E6" t="str">
            <v>الرابعة</v>
          </cell>
          <cell r="F6" t="str">
            <v>مستنفذ فصل اول 2023-2024</v>
          </cell>
        </row>
        <row r="7">
          <cell r="A7">
            <v>502049</v>
          </cell>
          <cell r="B7" t="str">
            <v>نور نصري</v>
          </cell>
          <cell r="C7" t="str">
            <v>محمد فواز</v>
          </cell>
          <cell r="D7" t="str">
            <v>ميسون</v>
          </cell>
          <cell r="E7" t="str">
            <v>الرابعة</v>
          </cell>
          <cell r="F7" t="str">
            <v>مستنفذ فصل اول 2023-2024</v>
          </cell>
        </row>
        <row r="8">
          <cell r="A8">
            <v>502096</v>
          </cell>
          <cell r="B8" t="str">
            <v>هبة حسين علي</v>
          </cell>
          <cell r="C8" t="str">
            <v>حسين</v>
          </cell>
          <cell r="D8" t="str">
            <v>ازدهار</v>
          </cell>
          <cell r="E8" t="str">
            <v>الرابعة</v>
          </cell>
          <cell r="F8" t="str">
            <v>مستنفذ فصل اول 2023-2024</v>
          </cell>
        </row>
        <row r="9">
          <cell r="A9">
            <v>502519</v>
          </cell>
          <cell r="B9" t="str">
            <v>اروى الشمالي</v>
          </cell>
          <cell r="C9" t="str">
            <v xml:space="preserve">كاسر </v>
          </cell>
          <cell r="D9" t="str">
            <v>دلال</v>
          </cell>
          <cell r="E9" t="str">
            <v>الرابعة</v>
          </cell>
          <cell r="F9" t="str">
            <v>مستنفذ فصل اول 2023-2024</v>
          </cell>
        </row>
        <row r="10">
          <cell r="A10">
            <v>502608</v>
          </cell>
          <cell r="B10" t="str">
            <v>اسماء الزعبي</v>
          </cell>
          <cell r="C10" t="str">
            <v>احمد</v>
          </cell>
          <cell r="D10" t="str">
            <v>ملكه</v>
          </cell>
          <cell r="E10" t="str">
            <v>الرابعة</v>
          </cell>
          <cell r="F10" t="str">
            <v>مستنفذ فصل اول 2023-2024</v>
          </cell>
        </row>
        <row r="11">
          <cell r="A11">
            <v>502859</v>
          </cell>
          <cell r="B11" t="str">
            <v>اماني الشلي</v>
          </cell>
          <cell r="C11" t="str">
            <v xml:space="preserve">ملحم </v>
          </cell>
          <cell r="D11" t="str">
            <v>سعيدة</v>
          </cell>
          <cell r="E11" t="str">
            <v>الرابعة</v>
          </cell>
          <cell r="F11" t="str">
            <v>مستنفذ فصل اول 2023-2024</v>
          </cell>
        </row>
        <row r="12">
          <cell r="A12">
            <v>503601</v>
          </cell>
          <cell r="B12" t="str">
            <v>تهاني العبدالله</v>
          </cell>
          <cell r="C12" t="str">
            <v>إبراهيم</v>
          </cell>
          <cell r="D12" t="str">
            <v>فطيم</v>
          </cell>
          <cell r="E12" t="str">
            <v>الرابعة</v>
          </cell>
          <cell r="F12" t="str">
            <v>مستنفذ فصل اول 2023-2024</v>
          </cell>
        </row>
        <row r="13">
          <cell r="A13">
            <v>503616</v>
          </cell>
          <cell r="B13" t="str">
            <v>تيما ديوب</v>
          </cell>
          <cell r="C13" t="str">
            <v>ابراهيم</v>
          </cell>
          <cell r="D13" t="str">
            <v>جميلي</v>
          </cell>
          <cell r="E13" t="str">
            <v>الرابعة</v>
          </cell>
          <cell r="F13" t="str">
            <v>مستنفذ فصل اول 2023-2024</v>
          </cell>
        </row>
        <row r="14">
          <cell r="A14">
            <v>503680</v>
          </cell>
          <cell r="B14" t="str">
            <v>جلنار داوود</v>
          </cell>
          <cell r="C14" t="str">
            <v>نعيم</v>
          </cell>
          <cell r="D14" t="str">
            <v>لورين</v>
          </cell>
          <cell r="E14" t="str">
            <v>الرابعة</v>
          </cell>
          <cell r="F14" t="str">
            <v>مستنفذ فصل اول 2023-2024</v>
          </cell>
        </row>
        <row r="15">
          <cell r="A15">
            <v>504154</v>
          </cell>
          <cell r="B15" t="str">
            <v>دارين البني</v>
          </cell>
          <cell r="C15" t="str">
            <v xml:space="preserve">محمد هيثم </v>
          </cell>
          <cell r="D15" t="str">
            <v>منى</v>
          </cell>
          <cell r="E15" t="str">
            <v>الثالثة</v>
          </cell>
          <cell r="F15" t="str">
            <v/>
          </cell>
        </row>
        <row r="16">
          <cell r="A16">
            <v>504193</v>
          </cell>
          <cell r="B16" t="str">
            <v>داليا القوصي</v>
          </cell>
          <cell r="C16" t="str">
            <v>وفيق</v>
          </cell>
          <cell r="D16" t="str">
            <v>غاده</v>
          </cell>
          <cell r="E16" t="str">
            <v>الثاتية</v>
          </cell>
          <cell r="F16" t="str">
            <v/>
          </cell>
        </row>
        <row r="17">
          <cell r="A17">
            <v>504336</v>
          </cell>
          <cell r="B17" t="str">
            <v>ديانا غزالة</v>
          </cell>
          <cell r="C17" t="str">
            <v>محمد</v>
          </cell>
          <cell r="D17" t="str">
            <v>نبيهه</v>
          </cell>
          <cell r="E17" t="str">
            <v>الرابعة</v>
          </cell>
          <cell r="F17" t="str">
            <v>مستنفذ فصل اول 2023-2024</v>
          </cell>
        </row>
        <row r="18">
          <cell r="A18">
            <v>504382</v>
          </cell>
          <cell r="B18" t="str">
            <v>ديما ديب</v>
          </cell>
          <cell r="C18" t="str">
            <v>محمد</v>
          </cell>
          <cell r="D18" t="str">
            <v>ليلى</v>
          </cell>
          <cell r="E18" t="str">
            <v>الرابعة</v>
          </cell>
          <cell r="F18" t="str">
            <v>مستنفذ فصل اول 2023-2024</v>
          </cell>
        </row>
        <row r="19">
          <cell r="A19">
            <v>504468</v>
          </cell>
          <cell r="B19" t="str">
            <v>رائدة المطر الابراهيم</v>
          </cell>
          <cell r="C19" t="str">
            <v>احمد</v>
          </cell>
          <cell r="D19" t="str">
            <v>يازي</v>
          </cell>
          <cell r="E19" t="str">
            <v>الرابعة</v>
          </cell>
          <cell r="F19" t="str">
            <v>مستنفذ فصل اول 2023-2024</v>
          </cell>
        </row>
        <row r="20">
          <cell r="A20">
            <v>504514</v>
          </cell>
          <cell r="B20" t="str">
            <v>راما كفى</v>
          </cell>
          <cell r="C20" t="str">
            <v>محمدود</v>
          </cell>
          <cell r="D20" t="str">
            <v>دعد</v>
          </cell>
          <cell r="E20" t="str">
            <v>الرابعة</v>
          </cell>
          <cell r="F20" t="str">
            <v>مستنفذ فصل اول 2023-2024</v>
          </cell>
        </row>
        <row r="21">
          <cell r="A21">
            <v>504586</v>
          </cell>
          <cell r="B21" t="str">
            <v>رانيا فرج</v>
          </cell>
          <cell r="C21" t="str">
            <v>طلال</v>
          </cell>
          <cell r="D21" t="str">
            <v>زكيه</v>
          </cell>
          <cell r="E21" t="str">
            <v>الرابعة</v>
          </cell>
          <cell r="F21" t="str">
            <v>مستنفذ فصل اول 2023-2024</v>
          </cell>
        </row>
        <row r="22">
          <cell r="A22">
            <v>504645</v>
          </cell>
          <cell r="B22" t="str">
            <v>ربا النهار</v>
          </cell>
          <cell r="C22" t="str">
            <v>عبد الحليم</v>
          </cell>
          <cell r="D22" t="str">
            <v>فاطمه</v>
          </cell>
          <cell r="E22" t="str">
            <v>الثالثة</v>
          </cell>
          <cell r="F22" t="str">
            <v/>
          </cell>
        </row>
        <row r="23">
          <cell r="A23">
            <v>504747</v>
          </cell>
          <cell r="B23" t="str">
            <v xml:space="preserve">رزان كركوتلي </v>
          </cell>
          <cell r="C23" t="str">
            <v>محمد عدنان</v>
          </cell>
          <cell r="D23" t="str">
            <v>ضحوك</v>
          </cell>
          <cell r="E23" t="str">
            <v>الربعة حديث</v>
          </cell>
          <cell r="F23" t="str">
            <v/>
          </cell>
        </row>
        <row r="24">
          <cell r="A24">
            <v>504776</v>
          </cell>
          <cell r="B24" t="str">
            <v>رزان علي</v>
          </cell>
          <cell r="C24" t="str">
            <v>بديع</v>
          </cell>
          <cell r="D24" t="str">
            <v>منى</v>
          </cell>
          <cell r="E24" t="str">
            <v>الثالثة</v>
          </cell>
          <cell r="F24" t="str">
            <v>مستنفذ فصل اول 2023-2024</v>
          </cell>
        </row>
        <row r="25">
          <cell r="A25">
            <v>504963</v>
          </cell>
          <cell r="B25" t="str">
            <v>رفاه الحو</v>
          </cell>
          <cell r="C25" t="str">
            <v>محمد خير</v>
          </cell>
          <cell r="D25" t="str">
            <v>سهام</v>
          </cell>
          <cell r="E25" t="str">
            <v>الثا نية</v>
          </cell>
          <cell r="F25" t="str">
            <v/>
          </cell>
        </row>
        <row r="26">
          <cell r="A26">
            <v>505592</v>
          </cell>
          <cell r="B26" t="str">
            <v>زهور السبسبي الرفاعي</v>
          </cell>
          <cell r="C26" t="str">
            <v>محمد</v>
          </cell>
          <cell r="D26" t="str">
            <v>رويدة</v>
          </cell>
          <cell r="E26" t="str">
            <v>الثالثة</v>
          </cell>
          <cell r="F26" t="str">
            <v>مستنفذ فصل اول 2023-2024</v>
          </cell>
        </row>
        <row r="27">
          <cell r="A27">
            <v>505603</v>
          </cell>
          <cell r="B27" t="str">
            <v>هناء نجم العبو</v>
          </cell>
          <cell r="C27" t="str">
            <v>نجم</v>
          </cell>
          <cell r="D27" t="str">
            <v>فتحية</v>
          </cell>
          <cell r="E27" t="str">
            <v>الثالثة</v>
          </cell>
          <cell r="F27" t="str">
            <v/>
          </cell>
        </row>
        <row r="28">
          <cell r="A28">
            <v>505922</v>
          </cell>
          <cell r="B28" t="str">
            <v>سماح كلثوم</v>
          </cell>
          <cell r="C28" t="str">
            <v>محمد سمير</v>
          </cell>
          <cell r="D28" t="str">
            <v>نزهه</v>
          </cell>
          <cell r="E28" t="str">
            <v>الثالثة</v>
          </cell>
          <cell r="F28" t="str">
            <v/>
          </cell>
        </row>
        <row r="29">
          <cell r="A29">
            <v>506079</v>
          </cell>
          <cell r="B29" t="str">
            <v>سهاد زكريا</v>
          </cell>
          <cell r="C29" t="str">
            <v>نور</v>
          </cell>
          <cell r="D29" t="str">
            <v>سهام</v>
          </cell>
          <cell r="E29" t="str">
            <v>الثالثة</v>
          </cell>
          <cell r="F29" t="str">
            <v/>
          </cell>
        </row>
        <row r="30">
          <cell r="A30">
            <v>506253</v>
          </cell>
          <cell r="B30" t="str">
            <v>سونيا حكيم</v>
          </cell>
          <cell r="C30" t="str">
            <v>يوسف</v>
          </cell>
          <cell r="D30" t="str">
            <v>ساميه</v>
          </cell>
          <cell r="E30" t="str">
            <v>الثاتية</v>
          </cell>
          <cell r="F30" t="str">
            <v/>
          </cell>
        </row>
        <row r="31">
          <cell r="A31">
            <v>506711</v>
          </cell>
          <cell r="B31" t="str">
            <v>عبد السلام أبو حصيني</v>
          </cell>
          <cell r="C31" t="str">
            <v>محمد</v>
          </cell>
          <cell r="D31" t="str">
            <v>فاطمة</v>
          </cell>
          <cell r="E31" t="str">
            <v>الرابعة</v>
          </cell>
          <cell r="F31" t="str">
            <v>مستنفذ فصل اول 2023-2024</v>
          </cell>
        </row>
        <row r="32">
          <cell r="A32">
            <v>507572</v>
          </cell>
          <cell r="B32" t="str">
            <v>فداء الزيبق</v>
          </cell>
          <cell r="C32" t="str">
            <v>خليل</v>
          </cell>
          <cell r="D32" t="str">
            <v>فاطمة</v>
          </cell>
          <cell r="E32" t="str">
            <v>الثالثة</v>
          </cell>
          <cell r="F32" t="str">
            <v/>
          </cell>
        </row>
        <row r="33">
          <cell r="A33">
            <v>507646</v>
          </cell>
          <cell r="B33" t="str">
            <v>فريالة امين</v>
          </cell>
          <cell r="C33" t="str">
            <v>شيخموس</v>
          </cell>
          <cell r="D33" t="str">
            <v>شكريه</v>
          </cell>
          <cell r="E33" t="str">
            <v>الرابعة</v>
          </cell>
          <cell r="F33" t="str">
            <v>مستنفذ فصل اول 2023-2024</v>
          </cell>
        </row>
        <row r="34">
          <cell r="A34">
            <v>508034</v>
          </cell>
          <cell r="B34" t="str">
            <v>ليالي خضور</v>
          </cell>
          <cell r="C34" t="str">
            <v>حمدان</v>
          </cell>
          <cell r="D34" t="str">
            <v>امل</v>
          </cell>
          <cell r="E34" t="str">
            <v>الثالثة</v>
          </cell>
          <cell r="F34" t="str">
            <v/>
          </cell>
        </row>
        <row r="35">
          <cell r="A35">
            <v>508122</v>
          </cell>
          <cell r="B35" t="str">
            <v>لينا صخر</v>
          </cell>
          <cell r="C35" t="str">
            <v>مروان</v>
          </cell>
          <cell r="D35" t="str">
            <v>جميله</v>
          </cell>
          <cell r="E35" t="str">
            <v>الثا نية</v>
          </cell>
          <cell r="F35" t="str">
            <v/>
          </cell>
        </row>
        <row r="36">
          <cell r="A36">
            <v>508277</v>
          </cell>
          <cell r="B36" t="str">
            <v>ميس الحاطوم</v>
          </cell>
          <cell r="C36" t="str">
            <v>وفيق</v>
          </cell>
          <cell r="D36" t="str">
            <v>هيام</v>
          </cell>
          <cell r="E36" t="str">
            <v>الثالثة</v>
          </cell>
          <cell r="F36" t="str">
            <v/>
          </cell>
        </row>
        <row r="37">
          <cell r="A37">
            <v>508292</v>
          </cell>
          <cell r="B37" t="str">
            <v>مجد عمرين</v>
          </cell>
          <cell r="C37" t="str">
            <v>احمد</v>
          </cell>
          <cell r="D37" t="str">
            <v>فاطمه</v>
          </cell>
          <cell r="E37" t="str">
            <v>الرابعة</v>
          </cell>
          <cell r="F37" t="str">
            <v>مستنفذ فصل اول 2023-2024</v>
          </cell>
        </row>
        <row r="38">
          <cell r="A38">
            <v>509053</v>
          </cell>
          <cell r="B38" t="str">
            <v>ميس الداودي</v>
          </cell>
          <cell r="C38" t="str">
            <v>المعتز بالله</v>
          </cell>
          <cell r="D38" t="str">
            <v>عنان</v>
          </cell>
          <cell r="E38" t="str">
            <v>الرابعة</v>
          </cell>
          <cell r="F38" t="str">
            <v>مستنفذ فصل اول 2023-2024</v>
          </cell>
        </row>
        <row r="39">
          <cell r="A39">
            <v>509174</v>
          </cell>
          <cell r="B39" t="str">
            <v>ناديا البوارشي</v>
          </cell>
          <cell r="C39" t="str">
            <v>محمد فاروق</v>
          </cell>
          <cell r="D39" t="str">
            <v>ثمر</v>
          </cell>
          <cell r="E39" t="str">
            <v>الثالثة</v>
          </cell>
          <cell r="F39" t="str">
            <v/>
          </cell>
        </row>
        <row r="40">
          <cell r="A40">
            <v>509617</v>
          </cell>
          <cell r="B40" t="str">
            <v>نور الخباز</v>
          </cell>
          <cell r="C40" t="str">
            <v>محمد عدنان</v>
          </cell>
          <cell r="D40" t="str">
            <v>زكاء</v>
          </cell>
          <cell r="E40" t="str">
            <v>الاولى</v>
          </cell>
          <cell r="F40" t="str">
            <v/>
          </cell>
        </row>
        <row r="41">
          <cell r="A41">
            <v>509950</v>
          </cell>
          <cell r="B41" t="str">
            <v xml:space="preserve">هبه قتلان </v>
          </cell>
          <cell r="C41" t="str">
            <v>عدنان</v>
          </cell>
          <cell r="D41" t="str">
            <v>دلال</v>
          </cell>
          <cell r="E41" t="str">
            <v>الثا نية</v>
          </cell>
          <cell r="F41" t="str">
            <v/>
          </cell>
        </row>
        <row r="42">
          <cell r="A42">
            <v>510244</v>
          </cell>
          <cell r="B42" t="str">
            <v>هيا شقير</v>
          </cell>
          <cell r="C42" t="str">
            <v>هنيدة</v>
          </cell>
          <cell r="D42" t="str">
            <v>شكريه</v>
          </cell>
          <cell r="E42" t="str">
            <v>الرابعة</v>
          </cell>
          <cell r="F42" t="str">
            <v>مستنفذ فصل اول 2023-2024</v>
          </cell>
        </row>
        <row r="43">
          <cell r="A43">
            <v>510380</v>
          </cell>
          <cell r="B43" t="str">
            <v>وصال المحاميد</v>
          </cell>
          <cell r="C43" t="str">
            <v>محمود</v>
          </cell>
          <cell r="D43" t="str">
            <v>هناده</v>
          </cell>
          <cell r="E43" t="str">
            <v>الرابعة</v>
          </cell>
          <cell r="F43" t="str">
            <v>مستنفذ فصل اول 2023-2024</v>
          </cell>
        </row>
        <row r="44">
          <cell r="A44">
            <v>510392</v>
          </cell>
          <cell r="B44" t="str">
            <v>وعد الشرع</v>
          </cell>
          <cell r="C44" t="str">
            <v>محمد</v>
          </cell>
          <cell r="D44" t="str">
            <v>حنان</v>
          </cell>
          <cell r="E44" t="str">
            <v>الثالثة</v>
          </cell>
          <cell r="F44" t="str">
            <v/>
          </cell>
        </row>
        <row r="45">
          <cell r="A45">
            <v>510397</v>
          </cell>
          <cell r="B45" t="str">
            <v>وعد بوحسون</v>
          </cell>
          <cell r="C45" t="str">
            <v>اكرم</v>
          </cell>
          <cell r="D45" t="str">
            <v>شمس</v>
          </cell>
          <cell r="E45" t="str">
            <v>الثالثة</v>
          </cell>
          <cell r="F45" t="str">
            <v>مستنفذ فصل اول 2023-2024</v>
          </cell>
        </row>
        <row r="46">
          <cell r="A46">
            <v>510452</v>
          </cell>
          <cell r="B46" t="str">
            <v>ولاء الابراهيم</v>
          </cell>
          <cell r="C46" t="str">
            <v>مزيد</v>
          </cell>
          <cell r="D46" t="str">
            <v>فريده الابراهيم</v>
          </cell>
          <cell r="E46" t="str">
            <v>الثالثة</v>
          </cell>
          <cell r="F46" t="str">
            <v/>
          </cell>
        </row>
        <row r="47">
          <cell r="A47">
            <v>510497</v>
          </cell>
          <cell r="B47" t="str">
            <v>يارا محمد</v>
          </cell>
          <cell r="C47" t="str">
            <v>سلمان</v>
          </cell>
          <cell r="D47" t="str">
            <v>نجيحه</v>
          </cell>
          <cell r="E47" t="str">
            <v>الرابعة</v>
          </cell>
          <cell r="F47" t="str">
            <v>مستنفذ فصل اول 2023-2024</v>
          </cell>
        </row>
        <row r="48">
          <cell r="A48">
            <v>510786</v>
          </cell>
          <cell r="B48" t="str">
            <v>ايمان بقعاوي</v>
          </cell>
          <cell r="C48" t="str">
            <v>علي</v>
          </cell>
          <cell r="D48" t="str">
            <v>نشيده</v>
          </cell>
          <cell r="E48" t="str">
            <v>الثالثة</v>
          </cell>
          <cell r="F48" t="str">
            <v/>
          </cell>
        </row>
        <row r="49">
          <cell r="A49">
            <v>510829</v>
          </cell>
          <cell r="B49" t="str">
            <v>تمام الخلف</v>
          </cell>
          <cell r="C49" t="str">
            <v>خلف</v>
          </cell>
          <cell r="D49" t="str">
            <v>حمرة</v>
          </cell>
          <cell r="E49" t="str">
            <v>الثالثة</v>
          </cell>
          <cell r="F49" t="str">
            <v/>
          </cell>
        </row>
        <row r="50">
          <cell r="A50">
            <v>510912</v>
          </cell>
          <cell r="B50" t="str">
            <v>رائدة الحريري</v>
          </cell>
          <cell r="C50" t="str">
            <v>جمال</v>
          </cell>
          <cell r="D50" t="str">
            <v>اميرة</v>
          </cell>
          <cell r="E50" t="str">
            <v>الثالثة</v>
          </cell>
          <cell r="F50" t="str">
            <v/>
          </cell>
        </row>
        <row r="51">
          <cell r="A51">
            <v>510976</v>
          </cell>
          <cell r="B51" t="str">
            <v>رنا الحلبي</v>
          </cell>
          <cell r="C51" t="str">
            <v>سامي</v>
          </cell>
          <cell r="D51" t="str">
            <v>فادية</v>
          </cell>
          <cell r="E51" t="str">
            <v>الرابعة</v>
          </cell>
          <cell r="F51" t="str">
            <v>مستنفذ فصل اول 2023-2024</v>
          </cell>
        </row>
        <row r="52">
          <cell r="A52">
            <v>511033</v>
          </cell>
          <cell r="B52" t="str">
            <v>زينب سلهب</v>
          </cell>
          <cell r="C52" t="str">
            <v>علي</v>
          </cell>
          <cell r="D52" t="str">
            <v>نديمه</v>
          </cell>
          <cell r="E52" t="str">
            <v>الرابعة</v>
          </cell>
          <cell r="F52" t="str">
            <v>مستنفذ فصل اول 2023-2024</v>
          </cell>
        </row>
        <row r="53">
          <cell r="A53">
            <v>511215</v>
          </cell>
          <cell r="B53" t="str">
            <v>فاطمه الملحم</v>
          </cell>
          <cell r="C53" t="str">
            <v>احمد</v>
          </cell>
          <cell r="D53" t="str">
            <v>وطنيه</v>
          </cell>
          <cell r="E53" t="str">
            <v>الثالثة حديث</v>
          </cell>
          <cell r="F53" t="str">
            <v/>
          </cell>
        </row>
        <row r="54">
          <cell r="A54">
            <v>511320</v>
          </cell>
          <cell r="B54" t="str">
            <v>محمود عبد الله</v>
          </cell>
          <cell r="C54" t="str">
            <v>فؤاد</v>
          </cell>
          <cell r="D54" t="str">
            <v>فاطمه</v>
          </cell>
          <cell r="E54" t="str">
            <v>الثالثة</v>
          </cell>
          <cell r="F54" t="str">
            <v/>
          </cell>
        </row>
        <row r="55">
          <cell r="A55">
            <v>511364</v>
          </cell>
          <cell r="B55" t="str">
            <v>منى المعطي</v>
          </cell>
          <cell r="C55" t="str">
            <v>شحاده</v>
          </cell>
          <cell r="D55" t="str">
            <v>سميرة</v>
          </cell>
          <cell r="E55" t="str">
            <v>الثالثة</v>
          </cell>
          <cell r="F55" t="str">
            <v/>
          </cell>
        </row>
        <row r="56">
          <cell r="A56">
            <v>511389</v>
          </cell>
          <cell r="B56" t="str">
            <v>ميس الحسين</v>
          </cell>
          <cell r="C56" t="str">
            <v>محمدخير</v>
          </cell>
          <cell r="D56" t="str">
            <v>ميساء</v>
          </cell>
          <cell r="E56" t="str">
            <v>الثا نية</v>
          </cell>
          <cell r="F56" t="str">
            <v/>
          </cell>
        </row>
        <row r="57">
          <cell r="A57">
            <v>511509</v>
          </cell>
          <cell r="B57" t="str">
            <v>هيفاء سليمان</v>
          </cell>
          <cell r="C57" t="str">
            <v>علي</v>
          </cell>
          <cell r="D57" t="str">
            <v>حزن</v>
          </cell>
          <cell r="E57" t="str">
            <v>الرابعة</v>
          </cell>
          <cell r="F57" t="str">
            <v>مستنفذ فصل اول 2023-2024</v>
          </cell>
        </row>
        <row r="58">
          <cell r="A58">
            <v>511569</v>
          </cell>
          <cell r="B58" t="str">
            <v>ازدهار الحريري</v>
          </cell>
          <cell r="C58" t="str">
            <v xml:space="preserve">حسني </v>
          </cell>
          <cell r="D58" t="str">
            <v xml:space="preserve">سعاد </v>
          </cell>
          <cell r="E58" t="str">
            <v>الثالثة</v>
          </cell>
          <cell r="F58" t="str">
            <v/>
          </cell>
        </row>
        <row r="59">
          <cell r="A59">
            <v>511835</v>
          </cell>
          <cell r="B59" t="str">
            <v>رنيم بدران</v>
          </cell>
          <cell r="C59" t="str">
            <v>محمد ربيع</v>
          </cell>
          <cell r="D59" t="str">
            <v>امل</v>
          </cell>
          <cell r="E59" t="str">
            <v>الرابعة</v>
          </cell>
          <cell r="F59" t="str">
            <v>مستنفذ فصل اول 2023-2024</v>
          </cell>
        </row>
        <row r="60">
          <cell r="A60">
            <v>511983</v>
          </cell>
          <cell r="B60" t="str">
            <v>عبير عائشه</v>
          </cell>
          <cell r="C60" t="str">
            <v>عبدالله</v>
          </cell>
          <cell r="D60" t="str">
            <v>نوال</v>
          </cell>
          <cell r="E60" t="str">
            <v>الثالثة</v>
          </cell>
          <cell r="F60" t="str">
            <v/>
          </cell>
        </row>
        <row r="61">
          <cell r="A61">
            <v>512048</v>
          </cell>
          <cell r="B61" t="str">
            <v>فداء خضرو</v>
          </cell>
          <cell r="C61" t="str">
            <v xml:space="preserve">محمد عادل </v>
          </cell>
          <cell r="D61" t="str">
            <v>منال</v>
          </cell>
          <cell r="E61" t="str">
            <v>الثالثة</v>
          </cell>
          <cell r="F61" t="str">
            <v>مستنفذ فصل اول 2023-2024</v>
          </cell>
        </row>
        <row r="62">
          <cell r="A62">
            <v>512215</v>
          </cell>
          <cell r="B62" t="str">
            <v>ناهد علوان</v>
          </cell>
          <cell r="C62" t="str">
            <v>خالد</v>
          </cell>
          <cell r="D62" t="str">
            <v>فاطمه</v>
          </cell>
          <cell r="E62" t="str">
            <v>الثا نية</v>
          </cell>
          <cell r="F62" t="str">
            <v/>
          </cell>
        </row>
        <row r="63">
          <cell r="A63">
            <v>512232</v>
          </cell>
          <cell r="B63" t="str">
            <v>ندى ابو حلاوي</v>
          </cell>
          <cell r="C63" t="str">
            <v>المهدي</v>
          </cell>
          <cell r="D63" t="str">
            <v>مادلين</v>
          </cell>
          <cell r="E63" t="str">
            <v>الثالثة</v>
          </cell>
          <cell r="F63" t="str">
            <v/>
          </cell>
        </row>
        <row r="64">
          <cell r="A64">
            <v>512298</v>
          </cell>
          <cell r="B64" t="str">
            <v>هبه الدوس</v>
          </cell>
          <cell r="C64" t="str">
            <v>ناصر</v>
          </cell>
          <cell r="D64" t="str">
            <v>امل</v>
          </cell>
          <cell r="E64" t="str">
            <v>الثاتية</v>
          </cell>
          <cell r="F64" t="str">
            <v/>
          </cell>
        </row>
        <row r="65">
          <cell r="A65">
            <v>512471</v>
          </cell>
          <cell r="B65" t="str">
            <v>ان درغام</v>
          </cell>
          <cell r="C65" t="str">
            <v>بشار</v>
          </cell>
          <cell r="D65" t="str">
            <v>ندى</v>
          </cell>
          <cell r="E65" t="str">
            <v>الرابعة</v>
          </cell>
          <cell r="F65" t="str">
            <v>مستنفذ فصل اول 2023-2024</v>
          </cell>
        </row>
        <row r="66">
          <cell r="A66">
            <v>512827</v>
          </cell>
          <cell r="B66" t="str">
            <v>سهير درويش</v>
          </cell>
          <cell r="C66" t="str">
            <v>محمد</v>
          </cell>
          <cell r="D66" t="str">
            <v>مركزان</v>
          </cell>
          <cell r="E66" t="str">
            <v>الثالثة</v>
          </cell>
          <cell r="F66" t="str">
            <v>مستنفذ فصل اول 2023-2024</v>
          </cell>
        </row>
        <row r="67">
          <cell r="A67">
            <v>513063</v>
          </cell>
          <cell r="B67" t="str">
            <v>مريم احمد</v>
          </cell>
          <cell r="C67" t="str">
            <v>غسان</v>
          </cell>
          <cell r="D67" t="str">
            <v>كفى</v>
          </cell>
          <cell r="E67" t="str">
            <v>الثالثة</v>
          </cell>
          <cell r="F67" t="str">
            <v/>
          </cell>
        </row>
        <row r="68">
          <cell r="A68">
            <v>513120</v>
          </cell>
          <cell r="B68" t="str">
            <v>ميس حسن</v>
          </cell>
          <cell r="C68" t="str">
            <v>احمد</v>
          </cell>
          <cell r="D68" t="str">
            <v>فوزيه</v>
          </cell>
          <cell r="E68" t="str">
            <v>الرابعة</v>
          </cell>
          <cell r="F68" t="str">
            <v>مستنفذ فصل اول 2023-2024</v>
          </cell>
        </row>
        <row r="69">
          <cell r="A69">
            <v>513394</v>
          </cell>
          <cell r="B69" t="str">
            <v>اميره العدنان</v>
          </cell>
          <cell r="C69" t="str">
            <v>علي</v>
          </cell>
          <cell r="D69" t="str">
            <v>مريم</v>
          </cell>
          <cell r="E69" t="str">
            <v>الرابعة</v>
          </cell>
          <cell r="F69" t="str">
            <v>مستنفذ فصل اول 2023-2024</v>
          </cell>
        </row>
        <row r="70">
          <cell r="A70">
            <v>513424</v>
          </cell>
          <cell r="B70" t="str">
            <v>ايه ثمينه</v>
          </cell>
          <cell r="C70" t="str">
            <v>سليم</v>
          </cell>
          <cell r="D70" t="str">
            <v>فاطمه</v>
          </cell>
          <cell r="E70" t="str">
            <v>الثالثة</v>
          </cell>
          <cell r="F70" t="str">
            <v/>
          </cell>
        </row>
        <row r="71">
          <cell r="A71">
            <v>513429</v>
          </cell>
          <cell r="B71" t="str">
            <v>بتول مخول</v>
          </cell>
          <cell r="C71" t="str">
            <v>عامر</v>
          </cell>
          <cell r="D71" t="str">
            <v>دعد جبور</v>
          </cell>
          <cell r="E71" t="str">
            <v>الثالثة</v>
          </cell>
          <cell r="F71" t="str">
            <v/>
          </cell>
        </row>
        <row r="72">
          <cell r="A72">
            <v>513503</v>
          </cell>
          <cell r="B72" t="str">
            <v>دانا حديفه</v>
          </cell>
          <cell r="C72" t="str">
            <v>حسن</v>
          </cell>
          <cell r="D72" t="str">
            <v>اسميه</v>
          </cell>
          <cell r="E72" t="str">
            <v>الرابعة</v>
          </cell>
          <cell r="F72" t="str">
            <v>مستنفذ فصل اول 2023-2024</v>
          </cell>
        </row>
        <row r="73">
          <cell r="A73">
            <v>513528</v>
          </cell>
          <cell r="B73" t="str">
            <v>ديما رزق</v>
          </cell>
          <cell r="C73" t="str">
            <v xml:space="preserve">نبيه </v>
          </cell>
          <cell r="D73" t="str">
            <v>نوال</v>
          </cell>
          <cell r="E73" t="str">
            <v>الثالثة</v>
          </cell>
          <cell r="F73" t="str">
            <v/>
          </cell>
        </row>
        <row r="74">
          <cell r="A74">
            <v>513597</v>
          </cell>
          <cell r="B74" t="str">
            <v>رهام خطبا</v>
          </cell>
          <cell r="C74" t="str">
            <v>نبيل</v>
          </cell>
          <cell r="D74" t="str">
            <v>اميرة</v>
          </cell>
          <cell r="E74" t="str">
            <v>الرابعة</v>
          </cell>
          <cell r="F74" t="str">
            <v/>
          </cell>
        </row>
        <row r="75">
          <cell r="A75">
            <v>513605</v>
          </cell>
          <cell r="B75" t="str">
            <v>رهف جودية</v>
          </cell>
          <cell r="C75" t="str">
            <v xml:space="preserve">عادل </v>
          </cell>
          <cell r="D75" t="str">
            <v>الهام</v>
          </cell>
          <cell r="E75" t="str">
            <v>الثالثة</v>
          </cell>
          <cell r="F75" t="str">
            <v/>
          </cell>
        </row>
        <row r="76">
          <cell r="A76">
            <v>513607</v>
          </cell>
          <cell r="B76" t="str">
            <v>رهف علوان</v>
          </cell>
          <cell r="C76" t="str">
            <v xml:space="preserve">نجيب </v>
          </cell>
          <cell r="D76" t="str">
            <v>حلوه</v>
          </cell>
          <cell r="E76" t="str">
            <v>الثا نية</v>
          </cell>
          <cell r="F76" t="str">
            <v/>
          </cell>
        </row>
        <row r="77">
          <cell r="A77">
            <v>513616</v>
          </cell>
          <cell r="B77" t="str">
            <v>رولا شرف الدين ابو فخر</v>
          </cell>
          <cell r="C77" t="str">
            <v>وفيق</v>
          </cell>
          <cell r="D77" t="str">
            <v>ليلى</v>
          </cell>
          <cell r="E77" t="str">
            <v>الثالثة</v>
          </cell>
          <cell r="F77" t="str">
            <v/>
          </cell>
        </row>
        <row r="78">
          <cell r="A78">
            <v>513636</v>
          </cell>
          <cell r="B78" t="str">
            <v>ريما نصري</v>
          </cell>
          <cell r="C78" t="str">
            <v>محمد نضال</v>
          </cell>
          <cell r="D78" t="str">
            <v>زهور</v>
          </cell>
          <cell r="E78" t="str">
            <v>الرابعة</v>
          </cell>
          <cell r="F78" t="str">
            <v/>
          </cell>
        </row>
        <row r="79">
          <cell r="A79">
            <v>513642</v>
          </cell>
          <cell r="B79" t="str">
            <v>زينة حيدر</v>
          </cell>
          <cell r="C79" t="str">
            <v>كمال</v>
          </cell>
          <cell r="D79" t="str">
            <v>ريما</v>
          </cell>
          <cell r="E79" t="str">
            <v>الربعة حديث</v>
          </cell>
          <cell r="F79" t="str">
            <v/>
          </cell>
        </row>
        <row r="80">
          <cell r="A80">
            <v>513745</v>
          </cell>
          <cell r="B80" t="str">
            <v>علا الحافظ</v>
          </cell>
          <cell r="C80" t="str">
            <v>محمد هيثم</v>
          </cell>
          <cell r="D80" t="str">
            <v>نبيلا</v>
          </cell>
          <cell r="E80" t="str">
            <v>الثاتية</v>
          </cell>
          <cell r="F80" t="str">
            <v/>
          </cell>
        </row>
        <row r="81">
          <cell r="A81">
            <v>513779</v>
          </cell>
          <cell r="B81" t="str">
            <v>فاتنه المزور</v>
          </cell>
          <cell r="C81" t="str">
            <v>محمد زهير</v>
          </cell>
          <cell r="D81" t="str">
            <v>امل</v>
          </cell>
          <cell r="E81" t="str">
            <v>الرابعة</v>
          </cell>
          <cell r="F81" t="str">
            <v/>
          </cell>
        </row>
        <row r="82">
          <cell r="A82">
            <v>513836</v>
          </cell>
          <cell r="B82" t="str">
            <v>لورين غندور</v>
          </cell>
          <cell r="C82" t="str">
            <v>فاروق</v>
          </cell>
          <cell r="D82" t="str">
            <v>سمر</v>
          </cell>
          <cell r="E82" t="str">
            <v>الرابعة</v>
          </cell>
          <cell r="F82" t="str">
            <v/>
          </cell>
        </row>
        <row r="83">
          <cell r="A83">
            <v>513847</v>
          </cell>
          <cell r="B83" t="str">
            <v>لينا عابدين</v>
          </cell>
          <cell r="C83" t="str">
            <v>موفق</v>
          </cell>
          <cell r="D83" t="str">
            <v>امل</v>
          </cell>
          <cell r="E83" t="str">
            <v>الثا نية</v>
          </cell>
          <cell r="F83" t="str">
            <v/>
          </cell>
        </row>
        <row r="84">
          <cell r="A84">
            <v>513930</v>
          </cell>
          <cell r="B84" t="str">
            <v>مياده الهارون</v>
          </cell>
          <cell r="C84" t="str">
            <v>محمد</v>
          </cell>
          <cell r="D84" t="str">
            <v>فاطمه</v>
          </cell>
          <cell r="E84" t="str">
            <v>الرابعة</v>
          </cell>
          <cell r="F84" t="str">
            <v>مستنفذ فصل اول 2023-2024</v>
          </cell>
        </row>
        <row r="85">
          <cell r="A85">
            <v>513979</v>
          </cell>
          <cell r="B85" t="str">
            <v>نها سمسمية</v>
          </cell>
          <cell r="C85" t="str">
            <v xml:space="preserve">محمد بشير </v>
          </cell>
          <cell r="D85" t="str">
            <v>عناية</v>
          </cell>
          <cell r="E85" t="str">
            <v>الرابعة</v>
          </cell>
          <cell r="F85" t="str">
            <v>مستنفذ فصل اول 2023-2024</v>
          </cell>
        </row>
        <row r="86">
          <cell r="A86">
            <v>514001</v>
          </cell>
          <cell r="B86" t="str">
            <v>هالة الخوص</v>
          </cell>
          <cell r="C86" t="str">
            <v>عامر</v>
          </cell>
          <cell r="D86" t="str">
            <v>نجاة</v>
          </cell>
          <cell r="E86" t="str">
            <v>الثالثة</v>
          </cell>
          <cell r="F86" t="str">
            <v>مستنفذ فصل اول 2023-2024</v>
          </cell>
        </row>
        <row r="87">
          <cell r="A87">
            <v>514017</v>
          </cell>
          <cell r="B87" t="str">
            <v>هبه أبو قش</v>
          </cell>
          <cell r="C87" t="str">
            <v>محمد كامل</v>
          </cell>
          <cell r="D87" t="str">
            <v>سميه</v>
          </cell>
          <cell r="E87" t="str">
            <v>الثاتية</v>
          </cell>
          <cell r="F87" t="str">
            <v/>
          </cell>
        </row>
        <row r="88">
          <cell r="A88">
            <v>514044</v>
          </cell>
          <cell r="B88" t="str">
            <v xml:space="preserve">هناء حمود </v>
          </cell>
          <cell r="C88" t="str">
            <v>مأمون</v>
          </cell>
          <cell r="D88" t="str">
            <v>رقية</v>
          </cell>
          <cell r="E88" t="str">
            <v>الرابعة</v>
          </cell>
          <cell r="F88" t="str">
            <v/>
          </cell>
        </row>
        <row r="89">
          <cell r="A89">
            <v>514123</v>
          </cell>
          <cell r="B89" t="str">
            <v>نبيله الجميلي</v>
          </cell>
          <cell r="C89" t="str">
            <v>محمد جميل</v>
          </cell>
          <cell r="D89" t="str">
            <v>هند الصفدي</v>
          </cell>
          <cell r="E89" t="str">
            <v>الاولى</v>
          </cell>
          <cell r="F89" t="str">
            <v/>
          </cell>
        </row>
        <row r="90">
          <cell r="A90">
            <v>514136</v>
          </cell>
          <cell r="B90" t="str">
            <v xml:space="preserve">اسراء البني </v>
          </cell>
          <cell r="C90" t="str">
            <v>موفق</v>
          </cell>
          <cell r="D90" t="str">
            <v>خديجه</v>
          </cell>
          <cell r="E90" t="str">
            <v>الرابعة</v>
          </cell>
          <cell r="F90" t="str">
            <v>مستنفذ فصل اول 2023-2024</v>
          </cell>
        </row>
        <row r="91">
          <cell r="A91">
            <v>514228</v>
          </cell>
          <cell r="B91" t="str">
            <v>الاء المعلم</v>
          </cell>
          <cell r="C91" t="str">
            <v>زهير</v>
          </cell>
          <cell r="D91" t="str">
            <v>منى</v>
          </cell>
          <cell r="E91" t="str">
            <v>الرابعة</v>
          </cell>
          <cell r="F91" t="str">
            <v/>
          </cell>
        </row>
        <row r="92">
          <cell r="A92">
            <v>514271</v>
          </cell>
          <cell r="B92" t="str">
            <v>ثناء عبدلله</v>
          </cell>
          <cell r="C92" t="str">
            <v>عبدالله</v>
          </cell>
          <cell r="D92" t="str">
            <v>امنة</v>
          </cell>
          <cell r="E92" t="str">
            <v>الرابعة</v>
          </cell>
          <cell r="F92" t="str">
            <v/>
          </cell>
        </row>
        <row r="93">
          <cell r="A93">
            <v>514292</v>
          </cell>
          <cell r="B93" t="str">
            <v>حسن شرف الدين</v>
          </cell>
          <cell r="C93" t="str">
            <v xml:space="preserve">صابر </v>
          </cell>
          <cell r="D93" t="str">
            <v>مناهل</v>
          </cell>
          <cell r="E93" t="str">
            <v>الرابعة</v>
          </cell>
          <cell r="F93" t="str">
            <v>مستنفذ فصل اول 2023-2024</v>
          </cell>
        </row>
        <row r="94">
          <cell r="A94">
            <v>514320</v>
          </cell>
          <cell r="B94" t="str">
            <v>دارين الديري</v>
          </cell>
          <cell r="C94" t="str">
            <v>احمد</v>
          </cell>
          <cell r="D94" t="str">
            <v>فضا</v>
          </cell>
          <cell r="E94" t="str">
            <v>الثالثة</v>
          </cell>
          <cell r="F94" t="str">
            <v/>
          </cell>
        </row>
        <row r="95">
          <cell r="A95">
            <v>514436</v>
          </cell>
          <cell r="B95" t="str">
            <v>رهف العر</v>
          </cell>
          <cell r="C95" t="str">
            <v>خالد</v>
          </cell>
          <cell r="D95" t="str">
            <v>سميره</v>
          </cell>
          <cell r="E95" t="str">
            <v>الرابعة</v>
          </cell>
          <cell r="F95" t="str">
            <v>مستنفذ فصل اول 2023-2024</v>
          </cell>
        </row>
        <row r="96">
          <cell r="A96">
            <v>514486</v>
          </cell>
          <cell r="B96" t="str">
            <v>زينب عصفور</v>
          </cell>
          <cell r="C96" t="str">
            <v>محمد خير</v>
          </cell>
          <cell r="D96" t="str">
            <v>بدريه</v>
          </cell>
          <cell r="E96" t="str">
            <v>الرابعة</v>
          </cell>
          <cell r="F96" t="str">
            <v/>
          </cell>
        </row>
        <row r="97">
          <cell r="A97">
            <v>514498</v>
          </cell>
          <cell r="B97" t="str">
            <v>سالي حسن</v>
          </cell>
          <cell r="C97" t="str">
            <v>نبيل</v>
          </cell>
          <cell r="D97" t="str">
            <v>جبينة</v>
          </cell>
          <cell r="E97" t="str">
            <v>الرابعة</v>
          </cell>
          <cell r="F97" t="str">
            <v/>
          </cell>
        </row>
        <row r="98">
          <cell r="A98">
            <v>514514</v>
          </cell>
          <cell r="B98" t="str">
            <v>سلوى الباشا</v>
          </cell>
          <cell r="C98" t="str">
            <v>شاهر</v>
          </cell>
          <cell r="D98" t="str">
            <v>ضحى</v>
          </cell>
          <cell r="E98" t="str">
            <v>الرابعة</v>
          </cell>
          <cell r="F98" t="str">
            <v/>
          </cell>
        </row>
        <row r="99">
          <cell r="A99">
            <v>514529</v>
          </cell>
          <cell r="B99" t="str">
            <v>سميحه عبله</v>
          </cell>
          <cell r="C99" t="str">
            <v>احمد</v>
          </cell>
          <cell r="D99" t="str">
            <v>نسيبه</v>
          </cell>
          <cell r="E99" t="str">
            <v>الثالثة</v>
          </cell>
          <cell r="F99" t="str">
            <v>مستنفذ فصل اول 2023-2024</v>
          </cell>
        </row>
        <row r="100">
          <cell r="A100">
            <v>514539</v>
          </cell>
          <cell r="B100" t="str">
            <v>سهام ابو الخير</v>
          </cell>
          <cell r="C100" t="str">
            <v>احمد</v>
          </cell>
          <cell r="D100" t="str">
            <v>وصال</v>
          </cell>
          <cell r="E100" t="str">
            <v>الثاتية</v>
          </cell>
          <cell r="F100" t="str">
            <v/>
          </cell>
        </row>
        <row r="101">
          <cell r="A101">
            <v>514540</v>
          </cell>
          <cell r="B101" t="str">
            <v>سهى الهبال</v>
          </cell>
          <cell r="C101" t="str">
            <v>طلال</v>
          </cell>
          <cell r="D101" t="str">
            <v>رؤى</v>
          </cell>
          <cell r="E101" t="str">
            <v>الرابعة</v>
          </cell>
          <cell r="F101" t="str">
            <v/>
          </cell>
        </row>
        <row r="102">
          <cell r="A102">
            <v>514545</v>
          </cell>
          <cell r="B102" t="str">
            <v>سوزان أبو زلام</v>
          </cell>
          <cell r="C102" t="str">
            <v>محمد ماجد</v>
          </cell>
          <cell r="D102" t="str">
            <v>مياده</v>
          </cell>
          <cell r="E102" t="str">
            <v>الاولى</v>
          </cell>
          <cell r="F102" t="str">
            <v/>
          </cell>
        </row>
        <row r="103">
          <cell r="A103">
            <v>514607</v>
          </cell>
          <cell r="B103" t="str">
            <v>عبير عواد</v>
          </cell>
          <cell r="C103" t="str">
            <v>علي</v>
          </cell>
          <cell r="D103" t="str">
            <v>فايده</v>
          </cell>
          <cell r="E103" t="str">
            <v>الثالثة</v>
          </cell>
          <cell r="F103" t="str">
            <v>مستنفذ فصل اول 2023-2024</v>
          </cell>
        </row>
        <row r="104">
          <cell r="A104">
            <v>514632</v>
          </cell>
          <cell r="B104" t="str">
            <v>علياء قنوع</v>
          </cell>
          <cell r="C104" t="str">
            <v>احمد</v>
          </cell>
          <cell r="D104" t="str">
            <v/>
          </cell>
          <cell r="E104" t="str">
            <v>الثا نية</v>
          </cell>
          <cell r="F104" t="str">
            <v/>
          </cell>
        </row>
        <row r="105">
          <cell r="A105">
            <v>514682</v>
          </cell>
          <cell r="B105" t="str">
            <v>فداء البيطار</v>
          </cell>
          <cell r="C105" t="str">
            <v>نصوح</v>
          </cell>
          <cell r="D105" t="str">
            <v>ناديا</v>
          </cell>
          <cell r="E105" t="str">
            <v>الثا نية</v>
          </cell>
          <cell r="F105" t="str">
            <v/>
          </cell>
        </row>
        <row r="106">
          <cell r="A106">
            <v>514687</v>
          </cell>
          <cell r="B106" t="str">
            <v>فرح برنبو</v>
          </cell>
          <cell r="C106" t="str">
            <v>محمد بسام</v>
          </cell>
          <cell r="D106" t="str">
            <v>ابتسام</v>
          </cell>
          <cell r="E106" t="str">
            <v>الثالثة</v>
          </cell>
          <cell r="F106" t="str">
            <v/>
          </cell>
        </row>
        <row r="107">
          <cell r="A107">
            <v>514743</v>
          </cell>
          <cell r="B107" t="str">
            <v>لينا سلمون</v>
          </cell>
          <cell r="C107" t="str">
            <v>انور</v>
          </cell>
          <cell r="D107" t="str">
            <v>سميرة</v>
          </cell>
          <cell r="E107" t="str">
            <v>الرابعة</v>
          </cell>
          <cell r="F107" t="str">
            <v/>
          </cell>
        </row>
        <row r="108">
          <cell r="A108">
            <v>514747</v>
          </cell>
          <cell r="B108" t="str">
            <v>ليندا حفار حبال</v>
          </cell>
          <cell r="C108" t="str">
            <v>هيثم</v>
          </cell>
          <cell r="D108" t="str">
            <v>سحر</v>
          </cell>
          <cell r="E108" t="str">
            <v>الرابعة حديث</v>
          </cell>
          <cell r="F108" t="str">
            <v/>
          </cell>
        </row>
        <row r="109">
          <cell r="A109">
            <v>514775</v>
          </cell>
          <cell r="B109" t="str">
            <v>مروة قادري</v>
          </cell>
          <cell r="C109" t="str">
            <v>عماد</v>
          </cell>
          <cell r="D109" t="str">
            <v>ضحوك</v>
          </cell>
          <cell r="E109" t="str">
            <v>الرابعة</v>
          </cell>
          <cell r="F109" t="str">
            <v/>
          </cell>
        </row>
        <row r="110">
          <cell r="A110">
            <v>514777</v>
          </cell>
          <cell r="B110" t="str">
            <v>مروة العمارين</v>
          </cell>
          <cell r="C110" t="str">
            <v>حسين</v>
          </cell>
          <cell r="D110" t="str">
            <v>عائشة</v>
          </cell>
          <cell r="E110" t="str">
            <v>الثالثة</v>
          </cell>
          <cell r="F110" t="str">
            <v/>
          </cell>
        </row>
        <row r="111">
          <cell r="A111">
            <v>514809</v>
          </cell>
          <cell r="B111" t="str">
            <v>منيره ريا</v>
          </cell>
          <cell r="C111" t="str">
            <v>حازم</v>
          </cell>
          <cell r="D111" t="str">
            <v>دلال</v>
          </cell>
          <cell r="E111" t="str">
            <v>الرابعة</v>
          </cell>
          <cell r="F111" t="str">
            <v/>
          </cell>
        </row>
        <row r="112">
          <cell r="A112">
            <v>514813</v>
          </cell>
          <cell r="B112" t="str">
            <v>مها العفلق</v>
          </cell>
          <cell r="C112" t="str">
            <v>اسد</v>
          </cell>
          <cell r="D112" t="str">
            <v>منيفه</v>
          </cell>
          <cell r="E112" t="str">
            <v>الرابعة</v>
          </cell>
          <cell r="F112" t="str">
            <v/>
          </cell>
        </row>
        <row r="113">
          <cell r="A113">
            <v>514846</v>
          </cell>
          <cell r="B113" t="str">
            <v>نجاة خابوري</v>
          </cell>
          <cell r="C113" t="str">
            <v>امين</v>
          </cell>
          <cell r="D113" t="str">
            <v>صديقة</v>
          </cell>
          <cell r="E113" t="str">
            <v>الرابعة</v>
          </cell>
          <cell r="F113" t="str">
            <v/>
          </cell>
        </row>
        <row r="114">
          <cell r="A114">
            <v>514862</v>
          </cell>
          <cell r="B114" t="str">
            <v>نرمين مكي</v>
          </cell>
          <cell r="C114" t="str">
            <v>رضوان</v>
          </cell>
          <cell r="D114" t="str">
            <v>فادية</v>
          </cell>
          <cell r="E114" t="str">
            <v>الرابعة</v>
          </cell>
          <cell r="F114" t="str">
            <v/>
          </cell>
        </row>
        <row r="115">
          <cell r="A115">
            <v>514874</v>
          </cell>
          <cell r="B115" t="str">
            <v>نغم ابو مغضب</v>
          </cell>
          <cell r="C115" t="str">
            <v>نزار</v>
          </cell>
          <cell r="D115" t="str">
            <v>اعتدال</v>
          </cell>
          <cell r="E115" t="str">
            <v>الثالثة</v>
          </cell>
          <cell r="F115" t="str">
            <v/>
          </cell>
        </row>
        <row r="116">
          <cell r="A116">
            <v>514933</v>
          </cell>
          <cell r="B116" t="str">
            <v>هبه العلي</v>
          </cell>
          <cell r="C116" t="str">
            <v>احمد</v>
          </cell>
          <cell r="D116" t="str">
            <v>انتصار</v>
          </cell>
          <cell r="E116" t="str">
            <v>الثالثة حديث</v>
          </cell>
          <cell r="F116" t="str">
            <v/>
          </cell>
        </row>
        <row r="117">
          <cell r="A117">
            <v>514958</v>
          </cell>
          <cell r="B117" t="str">
            <v>هناء عبود</v>
          </cell>
          <cell r="C117" t="str">
            <v>حمدان</v>
          </cell>
          <cell r="D117" t="str">
            <v>عبله</v>
          </cell>
          <cell r="E117" t="str">
            <v>الثالثة</v>
          </cell>
          <cell r="F117" t="str">
            <v>مستنفذ فصل اول 2023-2024</v>
          </cell>
        </row>
        <row r="118">
          <cell r="A118">
            <v>514972</v>
          </cell>
          <cell r="B118" t="str">
            <v>هيا عوير</v>
          </cell>
          <cell r="C118" t="str">
            <v>محمد</v>
          </cell>
          <cell r="D118" t="str">
            <v>امنه</v>
          </cell>
          <cell r="E118" t="str">
            <v>الرابعة</v>
          </cell>
          <cell r="F118" t="str">
            <v/>
          </cell>
        </row>
        <row r="119">
          <cell r="A119">
            <v>515002</v>
          </cell>
          <cell r="B119" t="str">
            <v>ولاء الديري</v>
          </cell>
          <cell r="C119" t="str">
            <v>احمد</v>
          </cell>
          <cell r="D119" t="str">
            <v>فضا</v>
          </cell>
          <cell r="E119" t="str">
            <v>الرابعة</v>
          </cell>
          <cell r="F119" t="str">
            <v/>
          </cell>
        </row>
        <row r="120">
          <cell r="A120">
            <v>515019</v>
          </cell>
          <cell r="B120" t="str">
            <v>يسرى عبيد</v>
          </cell>
          <cell r="C120" t="str">
            <v>عدنان</v>
          </cell>
          <cell r="D120" t="str">
            <v>ريم</v>
          </cell>
          <cell r="E120" t="str">
            <v>الرابعة</v>
          </cell>
          <cell r="F120" t="str">
            <v>مستنفذ فصل اول 2023-2024</v>
          </cell>
        </row>
        <row r="121">
          <cell r="A121">
            <v>515023</v>
          </cell>
          <cell r="B121" t="str">
            <v>اروى منصور</v>
          </cell>
          <cell r="C121" t="str">
            <v>منصور</v>
          </cell>
          <cell r="D121" t="str">
            <v>سميره</v>
          </cell>
          <cell r="E121" t="str">
            <v>الرابعة</v>
          </cell>
          <cell r="F121" t="str">
            <v>مستنفذ فصل اول 2023-2024</v>
          </cell>
        </row>
        <row r="122">
          <cell r="A122">
            <v>515056</v>
          </cell>
          <cell r="B122" t="str">
            <v>سوزان الباشا</v>
          </cell>
          <cell r="C122" t="str">
            <v>حسن</v>
          </cell>
          <cell r="D122" t="str">
            <v>رقيه</v>
          </cell>
          <cell r="E122" t="str">
            <v>الرابعة</v>
          </cell>
          <cell r="F122" t="str">
            <v/>
          </cell>
        </row>
        <row r="123">
          <cell r="A123">
            <v>515086</v>
          </cell>
          <cell r="B123" t="str">
            <v>فهد قنزع</v>
          </cell>
          <cell r="C123" t="str">
            <v>علي</v>
          </cell>
          <cell r="D123" t="str">
            <v>فكراه</v>
          </cell>
          <cell r="E123" t="str">
            <v>الرابعة</v>
          </cell>
          <cell r="F123" t="str">
            <v/>
          </cell>
        </row>
        <row r="124">
          <cell r="A124">
            <v>515099</v>
          </cell>
          <cell r="B124" t="str">
            <v xml:space="preserve">احمد حمزة </v>
          </cell>
          <cell r="C124" t="str">
            <v>محمد</v>
          </cell>
          <cell r="D124" t="str">
            <v>فطوم</v>
          </cell>
          <cell r="E124" t="str">
            <v>الثالثة حديث</v>
          </cell>
          <cell r="F124" t="str">
            <v/>
          </cell>
        </row>
        <row r="125">
          <cell r="A125">
            <v>515116</v>
          </cell>
          <cell r="B125" t="str">
            <v>الاء كلساني</v>
          </cell>
          <cell r="C125" t="str">
            <v>محمدفايز</v>
          </cell>
          <cell r="D125" t="str">
            <v>نبيلة</v>
          </cell>
          <cell r="E125" t="str">
            <v>الربعة حديث</v>
          </cell>
          <cell r="F125" t="str">
            <v/>
          </cell>
        </row>
        <row r="126">
          <cell r="A126">
            <v>515190</v>
          </cell>
          <cell r="B126" t="str">
            <v>بدور الاحمر</v>
          </cell>
          <cell r="C126" t="str">
            <v>ياسين</v>
          </cell>
          <cell r="D126" t="str">
            <v>نوره</v>
          </cell>
          <cell r="E126" t="str">
            <v>الثالثة</v>
          </cell>
          <cell r="F126" t="str">
            <v/>
          </cell>
        </row>
        <row r="127">
          <cell r="A127">
            <v>515215</v>
          </cell>
          <cell r="B127" t="str">
            <v>تمارة أيو عزيزة</v>
          </cell>
          <cell r="C127" t="str">
            <v>عدنان</v>
          </cell>
          <cell r="D127" t="str">
            <v>لميس</v>
          </cell>
          <cell r="E127" t="str">
            <v>الرابعة</v>
          </cell>
          <cell r="F127" t="str">
            <v/>
          </cell>
        </row>
        <row r="128">
          <cell r="A128">
            <v>515239</v>
          </cell>
          <cell r="B128" t="str">
            <v>جيهان قاسم</v>
          </cell>
          <cell r="C128" t="str">
            <v>احمد</v>
          </cell>
          <cell r="D128" t="str">
            <v>نوفه</v>
          </cell>
          <cell r="E128" t="str">
            <v>الرابعة</v>
          </cell>
          <cell r="F128" t="str">
            <v/>
          </cell>
        </row>
        <row r="129">
          <cell r="A129">
            <v>515293</v>
          </cell>
          <cell r="B129" t="str">
            <v>ديماالطويل</v>
          </cell>
          <cell r="C129" t="str">
            <v>شمس الدين</v>
          </cell>
          <cell r="D129" t="str">
            <v>خوله</v>
          </cell>
          <cell r="E129" t="str">
            <v>الربعة حديث</v>
          </cell>
          <cell r="F129" t="str">
            <v/>
          </cell>
        </row>
        <row r="130">
          <cell r="A130">
            <v>515324</v>
          </cell>
          <cell r="B130" t="str">
            <v>رزان الحافظ</v>
          </cell>
          <cell r="C130" t="str">
            <v>مروان</v>
          </cell>
          <cell r="D130" t="str">
            <v>لميا</v>
          </cell>
          <cell r="E130" t="str">
            <v>الرابعة</v>
          </cell>
          <cell r="F130" t="str">
            <v>مستنفذ فصل اول 2023-2024</v>
          </cell>
        </row>
        <row r="131">
          <cell r="A131">
            <v>515325</v>
          </cell>
          <cell r="B131" t="str">
            <v>رزان الزرعي</v>
          </cell>
          <cell r="C131" t="str">
            <v>سمير</v>
          </cell>
          <cell r="D131" t="str">
            <v>صباح</v>
          </cell>
          <cell r="E131" t="str">
            <v>الرابعة</v>
          </cell>
          <cell r="F131" t="str">
            <v>مستنفذ فصل اول 2023-2024</v>
          </cell>
        </row>
        <row r="132">
          <cell r="A132">
            <v>515331</v>
          </cell>
          <cell r="B132" t="str">
            <v>رشا اسماعيل</v>
          </cell>
          <cell r="C132" t="str">
            <v>عبدو</v>
          </cell>
          <cell r="D132" t="str">
            <v>فاطمة</v>
          </cell>
          <cell r="E132" t="str">
            <v>الثالثة</v>
          </cell>
          <cell r="F132" t="str">
            <v/>
          </cell>
        </row>
        <row r="133">
          <cell r="A133">
            <v>515389</v>
          </cell>
          <cell r="B133" t="str">
            <v>ريم الشريف</v>
          </cell>
          <cell r="C133" t="str">
            <v>ياسر</v>
          </cell>
          <cell r="D133" t="str">
            <v>خوله</v>
          </cell>
          <cell r="E133" t="str">
            <v>الثاتية</v>
          </cell>
          <cell r="F133" t="str">
            <v/>
          </cell>
        </row>
        <row r="134">
          <cell r="A134">
            <v>515391</v>
          </cell>
          <cell r="B134" t="str">
            <v>ريم الضماد</v>
          </cell>
          <cell r="C134" t="str">
            <v>محمدمحسن</v>
          </cell>
          <cell r="D134" t="str">
            <v>فايزة</v>
          </cell>
          <cell r="E134" t="str">
            <v>الثاتية</v>
          </cell>
          <cell r="F134" t="str">
            <v/>
          </cell>
        </row>
        <row r="135">
          <cell r="A135">
            <v>515398</v>
          </cell>
          <cell r="B135" t="str">
            <v>ريم زين</v>
          </cell>
          <cell r="C135" t="str">
            <v>نسيم</v>
          </cell>
          <cell r="D135" t="str">
            <v>هدى</v>
          </cell>
          <cell r="E135" t="str">
            <v>الرابعة</v>
          </cell>
          <cell r="F135" t="str">
            <v/>
          </cell>
        </row>
        <row r="136">
          <cell r="A136">
            <v>515402</v>
          </cell>
          <cell r="B136" t="str">
            <v>ريما الخالدي</v>
          </cell>
          <cell r="C136" t="str">
            <v>احمد بن عيدسعيد</v>
          </cell>
          <cell r="D136" t="str">
            <v>عائده</v>
          </cell>
          <cell r="E136" t="str">
            <v>الثالثة</v>
          </cell>
          <cell r="F136" t="str">
            <v/>
          </cell>
        </row>
        <row r="137">
          <cell r="A137">
            <v>515406</v>
          </cell>
          <cell r="B137" t="str">
            <v>زهرة الفراج</v>
          </cell>
          <cell r="C137" t="str">
            <v>عوض</v>
          </cell>
          <cell r="D137" t="str">
            <v>نعمات</v>
          </cell>
          <cell r="E137" t="str">
            <v>الرابعة</v>
          </cell>
          <cell r="F137" t="str">
            <v/>
          </cell>
        </row>
        <row r="138">
          <cell r="A138">
            <v>515411</v>
          </cell>
          <cell r="B138" t="str">
            <v>سارة صالح</v>
          </cell>
          <cell r="C138" t="str">
            <v>عمار</v>
          </cell>
          <cell r="D138" t="str">
            <v>رائده</v>
          </cell>
          <cell r="E138" t="str">
            <v>الثا نية</v>
          </cell>
          <cell r="F138" t="str">
            <v/>
          </cell>
        </row>
        <row r="139">
          <cell r="A139">
            <v>515436</v>
          </cell>
          <cell r="B139" t="str">
            <v>سنى فبسي</v>
          </cell>
          <cell r="C139" t="str">
            <v>قدسي</v>
          </cell>
          <cell r="D139" t="str">
            <v>هناء</v>
          </cell>
          <cell r="E139" t="str">
            <v>الثالثة</v>
          </cell>
          <cell r="F139" t="str">
            <v/>
          </cell>
        </row>
        <row r="140">
          <cell r="A140">
            <v>515442</v>
          </cell>
          <cell r="B140" t="str">
            <v>سها محفوض</v>
          </cell>
          <cell r="C140" t="str">
            <v>نادر</v>
          </cell>
          <cell r="D140" t="str">
            <v>ربيحه</v>
          </cell>
          <cell r="E140" t="str">
            <v>الرابعة</v>
          </cell>
          <cell r="F140" t="str">
            <v/>
          </cell>
        </row>
        <row r="141">
          <cell r="A141">
            <v>515454</v>
          </cell>
          <cell r="B141" t="str">
            <v>شفاء درويش</v>
          </cell>
          <cell r="C141" t="str">
            <v>عبدو</v>
          </cell>
          <cell r="D141" t="str">
            <v>صباح</v>
          </cell>
          <cell r="E141" t="str">
            <v>الرابعة</v>
          </cell>
          <cell r="F141" t="str">
            <v>مستنفذ فصل اول 2023-2024</v>
          </cell>
        </row>
        <row r="142">
          <cell r="A142">
            <v>515459</v>
          </cell>
          <cell r="B142" t="str">
            <v>شيرين سليمان</v>
          </cell>
          <cell r="C142" t="str">
            <v>علي</v>
          </cell>
          <cell r="D142" t="str">
            <v>اميمه</v>
          </cell>
          <cell r="E142" t="str">
            <v>الرابعة</v>
          </cell>
          <cell r="F142" t="str">
            <v>مستنفذ فصل اول 2023-2024</v>
          </cell>
        </row>
        <row r="143">
          <cell r="A143">
            <v>515528</v>
          </cell>
          <cell r="B143" t="str">
            <v>غديرالحوراني</v>
          </cell>
          <cell r="C143" t="str">
            <v>علاء</v>
          </cell>
          <cell r="D143" t="str">
            <v>امينة</v>
          </cell>
          <cell r="E143" t="str">
            <v>الرابعة</v>
          </cell>
          <cell r="F143" t="str">
            <v/>
          </cell>
        </row>
        <row r="144">
          <cell r="A144">
            <v>515539</v>
          </cell>
          <cell r="B144" t="str">
            <v>فادياالغضة</v>
          </cell>
          <cell r="C144" t="str">
            <v>مدحت</v>
          </cell>
          <cell r="D144" t="str">
            <v>سلام</v>
          </cell>
          <cell r="E144" t="str">
            <v>الثالثة</v>
          </cell>
          <cell r="F144" t="str">
            <v/>
          </cell>
        </row>
        <row r="145">
          <cell r="A145">
            <v>515570</v>
          </cell>
          <cell r="B145" t="str">
            <v>لميس الاشرم</v>
          </cell>
          <cell r="C145" t="str">
            <v xml:space="preserve">محمد </v>
          </cell>
          <cell r="D145" t="str">
            <v>اسراء</v>
          </cell>
          <cell r="E145" t="str">
            <v>الثالثة</v>
          </cell>
          <cell r="F145" t="str">
            <v/>
          </cell>
        </row>
        <row r="146">
          <cell r="A146">
            <v>515575</v>
          </cell>
          <cell r="B146" t="str">
            <v>لونا محمود</v>
          </cell>
          <cell r="C146" t="str">
            <v>رضوان</v>
          </cell>
          <cell r="D146" t="str">
            <v>منى</v>
          </cell>
          <cell r="E146" t="str">
            <v>الرابعة</v>
          </cell>
          <cell r="F146" t="str">
            <v/>
          </cell>
        </row>
        <row r="147">
          <cell r="A147">
            <v>515586</v>
          </cell>
          <cell r="B147" t="str">
            <v>مارلين جبارة</v>
          </cell>
          <cell r="C147" t="str">
            <v>اسعد</v>
          </cell>
          <cell r="D147" t="str">
            <v>سوسن</v>
          </cell>
          <cell r="E147" t="str">
            <v>الرابعة</v>
          </cell>
          <cell r="F147" t="str">
            <v/>
          </cell>
        </row>
        <row r="148">
          <cell r="A148">
            <v>515615</v>
          </cell>
          <cell r="B148" t="str">
            <v>مرح المحاميد</v>
          </cell>
          <cell r="C148" t="str">
            <v>حسين</v>
          </cell>
          <cell r="D148" t="str">
            <v>نفل</v>
          </cell>
          <cell r="E148" t="str">
            <v>الثا نية</v>
          </cell>
          <cell r="F148" t="str">
            <v/>
          </cell>
        </row>
        <row r="149">
          <cell r="A149">
            <v>515635</v>
          </cell>
          <cell r="B149" t="str">
            <v>منى تمر</v>
          </cell>
          <cell r="C149" t="str">
            <v>لطفي</v>
          </cell>
          <cell r="D149" t="str">
            <v>دلال</v>
          </cell>
          <cell r="E149" t="str">
            <v>الرابعة</v>
          </cell>
          <cell r="F149" t="str">
            <v>مستنفذ فصل اول 2023-2024</v>
          </cell>
        </row>
        <row r="150">
          <cell r="A150">
            <v>515638</v>
          </cell>
          <cell r="B150" t="str">
            <v>مها الجاسم</v>
          </cell>
          <cell r="C150" t="str">
            <v>وليد</v>
          </cell>
          <cell r="D150" t="str">
            <v>بهيره</v>
          </cell>
          <cell r="E150" t="str">
            <v>الرابعة</v>
          </cell>
          <cell r="F150" t="str">
            <v/>
          </cell>
        </row>
        <row r="151">
          <cell r="A151">
            <v>515650</v>
          </cell>
          <cell r="B151" t="str">
            <v>ميرنا العساف</v>
          </cell>
          <cell r="C151" t="str">
            <v>فؤاد</v>
          </cell>
          <cell r="D151" t="str">
            <v>فوزه</v>
          </cell>
          <cell r="E151" t="str">
            <v>الثالثة</v>
          </cell>
          <cell r="F151" t="str">
            <v>مستنفذ فصل اول 2023-2024</v>
          </cell>
        </row>
        <row r="152">
          <cell r="A152">
            <v>515658</v>
          </cell>
          <cell r="B152" t="str">
            <v>ميسون احمد</v>
          </cell>
          <cell r="C152" t="str">
            <v>محمد</v>
          </cell>
          <cell r="D152" t="str">
            <v>اسماء</v>
          </cell>
          <cell r="E152" t="str">
            <v>الرابعة</v>
          </cell>
          <cell r="F152" t="str">
            <v/>
          </cell>
        </row>
        <row r="153">
          <cell r="A153">
            <v>515686</v>
          </cell>
          <cell r="B153" t="str">
            <v>نسرين الشوفي</v>
          </cell>
          <cell r="C153" t="str">
            <v>بيان</v>
          </cell>
          <cell r="D153" t="str">
            <v>ميسر</v>
          </cell>
          <cell r="E153" t="str">
            <v>الرابعة</v>
          </cell>
          <cell r="F153" t="str">
            <v/>
          </cell>
        </row>
        <row r="154">
          <cell r="A154">
            <v>515698</v>
          </cell>
          <cell r="B154" t="str">
            <v>نور السبع</v>
          </cell>
          <cell r="C154" t="str">
            <v>محمد حسن</v>
          </cell>
          <cell r="D154" t="str">
            <v>كوثر</v>
          </cell>
          <cell r="E154" t="str">
            <v>الرابعة</v>
          </cell>
          <cell r="F154" t="str">
            <v/>
          </cell>
        </row>
        <row r="155">
          <cell r="A155">
            <v>515717</v>
          </cell>
          <cell r="B155" t="str">
            <v>نورالنحاس</v>
          </cell>
          <cell r="C155" t="str">
            <v>مطاع</v>
          </cell>
          <cell r="D155" t="str">
            <v>هبه</v>
          </cell>
          <cell r="E155" t="str">
            <v>الثاتية</v>
          </cell>
          <cell r="F155" t="str">
            <v/>
          </cell>
        </row>
        <row r="156">
          <cell r="A156">
            <v>515718</v>
          </cell>
          <cell r="B156" t="str">
            <v>نور الهدى جعفري المصري</v>
          </cell>
          <cell r="C156" t="str">
            <v>محمد ماجد</v>
          </cell>
          <cell r="D156" t="str">
            <v>وفاء</v>
          </cell>
          <cell r="E156" t="str">
            <v>الثالثة</v>
          </cell>
          <cell r="F156" t="str">
            <v/>
          </cell>
        </row>
        <row r="157">
          <cell r="A157">
            <v>515724</v>
          </cell>
          <cell r="B157" t="str">
            <v>نيرمين النجم</v>
          </cell>
          <cell r="C157" t="str">
            <v>بهيج</v>
          </cell>
          <cell r="D157" t="str">
            <v>مجدلين</v>
          </cell>
          <cell r="E157" t="str">
            <v>الثالثة</v>
          </cell>
          <cell r="F157" t="str">
            <v>مستنفذ فصل اول 2023-2024</v>
          </cell>
        </row>
        <row r="158">
          <cell r="A158">
            <v>515758</v>
          </cell>
          <cell r="B158" t="str">
            <v>هديل سبع</v>
          </cell>
          <cell r="C158" t="str">
            <v>فريز</v>
          </cell>
          <cell r="D158" t="str">
            <v>امل</v>
          </cell>
          <cell r="E158" t="str">
            <v>الثاتية</v>
          </cell>
          <cell r="F158" t="str">
            <v/>
          </cell>
        </row>
        <row r="159">
          <cell r="A159">
            <v>515774</v>
          </cell>
          <cell r="B159" t="str">
            <v>هيا البكر</v>
          </cell>
          <cell r="C159" t="str">
            <v>جمعة</v>
          </cell>
          <cell r="D159" t="str">
            <v>حسنه</v>
          </cell>
          <cell r="E159" t="str">
            <v>الرابعة</v>
          </cell>
          <cell r="F159" t="str">
            <v/>
          </cell>
        </row>
        <row r="160">
          <cell r="A160">
            <v>515834</v>
          </cell>
          <cell r="B160" t="str">
            <v>ناهده عربي</v>
          </cell>
          <cell r="C160" t="str">
            <v>ابو الخير</v>
          </cell>
          <cell r="D160" t="str">
            <v>حسينه</v>
          </cell>
          <cell r="E160" t="str">
            <v>الرابعة</v>
          </cell>
          <cell r="F160" t="str">
            <v/>
          </cell>
        </row>
        <row r="161">
          <cell r="A161">
            <v>515850</v>
          </cell>
          <cell r="B161" t="str">
            <v>اسراء العماش</v>
          </cell>
          <cell r="C161" t="str">
            <v>محمد</v>
          </cell>
          <cell r="D161" t="str">
            <v>شكوره</v>
          </cell>
          <cell r="E161" t="str">
            <v>الثا نية</v>
          </cell>
          <cell r="F161" t="str">
            <v/>
          </cell>
        </row>
        <row r="162">
          <cell r="A162">
            <v>515851</v>
          </cell>
          <cell r="B162" t="str">
            <v>اسراء الياسين</v>
          </cell>
          <cell r="C162" t="str">
            <v>محمود</v>
          </cell>
          <cell r="D162" t="str">
            <v>فاطمة</v>
          </cell>
          <cell r="E162" t="str">
            <v>الرابعة</v>
          </cell>
          <cell r="F162" t="str">
            <v/>
          </cell>
        </row>
        <row r="163">
          <cell r="A163">
            <v>515852</v>
          </cell>
          <cell r="B163" t="str">
            <v>اسراء عاشور</v>
          </cell>
          <cell r="C163" t="str">
            <v>اسعد</v>
          </cell>
          <cell r="D163" t="str">
            <v>بدريه</v>
          </cell>
          <cell r="E163" t="str">
            <v>الثالثة</v>
          </cell>
          <cell r="F163" t="str">
            <v>مستنفذ فصل اول 2023-2024</v>
          </cell>
        </row>
        <row r="164">
          <cell r="A164">
            <v>515866</v>
          </cell>
          <cell r="B164" t="str">
            <v>الاء  كشور</v>
          </cell>
          <cell r="C164" t="str">
            <v>غسان</v>
          </cell>
          <cell r="D164" t="str">
            <v>حنان</v>
          </cell>
          <cell r="E164" t="str">
            <v>الرابعة</v>
          </cell>
          <cell r="F164" t="str">
            <v>مستنفذ فصل اول 2023-2024</v>
          </cell>
        </row>
        <row r="165">
          <cell r="A165">
            <v>515878</v>
          </cell>
          <cell r="B165" t="str">
            <v>البتول احمد</v>
          </cell>
          <cell r="C165" t="str">
            <v>ايمن</v>
          </cell>
          <cell r="D165" t="str">
            <v>دلال سلامه</v>
          </cell>
          <cell r="E165" t="str">
            <v>الرابعة</v>
          </cell>
          <cell r="F165" t="str">
            <v/>
          </cell>
        </row>
        <row r="166">
          <cell r="A166">
            <v>515879</v>
          </cell>
          <cell r="B166" t="str">
            <v>الرحاب المحمد</v>
          </cell>
          <cell r="C166" t="str">
            <v>عبده</v>
          </cell>
          <cell r="D166" t="str">
            <v>زهرانه</v>
          </cell>
          <cell r="E166" t="str">
            <v>الثالثة</v>
          </cell>
          <cell r="F166" t="str">
            <v/>
          </cell>
        </row>
        <row r="167">
          <cell r="A167">
            <v>515881</v>
          </cell>
          <cell r="B167" t="str">
            <v>الفت مقلد</v>
          </cell>
          <cell r="C167" t="str">
            <v>صقر</v>
          </cell>
          <cell r="D167" t="str">
            <v>نزيره</v>
          </cell>
          <cell r="E167" t="str">
            <v>الثالثة</v>
          </cell>
          <cell r="F167" t="str">
            <v/>
          </cell>
        </row>
        <row r="168">
          <cell r="A168">
            <v>515898</v>
          </cell>
          <cell r="B168" t="str">
            <v>اميره صفيه</v>
          </cell>
          <cell r="C168" t="str">
            <v>ناف</v>
          </cell>
          <cell r="D168" t="str">
            <v>سحر</v>
          </cell>
          <cell r="E168" t="str">
            <v>الرابعة</v>
          </cell>
          <cell r="F168" t="str">
            <v/>
          </cell>
        </row>
        <row r="169">
          <cell r="A169">
            <v>515913</v>
          </cell>
          <cell r="B169" t="str">
            <v>ايمان حجيج</v>
          </cell>
          <cell r="C169" t="str">
            <v>يوسف</v>
          </cell>
          <cell r="D169" t="str">
            <v>هاله</v>
          </cell>
          <cell r="E169" t="str">
            <v>الرابعة</v>
          </cell>
          <cell r="F169" t="str">
            <v/>
          </cell>
        </row>
        <row r="170">
          <cell r="A170">
            <v>515916</v>
          </cell>
          <cell r="B170" t="str">
            <v xml:space="preserve">ايمان شلهوم </v>
          </cell>
          <cell r="C170" t="str">
            <v xml:space="preserve">قيس </v>
          </cell>
          <cell r="D170" t="str">
            <v>جميلة</v>
          </cell>
          <cell r="E170" t="str">
            <v>الرابعة</v>
          </cell>
          <cell r="F170" t="str">
            <v/>
          </cell>
        </row>
        <row r="171">
          <cell r="A171">
            <v>515919</v>
          </cell>
          <cell r="B171" t="str">
            <v>ايناس الشلبي</v>
          </cell>
          <cell r="C171" t="str">
            <v>خالد</v>
          </cell>
          <cell r="D171" t="str">
            <v>سعاد</v>
          </cell>
          <cell r="E171" t="str">
            <v>الرابعة</v>
          </cell>
          <cell r="F171" t="str">
            <v/>
          </cell>
        </row>
        <row r="172">
          <cell r="A172">
            <v>515933</v>
          </cell>
          <cell r="B172" t="str">
            <v>الاء الغباري</v>
          </cell>
          <cell r="C172" t="str">
            <v>محمد</v>
          </cell>
          <cell r="D172" t="str">
            <v>رئيفه</v>
          </cell>
          <cell r="E172" t="str">
            <v>الرابعة</v>
          </cell>
          <cell r="F172" t="str">
            <v/>
          </cell>
        </row>
        <row r="173">
          <cell r="A173">
            <v>515939</v>
          </cell>
          <cell r="B173" t="str">
            <v>ايه عربي كاتبي</v>
          </cell>
          <cell r="C173" t="str">
            <v>محمد</v>
          </cell>
          <cell r="D173" t="str">
            <v>نبيله</v>
          </cell>
          <cell r="E173" t="str">
            <v>الثالثة</v>
          </cell>
          <cell r="F173" t="str">
            <v/>
          </cell>
        </row>
        <row r="174">
          <cell r="A174">
            <v>515954</v>
          </cell>
          <cell r="B174" t="str">
            <v>بشرى كريم الدين</v>
          </cell>
          <cell r="C174" t="str">
            <v>عبد الحميد</v>
          </cell>
          <cell r="D174" t="str">
            <v>حنان</v>
          </cell>
          <cell r="E174" t="str">
            <v>الثالثة</v>
          </cell>
          <cell r="F174" t="str">
            <v>مستنفذ فصل اول 2023-2024</v>
          </cell>
        </row>
        <row r="175">
          <cell r="A175">
            <v>515962</v>
          </cell>
          <cell r="B175" t="str">
            <v>بنان طنطه</v>
          </cell>
          <cell r="C175" t="str">
            <v>محمد غياث</v>
          </cell>
          <cell r="D175" t="str">
            <v>هبة</v>
          </cell>
          <cell r="E175" t="str">
            <v>الرابعة</v>
          </cell>
          <cell r="F175" t="str">
            <v/>
          </cell>
        </row>
        <row r="176">
          <cell r="A176">
            <v>515968</v>
          </cell>
          <cell r="B176" t="str">
            <v>بيان برنيه</v>
          </cell>
          <cell r="C176" t="str">
            <v>خالد</v>
          </cell>
          <cell r="D176" t="str">
            <v>غاده</v>
          </cell>
          <cell r="E176" t="str">
            <v>الرابعة</v>
          </cell>
          <cell r="F176" t="str">
            <v/>
          </cell>
        </row>
        <row r="177">
          <cell r="A177">
            <v>515977</v>
          </cell>
          <cell r="B177" t="str">
            <v>تغريد سكريه</v>
          </cell>
          <cell r="C177" t="str">
            <v>محمد خير</v>
          </cell>
          <cell r="D177" t="str">
            <v>حنان</v>
          </cell>
          <cell r="E177" t="str">
            <v>الرابعة</v>
          </cell>
          <cell r="F177" t="str">
            <v>مستنفذ فصل اول 2023-2024</v>
          </cell>
        </row>
        <row r="178">
          <cell r="A178">
            <v>515985</v>
          </cell>
          <cell r="B178" t="str">
            <v>ثراء حمزه</v>
          </cell>
          <cell r="C178" t="str">
            <v>نزيه</v>
          </cell>
          <cell r="D178" t="str">
            <v>صباح</v>
          </cell>
          <cell r="E178" t="str">
            <v>الرابعة</v>
          </cell>
          <cell r="F178" t="str">
            <v/>
          </cell>
        </row>
        <row r="179">
          <cell r="A179">
            <v>516012</v>
          </cell>
          <cell r="B179" t="str">
            <v>حياة الاسود</v>
          </cell>
          <cell r="C179" t="str">
            <v>محمود</v>
          </cell>
          <cell r="D179" t="str">
            <v>جمان</v>
          </cell>
          <cell r="E179" t="str">
            <v>الرابعة</v>
          </cell>
          <cell r="F179" t="str">
            <v/>
          </cell>
        </row>
        <row r="180">
          <cell r="A180">
            <v>516016</v>
          </cell>
          <cell r="B180" t="str">
            <v>خلود بسيوني</v>
          </cell>
          <cell r="C180" t="str">
            <v>شحادة</v>
          </cell>
          <cell r="D180" t="str">
            <v>بندر</v>
          </cell>
          <cell r="E180" t="str">
            <v>الرابعة</v>
          </cell>
          <cell r="F180" t="str">
            <v/>
          </cell>
        </row>
        <row r="181">
          <cell r="A181">
            <v>516039</v>
          </cell>
          <cell r="B181" t="str">
            <v xml:space="preserve">دعاء موسى باشا </v>
          </cell>
          <cell r="C181" t="str">
            <v xml:space="preserve">نزار </v>
          </cell>
          <cell r="D181" t="str">
            <v>هدى</v>
          </cell>
          <cell r="E181" t="str">
            <v>الرابعة</v>
          </cell>
          <cell r="F181" t="str">
            <v/>
          </cell>
        </row>
        <row r="182">
          <cell r="A182">
            <v>516043</v>
          </cell>
          <cell r="B182" t="str">
            <v>دونه العبود</v>
          </cell>
          <cell r="C182" t="str">
            <v>ابراهيم</v>
          </cell>
          <cell r="D182" t="str">
            <v>خزنه</v>
          </cell>
          <cell r="E182" t="str">
            <v>الثالثة</v>
          </cell>
          <cell r="F182" t="str">
            <v/>
          </cell>
        </row>
        <row r="183">
          <cell r="A183">
            <v>516069</v>
          </cell>
          <cell r="B183" t="str">
            <v>ربا الجلاوي</v>
          </cell>
          <cell r="C183" t="str">
            <v>اسماعيل</v>
          </cell>
          <cell r="D183" t="str">
            <v>وضاح</v>
          </cell>
          <cell r="E183" t="str">
            <v>الرابعة</v>
          </cell>
          <cell r="F183" t="str">
            <v/>
          </cell>
        </row>
        <row r="184">
          <cell r="A184">
            <v>516070</v>
          </cell>
          <cell r="B184" t="str">
            <v>ربا اليوسف</v>
          </cell>
          <cell r="C184" t="str">
            <v>عاطف</v>
          </cell>
          <cell r="D184" t="str">
            <v>وداد</v>
          </cell>
          <cell r="E184" t="str">
            <v>الرابعة</v>
          </cell>
          <cell r="F184" t="str">
            <v/>
          </cell>
        </row>
        <row r="185">
          <cell r="A185">
            <v>516072</v>
          </cell>
          <cell r="B185" t="str">
            <v xml:space="preserve">ربا هيلون </v>
          </cell>
          <cell r="C185" t="str">
            <v xml:space="preserve">سليم </v>
          </cell>
          <cell r="D185" t="str">
            <v>رجاء</v>
          </cell>
          <cell r="E185" t="str">
            <v>الرابعة</v>
          </cell>
          <cell r="F185" t="str">
            <v>مستنفذ فصل اول 2023-2024</v>
          </cell>
        </row>
        <row r="186">
          <cell r="A186">
            <v>516086</v>
          </cell>
          <cell r="B186" t="str">
            <v>ليلى ديركي</v>
          </cell>
          <cell r="C186" t="str">
            <v>ابراهيم</v>
          </cell>
          <cell r="D186" t="str">
            <v>رجاء</v>
          </cell>
          <cell r="E186" t="str">
            <v>الثاتية</v>
          </cell>
          <cell r="F186" t="str">
            <v/>
          </cell>
        </row>
        <row r="187">
          <cell r="A187">
            <v>516088</v>
          </cell>
          <cell r="B187" t="str">
            <v>رشا العمور</v>
          </cell>
          <cell r="C187" t="str">
            <v>عدنان</v>
          </cell>
          <cell r="D187" t="str">
            <v>ابتسام</v>
          </cell>
          <cell r="E187" t="str">
            <v>الرابعة</v>
          </cell>
          <cell r="F187" t="str">
            <v/>
          </cell>
        </row>
        <row r="188">
          <cell r="A188">
            <v>516111</v>
          </cell>
          <cell r="B188" t="str">
            <v>رلى الخطيب</v>
          </cell>
          <cell r="C188" t="str">
            <v>عبد الباسط</v>
          </cell>
          <cell r="D188" t="str">
            <v>ليلى</v>
          </cell>
          <cell r="E188" t="str">
            <v>الرابعة</v>
          </cell>
          <cell r="F188" t="str">
            <v/>
          </cell>
        </row>
        <row r="189">
          <cell r="A189">
            <v>516115</v>
          </cell>
          <cell r="B189" t="str">
            <v>رنا الجاجه</v>
          </cell>
          <cell r="C189" t="str">
            <v>نذير</v>
          </cell>
          <cell r="D189" t="str">
            <v>سعاد</v>
          </cell>
          <cell r="E189" t="str">
            <v>الرابعة</v>
          </cell>
          <cell r="F189" t="str">
            <v/>
          </cell>
        </row>
        <row r="190">
          <cell r="A190">
            <v>516130</v>
          </cell>
          <cell r="B190" t="str">
            <v>رنين الحليبي</v>
          </cell>
          <cell r="C190" t="str">
            <v>زياد</v>
          </cell>
          <cell r="D190" t="str">
            <v>ميساء</v>
          </cell>
          <cell r="E190" t="str">
            <v>الثالثة</v>
          </cell>
          <cell r="F190" t="str">
            <v/>
          </cell>
        </row>
        <row r="191">
          <cell r="A191">
            <v>516135</v>
          </cell>
          <cell r="B191" t="str">
            <v>رهام مقصوصه</v>
          </cell>
          <cell r="C191" t="str">
            <v>محمد عادل</v>
          </cell>
          <cell r="D191" t="str">
            <v>لما</v>
          </cell>
          <cell r="E191" t="str">
            <v>الرابعة</v>
          </cell>
          <cell r="F191" t="str">
            <v/>
          </cell>
        </row>
        <row r="192">
          <cell r="A192">
            <v>516143</v>
          </cell>
          <cell r="B192" t="str">
            <v>رهف عبد الحليم</v>
          </cell>
          <cell r="C192" t="str">
            <v>احمد</v>
          </cell>
          <cell r="D192" t="str">
            <v>سامية</v>
          </cell>
          <cell r="E192" t="str">
            <v>الرابعة</v>
          </cell>
          <cell r="F192" t="str">
            <v>مستنفذ فصل اول 2023-2024</v>
          </cell>
        </row>
        <row r="193">
          <cell r="A193">
            <v>516149</v>
          </cell>
          <cell r="B193" t="str">
            <v>روان الفرا</v>
          </cell>
          <cell r="C193" t="str">
            <v xml:space="preserve">محي الدين </v>
          </cell>
          <cell r="D193" t="str">
            <v>نوار</v>
          </cell>
          <cell r="E193" t="str">
            <v>الثا نية</v>
          </cell>
          <cell r="F193" t="str">
            <v/>
          </cell>
        </row>
        <row r="194">
          <cell r="A194">
            <v>516171</v>
          </cell>
          <cell r="B194" t="str">
            <v>ريم الذياب</v>
          </cell>
          <cell r="C194" t="str">
            <v>ناصر</v>
          </cell>
          <cell r="D194" t="str">
            <v>خيريه</v>
          </cell>
          <cell r="E194" t="str">
            <v>الرابعة</v>
          </cell>
          <cell r="F194" t="str">
            <v/>
          </cell>
        </row>
        <row r="195">
          <cell r="A195">
            <v>516174</v>
          </cell>
          <cell r="B195" t="str">
            <v>ريم الشحيذ</v>
          </cell>
          <cell r="C195" t="str">
            <v>ظافر</v>
          </cell>
          <cell r="D195" t="str">
            <v>سوسن</v>
          </cell>
          <cell r="E195" t="str">
            <v>الثالثة</v>
          </cell>
          <cell r="F195" t="str">
            <v>مستنفذ فصل اول 2023-2024</v>
          </cell>
        </row>
        <row r="196">
          <cell r="A196">
            <v>516180</v>
          </cell>
          <cell r="B196" t="str">
            <v>ريم سعدي</v>
          </cell>
          <cell r="C196" t="str">
            <v>أيمن</v>
          </cell>
          <cell r="D196" t="str">
            <v>خوله</v>
          </cell>
          <cell r="E196" t="str">
            <v>الرابعة</v>
          </cell>
          <cell r="F196" t="str">
            <v/>
          </cell>
        </row>
        <row r="197">
          <cell r="A197">
            <v>516184</v>
          </cell>
          <cell r="B197" t="str">
            <v xml:space="preserve">ريما حميدي </v>
          </cell>
          <cell r="C197" t="str">
            <v>جمال</v>
          </cell>
          <cell r="D197" t="str">
            <v>ماجدة</v>
          </cell>
          <cell r="E197" t="str">
            <v>الثالثة</v>
          </cell>
          <cell r="F197" t="str">
            <v>مستنفذ فصل اول 2023-2024</v>
          </cell>
        </row>
        <row r="198">
          <cell r="A198">
            <v>516199</v>
          </cell>
          <cell r="B198" t="str">
            <v>سارة الغميان</v>
          </cell>
          <cell r="C198" t="str">
            <v>نبيل</v>
          </cell>
          <cell r="D198" t="str">
            <v>ميساء</v>
          </cell>
          <cell r="E198" t="str">
            <v>الثالثة</v>
          </cell>
          <cell r="F198" t="str">
            <v>مستنفذ فصل اول 2023-2024</v>
          </cell>
        </row>
        <row r="199">
          <cell r="A199">
            <v>516216</v>
          </cell>
          <cell r="B199" t="str">
            <v>سلام سليمان</v>
          </cell>
          <cell r="C199" t="str">
            <v>جاسم</v>
          </cell>
          <cell r="D199" t="str">
            <v>خديجة</v>
          </cell>
          <cell r="E199" t="str">
            <v>الرابعة</v>
          </cell>
          <cell r="F199" t="str">
            <v/>
          </cell>
        </row>
        <row r="200">
          <cell r="A200">
            <v>516218</v>
          </cell>
          <cell r="B200" t="str">
            <v>ساره الطوط</v>
          </cell>
          <cell r="C200" t="str">
            <v>محمد نعمان</v>
          </cell>
          <cell r="D200" t="str">
            <v>مكرم</v>
          </cell>
          <cell r="E200" t="str">
            <v>الثالثة</v>
          </cell>
          <cell r="F200" t="str">
            <v>مستنفذ فصل اول 2023-2024</v>
          </cell>
        </row>
        <row r="201">
          <cell r="A201">
            <v>516221</v>
          </cell>
          <cell r="B201" t="str">
            <v>سلوى الايون الدباغ</v>
          </cell>
          <cell r="C201" t="str">
            <v>احمد</v>
          </cell>
          <cell r="D201" t="str">
            <v>منى</v>
          </cell>
          <cell r="E201" t="str">
            <v>الرابعة</v>
          </cell>
          <cell r="F201" t="str">
            <v/>
          </cell>
        </row>
        <row r="202">
          <cell r="A202">
            <v>516240</v>
          </cell>
          <cell r="B202" t="str">
            <v xml:space="preserve">سوسن كحيل </v>
          </cell>
          <cell r="C202" t="str">
            <v>محمد</v>
          </cell>
          <cell r="D202" t="str">
            <v>نورا</v>
          </cell>
          <cell r="E202" t="str">
            <v>الرابعة</v>
          </cell>
          <cell r="F202" t="str">
            <v/>
          </cell>
        </row>
        <row r="203">
          <cell r="A203">
            <v>516247</v>
          </cell>
          <cell r="B203" t="str">
            <v>شاديه زاهر</v>
          </cell>
          <cell r="C203" t="str">
            <v>سلمان</v>
          </cell>
          <cell r="D203" t="str">
            <v>دلال</v>
          </cell>
          <cell r="E203" t="str">
            <v>الثالثة</v>
          </cell>
          <cell r="F203" t="str">
            <v/>
          </cell>
        </row>
        <row r="204">
          <cell r="A204">
            <v>516250</v>
          </cell>
          <cell r="B204" t="str">
            <v>شذا نصر الدين</v>
          </cell>
          <cell r="C204" t="str">
            <v>سامي</v>
          </cell>
          <cell r="D204" t="str">
            <v>هناء</v>
          </cell>
          <cell r="E204" t="str">
            <v>الرابعة</v>
          </cell>
          <cell r="F204" t="str">
            <v/>
          </cell>
        </row>
        <row r="205">
          <cell r="A205">
            <v>516259</v>
          </cell>
          <cell r="B205" t="str">
            <v>شيماء النعيم</v>
          </cell>
          <cell r="C205" t="str">
            <v>نواف</v>
          </cell>
          <cell r="D205" t="str">
            <v>خيرات</v>
          </cell>
          <cell r="E205" t="str">
            <v>الثالثة</v>
          </cell>
          <cell r="F205" t="str">
            <v/>
          </cell>
        </row>
        <row r="206">
          <cell r="A206">
            <v>516263</v>
          </cell>
          <cell r="B206" t="str">
            <v>صبا عقل</v>
          </cell>
          <cell r="C206" t="str">
            <v>عدنان</v>
          </cell>
          <cell r="D206" t="str">
            <v/>
          </cell>
          <cell r="E206" t="str">
            <v>الرابعة</v>
          </cell>
          <cell r="F206" t="str">
            <v>مستنفذ فصل اول 2023-2024</v>
          </cell>
        </row>
        <row r="207">
          <cell r="A207">
            <v>516264</v>
          </cell>
          <cell r="B207" t="str">
            <v>صبحيه الناصير</v>
          </cell>
          <cell r="C207" t="str">
            <v>عبد الكريم</v>
          </cell>
          <cell r="D207" t="str">
            <v>عزيزة</v>
          </cell>
          <cell r="E207" t="str">
            <v>الثا نية</v>
          </cell>
          <cell r="F207" t="str">
            <v/>
          </cell>
        </row>
        <row r="208">
          <cell r="A208">
            <v>516270</v>
          </cell>
          <cell r="B208" t="str">
            <v>صوفيا راجحه</v>
          </cell>
          <cell r="C208" t="str">
            <v>نسيم</v>
          </cell>
          <cell r="D208" t="str">
            <v>سهلا</v>
          </cell>
          <cell r="E208" t="str">
            <v>الرابعة</v>
          </cell>
          <cell r="F208" t="str">
            <v/>
          </cell>
        </row>
        <row r="209">
          <cell r="A209">
            <v>516295</v>
          </cell>
          <cell r="B209" t="str">
            <v>عفه مقلد</v>
          </cell>
          <cell r="C209" t="str">
            <v>صقر</v>
          </cell>
          <cell r="D209" t="str">
            <v>نزيره</v>
          </cell>
          <cell r="E209" t="str">
            <v>الرابعة</v>
          </cell>
          <cell r="F209" t="str">
            <v/>
          </cell>
        </row>
        <row r="210">
          <cell r="A210">
            <v>516300</v>
          </cell>
          <cell r="B210" t="str">
            <v xml:space="preserve">علا عبيد </v>
          </cell>
          <cell r="C210" t="str">
            <v xml:space="preserve">خالد </v>
          </cell>
          <cell r="D210" t="str">
            <v>ناديا</v>
          </cell>
          <cell r="E210" t="str">
            <v>الرابعة</v>
          </cell>
          <cell r="F210" t="str">
            <v/>
          </cell>
        </row>
        <row r="211">
          <cell r="A211">
            <v>516314</v>
          </cell>
          <cell r="B211" t="str">
            <v xml:space="preserve">غدير الحلبوني </v>
          </cell>
          <cell r="C211" t="str">
            <v xml:space="preserve">عماد </v>
          </cell>
          <cell r="D211" t="str">
            <v>انعام</v>
          </cell>
          <cell r="E211" t="str">
            <v>الثالثة</v>
          </cell>
          <cell r="F211" t="str">
            <v>مستنفذ فصل اول 2023-2024</v>
          </cell>
        </row>
        <row r="212">
          <cell r="A212">
            <v>516342</v>
          </cell>
          <cell r="B212" t="str">
            <v>فاطمه الجلخ</v>
          </cell>
          <cell r="C212" t="str">
            <v xml:space="preserve">زكريا </v>
          </cell>
          <cell r="D212" t="str">
            <v>كرديه</v>
          </cell>
          <cell r="E212" t="str">
            <v>الرابعة</v>
          </cell>
          <cell r="F212" t="str">
            <v/>
          </cell>
        </row>
        <row r="213">
          <cell r="A213">
            <v>516357</v>
          </cell>
          <cell r="B213" t="str">
            <v>فرح السبيريج</v>
          </cell>
          <cell r="C213" t="str">
            <v>رضوان</v>
          </cell>
          <cell r="D213" t="str">
            <v>مريفه</v>
          </cell>
          <cell r="E213" t="str">
            <v>الرابعة</v>
          </cell>
          <cell r="F213" t="str">
            <v/>
          </cell>
        </row>
        <row r="214">
          <cell r="A214">
            <v>516383</v>
          </cell>
          <cell r="B214" t="str">
            <v>لانه العش</v>
          </cell>
          <cell r="C214" t="str">
            <v>محمد أيمن</v>
          </cell>
          <cell r="D214" t="str">
            <v>لمى</v>
          </cell>
          <cell r="E214" t="str">
            <v>الرابعة</v>
          </cell>
          <cell r="F214" t="str">
            <v>مستنفذ فصل اول 2023-2024</v>
          </cell>
        </row>
        <row r="215">
          <cell r="A215">
            <v>516397</v>
          </cell>
          <cell r="B215" t="str">
            <v>ليال عامر</v>
          </cell>
          <cell r="C215" t="str">
            <v>مالك</v>
          </cell>
          <cell r="D215" t="str">
            <v>ميسون</v>
          </cell>
          <cell r="E215" t="str">
            <v>الثاتية</v>
          </cell>
          <cell r="F215" t="str">
            <v/>
          </cell>
        </row>
        <row r="216">
          <cell r="A216">
            <v>516399</v>
          </cell>
          <cell r="B216" t="str">
            <v>ليلى العمري</v>
          </cell>
          <cell r="C216" t="str">
            <v>محمود</v>
          </cell>
          <cell r="D216" t="str">
            <v>رنده</v>
          </cell>
          <cell r="E216" t="str">
            <v>الرابعة</v>
          </cell>
          <cell r="F216" t="str">
            <v/>
          </cell>
        </row>
        <row r="217">
          <cell r="A217">
            <v>516405</v>
          </cell>
          <cell r="B217" t="str">
            <v>لينا البسطاطي</v>
          </cell>
          <cell r="C217" t="str">
            <v>منير</v>
          </cell>
          <cell r="D217" t="str">
            <v>وفيقة</v>
          </cell>
          <cell r="E217" t="str">
            <v>الثا نية</v>
          </cell>
          <cell r="F217" t="str">
            <v/>
          </cell>
        </row>
        <row r="218">
          <cell r="A218">
            <v>516416</v>
          </cell>
          <cell r="B218" t="str">
            <v>ماجده المطلق</v>
          </cell>
          <cell r="C218" t="str">
            <v>قاسم</v>
          </cell>
          <cell r="D218" t="str">
            <v>عائشه</v>
          </cell>
          <cell r="E218" t="str">
            <v>الرابعة</v>
          </cell>
          <cell r="F218" t="str">
            <v/>
          </cell>
        </row>
        <row r="219">
          <cell r="A219">
            <v>516440</v>
          </cell>
          <cell r="B219" t="str">
            <v>محمود الاحمد</v>
          </cell>
          <cell r="C219" t="str">
            <v>محمد</v>
          </cell>
          <cell r="D219" t="str">
            <v>رديعة</v>
          </cell>
          <cell r="E219" t="str">
            <v>الرابعة</v>
          </cell>
          <cell r="F219" t="str">
            <v/>
          </cell>
        </row>
        <row r="220">
          <cell r="A220">
            <v>516449</v>
          </cell>
          <cell r="B220" t="str">
            <v>مرح البدوي</v>
          </cell>
          <cell r="C220" t="str">
            <v>غياث</v>
          </cell>
          <cell r="D220" t="str">
            <v>صبحيه</v>
          </cell>
          <cell r="E220" t="str">
            <v>الثالثة</v>
          </cell>
          <cell r="F220" t="str">
            <v/>
          </cell>
        </row>
        <row r="221">
          <cell r="A221">
            <v>516453</v>
          </cell>
          <cell r="B221" t="str">
            <v>مرح شبانه</v>
          </cell>
          <cell r="C221" t="str">
            <v>علي</v>
          </cell>
          <cell r="D221" t="str">
            <v>شريفه</v>
          </cell>
          <cell r="E221" t="str">
            <v>الرابعة</v>
          </cell>
          <cell r="F221" t="str">
            <v/>
          </cell>
        </row>
        <row r="222">
          <cell r="A222">
            <v>516454</v>
          </cell>
          <cell r="B222" t="str">
            <v>مرح ضاهر</v>
          </cell>
          <cell r="C222" t="str">
            <v>احمد</v>
          </cell>
          <cell r="D222" t="str">
            <v>ساجده</v>
          </cell>
          <cell r="E222" t="str">
            <v>الثالثة</v>
          </cell>
          <cell r="F222" t="str">
            <v/>
          </cell>
        </row>
        <row r="223">
          <cell r="A223">
            <v>516455</v>
          </cell>
          <cell r="B223" t="str">
            <v>مرح عز الدين</v>
          </cell>
          <cell r="C223" t="str">
            <v>جهاد</v>
          </cell>
          <cell r="D223" t="str">
            <v>فوز</v>
          </cell>
          <cell r="E223" t="str">
            <v>الرابعة</v>
          </cell>
          <cell r="F223" t="str">
            <v/>
          </cell>
        </row>
        <row r="224">
          <cell r="A224">
            <v>516471</v>
          </cell>
          <cell r="B224" t="str">
            <v>مريانا مساميري</v>
          </cell>
          <cell r="C224" t="str">
            <v>وليد</v>
          </cell>
          <cell r="D224" t="str">
            <v>ابتسام</v>
          </cell>
          <cell r="E224" t="str">
            <v>الثالثة</v>
          </cell>
          <cell r="F224" t="str">
            <v>مستنفذ فصل اول 2023-2024</v>
          </cell>
        </row>
        <row r="225">
          <cell r="A225">
            <v>516481</v>
          </cell>
          <cell r="B225" t="str">
            <v>مريم قويدر</v>
          </cell>
          <cell r="C225" t="str">
            <v>محمد</v>
          </cell>
          <cell r="D225" t="str">
            <v>حباه</v>
          </cell>
          <cell r="E225" t="str">
            <v>الثالثة</v>
          </cell>
          <cell r="F225" t="str">
            <v/>
          </cell>
        </row>
        <row r="226">
          <cell r="A226">
            <v>516500</v>
          </cell>
          <cell r="B226" t="str">
            <v>منال القلعجي</v>
          </cell>
          <cell r="C226" t="str">
            <v>سعد الله</v>
          </cell>
          <cell r="D226" t="str">
            <v>منا</v>
          </cell>
          <cell r="E226" t="str">
            <v>الرابعة</v>
          </cell>
          <cell r="F226" t="str">
            <v/>
          </cell>
        </row>
        <row r="227">
          <cell r="A227">
            <v>516506</v>
          </cell>
          <cell r="B227" t="str">
            <v>منى المنصور</v>
          </cell>
          <cell r="C227" t="str">
            <v>كريم</v>
          </cell>
          <cell r="D227" t="str">
            <v>عندليب</v>
          </cell>
          <cell r="E227" t="str">
            <v>الثالثة</v>
          </cell>
          <cell r="F227" t="str">
            <v/>
          </cell>
        </row>
        <row r="228">
          <cell r="A228">
            <v>516516</v>
          </cell>
          <cell r="B228" t="str">
            <v xml:space="preserve">مايا حرب </v>
          </cell>
          <cell r="C228" t="str">
            <v xml:space="preserve">فضل </v>
          </cell>
          <cell r="D228" t="str">
            <v>الطاف</v>
          </cell>
          <cell r="E228" t="str">
            <v>الرابعة</v>
          </cell>
          <cell r="F228" t="str">
            <v>مستنفذ فصل اول 2023-2024</v>
          </cell>
        </row>
        <row r="229">
          <cell r="A229">
            <v>516518</v>
          </cell>
          <cell r="B229" t="str">
            <v>مياده الشحف</v>
          </cell>
          <cell r="C229" t="str">
            <v>مرسل</v>
          </cell>
          <cell r="D229" t="str">
            <v>غزاله</v>
          </cell>
          <cell r="E229" t="str">
            <v>الرابعة</v>
          </cell>
          <cell r="F229" t="str">
            <v/>
          </cell>
        </row>
        <row r="230">
          <cell r="A230">
            <v>516531</v>
          </cell>
          <cell r="B230" t="str">
            <v>ميسم علقم</v>
          </cell>
          <cell r="C230" t="str">
            <v>عادل</v>
          </cell>
          <cell r="D230" t="str">
            <v>ناديا</v>
          </cell>
          <cell r="E230" t="str">
            <v>الرابعة</v>
          </cell>
          <cell r="F230" t="str">
            <v/>
          </cell>
        </row>
        <row r="231">
          <cell r="A231">
            <v>516537</v>
          </cell>
          <cell r="B231" t="str">
            <v>نانسي عيسى</v>
          </cell>
          <cell r="C231" t="str">
            <v>غسان</v>
          </cell>
          <cell r="D231" t="str">
            <v>رجاء</v>
          </cell>
          <cell r="E231" t="str">
            <v>الرابعة</v>
          </cell>
          <cell r="F231" t="str">
            <v/>
          </cell>
        </row>
        <row r="232">
          <cell r="A232">
            <v>516552</v>
          </cell>
          <cell r="B232" t="str">
            <v>ندى ابو الخير</v>
          </cell>
          <cell r="C232" t="str">
            <v>حسن</v>
          </cell>
          <cell r="D232" t="str">
            <v>منى</v>
          </cell>
          <cell r="E232" t="str">
            <v>الرابعة</v>
          </cell>
          <cell r="F232" t="str">
            <v/>
          </cell>
        </row>
        <row r="233">
          <cell r="A233">
            <v>516559</v>
          </cell>
          <cell r="B233" t="str">
            <v>نسرين عجيب</v>
          </cell>
          <cell r="C233" t="str">
            <v>اسعد</v>
          </cell>
          <cell r="D233" t="str">
            <v>انصاف</v>
          </cell>
          <cell r="E233" t="str">
            <v>الثاتية</v>
          </cell>
          <cell r="F233" t="str">
            <v/>
          </cell>
        </row>
        <row r="234">
          <cell r="A234">
            <v>516561</v>
          </cell>
          <cell r="B234" t="str">
            <v>نسرين نظام</v>
          </cell>
          <cell r="C234" t="str">
            <v xml:space="preserve">احمد </v>
          </cell>
          <cell r="D234" t="str">
            <v>هدى</v>
          </cell>
          <cell r="E234" t="str">
            <v>الرابعة</v>
          </cell>
          <cell r="F234" t="str">
            <v/>
          </cell>
        </row>
        <row r="235">
          <cell r="A235">
            <v>516567</v>
          </cell>
          <cell r="B235" t="str">
            <v>نغم حرب</v>
          </cell>
          <cell r="C235" t="str">
            <v>أمير</v>
          </cell>
          <cell r="D235" t="str">
            <v>سحر</v>
          </cell>
          <cell r="E235" t="str">
            <v>الرابعة</v>
          </cell>
          <cell r="F235" t="str">
            <v/>
          </cell>
        </row>
        <row r="236">
          <cell r="A236">
            <v>516577</v>
          </cell>
          <cell r="B236" t="str">
            <v>نور الخبير</v>
          </cell>
          <cell r="C236" t="str">
            <v>جمال</v>
          </cell>
          <cell r="D236" t="str">
            <v>ميمونه</v>
          </cell>
          <cell r="E236" t="str">
            <v>الثالثة</v>
          </cell>
          <cell r="F236" t="str">
            <v>مستنفذ فصل اول 2023-2024</v>
          </cell>
        </row>
        <row r="237">
          <cell r="A237">
            <v>516586</v>
          </cell>
          <cell r="B237" t="str">
            <v>نور الهدى اند ر</v>
          </cell>
          <cell r="C237" t="str">
            <v>خالد</v>
          </cell>
          <cell r="D237" t="str">
            <v>لواحظ</v>
          </cell>
          <cell r="E237" t="str">
            <v>الثاتية</v>
          </cell>
          <cell r="F237" t="str">
            <v/>
          </cell>
        </row>
        <row r="238">
          <cell r="A238">
            <v>516597</v>
          </cell>
          <cell r="B238" t="str">
            <v>نورا الموسى</v>
          </cell>
          <cell r="C238" t="str">
            <v>دحام</v>
          </cell>
          <cell r="D238" t="str">
            <v>ورده</v>
          </cell>
          <cell r="E238" t="str">
            <v>الثالثة</v>
          </cell>
          <cell r="F238" t="str">
            <v/>
          </cell>
        </row>
        <row r="239">
          <cell r="A239">
            <v>516610</v>
          </cell>
          <cell r="B239" t="str">
            <v>هازار دلول</v>
          </cell>
          <cell r="C239" t="str">
            <v>عماد</v>
          </cell>
          <cell r="D239" t="str">
            <v>بسوم</v>
          </cell>
          <cell r="E239" t="str">
            <v>الرابعة</v>
          </cell>
          <cell r="F239" t="str">
            <v>مستنفذ فصل اول 2023-2024</v>
          </cell>
        </row>
        <row r="240">
          <cell r="A240">
            <v>516624</v>
          </cell>
          <cell r="B240" t="str">
            <v>هبه عابدين</v>
          </cell>
          <cell r="C240" t="str">
            <v>احمد</v>
          </cell>
          <cell r="D240" t="str">
            <v>رافت</v>
          </cell>
          <cell r="E240" t="str">
            <v>الثالثة</v>
          </cell>
          <cell r="F240" t="str">
            <v/>
          </cell>
        </row>
        <row r="241">
          <cell r="A241">
            <v>516627</v>
          </cell>
          <cell r="B241" t="str">
            <v>هدى الحميدي</v>
          </cell>
          <cell r="C241" t="str">
            <v>علي</v>
          </cell>
          <cell r="D241" t="str">
            <v>غازيه</v>
          </cell>
          <cell r="E241" t="str">
            <v>الثالثة</v>
          </cell>
          <cell r="F241" t="str">
            <v/>
          </cell>
        </row>
        <row r="242">
          <cell r="A242">
            <v>516639</v>
          </cell>
          <cell r="B242" t="str">
            <v>هلا الصباغ</v>
          </cell>
          <cell r="C242" t="str">
            <v>سليمان</v>
          </cell>
          <cell r="D242" t="str">
            <v>وفاء</v>
          </cell>
          <cell r="E242" t="str">
            <v>الرابعة</v>
          </cell>
          <cell r="F242" t="str">
            <v/>
          </cell>
        </row>
        <row r="243">
          <cell r="A243">
            <v>516649</v>
          </cell>
          <cell r="B243" t="str">
            <v>هنادي الدبس</v>
          </cell>
          <cell r="C243" t="str">
            <v>عصام</v>
          </cell>
          <cell r="D243" t="str">
            <v>ثناء</v>
          </cell>
          <cell r="E243" t="str">
            <v>الرابعة</v>
          </cell>
          <cell r="F243" t="str">
            <v/>
          </cell>
        </row>
        <row r="244">
          <cell r="A244">
            <v>516651</v>
          </cell>
          <cell r="B244" t="str">
            <v>هنادي رجب</v>
          </cell>
          <cell r="C244" t="str">
            <v>يوسف</v>
          </cell>
          <cell r="D244" t="str">
            <v>هلا</v>
          </cell>
          <cell r="E244" t="str">
            <v>الرابعة</v>
          </cell>
          <cell r="F244" t="str">
            <v/>
          </cell>
        </row>
        <row r="245">
          <cell r="A245">
            <v>516662</v>
          </cell>
          <cell r="B245" t="str">
            <v>هيفرون شيخ عيسى</v>
          </cell>
          <cell r="C245" t="str">
            <v>عبد الرحمن</v>
          </cell>
          <cell r="D245" t="str">
            <v>منصورة</v>
          </cell>
          <cell r="E245" t="str">
            <v>الثا نية</v>
          </cell>
          <cell r="F245" t="str">
            <v/>
          </cell>
        </row>
        <row r="246">
          <cell r="A246">
            <v>516672</v>
          </cell>
          <cell r="B246" t="str">
            <v>وفاء أبو حوى</v>
          </cell>
          <cell r="C246" t="str">
            <v>محمد</v>
          </cell>
          <cell r="D246" t="str">
            <v>خديجه</v>
          </cell>
          <cell r="E246" t="str">
            <v>الرابعة</v>
          </cell>
          <cell r="F246" t="str">
            <v/>
          </cell>
        </row>
        <row r="247">
          <cell r="A247">
            <v>516686</v>
          </cell>
          <cell r="B247" t="str">
            <v xml:space="preserve">ولاء زينو </v>
          </cell>
          <cell r="C247" t="str">
            <v xml:space="preserve">محمد صباح </v>
          </cell>
          <cell r="D247" t="str">
            <v>نجاح</v>
          </cell>
          <cell r="E247" t="str">
            <v>الرابعة</v>
          </cell>
          <cell r="F247" t="str">
            <v/>
          </cell>
        </row>
        <row r="248">
          <cell r="A248">
            <v>516723</v>
          </cell>
          <cell r="B248" t="str">
            <v>روضه المنقل</v>
          </cell>
          <cell r="C248" t="str">
            <v>محمد فهد</v>
          </cell>
          <cell r="D248" t="str">
            <v>اميرة</v>
          </cell>
          <cell r="E248" t="str">
            <v>الثالثة</v>
          </cell>
          <cell r="F248" t="str">
            <v/>
          </cell>
        </row>
        <row r="249">
          <cell r="A249">
            <v>516747</v>
          </cell>
          <cell r="B249" t="str">
            <v>رنيم عبد الحق</v>
          </cell>
          <cell r="C249" t="str">
            <v>محمد خلدون</v>
          </cell>
          <cell r="D249" t="str">
            <v>خوله</v>
          </cell>
          <cell r="E249" t="str">
            <v>الرابعة</v>
          </cell>
          <cell r="F249" t="str">
            <v/>
          </cell>
        </row>
        <row r="250">
          <cell r="A250">
            <v>516758</v>
          </cell>
          <cell r="B250" t="str">
            <v>سلام الكيلاني</v>
          </cell>
          <cell r="C250" t="str">
            <v>محمود</v>
          </cell>
          <cell r="D250" t="str">
            <v>فائزة</v>
          </cell>
          <cell r="E250" t="str">
            <v>الرابعة</v>
          </cell>
          <cell r="F250" t="str">
            <v/>
          </cell>
        </row>
        <row r="251">
          <cell r="A251">
            <v>516773</v>
          </cell>
          <cell r="B251" t="str">
            <v>فاتنه الشربجي</v>
          </cell>
          <cell r="C251" t="str">
            <v>محمد خير</v>
          </cell>
          <cell r="D251" t="str">
            <v>غادة</v>
          </cell>
          <cell r="E251" t="str">
            <v>الرابعة</v>
          </cell>
          <cell r="F251" t="str">
            <v/>
          </cell>
        </row>
        <row r="252">
          <cell r="A252">
            <v>516782</v>
          </cell>
          <cell r="B252" t="str">
            <v>منار الناظر</v>
          </cell>
          <cell r="C252" t="str">
            <v xml:space="preserve">محمد </v>
          </cell>
          <cell r="D252" t="str">
            <v>فردوس</v>
          </cell>
          <cell r="E252" t="str">
            <v>الرابعة</v>
          </cell>
          <cell r="F252" t="str">
            <v/>
          </cell>
        </row>
        <row r="253">
          <cell r="A253">
            <v>516784</v>
          </cell>
          <cell r="B253" t="str">
            <v>نور الحلواني</v>
          </cell>
          <cell r="C253" t="str">
            <v xml:space="preserve">شريف </v>
          </cell>
          <cell r="D253" t="str">
            <v>غاده</v>
          </cell>
          <cell r="E253" t="str">
            <v>الثالثة</v>
          </cell>
          <cell r="F253" t="str">
            <v/>
          </cell>
        </row>
        <row r="254">
          <cell r="A254">
            <v>516794</v>
          </cell>
          <cell r="B254" t="str">
            <v>بتول معروف</v>
          </cell>
          <cell r="C254" t="str">
            <v>احمد</v>
          </cell>
          <cell r="D254" t="str">
            <v>لطفيه</v>
          </cell>
          <cell r="E254" t="str">
            <v>الرابعة</v>
          </cell>
          <cell r="F254" t="str">
            <v/>
          </cell>
        </row>
        <row r="255">
          <cell r="A255">
            <v>516797</v>
          </cell>
          <cell r="B255" t="str">
            <v>امل جمعة</v>
          </cell>
          <cell r="C255" t="str">
            <v>احمد عيد</v>
          </cell>
          <cell r="D255" t="str">
            <v>انيسه</v>
          </cell>
          <cell r="E255" t="str">
            <v>الرابعة</v>
          </cell>
          <cell r="F255" t="str">
            <v/>
          </cell>
        </row>
        <row r="256">
          <cell r="A256">
            <v>516821</v>
          </cell>
          <cell r="B256" t="str">
            <v>ابتسام النجم</v>
          </cell>
          <cell r="C256" t="str">
            <v>محمد</v>
          </cell>
          <cell r="D256" t="str">
            <v>نجاح</v>
          </cell>
          <cell r="E256" t="str">
            <v>الرابعة</v>
          </cell>
          <cell r="F256" t="str">
            <v/>
          </cell>
        </row>
        <row r="257">
          <cell r="A257">
            <v>516826</v>
          </cell>
          <cell r="B257" t="str">
            <v>احلام صالح</v>
          </cell>
          <cell r="C257" t="str">
            <v>سليم</v>
          </cell>
          <cell r="D257" t="str">
            <v>امل</v>
          </cell>
          <cell r="E257" t="str">
            <v>الثالثة</v>
          </cell>
          <cell r="F257" t="str">
            <v/>
          </cell>
        </row>
        <row r="258">
          <cell r="A258">
            <v>516866</v>
          </cell>
          <cell r="B258" t="str">
            <v>الاء برغله</v>
          </cell>
          <cell r="C258" t="str">
            <v>عيسى</v>
          </cell>
          <cell r="D258" t="str">
            <v>مكية</v>
          </cell>
          <cell r="E258" t="str">
            <v>الرابعة</v>
          </cell>
          <cell r="F258" t="str">
            <v/>
          </cell>
        </row>
        <row r="259">
          <cell r="A259">
            <v>516873</v>
          </cell>
          <cell r="B259" t="str">
            <v xml:space="preserve">الاءابو رشدان </v>
          </cell>
          <cell r="C259" t="str">
            <v>محمد سعيد</v>
          </cell>
          <cell r="D259" t="str">
            <v>منى</v>
          </cell>
          <cell r="E259" t="str">
            <v>الرابعة</v>
          </cell>
          <cell r="F259" t="str">
            <v/>
          </cell>
        </row>
        <row r="260">
          <cell r="A260">
            <v>516883</v>
          </cell>
          <cell r="B260" t="str">
            <v>اماني سقا</v>
          </cell>
          <cell r="C260" t="str">
            <v>فايز</v>
          </cell>
          <cell r="D260" t="str">
            <v>زاهرة</v>
          </cell>
          <cell r="E260" t="str">
            <v>الرابعة</v>
          </cell>
          <cell r="F260" t="str">
            <v/>
          </cell>
        </row>
        <row r="261">
          <cell r="A261">
            <v>516889</v>
          </cell>
          <cell r="B261" t="str">
            <v>امل السعيد</v>
          </cell>
          <cell r="C261" t="str">
            <v>اسعد</v>
          </cell>
          <cell r="D261" t="str">
            <v>عائشه</v>
          </cell>
          <cell r="E261" t="str">
            <v>الرابعة</v>
          </cell>
          <cell r="F261" t="str">
            <v/>
          </cell>
        </row>
        <row r="262">
          <cell r="A262">
            <v>516903</v>
          </cell>
          <cell r="B262" t="str">
            <v>اميمه الخطيب</v>
          </cell>
          <cell r="C262" t="str">
            <v>عبد المجيد</v>
          </cell>
          <cell r="D262" t="str">
            <v>رقية</v>
          </cell>
          <cell r="E262" t="str">
            <v>الرابعة</v>
          </cell>
          <cell r="F262" t="str">
            <v/>
          </cell>
        </row>
        <row r="263">
          <cell r="A263">
            <v>516909</v>
          </cell>
          <cell r="B263" t="str">
            <v>انمار هاشم</v>
          </cell>
          <cell r="C263" t="str">
            <v>فيصل</v>
          </cell>
          <cell r="D263" t="str">
            <v>اشواق</v>
          </cell>
          <cell r="E263" t="str">
            <v>الثالثة</v>
          </cell>
          <cell r="F263" t="str">
            <v/>
          </cell>
        </row>
        <row r="264">
          <cell r="A264">
            <v>516913</v>
          </cell>
          <cell r="B264" t="str">
            <v>ايات جبر</v>
          </cell>
          <cell r="C264" t="str">
            <v>عثمان</v>
          </cell>
          <cell r="D264" t="str">
            <v>وفاء</v>
          </cell>
          <cell r="E264" t="str">
            <v>الرابعة</v>
          </cell>
          <cell r="F264" t="str">
            <v/>
          </cell>
        </row>
        <row r="265">
          <cell r="A265">
            <v>516922</v>
          </cell>
          <cell r="B265" t="str">
            <v>ايمان بربش</v>
          </cell>
          <cell r="C265" t="str">
            <v>حسن</v>
          </cell>
          <cell r="D265" t="str">
            <v>مريم</v>
          </cell>
          <cell r="E265" t="str">
            <v>الثاتية</v>
          </cell>
          <cell r="F265" t="str">
            <v/>
          </cell>
        </row>
        <row r="266">
          <cell r="A266">
            <v>516946</v>
          </cell>
          <cell r="B266" t="str">
            <v>بتول صقر</v>
          </cell>
          <cell r="C266" t="str">
            <v>وليد</v>
          </cell>
          <cell r="D266" t="str">
            <v>سلمى</v>
          </cell>
          <cell r="E266" t="str">
            <v>الثا نية</v>
          </cell>
          <cell r="F266" t="str">
            <v/>
          </cell>
        </row>
        <row r="267">
          <cell r="A267">
            <v>516947</v>
          </cell>
          <cell r="B267" t="str">
            <v>بتول عبد الرحمن</v>
          </cell>
          <cell r="C267" t="str">
            <v>وليد</v>
          </cell>
          <cell r="D267" t="str">
            <v>سوسن</v>
          </cell>
          <cell r="E267" t="str">
            <v>الرابعة</v>
          </cell>
          <cell r="F267" t="str">
            <v/>
          </cell>
        </row>
        <row r="268">
          <cell r="A268">
            <v>516949</v>
          </cell>
          <cell r="B268" t="str">
            <v>بتول قنزوع</v>
          </cell>
          <cell r="C268" t="str">
            <v>سمير</v>
          </cell>
          <cell r="D268" t="str">
            <v>انتصار</v>
          </cell>
          <cell r="E268" t="str">
            <v>الثالثة</v>
          </cell>
          <cell r="F268" t="str">
            <v>مستنفذ فصل اول 2023-2024</v>
          </cell>
        </row>
        <row r="269">
          <cell r="A269">
            <v>516950</v>
          </cell>
          <cell r="B269" t="str">
            <v>بثينة محمود</v>
          </cell>
          <cell r="C269" t="str">
            <v>عبد الكريم</v>
          </cell>
          <cell r="D269" t="str">
            <v>غفله</v>
          </cell>
          <cell r="E269" t="str">
            <v>الثاتية</v>
          </cell>
          <cell r="F269" t="str">
            <v/>
          </cell>
        </row>
        <row r="270">
          <cell r="A270">
            <v>516970</v>
          </cell>
          <cell r="B270" t="str">
            <v xml:space="preserve">تسنيم الأمين  </v>
          </cell>
          <cell r="C270" t="str">
            <v>بدر الدين</v>
          </cell>
          <cell r="D270" t="str">
            <v>صفاء</v>
          </cell>
          <cell r="E270" t="str">
            <v>الرابعة</v>
          </cell>
          <cell r="F270" t="str">
            <v/>
          </cell>
        </row>
        <row r="271">
          <cell r="A271">
            <v>516977</v>
          </cell>
          <cell r="B271" t="str">
            <v>جانسيت دوغوظ</v>
          </cell>
          <cell r="C271" t="str">
            <v>محمد زياد</v>
          </cell>
          <cell r="D271" t="str">
            <v>رنده</v>
          </cell>
          <cell r="E271" t="str">
            <v>الرابعة</v>
          </cell>
          <cell r="F271" t="str">
            <v/>
          </cell>
        </row>
        <row r="272">
          <cell r="A272">
            <v>517006</v>
          </cell>
          <cell r="B272" t="str">
            <v>حنان الشولي</v>
          </cell>
          <cell r="C272" t="str">
            <v>عبد الحكيم</v>
          </cell>
          <cell r="D272" t="str">
            <v>هدى</v>
          </cell>
          <cell r="E272" t="str">
            <v>الرابعة</v>
          </cell>
          <cell r="F272" t="str">
            <v/>
          </cell>
        </row>
        <row r="273">
          <cell r="A273">
            <v>517010</v>
          </cell>
          <cell r="B273" t="str">
            <v>حنان سره</v>
          </cell>
          <cell r="C273" t="str">
            <v>محمد صلاح</v>
          </cell>
          <cell r="D273" t="str">
            <v>فاطمة</v>
          </cell>
          <cell r="E273" t="str">
            <v>الرابعة</v>
          </cell>
          <cell r="F273" t="str">
            <v/>
          </cell>
        </row>
        <row r="274">
          <cell r="A274">
            <v>517014</v>
          </cell>
          <cell r="B274" t="str">
            <v>حنين سحيم</v>
          </cell>
          <cell r="C274" t="str">
            <v>عبد الرزاق</v>
          </cell>
          <cell r="D274" t="str">
            <v>نوال</v>
          </cell>
          <cell r="E274" t="str">
            <v>الرابعة</v>
          </cell>
          <cell r="F274" t="str">
            <v/>
          </cell>
        </row>
        <row r="275">
          <cell r="A275">
            <v>517017</v>
          </cell>
          <cell r="B275" t="str">
            <v>حيات اللحام</v>
          </cell>
          <cell r="C275" t="str">
            <v>سامي</v>
          </cell>
          <cell r="D275" t="str">
            <v>قمر</v>
          </cell>
          <cell r="E275" t="str">
            <v>الرابعة</v>
          </cell>
          <cell r="F275" t="str">
            <v/>
          </cell>
        </row>
        <row r="276">
          <cell r="A276">
            <v>517027</v>
          </cell>
          <cell r="B276" t="str">
            <v>خديجة ذيب</v>
          </cell>
          <cell r="C276" t="str">
            <v>فضيل</v>
          </cell>
          <cell r="D276" t="str">
            <v>عائشة</v>
          </cell>
          <cell r="E276" t="str">
            <v>الرابعة</v>
          </cell>
          <cell r="F276" t="str">
            <v/>
          </cell>
        </row>
        <row r="277">
          <cell r="A277">
            <v>517028</v>
          </cell>
          <cell r="B277" t="str">
            <v>خزامه جعفر</v>
          </cell>
          <cell r="C277" t="str">
            <v>معن</v>
          </cell>
          <cell r="D277" t="str">
            <v>عواطف</v>
          </cell>
          <cell r="E277" t="str">
            <v>الثا نية</v>
          </cell>
          <cell r="F277" t="str">
            <v/>
          </cell>
        </row>
        <row r="278">
          <cell r="A278">
            <v>517033</v>
          </cell>
          <cell r="B278" t="str">
            <v>خلود عدنان</v>
          </cell>
          <cell r="C278" t="str">
            <v>حسن</v>
          </cell>
          <cell r="D278" t="str">
            <v>مدلله</v>
          </cell>
          <cell r="E278" t="str">
            <v>الرابعة</v>
          </cell>
          <cell r="F278" t="str">
            <v/>
          </cell>
        </row>
        <row r="279">
          <cell r="A279">
            <v>517040</v>
          </cell>
          <cell r="B279" t="str">
            <v>دارين عماد</v>
          </cell>
          <cell r="C279" t="str">
            <v>احسان</v>
          </cell>
          <cell r="D279" t="str">
            <v>نزيهة</v>
          </cell>
          <cell r="E279" t="str">
            <v>الثالثة</v>
          </cell>
          <cell r="F279" t="str">
            <v>مستنفذ فصل اول 2023-2024</v>
          </cell>
        </row>
        <row r="280">
          <cell r="A280">
            <v>517041</v>
          </cell>
          <cell r="B280" t="str">
            <v>دارين فهد الحناوي</v>
          </cell>
          <cell r="C280" t="str">
            <v>مفيد</v>
          </cell>
          <cell r="D280" t="str">
            <v>نجاة</v>
          </cell>
          <cell r="E280" t="str">
            <v>الثالثة</v>
          </cell>
          <cell r="F280" t="str">
            <v/>
          </cell>
        </row>
        <row r="281">
          <cell r="A281">
            <v>517048</v>
          </cell>
          <cell r="B281" t="str">
            <v>دانيه دوله</v>
          </cell>
          <cell r="C281" t="str">
            <v>احمد</v>
          </cell>
          <cell r="D281" t="str">
            <v>عائدة</v>
          </cell>
          <cell r="E281" t="str">
            <v>الثالثة</v>
          </cell>
          <cell r="F281" t="str">
            <v>مستنفذ فصل اول 2023-2024</v>
          </cell>
        </row>
        <row r="282">
          <cell r="A282">
            <v>517054</v>
          </cell>
          <cell r="B282" t="str">
            <v>دعاء كوران</v>
          </cell>
          <cell r="C282" t="str">
            <v>محمد مرعي</v>
          </cell>
          <cell r="D282" t="str">
            <v>حنان</v>
          </cell>
          <cell r="E282" t="str">
            <v>الثا نية</v>
          </cell>
          <cell r="F282" t="str">
            <v/>
          </cell>
        </row>
        <row r="283">
          <cell r="A283">
            <v>517057</v>
          </cell>
          <cell r="B283" t="str">
            <v>دعاءخالد</v>
          </cell>
          <cell r="C283" t="str">
            <v>محمد</v>
          </cell>
          <cell r="D283" t="str">
            <v>منى</v>
          </cell>
          <cell r="E283" t="str">
            <v>الرابعة</v>
          </cell>
          <cell r="F283" t="str">
            <v/>
          </cell>
        </row>
        <row r="284">
          <cell r="A284">
            <v>517062</v>
          </cell>
          <cell r="B284" t="str">
            <v>ديما سلامة</v>
          </cell>
          <cell r="C284" t="str">
            <v>احسان</v>
          </cell>
          <cell r="D284" t="str">
            <v>عائدة</v>
          </cell>
          <cell r="E284" t="str">
            <v>الربعة حديث</v>
          </cell>
          <cell r="F284" t="str">
            <v/>
          </cell>
        </row>
        <row r="285">
          <cell r="A285">
            <v>517076</v>
          </cell>
          <cell r="B285" t="str">
            <v>راما السيد</v>
          </cell>
          <cell r="C285" t="str">
            <v>عماد الدين</v>
          </cell>
          <cell r="D285" t="str">
            <v>هناء</v>
          </cell>
          <cell r="E285" t="str">
            <v>الرابعة</v>
          </cell>
          <cell r="F285" t="str">
            <v/>
          </cell>
        </row>
        <row r="286">
          <cell r="A286">
            <v>517088</v>
          </cell>
          <cell r="B286" t="str">
            <v>رانيه زينه</v>
          </cell>
          <cell r="C286" t="str">
            <v>رفعت</v>
          </cell>
          <cell r="D286" t="str">
            <v>نجاح</v>
          </cell>
          <cell r="E286" t="str">
            <v>الرابعة</v>
          </cell>
          <cell r="F286" t="str">
            <v/>
          </cell>
        </row>
        <row r="287">
          <cell r="A287">
            <v>517101</v>
          </cell>
          <cell r="B287" t="str">
            <v>رزان الحمصي</v>
          </cell>
          <cell r="C287" t="str">
            <v>خالد</v>
          </cell>
          <cell r="D287" t="str">
            <v>فاطمة</v>
          </cell>
          <cell r="E287" t="str">
            <v>الرابعة</v>
          </cell>
          <cell r="F287" t="str">
            <v/>
          </cell>
        </row>
        <row r="288">
          <cell r="A288">
            <v>517105</v>
          </cell>
          <cell r="B288" t="str">
            <v xml:space="preserve">رزان شحبر </v>
          </cell>
          <cell r="C288" t="str">
            <v>محمد</v>
          </cell>
          <cell r="D288" t="str">
            <v>ناهية</v>
          </cell>
          <cell r="E288" t="str">
            <v>الرابعة</v>
          </cell>
          <cell r="F288" t="str">
            <v>مستنفذ فصل اول 2023-2024</v>
          </cell>
        </row>
        <row r="289">
          <cell r="A289">
            <v>517108</v>
          </cell>
          <cell r="B289" t="str">
            <v>رشا ابوحدبه</v>
          </cell>
          <cell r="C289" t="str">
            <v>مروان</v>
          </cell>
          <cell r="D289" t="str">
            <v>سوسن</v>
          </cell>
          <cell r="E289" t="str">
            <v>الرابعة</v>
          </cell>
          <cell r="F289" t="str">
            <v/>
          </cell>
        </row>
        <row r="290">
          <cell r="A290">
            <v>517109</v>
          </cell>
          <cell r="B290" t="str">
            <v>رشا احمد</v>
          </cell>
          <cell r="C290" t="str">
            <v>جمال</v>
          </cell>
          <cell r="D290" t="str">
            <v>لمياء</v>
          </cell>
          <cell r="E290" t="str">
            <v>الرابعة</v>
          </cell>
          <cell r="F290" t="str">
            <v/>
          </cell>
        </row>
        <row r="291">
          <cell r="A291">
            <v>517117</v>
          </cell>
          <cell r="B291" t="str">
            <v>رغد اسماعيل</v>
          </cell>
          <cell r="C291" t="str">
            <v>علي</v>
          </cell>
          <cell r="D291" t="str">
            <v>مياده</v>
          </cell>
          <cell r="E291" t="str">
            <v>الرابعة</v>
          </cell>
          <cell r="F291" t="str">
            <v/>
          </cell>
        </row>
        <row r="292">
          <cell r="A292">
            <v>517126</v>
          </cell>
          <cell r="B292" t="str">
            <v>رفعت علي</v>
          </cell>
          <cell r="C292" t="str">
            <v>بدر</v>
          </cell>
          <cell r="D292" t="str">
            <v>كهرب</v>
          </cell>
          <cell r="E292" t="str">
            <v>الرابعة</v>
          </cell>
          <cell r="F292" t="str">
            <v/>
          </cell>
        </row>
        <row r="293">
          <cell r="A293">
            <v>517145</v>
          </cell>
          <cell r="B293" t="str">
            <v>رهف العلبي</v>
          </cell>
          <cell r="C293" t="str">
            <v>محمد ايمن</v>
          </cell>
          <cell r="D293" t="str">
            <v>ناديا</v>
          </cell>
          <cell r="E293" t="str">
            <v>الرابعة</v>
          </cell>
          <cell r="F293" t="str">
            <v/>
          </cell>
        </row>
        <row r="294">
          <cell r="A294">
            <v>517151</v>
          </cell>
          <cell r="B294" t="str">
            <v xml:space="preserve">رهف كيكي </v>
          </cell>
          <cell r="C294" t="str">
            <v>علي</v>
          </cell>
          <cell r="D294" t="str">
            <v>منتها</v>
          </cell>
          <cell r="E294" t="str">
            <v>الرابعة</v>
          </cell>
          <cell r="F294" t="str">
            <v/>
          </cell>
        </row>
        <row r="295">
          <cell r="A295">
            <v>517154</v>
          </cell>
          <cell r="B295" t="str">
            <v>رهف معاد</v>
          </cell>
          <cell r="C295" t="str">
            <v>احمد</v>
          </cell>
          <cell r="D295" t="str">
            <v>رحاب</v>
          </cell>
          <cell r="E295" t="str">
            <v>الرابعة</v>
          </cell>
          <cell r="F295" t="str">
            <v/>
          </cell>
        </row>
        <row r="296">
          <cell r="A296">
            <v>517156</v>
          </cell>
          <cell r="B296" t="str">
            <v>روان السمان</v>
          </cell>
          <cell r="C296" t="str">
            <v>محمد سعيد</v>
          </cell>
          <cell r="D296" t="str">
            <v>ناريمان</v>
          </cell>
          <cell r="E296" t="str">
            <v>الرابعة</v>
          </cell>
          <cell r="F296" t="str">
            <v/>
          </cell>
        </row>
        <row r="297">
          <cell r="A297">
            <v>517174</v>
          </cell>
          <cell r="B297" t="str">
            <v>رولا السيوفي</v>
          </cell>
          <cell r="C297" t="str">
            <v>اسعد</v>
          </cell>
          <cell r="D297" t="str">
            <v>هيفاء</v>
          </cell>
          <cell r="E297" t="str">
            <v>الثالثة</v>
          </cell>
          <cell r="F297" t="str">
            <v>مستنفذ فصل اول 2023-2024</v>
          </cell>
        </row>
        <row r="298">
          <cell r="A298">
            <v>517211</v>
          </cell>
          <cell r="B298" t="str">
            <v>زينب اسماعيل</v>
          </cell>
          <cell r="C298" t="str">
            <v>رمضان</v>
          </cell>
          <cell r="D298" t="str">
            <v>اعتصام</v>
          </cell>
          <cell r="E298" t="str">
            <v>الرابعة</v>
          </cell>
          <cell r="F298" t="str">
            <v/>
          </cell>
        </row>
        <row r="299">
          <cell r="A299">
            <v>517224</v>
          </cell>
          <cell r="B299" t="str">
            <v>سارة احمد</v>
          </cell>
          <cell r="C299" t="str">
            <v>جميل</v>
          </cell>
          <cell r="D299" t="str">
            <v>نبيهه</v>
          </cell>
          <cell r="E299" t="str">
            <v>الثالثة</v>
          </cell>
          <cell r="F299" t="str">
            <v/>
          </cell>
        </row>
        <row r="300">
          <cell r="A300">
            <v>517245</v>
          </cell>
          <cell r="B300" t="str">
            <v>سراب سعد الله</v>
          </cell>
          <cell r="C300" t="str">
            <v>احسان</v>
          </cell>
          <cell r="D300" t="str">
            <v>هنادي</v>
          </cell>
          <cell r="E300" t="str">
            <v>الرابعة</v>
          </cell>
          <cell r="F300" t="str">
            <v/>
          </cell>
        </row>
        <row r="301">
          <cell r="A301">
            <v>517271</v>
          </cell>
          <cell r="B301" t="str">
            <v>سها الحمودي</v>
          </cell>
          <cell r="C301" t="str">
            <v>علي</v>
          </cell>
          <cell r="D301" t="str">
            <v>مريم</v>
          </cell>
          <cell r="E301" t="str">
            <v>الرابعة</v>
          </cell>
          <cell r="F301" t="str">
            <v/>
          </cell>
        </row>
        <row r="302">
          <cell r="A302">
            <v>517287</v>
          </cell>
          <cell r="B302" t="str">
            <v>شروق العقده</v>
          </cell>
          <cell r="C302" t="str">
            <v>حسن</v>
          </cell>
          <cell r="D302" t="str">
            <v>باسمه</v>
          </cell>
          <cell r="E302" t="str">
            <v>الرابعة</v>
          </cell>
          <cell r="F302" t="str">
            <v>مستنفذ فصل اول 2023-2024</v>
          </cell>
        </row>
        <row r="303">
          <cell r="A303">
            <v>517288</v>
          </cell>
          <cell r="B303" t="str">
            <v>شروق صباغ</v>
          </cell>
          <cell r="C303" t="str">
            <v>محمد ماجد</v>
          </cell>
          <cell r="D303" t="str">
            <v>ناديا</v>
          </cell>
          <cell r="E303" t="str">
            <v>الرابعة</v>
          </cell>
          <cell r="F303" t="str">
            <v/>
          </cell>
        </row>
        <row r="304">
          <cell r="A304">
            <v>517294</v>
          </cell>
          <cell r="B304" t="str">
            <v>صالح العجيل</v>
          </cell>
          <cell r="C304" t="str">
            <v>اسماعيل</v>
          </cell>
          <cell r="D304" t="str">
            <v>يازي</v>
          </cell>
          <cell r="E304" t="str">
            <v>الرابعة</v>
          </cell>
          <cell r="F304" t="str">
            <v/>
          </cell>
        </row>
        <row r="305">
          <cell r="A305">
            <v>517302</v>
          </cell>
          <cell r="B305" t="str">
            <v>صفاء الخطيب</v>
          </cell>
          <cell r="C305" t="str">
            <v>صفوات</v>
          </cell>
          <cell r="D305" t="str">
            <v>دنيا</v>
          </cell>
          <cell r="E305" t="str">
            <v>الرابعة</v>
          </cell>
          <cell r="F305" t="str">
            <v/>
          </cell>
        </row>
        <row r="306">
          <cell r="A306">
            <v>517303</v>
          </cell>
          <cell r="B306" t="str">
            <v>صفاء العلوش</v>
          </cell>
          <cell r="C306" t="str">
            <v>سليمان</v>
          </cell>
          <cell r="D306" t="str">
            <v>فاطمة</v>
          </cell>
          <cell r="E306" t="str">
            <v>الرابعة</v>
          </cell>
          <cell r="F306" t="str">
            <v/>
          </cell>
        </row>
        <row r="307">
          <cell r="A307">
            <v>517324</v>
          </cell>
          <cell r="B307" t="str">
            <v>عبير الحصري</v>
          </cell>
          <cell r="C307" t="str">
            <v>غسان</v>
          </cell>
          <cell r="D307" t="str">
            <v>اسماء</v>
          </cell>
          <cell r="E307" t="str">
            <v>الرابعة</v>
          </cell>
          <cell r="F307" t="str">
            <v>مستنفذ فصل اول 2023-2024</v>
          </cell>
        </row>
        <row r="308">
          <cell r="A308">
            <v>517329</v>
          </cell>
          <cell r="B308" t="str">
            <v>عبير مطر</v>
          </cell>
          <cell r="C308" t="str">
            <v>نذير</v>
          </cell>
          <cell r="D308" t="str">
            <v>ملك</v>
          </cell>
          <cell r="E308" t="str">
            <v>الثالثة</v>
          </cell>
          <cell r="F308" t="str">
            <v>مستنفذ فصل اول 2023-2024</v>
          </cell>
        </row>
        <row r="309">
          <cell r="A309">
            <v>517330</v>
          </cell>
          <cell r="B309" t="str">
            <v>عدن رحمه</v>
          </cell>
          <cell r="C309" t="str">
            <v>محمد</v>
          </cell>
          <cell r="D309" t="str">
            <v>هنادي</v>
          </cell>
          <cell r="E309" t="str">
            <v>الرابعة</v>
          </cell>
          <cell r="F309" t="str">
            <v/>
          </cell>
        </row>
        <row r="310">
          <cell r="A310">
            <v>517335</v>
          </cell>
          <cell r="B310" t="str">
            <v>علا الشناعه</v>
          </cell>
          <cell r="C310" t="str">
            <v>غزوان</v>
          </cell>
          <cell r="D310" t="str">
            <v>سوريا</v>
          </cell>
          <cell r="E310" t="str">
            <v>الثالثة</v>
          </cell>
          <cell r="F310" t="str">
            <v/>
          </cell>
        </row>
        <row r="311">
          <cell r="A311">
            <v>517377</v>
          </cell>
          <cell r="B311" t="str">
            <v>فاتن عيد</v>
          </cell>
          <cell r="C311" t="str">
            <v>رشاد</v>
          </cell>
          <cell r="D311" t="str">
            <v>فهميه</v>
          </cell>
          <cell r="E311" t="str">
            <v>الرابعة</v>
          </cell>
          <cell r="F311" t="str">
            <v>مستنفذ فصل اول 2023-2024</v>
          </cell>
        </row>
        <row r="312">
          <cell r="A312">
            <v>517379</v>
          </cell>
          <cell r="B312" t="str">
            <v>فاديا حمود</v>
          </cell>
          <cell r="C312" t="str">
            <v>عبد الله</v>
          </cell>
          <cell r="D312" t="str">
            <v>سهام</v>
          </cell>
          <cell r="E312" t="str">
            <v>الرابعة</v>
          </cell>
          <cell r="F312" t="str">
            <v>مستنفذ فصل اول 2023-2024</v>
          </cell>
        </row>
        <row r="313">
          <cell r="A313">
            <v>517382</v>
          </cell>
          <cell r="B313" t="str">
            <v>فاطمة الزهراء مرعي</v>
          </cell>
          <cell r="C313" t="str">
            <v>محمد</v>
          </cell>
          <cell r="D313" t="str">
            <v>كوكب</v>
          </cell>
          <cell r="E313" t="str">
            <v>الثاتية</v>
          </cell>
          <cell r="F313" t="str">
            <v/>
          </cell>
        </row>
        <row r="314">
          <cell r="A314">
            <v>517384</v>
          </cell>
          <cell r="B314" t="str">
            <v>فاطمة المصري</v>
          </cell>
          <cell r="C314" t="str">
            <v>علي</v>
          </cell>
          <cell r="D314" t="str">
            <v>شكران</v>
          </cell>
          <cell r="E314" t="str">
            <v>الرابعة</v>
          </cell>
          <cell r="F314" t="str">
            <v/>
          </cell>
        </row>
        <row r="315">
          <cell r="A315">
            <v>517397</v>
          </cell>
          <cell r="B315" t="str">
            <v>فاطمه المسلماني</v>
          </cell>
          <cell r="C315" t="str">
            <v>محمد فايز</v>
          </cell>
          <cell r="D315" t="str">
            <v>ايمان</v>
          </cell>
          <cell r="E315" t="str">
            <v>الرابعة</v>
          </cell>
          <cell r="F315" t="str">
            <v/>
          </cell>
        </row>
        <row r="316">
          <cell r="A316">
            <v>517403</v>
          </cell>
          <cell r="B316" t="str">
            <v>فاطمه كرم</v>
          </cell>
          <cell r="C316" t="str">
            <v>محمد معروف</v>
          </cell>
          <cell r="D316" t="str">
            <v>سميرة</v>
          </cell>
          <cell r="E316" t="str">
            <v>الرابعة</v>
          </cell>
          <cell r="F316" t="str">
            <v/>
          </cell>
        </row>
        <row r="317">
          <cell r="A317">
            <v>517405</v>
          </cell>
          <cell r="B317" t="str">
            <v>فايزه شامي</v>
          </cell>
          <cell r="C317" t="str">
            <v>محمد سامر</v>
          </cell>
          <cell r="D317" t="str">
            <v>بشيره</v>
          </cell>
          <cell r="E317" t="str">
            <v>الرابعة</v>
          </cell>
          <cell r="F317" t="str">
            <v>مستنفذ فصل اول 2023-2024</v>
          </cell>
        </row>
        <row r="318">
          <cell r="A318">
            <v>517430</v>
          </cell>
          <cell r="B318" t="str">
            <v>لبنى ابو الذهب</v>
          </cell>
          <cell r="C318" t="str">
            <v>مازن</v>
          </cell>
          <cell r="D318" t="str">
            <v>خلود</v>
          </cell>
          <cell r="E318" t="str">
            <v>الرابعة</v>
          </cell>
          <cell r="F318" t="str">
            <v/>
          </cell>
        </row>
        <row r="319">
          <cell r="A319">
            <v>517452</v>
          </cell>
          <cell r="B319" t="str">
            <v>ليله الحاج علي</v>
          </cell>
          <cell r="C319" t="str">
            <v>نايف</v>
          </cell>
          <cell r="D319" t="str">
            <v>عطيه</v>
          </cell>
          <cell r="E319" t="str">
            <v>الرابعة</v>
          </cell>
          <cell r="F319" t="str">
            <v/>
          </cell>
        </row>
        <row r="320">
          <cell r="A320">
            <v>517455</v>
          </cell>
          <cell r="B320" t="str">
            <v>لين صافية</v>
          </cell>
          <cell r="C320" t="str">
            <v>محمد زهير</v>
          </cell>
          <cell r="D320" t="str">
            <v>سوسن</v>
          </cell>
          <cell r="E320" t="str">
            <v>الثا نية</v>
          </cell>
          <cell r="F320" t="str">
            <v/>
          </cell>
        </row>
        <row r="321">
          <cell r="A321">
            <v>517460</v>
          </cell>
          <cell r="B321" t="str">
            <v>لينا رجب</v>
          </cell>
          <cell r="C321" t="str">
            <v>عبد الفتاح</v>
          </cell>
          <cell r="D321" t="str">
            <v>امنة</v>
          </cell>
          <cell r="E321" t="str">
            <v>الرابعة</v>
          </cell>
          <cell r="F321" t="str">
            <v/>
          </cell>
        </row>
        <row r="322">
          <cell r="A322">
            <v>517463</v>
          </cell>
          <cell r="B322" t="str">
            <v>ليندا المقصاتي</v>
          </cell>
          <cell r="C322" t="str">
            <v>بشر</v>
          </cell>
          <cell r="D322" t="str">
            <v>كوثر</v>
          </cell>
          <cell r="E322" t="str">
            <v>الثالثة</v>
          </cell>
          <cell r="F322" t="str">
            <v>مستنفذ فصل اول 2023-2024</v>
          </cell>
        </row>
        <row r="323">
          <cell r="A323">
            <v>517464</v>
          </cell>
          <cell r="B323" t="str">
            <v>ليندا مكيه</v>
          </cell>
          <cell r="C323" t="str">
            <v>نصوح</v>
          </cell>
          <cell r="D323" t="str">
            <v>شاكه</v>
          </cell>
          <cell r="E323" t="str">
            <v>الرابعة</v>
          </cell>
          <cell r="F323" t="str">
            <v>مستنفذ فصل اول 2023-2024</v>
          </cell>
        </row>
        <row r="324">
          <cell r="A324">
            <v>517470</v>
          </cell>
          <cell r="B324" t="str">
            <v>ماريا حداد</v>
          </cell>
          <cell r="C324" t="str">
            <v>يوسف</v>
          </cell>
          <cell r="D324" t="str">
            <v xml:space="preserve">سيده باع صولو </v>
          </cell>
          <cell r="E324" t="str">
            <v>الثالثة حديث</v>
          </cell>
          <cell r="F324" t="str">
            <v/>
          </cell>
        </row>
        <row r="325">
          <cell r="A325">
            <v>517512</v>
          </cell>
          <cell r="B325" t="str">
            <v xml:space="preserve">مروه الطواح </v>
          </cell>
          <cell r="C325" t="str">
            <v xml:space="preserve">ابراهيم </v>
          </cell>
          <cell r="D325" t="str">
            <v>فاطمه</v>
          </cell>
          <cell r="E325" t="str">
            <v>الرابعة</v>
          </cell>
          <cell r="F325" t="str">
            <v>مستنفذ فصل اول 2023-2024</v>
          </cell>
        </row>
        <row r="326">
          <cell r="A326">
            <v>517522</v>
          </cell>
          <cell r="B326" t="str">
            <v>مريم الدياب</v>
          </cell>
          <cell r="C326" t="str">
            <v>فيصل</v>
          </cell>
          <cell r="D326" t="str">
            <v>بغداد</v>
          </cell>
          <cell r="E326" t="str">
            <v>الثالثة</v>
          </cell>
          <cell r="F326" t="str">
            <v>مستنفذ فصل اول 2023-2024</v>
          </cell>
        </row>
        <row r="327">
          <cell r="A327">
            <v>517527</v>
          </cell>
          <cell r="B327" t="str">
            <v>مريم عشماوي</v>
          </cell>
          <cell r="C327" t="str">
            <v>محمد</v>
          </cell>
          <cell r="D327" t="str">
            <v>خيريه</v>
          </cell>
          <cell r="E327" t="str">
            <v>الرابعة</v>
          </cell>
          <cell r="F327" t="str">
            <v/>
          </cell>
        </row>
        <row r="328">
          <cell r="A328">
            <v>517541</v>
          </cell>
          <cell r="B328" t="str">
            <v>منى زيتون</v>
          </cell>
          <cell r="C328" t="str">
            <v>درغام</v>
          </cell>
          <cell r="D328" t="str">
            <v>كبريه</v>
          </cell>
          <cell r="E328" t="str">
            <v>الثالثة</v>
          </cell>
          <cell r="F328" t="str">
            <v/>
          </cell>
        </row>
        <row r="329">
          <cell r="A329">
            <v>517575</v>
          </cell>
          <cell r="B329" t="str">
            <v>نجلاء الزعبي</v>
          </cell>
          <cell r="C329" t="str">
            <v>محمد</v>
          </cell>
          <cell r="D329" t="str">
            <v>وداع</v>
          </cell>
          <cell r="E329" t="str">
            <v>الرابعة</v>
          </cell>
          <cell r="F329" t="str">
            <v/>
          </cell>
        </row>
        <row r="330">
          <cell r="A330">
            <v>517577</v>
          </cell>
          <cell r="B330" t="str">
            <v>نجود ابو حامد</v>
          </cell>
          <cell r="C330" t="str">
            <v>صالح</v>
          </cell>
          <cell r="D330" t="str">
            <v>كريمه</v>
          </cell>
          <cell r="E330" t="str">
            <v>الثالثة</v>
          </cell>
          <cell r="F330" t="str">
            <v/>
          </cell>
        </row>
        <row r="331">
          <cell r="A331">
            <v>517581</v>
          </cell>
          <cell r="B331" t="str">
            <v>نجوى مرحبا</v>
          </cell>
          <cell r="C331" t="str">
            <v>محمود</v>
          </cell>
          <cell r="D331" t="str">
            <v>صفاء</v>
          </cell>
          <cell r="E331" t="str">
            <v>الثالثة</v>
          </cell>
          <cell r="F331" t="str">
            <v/>
          </cell>
        </row>
        <row r="332">
          <cell r="A332">
            <v>517588</v>
          </cell>
          <cell r="B332" t="str">
            <v>نسرين حمشو</v>
          </cell>
          <cell r="C332" t="str">
            <v>خالد</v>
          </cell>
          <cell r="D332" t="str">
            <v>ايمان</v>
          </cell>
          <cell r="E332" t="str">
            <v>الرابعة</v>
          </cell>
          <cell r="F332" t="str">
            <v/>
          </cell>
        </row>
        <row r="333">
          <cell r="A333">
            <v>517595</v>
          </cell>
          <cell r="B333" t="str">
            <v xml:space="preserve">نور الباشا </v>
          </cell>
          <cell r="C333" t="str">
            <v>موفق</v>
          </cell>
          <cell r="D333" t="str">
            <v>ميرفت</v>
          </cell>
          <cell r="E333" t="str">
            <v>الرابعة</v>
          </cell>
          <cell r="F333" t="str">
            <v/>
          </cell>
        </row>
        <row r="334">
          <cell r="A334">
            <v>517603</v>
          </cell>
          <cell r="B334" t="str">
            <v>نور جديد</v>
          </cell>
          <cell r="C334" t="str">
            <v>حسن</v>
          </cell>
          <cell r="D334" t="str">
            <v>يسرى</v>
          </cell>
          <cell r="E334" t="str">
            <v>الرابعة</v>
          </cell>
          <cell r="F334" t="str">
            <v/>
          </cell>
        </row>
        <row r="335">
          <cell r="A335">
            <v>517609</v>
          </cell>
          <cell r="B335" t="str">
            <v>نور درويش</v>
          </cell>
          <cell r="C335" t="str">
            <v>صالح</v>
          </cell>
          <cell r="D335" t="str">
            <v>جوليا درويش</v>
          </cell>
          <cell r="E335" t="str">
            <v>الثا نية</v>
          </cell>
          <cell r="F335" t="str">
            <v/>
          </cell>
        </row>
        <row r="336">
          <cell r="A336">
            <v>517616</v>
          </cell>
          <cell r="B336" t="str">
            <v>نور قدور</v>
          </cell>
          <cell r="C336" t="str">
            <v>محمد نور</v>
          </cell>
          <cell r="D336" t="str">
            <v>وفاء</v>
          </cell>
          <cell r="E336" t="str">
            <v>الرابعة</v>
          </cell>
          <cell r="F336" t="str">
            <v/>
          </cell>
        </row>
        <row r="337">
          <cell r="A337">
            <v>517620</v>
          </cell>
          <cell r="B337" t="str">
            <v>نورا المعلم</v>
          </cell>
          <cell r="C337" t="str">
            <v>زهير</v>
          </cell>
          <cell r="D337" t="str">
            <v>منى</v>
          </cell>
          <cell r="E337" t="str">
            <v>الرابعة</v>
          </cell>
          <cell r="F337" t="str">
            <v/>
          </cell>
        </row>
        <row r="338">
          <cell r="A338">
            <v>517626</v>
          </cell>
          <cell r="B338" t="str">
            <v>نورحداد</v>
          </cell>
          <cell r="C338" t="str">
            <v>يوسف</v>
          </cell>
          <cell r="D338" t="str">
            <v>سيده</v>
          </cell>
          <cell r="E338" t="str">
            <v>الرابعة</v>
          </cell>
          <cell r="F338" t="str">
            <v/>
          </cell>
        </row>
        <row r="339">
          <cell r="A339">
            <v>517628</v>
          </cell>
          <cell r="B339" t="str">
            <v>نورشان الحسين</v>
          </cell>
          <cell r="C339" t="str">
            <v>زكريا</v>
          </cell>
          <cell r="D339" t="str">
            <v>فريال</v>
          </cell>
          <cell r="E339" t="str">
            <v>الرابعة</v>
          </cell>
          <cell r="F339" t="str">
            <v/>
          </cell>
        </row>
        <row r="340">
          <cell r="A340">
            <v>517638</v>
          </cell>
          <cell r="B340" t="str">
            <v>نيرمين عبدو</v>
          </cell>
          <cell r="C340" t="str">
            <v>مهدي</v>
          </cell>
          <cell r="D340" t="str">
            <v>جميلة</v>
          </cell>
          <cell r="E340" t="str">
            <v>الرابعة</v>
          </cell>
          <cell r="F340" t="str">
            <v/>
          </cell>
        </row>
        <row r="341">
          <cell r="A341">
            <v>517640</v>
          </cell>
          <cell r="B341" t="str">
            <v>نيفين الصباغ</v>
          </cell>
          <cell r="C341" t="str">
            <v>محمد سعيد</v>
          </cell>
          <cell r="D341" t="str">
            <v>بدريه</v>
          </cell>
          <cell r="E341" t="str">
            <v>الرابعة</v>
          </cell>
          <cell r="F341" t="str">
            <v/>
          </cell>
        </row>
        <row r="342">
          <cell r="A342">
            <v>517648</v>
          </cell>
          <cell r="B342" t="str">
            <v>هبة بكر</v>
          </cell>
          <cell r="C342" t="str">
            <v>لؤي</v>
          </cell>
          <cell r="D342" t="str">
            <v>شفاء</v>
          </cell>
          <cell r="E342" t="str">
            <v>الثالثة</v>
          </cell>
          <cell r="F342" t="str">
            <v/>
          </cell>
        </row>
        <row r="343">
          <cell r="A343">
            <v>517649</v>
          </cell>
          <cell r="B343" t="str">
            <v>هبة شحادة</v>
          </cell>
          <cell r="C343" t="str">
            <v>احمد</v>
          </cell>
          <cell r="D343" t="str">
            <v>ازدهار</v>
          </cell>
          <cell r="E343" t="str">
            <v>الرابعة</v>
          </cell>
          <cell r="F343" t="str">
            <v/>
          </cell>
        </row>
        <row r="344">
          <cell r="A344">
            <v>517657</v>
          </cell>
          <cell r="B344" t="str">
            <v>هبه الزنجي</v>
          </cell>
          <cell r="C344" t="str">
            <v>زياد</v>
          </cell>
          <cell r="D344" t="str">
            <v>ايمان</v>
          </cell>
          <cell r="E344" t="str">
            <v>الرابعة</v>
          </cell>
          <cell r="F344" t="str">
            <v/>
          </cell>
        </row>
        <row r="345">
          <cell r="A345">
            <v>517659</v>
          </cell>
          <cell r="B345" t="str">
            <v>هبه العسلي</v>
          </cell>
          <cell r="C345" t="str">
            <v>عماد الدين</v>
          </cell>
          <cell r="D345" t="str">
            <v>عهد</v>
          </cell>
          <cell r="E345" t="str">
            <v>الرابعة</v>
          </cell>
          <cell r="F345" t="str">
            <v/>
          </cell>
        </row>
        <row r="346">
          <cell r="A346">
            <v>517661</v>
          </cell>
          <cell r="B346" t="str">
            <v>هبه الميدعاني</v>
          </cell>
          <cell r="C346" t="str">
            <v>مأمون</v>
          </cell>
          <cell r="D346" t="str">
            <v>وفاء</v>
          </cell>
          <cell r="E346" t="str">
            <v>الثالثة</v>
          </cell>
          <cell r="F346" t="str">
            <v/>
          </cell>
        </row>
        <row r="347">
          <cell r="A347">
            <v>517668</v>
          </cell>
          <cell r="B347" t="str">
            <v xml:space="preserve">هبه عمار </v>
          </cell>
          <cell r="C347" t="str">
            <v>عارف</v>
          </cell>
          <cell r="D347" t="str">
            <v>ملنده</v>
          </cell>
          <cell r="E347" t="str">
            <v>الرابعة</v>
          </cell>
          <cell r="F347" t="str">
            <v>مستنفذ فصل اول 2023-2024</v>
          </cell>
        </row>
        <row r="348">
          <cell r="A348">
            <v>517670</v>
          </cell>
          <cell r="B348" t="str">
            <v>هبه ورده</v>
          </cell>
          <cell r="C348" t="str">
            <v>محمد</v>
          </cell>
          <cell r="D348" t="str">
            <v>امينه</v>
          </cell>
          <cell r="E348" t="str">
            <v>الرابعة</v>
          </cell>
          <cell r="F348" t="str">
            <v/>
          </cell>
        </row>
        <row r="349">
          <cell r="A349">
            <v>517673</v>
          </cell>
          <cell r="B349" t="str">
            <v>هدى الدقاق</v>
          </cell>
          <cell r="C349" t="str">
            <v xml:space="preserve">هيثم </v>
          </cell>
          <cell r="D349" t="str">
            <v>خلود</v>
          </cell>
          <cell r="E349" t="str">
            <v>الرابعة</v>
          </cell>
          <cell r="F349" t="str">
            <v/>
          </cell>
        </row>
        <row r="350">
          <cell r="A350">
            <v>517675</v>
          </cell>
          <cell r="B350" t="str">
            <v>هدى بدوي</v>
          </cell>
          <cell r="C350" t="str">
            <v>مصطفى</v>
          </cell>
          <cell r="D350" t="str">
            <v>سهام</v>
          </cell>
          <cell r="E350" t="str">
            <v>الرابعة</v>
          </cell>
          <cell r="F350" t="str">
            <v/>
          </cell>
        </row>
        <row r="351">
          <cell r="A351">
            <v>517684</v>
          </cell>
          <cell r="B351" t="str">
            <v>هلا شحادة</v>
          </cell>
          <cell r="C351" t="str">
            <v xml:space="preserve">محمد  </v>
          </cell>
          <cell r="D351" t="str">
            <v>وفاء</v>
          </cell>
          <cell r="E351" t="str">
            <v>الثالثة</v>
          </cell>
          <cell r="F351" t="str">
            <v/>
          </cell>
        </row>
        <row r="352">
          <cell r="A352">
            <v>517694</v>
          </cell>
          <cell r="B352" t="str">
            <v xml:space="preserve">هنادي عبد السلام </v>
          </cell>
          <cell r="C352" t="str">
            <v xml:space="preserve">معين </v>
          </cell>
          <cell r="D352" t="str">
            <v>نهى</v>
          </cell>
          <cell r="E352" t="str">
            <v>الثالثة</v>
          </cell>
          <cell r="F352" t="str">
            <v/>
          </cell>
        </row>
        <row r="353">
          <cell r="A353">
            <v>517697</v>
          </cell>
          <cell r="B353" t="str">
            <v>هند بلال</v>
          </cell>
          <cell r="C353" t="str">
            <v>مصطفى</v>
          </cell>
          <cell r="D353" t="str">
            <v>ديبه</v>
          </cell>
          <cell r="E353" t="str">
            <v>الرابعة</v>
          </cell>
          <cell r="F353" t="str">
            <v/>
          </cell>
        </row>
        <row r="354">
          <cell r="A354">
            <v>517718</v>
          </cell>
          <cell r="B354" t="str">
            <v>وفاء سمسميه</v>
          </cell>
          <cell r="C354" t="str">
            <v>نصوح</v>
          </cell>
          <cell r="D354" t="str">
            <v>فاطمة</v>
          </cell>
          <cell r="E354" t="str">
            <v>الرابعة</v>
          </cell>
          <cell r="F354" t="str">
            <v/>
          </cell>
        </row>
        <row r="355">
          <cell r="A355">
            <v>517739</v>
          </cell>
          <cell r="B355" t="str">
            <v>يوسف برجاس</v>
          </cell>
          <cell r="C355" t="str">
            <v xml:space="preserve">أمين </v>
          </cell>
          <cell r="D355" t="str">
            <v>رميزة</v>
          </cell>
          <cell r="E355" t="str">
            <v>الثالثة</v>
          </cell>
          <cell r="F355" t="str">
            <v>مستنفذ فصل اول 2023-2024</v>
          </cell>
        </row>
        <row r="356">
          <cell r="A356">
            <v>517741</v>
          </cell>
          <cell r="B356" t="str">
            <v>اقبال فياض</v>
          </cell>
          <cell r="C356" t="str">
            <v>نديم</v>
          </cell>
          <cell r="D356" t="str">
            <v>سهيلا</v>
          </cell>
          <cell r="E356" t="str">
            <v>الرابعة</v>
          </cell>
          <cell r="F356" t="str">
            <v/>
          </cell>
        </row>
        <row r="357">
          <cell r="A357">
            <v>517742</v>
          </cell>
          <cell r="B357" t="str">
            <v>ايفان رزق</v>
          </cell>
          <cell r="C357" t="str">
            <v>عماد الدين</v>
          </cell>
          <cell r="D357" t="str">
            <v>فريدة</v>
          </cell>
          <cell r="E357" t="str">
            <v>الرابعة</v>
          </cell>
          <cell r="F357" t="str">
            <v/>
          </cell>
        </row>
        <row r="358">
          <cell r="A358">
            <v>517746</v>
          </cell>
          <cell r="B358" t="str">
            <v>بشرى حبيب</v>
          </cell>
          <cell r="C358" t="str">
            <v xml:space="preserve">فهد </v>
          </cell>
          <cell r="D358" t="str">
            <v>فاتن</v>
          </cell>
          <cell r="E358" t="str">
            <v>الرابعة</v>
          </cell>
          <cell r="F358" t="str">
            <v/>
          </cell>
        </row>
        <row r="359">
          <cell r="A359">
            <v>517755</v>
          </cell>
          <cell r="B359" t="str">
            <v>ريم حرم اغاسي</v>
          </cell>
          <cell r="C359" t="str">
            <v xml:space="preserve">حسن ايمن </v>
          </cell>
          <cell r="D359" t="str">
            <v>سمر</v>
          </cell>
          <cell r="E359" t="str">
            <v>الرابعة</v>
          </cell>
          <cell r="F359" t="str">
            <v/>
          </cell>
        </row>
        <row r="360">
          <cell r="A360">
            <v>517780</v>
          </cell>
          <cell r="B360" t="str">
            <v>هيفاء احدب</v>
          </cell>
          <cell r="C360" t="str">
            <v>عادل</v>
          </cell>
          <cell r="D360" t="str">
            <v>شفيقة</v>
          </cell>
          <cell r="E360" t="str">
            <v>الثالثة</v>
          </cell>
          <cell r="F360" t="str">
            <v>مستنفذ فصل اول 2023-2024</v>
          </cell>
        </row>
        <row r="361">
          <cell r="A361">
            <v>517783</v>
          </cell>
          <cell r="B361" t="str">
            <v>امال الشهاب</v>
          </cell>
          <cell r="C361" t="str">
            <v>عدنان</v>
          </cell>
          <cell r="D361" t="str">
            <v>سمية</v>
          </cell>
          <cell r="E361" t="str">
            <v>الرابعة</v>
          </cell>
          <cell r="F361" t="str">
            <v/>
          </cell>
        </row>
        <row r="362">
          <cell r="A362">
            <v>517787</v>
          </cell>
          <cell r="B362" t="str">
            <v>تغريد حسون</v>
          </cell>
          <cell r="C362" t="str">
            <v>فرحات</v>
          </cell>
          <cell r="D362" t="str">
            <v>اشتياق</v>
          </cell>
          <cell r="E362" t="str">
            <v>الرابعة</v>
          </cell>
          <cell r="F362" t="str">
            <v/>
          </cell>
        </row>
        <row r="363">
          <cell r="A363">
            <v>517791</v>
          </cell>
          <cell r="B363" t="str">
            <v>ديمه علي</v>
          </cell>
          <cell r="C363" t="str">
            <v>علي</v>
          </cell>
          <cell r="D363" t="str">
            <v>ملك</v>
          </cell>
          <cell r="E363" t="str">
            <v>الرابعة</v>
          </cell>
          <cell r="F363" t="str">
            <v/>
          </cell>
        </row>
        <row r="364">
          <cell r="A364">
            <v>517794</v>
          </cell>
          <cell r="B364" t="str">
            <v>رجاء بوره</v>
          </cell>
          <cell r="C364" t="str">
            <v>راتب</v>
          </cell>
          <cell r="D364" t="str">
            <v>فاطمه</v>
          </cell>
          <cell r="E364" t="str">
            <v>الثالثة</v>
          </cell>
          <cell r="F364" t="str">
            <v/>
          </cell>
        </row>
        <row r="365">
          <cell r="A365">
            <v>517796</v>
          </cell>
          <cell r="B365" t="str">
            <v>رهف ادريس</v>
          </cell>
          <cell r="C365" t="str">
            <v>نزار</v>
          </cell>
          <cell r="D365" t="str">
            <v>سهام</v>
          </cell>
          <cell r="E365" t="str">
            <v>الثالثة</v>
          </cell>
          <cell r="F365" t="str">
            <v/>
          </cell>
        </row>
        <row r="366">
          <cell r="A366">
            <v>517802</v>
          </cell>
          <cell r="B366" t="str">
            <v>غيداء الهبج</v>
          </cell>
          <cell r="C366" t="str">
            <v>قاسم</v>
          </cell>
          <cell r="D366" t="str">
            <v>سهيله</v>
          </cell>
          <cell r="E366" t="str">
            <v>الرابعة</v>
          </cell>
          <cell r="F366" t="str">
            <v>مستنفذ فصل اول 2023-2024</v>
          </cell>
        </row>
        <row r="367">
          <cell r="A367">
            <v>517807</v>
          </cell>
          <cell r="B367" t="str">
            <v xml:space="preserve">مي محمد </v>
          </cell>
          <cell r="C367" t="str">
            <v>كمال</v>
          </cell>
          <cell r="D367" t="str">
            <v>كوكب</v>
          </cell>
          <cell r="E367" t="str">
            <v>الرابعة</v>
          </cell>
          <cell r="F367" t="str">
            <v/>
          </cell>
        </row>
        <row r="368">
          <cell r="A368">
            <v>517815</v>
          </cell>
          <cell r="B368" t="str">
            <v>يولا زيتون</v>
          </cell>
          <cell r="C368" t="str">
            <v>ابراهيم</v>
          </cell>
          <cell r="D368" t="str">
            <v>جوزفين</v>
          </cell>
          <cell r="E368" t="str">
            <v>الثالثة</v>
          </cell>
          <cell r="F368" t="str">
            <v/>
          </cell>
        </row>
        <row r="369">
          <cell r="A369">
            <v>517820</v>
          </cell>
          <cell r="B369" t="str">
            <v>ديمة كزعور</v>
          </cell>
          <cell r="C369" t="str">
            <v>خالد</v>
          </cell>
          <cell r="D369" t="str">
            <v/>
          </cell>
          <cell r="E369" t="str">
            <v>الرابعة</v>
          </cell>
          <cell r="F369" t="str">
            <v>مستنفذ فصل اول 2023-2024</v>
          </cell>
        </row>
        <row r="370">
          <cell r="A370">
            <v>517870</v>
          </cell>
          <cell r="B370" t="str">
            <v xml:space="preserve">اسراء خضير </v>
          </cell>
          <cell r="C370" t="str">
            <v xml:space="preserve">عز الدين </v>
          </cell>
          <cell r="D370" t="str">
            <v>اسماء</v>
          </cell>
          <cell r="E370" t="str">
            <v>الثالثة</v>
          </cell>
          <cell r="F370" t="str">
            <v>مستنفذ فصل اول 2023-2024</v>
          </cell>
        </row>
        <row r="371">
          <cell r="A371">
            <v>517874</v>
          </cell>
          <cell r="B371" t="str">
            <v>اسراء سوار</v>
          </cell>
          <cell r="C371" t="str">
            <v>محمد نادر</v>
          </cell>
          <cell r="D371" t="str">
            <v>نعمت</v>
          </cell>
          <cell r="E371" t="str">
            <v>الثالثة</v>
          </cell>
          <cell r="F371" t="str">
            <v/>
          </cell>
        </row>
        <row r="372">
          <cell r="A372">
            <v>517881</v>
          </cell>
          <cell r="B372" t="str">
            <v xml:space="preserve">اسلام المعجل </v>
          </cell>
          <cell r="C372" t="str">
            <v xml:space="preserve">عبدالله </v>
          </cell>
          <cell r="D372" t="str">
            <v>حنان</v>
          </cell>
          <cell r="E372" t="str">
            <v>الرابعة</v>
          </cell>
          <cell r="F372" t="str">
            <v/>
          </cell>
        </row>
        <row r="373">
          <cell r="A373">
            <v>517882</v>
          </cell>
          <cell r="B373" t="str">
            <v xml:space="preserve">اسلام حسين </v>
          </cell>
          <cell r="C373" t="str">
            <v>احمد</v>
          </cell>
          <cell r="D373" t="str">
            <v>منى</v>
          </cell>
          <cell r="E373" t="str">
            <v>الثالثة</v>
          </cell>
          <cell r="F373" t="str">
            <v>مستنفذ فصل اول 2023-2024</v>
          </cell>
        </row>
        <row r="374">
          <cell r="A374">
            <v>517885</v>
          </cell>
          <cell r="B374" t="str">
            <v>اسماء الذياب</v>
          </cell>
          <cell r="C374" t="str">
            <v>باير</v>
          </cell>
          <cell r="D374" t="str">
            <v>هندية</v>
          </cell>
          <cell r="E374" t="str">
            <v>الرابعة</v>
          </cell>
          <cell r="F374" t="str">
            <v>مستنفذ فصل اول 2023-2024</v>
          </cell>
        </row>
        <row r="375">
          <cell r="A375">
            <v>517887</v>
          </cell>
          <cell r="B375" t="str">
            <v>اسماء الشويكي</v>
          </cell>
          <cell r="C375" t="str">
            <v>ناصر الدين</v>
          </cell>
          <cell r="D375" t="str">
            <v>هناء</v>
          </cell>
          <cell r="E375" t="str">
            <v>الرابعة</v>
          </cell>
          <cell r="F375" t="str">
            <v/>
          </cell>
        </row>
        <row r="376">
          <cell r="A376">
            <v>517895</v>
          </cell>
          <cell r="B376" t="str">
            <v>اسماء حصري</v>
          </cell>
          <cell r="C376" t="str">
            <v xml:space="preserve">محمد نبيل </v>
          </cell>
          <cell r="D376" t="str">
            <v>ايناس</v>
          </cell>
          <cell r="E376" t="str">
            <v>الرابعة</v>
          </cell>
          <cell r="F376" t="str">
            <v>مستنفذ فصل اول 2023-2024</v>
          </cell>
        </row>
        <row r="377">
          <cell r="A377">
            <v>517901</v>
          </cell>
          <cell r="B377" t="str">
            <v>أسماء كتب</v>
          </cell>
          <cell r="C377" t="str">
            <v>موفق</v>
          </cell>
          <cell r="D377" t="str">
            <v>ايمان</v>
          </cell>
          <cell r="E377" t="str">
            <v>الرابعة</v>
          </cell>
          <cell r="F377" t="str">
            <v/>
          </cell>
        </row>
        <row r="378">
          <cell r="A378">
            <v>517904</v>
          </cell>
          <cell r="B378" t="str">
            <v>اسماء نجيبه</v>
          </cell>
          <cell r="C378" t="str">
            <v>محمد</v>
          </cell>
          <cell r="D378" t="str">
            <v>رغداء</v>
          </cell>
          <cell r="E378" t="str">
            <v>الثالثة</v>
          </cell>
          <cell r="F378" t="str">
            <v/>
          </cell>
        </row>
        <row r="379">
          <cell r="A379">
            <v>517908</v>
          </cell>
          <cell r="B379" t="str">
            <v xml:space="preserve">اصاله النصيرات </v>
          </cell>
          <cell r="C379" t="str">
            <v xml:space="preserve">نصري </v>
          </cell>
          <cell r="D379" t="str">
            <v>اخلاص</v>
          </cell>
          <cell r="E379" t="str">
            <v>الرابعة</v>
          </cell>
          <cell r="F379" t="str">
            <v/>
          </cell>
        </row>
        <row r="380">
          <cell r="A380">
            <v>517909</v>
          </cell>
          <cell r="B380" t="str">
            <v xml:space="preserve">اصيل دقماق </v>
          </cell>
          <cell r="C380" t="str">
            <v xml:space="preserve">فائز </v>
          </cell>
          <cell r="D380" t="str">
            <v>ندى</v>
          </cell>
          <cell r="E380" t="str">
            <v>الرابعة</v>
          </cell>
          <cell r="F380" t="str">
            <v/>
          </cell>
        </row>
        <row r="381">
          <cell r="A381">
            <v>517928</v>
          </cell>
          <cell r="B381" t="str">
            <v>الاء الشربجي</v>
          </cell>
          <cell r="C381" t="str">
            <v>ماهر</v>
          </cell>
          <cell r="D381" t="str">
            <v>ميرفت</v>
          </cell>
          <cell r="E381" t="str">
            <v>الثالثة</v>
          </cell>
          <cell r="F381" t="str">
            <v>مستنفذ فصل اول 2023-2024</v>
          </cell>
        </row>
        <row r="382">
          <cell r="A382">
            <v>517930</v>
          </cell>
          <cell r="B382" t="str">
            <v xml:space="preserve">الاء الصوص </v>
          </cell>
          <cell r="C382" t="str">
            <v xml:space="preserve">محمد سمير </v>
          </cell>
          <cell r="D382" t="str">
            <v>ناهد</v>
          </cell>
          <cell r="E382" t="str">
            <v>الرابعة</v>
          </cell>
          <cell r="F382" t="str">
            <v/>
          </cell>
        </row>
        <row r="383">
          <cell r="A383">
            <v>517940</v>
          </cell>
          <cell r="B383" t="str">
            <v>الاء المقداد</v>
          </cell>
          <cell r="C383" t="str">
            <v>مصطفى</v>
          </cell>
          <cell r="D383" t="str">
            <v>غاده</v>
          </cell>
          <cell r="E383" t="str">
            <v>الرابعة</v>
          </cell>
          <cell r="F383" t="str">
            <v/>
          </cell>
        </row>
        <row r="384">
          <cell r="A384">
            <v>517941</v>
          </cell>
          <cell r="B384" t="str">
            <v xml:space="preserve">الاء الهدهد </v>
          </cell>
          <cell r="C384" t="str">
            <v xml:space="preserve">مصطفى </v>
          </cell>
          <cell r="D384" t="str">
            <v>هيفاء</v>
          </cell>
          <cell r="E384" t="str">
            <v>الثالثة</v>
          </cell>
          <cell r="F384" t="str">
            <v>مستنفذ فصل اول 2023-2024</v>
          </cell>
        </row>
        <row r="385">
          <cell r="A385">
            <v>517952</v>
          </cell>
          <cell r="B385" t="str">
            <v xml:space="preserve">الاء سمكري </v>
          </cell>
          <cell r="C385" t="str">
            <v xml:space="preserve">بسام </v>
          </cell>
          <cell r="D385" t="str">
            <v>سمر</v>
          </cell>
          <cell r="E385" t="str">
            <v>الرابعة</v>
          </cell>
          <cell r="F385" t="str">
            <v/>
          </cell>
        </row>
        <row r="386">
          <cell r="A386">
            <v>517954</v>
          </cell>
          <cell r="B386" t="str">
            <v xml:space="preserve">الاء شديد </v>
          </cell>
          <cell r="C386" t="str">
            <v xml:space="preserve">احمد </v>
          </cell>
          <cell r="D386" t="str">
            <v>سهام</v>
          </cell>
          <cell r="E386" t="str">
            <v>الثالثة</v>
          </cell>
          <cell r="F386" t="str">
            <v/>
          </cell>
        </row>
        <row r="387">
          <cell r="A387">
            <v>517958</v>
          </cell>
          <cell r="B387" t="str">
            <v>الاء غريري</v>
          </cell>
          <cell r="C387" t="str">
            <v xml:space="preserve">نصر </v>
          </cell>
          <cell r="D387" t="str">
            <v>مريم</v>
          </cell>
          <cell r="E387" t="str">
            <v>الرابعة</v>
          </cell>
          <cell r="F387" t="str">
            <v/>
          </cell>
        </row>
        <row r="388">
          <cell r="A388">
            <v>517960</v>
          </cell>
          <cell r="B388" t="str">
            <v xml:space="preserve">الاء غياض </v>
          </cell>
          <cell r="C388" t="str">
            <v>يوسف</v>
          </cell>
          <cell r="D388" t="str">
            <v>صباح</v>
          </cell>
          <cell r="E388" t="str">
            <v>الرابعة</v>
          </cell>
          <cell r="F388" t="str">
            <v/>
          </cell>
        </row>
        <row r="389">
          <cell r="A389">
            <v>517975</v>
          </cell>
          <cell r="B389" t="str">
            <v xml:space="preserve">الين العساف </v>
          </cell>
          <cell r="C389" t="str">
            <v xml:space="preserve">مسلم </v>
          </cell>
          <cell r="D389" t="str">
            <v>جمانه</v>
          </cell>
          <cell r="E389" t="str">
            <v>الرابعة</v>
          </cell>
          <cell r="F389" t="str">
            <v/>
          </cell>
        </row>
        <row r="390">
          <cell r="A390">
            <v>517976</v>
          </cell>
          <cell r="B390" t="str">
            <v>آمال العلي</v>
          </cell>
          <cell r="C390" t="str">
            <v>محسن</v>
          </cell>
          <cell r="D390" t="str">
            <v>وزيره</v>
          </cell>
          <cell r="E390" t="str">
            <v>الثالثة</v>
          </cell>
          <cell r="F390" t="str">
            <v/>
          </cell>
        </row>
        <row r="391">
          <cell r="A391">
            <v>518006</v>
          </cell>
          <cell r="B391" t="str">
            <v>اميرة المؤذن</v>
          </cell>
          <cell r="C391" t="str">
            <v xml:space="preserve">محمد مروان </v>
          </cell>
          <cell r="D391" t="str">
            <v>سوسن</v>
          </cell>
          <cell r="E391" t="str">
            <v>الثالثة</v>
          </cell>
          <cell r="F391" t="str">
            <v/>
          </cell>
        </row>
        <row r="392">
          <cell r="A392">
            <v>518022</v>
          </cell>
          <cell r="B392" t="str">
            <v>انعام يونس</v>
          </cell>
          <cell r="C392" t="str">
            <v xml:space="preserve">جمعة </v>
          </cell>
          <cell r="D392" t="str">
            <v>دلال</v>
          </cell>
          <cell r="E392" t="str">
            <v>الثالثة</v>
          </cell>
          <cell r="F392" t="str">
            <v>مستنفذ فصل اول 2023-2024</v>
          </cell>
        </row>
        <row r="393">
          <cell r="A393">
            <v>518028</v>
          </cell>
          <cell r="B393" t="str">
            <v>ايات اسعد</v>
          </cell>
          <cell r="C393" t="str">
            <v>علي</v>
          </cell>
          <cell r="D393" t="str">
            <v>نوار</v>
          </cell>
          <cell r="E393" t="str">
            <v>الرابعة</v>
          </cell>
          <cell r="F393" t="str">
            <v/>
          </cell>
        </row>
        <row r="394">
          <cell r="A394">
            <v>518029</v>
          </cell>
          <cell r="B394" t="str">
            <v>ايات البرغوث</v>
          </cell>
          <cell r="C394" t="str">
            <v>راتب</v>
          </cell>
          <cell r="D394" t="str">
            <v>سمر</v>
          </cell>
          <cell r="E394" t="str">
            <v>الرابعة</v>
          </cell>
          <cell r="F394" t="str">
            <v/>
          </cell>
        </row>
        <row r="395">
          <cell r="A395">
            <v>518035</v>
          </cell>
          <cell r="B395" t="str">
            <v>ايات خالد</v>
          </cell>
          <cell r="C395" t="str">
            <v>احمد</v>
          </cell>
          <cell r="D395" t="str">
            <v>نعمه</v>
          </cell>
          <cell r="E395" t="str">
            <v>الرابعة</v>
          </cell>
          <cell r="F395" t="str">
            <v/>
          </cell>
        </row>
        <row r="396">
          <cell r="A396">
            <v>518057</v>
          </cell>
          <cell r="B396" t="str">
            <v>ايمان صلاخه</v>
          </cell>
          <cell r="C396" t="str">
            <v xml:space="preserve">خالد </v>
          </cell>
          <cell r="D396" t="str">
            <v>وداد</v>
          </cell>
          <cell r="E396" t="str">
            <v>الرابعة</v>
          </cell>
          <cell r="F396" t="str">
            <v/>
          </cell>
        </row>
        <row r="397">
          <cell r="A397">
            <v>518062</v>
          </cell>
          <cell r="B397" t="str">
            <v>ايمان كلش</v>
          </cell>
          <cell r="C397" t="str">
            <v>سليم</v>
          </cell>
          <cell r="D397" t="str">
            <v>ملكة</v>
          </cell>
          <cell r="E397" t="str">
            <v>الثاتية</v>
          </cell>
          <cell r="F397" t="str">
            <v/>
          </cell>
        </row>
        <row r="398">
          <cell r="A398">
            <v>518066</v>
          </cell>
          <cell r="B398" t="str">
            <v xml:space="preserve">إيثار خلاف  </v>
          </cell>
          <cell r="C398" t="str">
            <v xml:space="preserve">فيصل </v>
          </cell>
          <cell r="D398" t="str">
            <v>نظيرة</v>
          </cell>
          <cell r="E398" t="str">
            <v>الرابعة</v>
          </cell>
          <cell r="F398" t="str">
            <v/>
          </cell>
        </row>
        <row r="399">
          <cell r="A399">
            <v>518069</v>
          </cell>
          <cell r="B399" t="str">
            <v xml:space="preserve">ايناس حميض </v>
          </cell>
          <cell r="C399" t="str">
            <v>منتصر</v>
          </cell>
          <cell r="D399" t="str">
            <v>نجاح</v>
          </cell>
          <cell r="E399" t="str">
            <v>الثاتية</v>
          </cell>
          <cell r="F399" t="str">
            <v/>
          </cell>
        </row>
        <row r="400">
          <cell r="A400">
            <v>518075</v>
          </cell>
          <cell r="B400" t="str">
            <v>ايه العبد</v>
          </cell>
          <cell r="C400" t="str">
            <v>وجيه</v>
          </cell>
          <cell r="D400" t="str">
            <v>فاتن</v>
          </cell>
          <cell r="E400" t="str">
            <v>الرابعة</v>
          </cell>
          <cell r="F400" t="str">
            <v>مستنفذ فصل اول 2023-2024</v>
          </cell>
        </row>
        <row r="401">
          <cell r="A401">
            <v>518081</v>
          </cell>
          <cell r="B401" t="str">
            <v>ايه علما</v>
          </cell>
          <cell r="C401" t="str">
            <v>حسان</v>
          </cell>
          <cell r="D401" t="str">
            <v>قمر</v>
          </cell>
          <cell r="E401" t="str">
            <v>الرابعة</v>
          </cell>
          <cell r="F401" t="str">
            <v>مستنفذ فصل اول 2023-2024</v>
          </cell>
        </row>
        <row r="402">
          <cell r="A402">
            <v>518089</v>
          </cell>
          <cell r="B402" t="str">
            <v xml:space="preserve">باسمة ابراهيم </v>
          </cell>
          <cell r="C402" t="str">
            <v xml:space="preserve">علي </v>
          </cell>
          <cell r="D402" t="str">
            <v>نضال</v>
          </cell>
          <cell r="E402" t="str">
            <v>الثالثة</v>
          </cell>
          <cell r="F402" t="str">
            <v/>
          </cell>
        </row>
        <row r="403">
          <cell r="A403">
            <v>518092</v>
          </cell>
          <cell r="B403" t="str">
            <v xml:space="preserve">بانة حداد </v>
          </cell>
          <cell r="C403" t="str">
            <v>بدر</v>
          </cell>
          <cell r="D403" t="str">
            <v>رندا</v>
          </cell>
          <cell r="E403" t="str">
            <v>الثالثة</v>
          </cell>
          <cell r="F403" t="str">
            <v/>
          </cell>
        </row>
        <row r="404">
          <cell r="A404">
            <v>518104</v>
          </cell>
          <cell r="B404" t="str">
            <v xml:space="preserve">بتول شحودي </v>
          </cell>
          <cell r="C404" t="str">
            <v xml:space="preserve">محمد </v>
          </cell>
          <cell r="D404" t="str">
            <v>ابتسام</v>
          </cell>
          <cell r="E404" t="str">
            <v>الثالثة</v>
          </cell>
          <cell r="F404" t="str">
            <v>مستنفذ فصل اول 2023-2024</v>
          </cell>
        </row>
        <row r="405">
          <cell r="A405">
            <v>518108</v>
          </cell>
          <cell r="B405" t="str">
            <v>بتول نعنوع</v>
          </cell>
          <cell r="C405" t="str">
            <v xml:space="preserve">علي </v>
          </cell>
          <cell r="D405" t="str">
            <v>منال</v>
          </cell>
          <cell r="E405" t="str">
            <v>الرابعة</v>
          </cell>
          <cell r="F405" t="str">
            <v/>
          </cell>
        </row>
        <row r="406">
          <cell r="A406">
            <v>518109</v>
          </cell>
          <cell r="B406" t="str">
            <v xml:space="preserve">بثينه البيطار </v>
          </cell>
          <cell r="C406" t="str">
            <v xml:space="preserve">حاتم </v>
          </cell>
          <cell r="D406" t="str">
            <v>ماجده</v>
          </cell>
          <cell r="E406" t="str">
            <v>الرابعة</v>
          </cell>
          <cell r="F406" t="str">
            <v>مستنفذ فصل اول 2023-2024</v>
          </cell>
        </row>
        <row r="407">
          <cell r="A407">
            <v>518124</v>
          </cell>
          <cell r="B407" t="str">
            <v>بشرى الحجاج</v>
          </cell>
          <cell r="C407" t="str">
            <v>محمد</v>
          </cell>
          <cell r="D407" t="str">
            <v>مريم</v>
          </cell>
          <cell r="E407" t="str">
            <v>الرابعة</v>
          </cell>
          <cell r="F407" t="str">
            <v/>
          </cell>
        </row>
        <row r="408">
          <cell r="A408">
            <v>518126</v>
          </cell>
          <cell r="B408" t="str">
            <v xml:space="preserve">بشرى المعطي </v>
          </cell>
          <cell r="C408" t="str">
            <v>وحيد</v>
          </cell>
          <cell r="D408" t="str">
            <v>منى</v>
          </cell>
          <cell r="E408" t="str">
            <v>الرابعة</v>
          </cell>
          <cell r="F408" t="str">
            <v/>
          </cell>
        </row>
        <row r="409">
          <cell r="A409">
            <v>518127</v>
          </cell>
          <cell r="B409" t="str">
            <v xml:space="preserve">بشرى الهرباوي </v>
          </cell>
          <cell r="C409" t="str">
            <v xml:space="preserve">عمر </v>
          </cell>
          <cell r="D409" t="str">
            <v>رانيه</v>
          </cell>
          <cell r="E409" t="str">
            <v>الرابعة</v>
          </cell>
          <cell r="F409" t="str">
            <v/>
          </cell>
        </row>
        <row r="410">
          <cell r="A410">
            <v>518129</v>
          </cell>
          <cell r="B410" t="str">
            <v>بشرى عبد النبى</v>
          </cell>
          <cell r="C410" t="str">
            <v>وليد</v>
          </cell>
          <cell r="D410" t="str">
            <v>حنان</v>
          </cell>
          <cell r="E410" t="str">
            <v>الثالثة</v>
          </cell>
          <cell r="F410" t="str">
            <v>مستنفذ فصل اول 2023-2024</v>
          </cell>
        </row>
        <row r="411">
          <cell r="A411">
            <v>518142</v>
          </cell>
          <cell r="B411" t="str">
            <v>بيان ادريس</v>
          </cell>
          <cell r="C411" t="str">
            <v>محمد بلال</v>
          </cell>
          <cell r="D411" t="str">
            <v xml:space="preserve">ناريمان </v>
          </cell>
          <cell r="E411" t="str">
            <v>الرابعة</v>
          </cell>
          <cell r="F411" t="str">
            <v>مستنفذ فصل اول 2023-2024</v>
          </cell>
        </row>
        <row r="412">
          <cell r="A412">
            <v>518146</v>
          </cell>
          <cell r="B412" t="str">
            <v>بيان الحرش</v>
          </cell>
          <cell r="C412" t="str">
            <v xml:space="preserve">احمد </v>
          </cell>
          <cell r="D412" t="str">
            <v>سناء</v>
          </cell>
          <cell r="E412" t="str">
            <v>الرابعة</v>
          </cell>
          <cell r="F412" t="str">
            <v/>
          </cell>
        </row>
        <row r="413">
          <cell r="A413">
            <v>518158</v>
          </cell>
          <cell r="B413" t="str">
            <v>تراث حاج غريب</v>
          </cell>
          <cell r="C413" t="str">
            <v>طلعت</v>
          </cell>
          <cell r="D413" t="str">
            <v>حنان</v>
          </cell>
          <cell r="E413" t="str">
            <v>الثالثة</v>
          </cell>
          <cell r="F413" t="str">
            <v/>
          </cell>
        </row>
        <row r="414">
          <cell r="A414">
            <v>518166</v>
          </cell>
          <cell r="B414" t="str">
            <v>تغريد الحارس</v>
          </cell>
          <cell r="C414" t="str">
            <v>محمد</v>
          </cell>
          <cell r="D414" t="str">
            <v>هناء</v>
          </cell>
          <cell r="E414" t="str">
            <v>الرابعة</v>
          </cell>
          <cell r="F414" t="str">
            <v/>
          </cell>
        </row>
        <row r="415">
          <cell r="A415">
            <v>518171</v>
          </cell>
          <cell r="B415" t="str">
            <v>تغريد ياغي</v>
          </cell>
          <cell r="C415" t="str">
            <v>بدر</v>
          </cell>
          <cell r="D415" t="str">
            <v>منور</v>
          </cell>
          <cell r="E415" t="str">
            <v>الرابعة</v>
          </cell>
          <cell r="F415" t="str">
            <v>مستنفذ فصل اول 2023-2024</v>
          </cell>
        </row>
        <row r="416">
          <cell r="A416">
            <v>518173</v>
          </cell>
          <cell r="B416" t="str">
            <v>تماره ريشي</v>
          </cell>
          <cell r="C416" t="str">
            <v>محمد</v>
          </cell>
          <cell r="D416" t="str">
            <v>أميرة</v>
          </cell>
          <cell r="E416" t="str">
            <v>الثا نية</v>
          </cell>
          <cell r="F416" t="str">
            <v/>
          </cell>
        </row>
        <row r="417">
          <cell r="A417">
            <v>518188</v>
          </cell>
          <cell r="B417" t="str">
            <v xml:space="preserve">جودي اسماعيل </v>
          </cell>
          <cell r="C417" t="str">
            <v xml:space="preserve">سليم </v>
          </cell>
          <cell r="D417" t="str">
            <v>مريم</v>
          </cell>
          <cell r="E417" t="str">
            <v>الرابعة</v>
          </cell>
          <cell r="F417" t="str">
            <v/>
          </cell>
        </row>
        <row r="418">
          <cell r="A418">
            <v>518202</v>
          </cell>
          <cell r="B418" t="str">
            <v>حسنا حصري</v>
          </cell>
          <cell r="C418" t="str">
            <v>محمد نبيل</v>
          </cell>
          <cell r="D418" t="str">
            <v>ايناس</v>
          </cell>
          <cell r="E418" t="str">
            <v>الرابعة</v>
          </cell>
          <cell r="F418" t="str">
            <v>مستنفذ فصل اول 2023-2024</v>
          </cell>
        </row>
        <row r="419">
          <cell r="A419">
            <v>518206</v>
          </cell>
          <cell r="B419" t="str">
            <v>حلا  يوسف</v>
          </cell>
          <cell r="C419" t="str">
            <v xml:space="preserve">يوسف </v>
          </cell>
          <cell r="D419" t="str">
            <v>مجيده</v>
          </cell>
          <cell r="E419" t="str">
            <v>الرابعة</v>
          </cell>
          <cell r="F419" t="str">
            <v/>
          </cell>
        </row>
        <row r="420">
          <cell r="A420">
            <v>518208</v>
          </cell>
          <cell r="B420" t="str">
            <v>حلا حمود</v>
          </cell>
          <cell r="C420" t="str">
            <v>ابراهيم</v>
          </cell>
          <cell r="D420" t="str">
            <v>ندى</v>
          </cell>
          <cell r="E420" t="str">
            <v>الثالثة</v>
          </cell>
          <cell r="F420" t="str">
            <v/>
          </cell>
        </row>
        <row r="421">
          <cell r="A421">
            <v>518210</v>
          </cell>
          <cell r="B421" t="str">
            <v xml:space="preserve">حلا معزو </v>
          </cell>
          <cell r="C421" t="str">
            <v xml:space="preserve">خليل </v>
          </cell>
          <cell r="D421" t="str">
            <v>وحيده</v>
          </cell>
          <cell r="E421" t="str">
            <v>الثالثة</v>
          </cell>
          <cell r="F421" t="str">
            <v/>
          </cell>
        </row>
        <row r="422">
          <cell r="A422">
            <v>518214</v>
          </cell>
          <cell r="B422" t="str">
            <v>حنان المحاميد</v>
          </cell>
          <cell r="C422" t="str">
            <v>حسني</v>
          </cell>
          <cell r="D422" t="str">
            <v>سميره</v>
          </cell>
          <cell r="E422" t="str">
            <v>الرابعة</v>
          </cell>
          <cell r="F422" t="str">
            <v/>
          </cell>
        </row>
        <row r="423">
          <cell r="A423">
            <v>518226</v>
          </cell>
          <cell r="B423" t="str">
            <v>حنين حورية</v>
          </cell>
          <cell r="C423" t="str">
            <v>عماد</v>
          </cell>
          <cell r="D423" t="str">
            <v>فاطمه</v>
          </cell>
          <cell r="E423" t="str">
            <v>الثالثة</v>
          </cell>
          <cell r="F423" t="str">
            <v/>
          </cell>
        </row>
        <row r="424">
          <cell r="A424">
            <v>518228</v>
          </cell>
          <cell r="B424" t="str">
            <v>حنين عماشه</v>
          </cell>
          <cell r="C424" t="str">
            <v>غسان</v>
          </cell>
          <cell r="D424" t="str">
            <v>سهام</v>
          </cell>
          <cell r="E424" t="str">
            <v>الثالثة</v>
          </cell>
          <cell r="F424" t="str">
            <v/>
          </cell>
        </row>
        <row r="425">
          <cell r="A425">
            <v>518232</v>
          </cell>
          <cell r="B425" t="str">
            <v>ختام الذياب</v>
          </cell>
          <cell r="C425" t="str">
            <v>حسين</v>
          </cell>
          <cell r="D425" t="str">
            <v>حمده</v>
          </cell>
          <cell r="E425" t="str">
            <v>الثالثة حديث</v>
          </cell>
          <cell r="F425" t="str">
            <v/>
          </cell>
        </row>
        <row r="426">
          <cell r="A426">
            <v>518233</v>
          </cell>
          <cell r="B426" t="str">
            <v>ختام سلطان</v>
          </cell>
          <cell r="C426" t="str">
            <v>محمد</v>
          </cell>
          <cell r="D426" t="str">
            <v>هالا</v>
          </cell>
          <cell r="E426" t="str">
            <v>الرابعة</v>
          </cell>
          <cell r="F426" t="str">
            <v/>
          </cell>
        </row>
        <row r="427">
          <cell r="A427">
            <v>518236</v>
          </cell>
          <cell r="B427" t="str">
            <v>خديجه بوشي</v>
          </cell>
          <cell r="C427" t="str">
            <v>محمد</v>
          </cell>
          <cell r="D427" t="str">
            <v>دلال</v>
          </cell>
          <cell r="E427" t="str">
            <v>الرابعة</v>
          </cell>
          <cell r="F427" t="str">
            <v/>
          </cell>
        </row>
        <row r="428">
          <cell r="A428">
            <v>518238</v>
          </cell>
          <cell r="B428" t="str">
            <v>خديجه يسين</v>
          </cell>
          <cell r="C428" t="str">
            <v>علي</v>
          </cell>
          <cell r="D428" t="str">
            <v>امون</v>
          </cell>
          <cell r="E428" t="str">
            <v>الرابعة</v>
          </cell>
          <cell r="F428" t="str">
            <v>مستنفذ فصل اول 2023-2024</v>
          </cell>
        </row>
        <row r="429">
          <cell r="A429">
            <v>518243</v>
          </cell>
          <cell r="B429" t="str">
            <v>خلود القزحلي</v>
          </cell>
          <cell r="C429" t="str">
            <v>غازي</v>
          </cell>
          <cell r="D429" t="str">
            <v>حميده</v>
          </cell>
          <cell r="E429" t="str">
            <v>الرابعة</v>
          </cell>
          <cell r="F429" t="str">
            <v/>
          </cell>
        </row>
        <row r="430">
          <cell r="A430">
            <v>518244</v>
          </cell>
          <cell r="B430" t="str">
            <v xml:space="preserve">خلود النجار </v>
          </cell>
          <cell r="C430" t="str">
            <v>محمود</v>
          </cell>
          <cell r="D430" t="str">
            <v>مريم</v>
          </cell>
          <cell r="E430" t="str">
            <v>الرابعة</v>
          </cell>
          <cell r="F430" t="str">
            <v>مستنفذ فصل اول 2023-2024</v>
          </cell>
        </row>
        <row r="431">
          <cell r="A431">
            <v>518247</v>
          </cell>
          <cell r="B431" t="str">
            <v>خلود دقو</v>
          </cell>
          <cell r="C431" t="str">
            <v>عبد المجيد</v>
          </cell>
          <cell r="D431" t="str">
            <v>سميرة</v>
          </cell>
          <cell r="E431" t="str">
            <v>الرابعة</v>
          </cell>
          <cell r="F431" t="str">
            <v/>
          </cell>
        </row>
        <row r="432">
          <cell r="A432">
            <v>518250</v>
          </cell>
          <cell r="B432" t="str">
            <v>خلود مرعي</v>
          </cell>
          <cell r="C432" t="str">
            <v>رياض</v>
          </cell>
          <cell r="D432" t="str">
            <v>اديبة</v>
          </cell>
          <cell r="E432" t="str">
            <v>الرابعة</v>
          </cell>
          <cell r="F432" t="str">
            <v/>
          </cell>
        </row>
        <row r="433">
          <cell r="A433">
            <v>518260</v>
          </cell>
          <cell r="B433" t="str">
            <v xml:space="preserve">دانا العلبي </v>
          </cell>
          <cell r="C433" t="str">
            <v xml:space="preserve">محمد  </v>
          </cell>
          <cell r="D433" t="str">
            <v>فاطمة</v>
          </cell>
          <cell r="E433" t="str">
            <v>الرابعة</v>
          </cell>
          <cell r="F433" t="str">
            <v/>
          </cell>
        </row>
        <row r="434">
          <cell r="A434">
            <v>518262</v>
          </cell>
          <cell r="B434" t="str">
            <v>دانا المبيض</v>
          </cell>
          <cell r="C434" t="str">
            <v>محمد</v>
          </cell>
          <cell r="D434" t="str">
            <v>صفاء</v>
          </cell>
          <cell r="E434" t="str">
            <v>الرابعة</v>
          </cell>
          <cell r="F434" t="str">
            <v/>
          </cell>
        </row>
        <row r="435">
          <cell r="A435">
            <v>518263</v>
          </cell>
          <cell r="B435" t="str">
            <v>دانا قرعوني</v>
          </cell>
          <cell r="C435" t="str">
            <v>غسان</v>
          </cell>
          <cell r="D435" t="str">
            <v>سهير</v>
          </cell>
          <cell r="E435" t="str">
            <v>الثا نية</v>
          </cell>
          <cell r="F435" t="str">
            <v/>
          </cell>
        </row>
        <row r="436">
          <cell r="A436">
            <v>518275</v>
          </cell>
          <cell r="B436" t="str">
            <v>دعاء  كريم</v>
          </cell>
          <cell r="C436" t="str">
            <v>احمد</v>
          </cell>
          <cell r="D436" t="str">
            <v>سمر</v>
          </cell>
          <cell r="E436" t="str">
            <v>الثالثة</v>
          </cell>
          <cell r="F436" t="str">
            <v>مستنفذ فصل اول 2023-2024</v>
          </cell>
        </row>
        <row r="437">
          <cell r="A437">
            <v>518285</v>
          </cell>
          <cell r="B437" t="str">
            <v>دعاء الزعوري</v>
          </cell>
          <cell r="C437" t="str">
            <v>سمير</v>
          </cell>
          <cell r="D437" t="str">
            <v/>
          </cell>
          <cell r="E437" t="str">
            <v>الرابعة</v>
          </cell>
          <cell r="F437" t="str">
            <v/>
          </cell>
        </row>
        <row r="438">
          <cell r="A438">
            <v>518288</v>
          </cell>
          <cell r="B438" t="str">
            <v>دعاء السوادي</v>
          </cell>
          <cell r="C438" t="str">
            <v>احمد عماد</v>
          </cell>
          <cell r="D438" t="str">
            <v>حنان</v>
          </cell>
          <cell r="E438" t="str">
            <v>الربعة حديث</v>
          </cell>
          <cell r="F438" t="str">
            <v/>
          </cell>
        </row>
        <row r="439">
          <cell r="A439">
            <v>518293</v>
          </cell>
          <cell r="B439" t="str">
            <v>دعاء القصبلي</v>
          </cell>
          <cell r="C439" t="str">
            <v>محمد خير</v>
          </cell>
          <cell r="D439" t="str">
            <v>نديمة</v>
          </cell>
          <cell r="E439" t="str">
            <v>الثاتية</v>
          </cell>
          <cell r="F439" t="str">
            <v/>
          </cell>
        </row>
        <row r="440">
          <cell r="A440">
            <v>518295</v>
          </cell>
          <cell r="B440" t="str">
            <v>دعاء الملك</v>
          </cell>
          <cell r="C440" t="str">
            <v>محمد جمال</v>
          </cell>
          <cell r="D440" t="str">
            <v>هدى</v>
          </cell>
          <cell r="E440" t="str">
            <v>الثالثة</v>
          </cell>
          <cell r="F440" t="str">
            <v/>
          </cell>
        </row>
        <row r="441">
          <cell r="A441">
            <v>518306</v>
          </cell>
          <cell r="B441" t="str">
            <v>دعاء سعدى</v>
          </cell>
          <cell r="C441" t="str">
            <v>عدنان</v>
          </cell>
          <cell r="D441" t="str">
            <v>امل</v>
          </cell>
          <cell r="E441" t="str">
            <v>الرابعة</v>
          </cell>
          <cell r="F441" t="str">
            <v>مستنفذ فصل اول 2023-2024</v>
          </cell>
        </row>
        <row r="442">
          <cell r="A442">
            <v>518314</v>
          </cell>
          <cell r="B442" t="str">
            <v xml:space="preserve">دعاء معتوق </v>
          </cell>
          <cell r="C442" t="str">
            <v>محمد</v>
          </cell>
          <cell r="D442" t="str">
            <v>نجوى</v>
          </cell>
          <cell r="E442" t="str">
            <v>الثالثة</v>
          </cell>
          <cell r="F442" t="str">
            <v/>
          </cell>
        </row>
        <row r="443">
          <cell r="A443">
            <v>518332</v>
          </cell>
          <cell r="B443" t="str">
            <v>ديما الاحمد</v>
          </cell>
          <cell r="C443" t="str">
            <v>غسان</v>
          </cell>
          <cell r="D443" t="str">
            <v>سميرة</v>
          </cell>
          <cell r="E443" t="str">
            <v>الثا نية</v>
          </cell>
          <cell r="F443" t="str">
            <v/>
          </cell>
        </row>
        <row r="444">
          <cell r="A444">
            <v>518346</v>
          </cell>
          <cell r="B444" t="str">
            <v>راما الشحادات</v>
          </cell>
          <cell r="C444" t="str">
            <v xml:space="preserve">بشار </v>
          </cell>
          <cell r="D444" t="str">
            <v>سمر</v>
          </cell>
          <cell r="E444" t="str">
            <v>الثالثة</v>
          </cell>
          <cell r="F444" t="str">
            <v/>
          </cell>
        </row>
        <row r="445">
          <cell r="A445">
            <v>518359</v>
          </cell>
          <cell r="B445" t="str">
            <v>راما موزه</v>
          </cell>
          <cell r="C445" t="str">
            <v>سمير</v>
          </cell>
          <cell r="D445" t="str">
            <v>عيناء</v>
          </cell>
          <cell r="E445" t="str">
            <v>الثالثة</v>
          </cell>
          <cell r="F445" t="str">
            <v>مستنفذ فصل اول 2023-2024</v>
          </cell>
        </row>
        <row r="446">
          <cell r="A446">
            <v>518360</v>
          </cell>
          <cell r="B446" t="str">
            <v>راماموسى</v>
          </cell>
          <cell r="C446" t="str">
            <v>محمد</v>
          </cell>
          <cell r="D446" t="str">
            <v>مرام</v>
          </cell>
          <cell r="E446" t="str">
            <v>الرابعة</v>
          </cell>
          <cell r="F446" t="str">
            <v/>
          </cell>
        </row>
        <row r="447">
          <cell r="A447">
            <v>518375</v>
          </cell>
          <cell r="B447" t="str">
            <v xml:space="preserve">ربى  عيطه </v>
          </cell>
          <cell r="C447" t="str">
            <v>أسعد</v>
          </cell>
          <cell r="D447" t="str">
            <v>عائدة</v>
          </cell>
          <cell r="E447" t="str">
            <v>الرابعة</v>
          </cell>
          <cell r="F447" t="str">
            <v/>
          </cell>
        </row>
        <row r="448">
          <cell r="A448">
            <v>518376</v>
          </cell>
          <cell r="B448" t="str">
            <v>ربى الربداوي</v>
          </cell>
          <cell r="C448" t="str">
            <v>ممدوح</v>
          </cell>
          <cell r="D448" t="str">
            <v>منيرة</v>
          </cell>
          <cell r="E448" t="str">
            <v>الرابعة</v>
          </cell>
          <cell r="F448" t="str">
            <v/>
          </cell>
        </row>
        <row r="449">
          <cell r="A449">
            <v>518377</v>
          </cell>
          <cell r="B449" t="str">
            <v>ربى سبع</v>
          </cell>
          <cell r="C449" t="str">
            <v>قاسم</v>
          </cell>
          <cell r="D449" t="str">
            <v>نوف</v>
          </cell>
          <cell r="E449" t="str">
            <v>الرابعة</v>
          </cell>
          <cell r="F449" t="str">
            <v>مستنفذ فصل اول 2023-2024</v>
          </cell>
        </row>
        <row r="450">
          <cell r="A450">
            <v>518385</v>
          </cell>
          <cell r="B450" t="str">
            <v xml:space="preserve">رحمه المصري </v>
          </cell>
          <cell r="C450" t="str">
            <v xml:space="preserve">محمد علي </v>
          </cell>
          <cell r="D450" t="str">
            <v>حنان</v>
          </cell>
          <cell r="E450" t="str">
            <v>الرابعة</v>
          </cell>
          <cell r="F450" t="str">
            <v/>
          </cell>
        </row>
        <row r="451">
          <cell r="A451">
            <v>518393</v>
          </cell>
          <cell r="B451" t="str">
            <v xml:space="preserve">رزان ابراهيم </v>
          </cell>
          <cell r="C451" t="str">
            <v xml:space="preserve">محمد </v>
          </cell>
          <cell r="D451" t="str">
            <v>فريده</v>
          </cell>
          <cell r="E451" t="str">
            <v>الرابعة</v>
          </cell>
          <cell r="F451" t="str">
            <v/>
          </cell>
        </row>
        <row r="452">
          <cell r="A452">
            <v>518396</v>
          </cell>
          <cell r="B452" t="str">
            <v>رزان الخن</v>
          </cell>
          <cell r="C452" t="str">
            <v>زياد</v>
          </cell>
          <cell r="D452" t="str">
            <v>ريما</v>
          </cell>
          <cell r="E452" t="str">
            <v>الثا نية</v>
          </cell>
          <cell r="F452" t="str">
            <v/>
          </cell>
        </row>
        <row r="453">
          <cell r="A453">
            <v>518403</v>
          </cell>
          <cell r="B453" t="str">
            <v xml:space="preserve">رزان زرزر </v>
          </cell>
          <cell r="C453" t="str">
            <v xml:space="preserve">محمد </v>
          </cell>
          <cell r="D453" t="str">
            <v>نجاة</v>
          </cell>
          <cell r="E453" t="str">
            <v>الرابعة</v>
          </cell>
          <cell r="F453" t="str">
            <v>مستنفذ فصل اول 2023-2024</v>
          </cell>
        </row>
        <row r="454">
          <cell r="A454">
            <v>518415</v>
          </cell>
          <cell r="B454" t="str">
            <v>رشا الحاج</v>
          </cell>
          <cell r="C454" t="str">
            <v>وليد</v>
          </cell>
          <cell r="D454" t="str">
            <v>سمر</v>
          </cell>
          <cell r="E454" t="str">
            <v>الثالثة</v>
          </cell>
          <cell r="F454" t="str">
            <v/>
          </cell>
        </row>
        <row r="455">
          <cell r="A455">
            <v>518422</v>
          </cell>
          <cell r="B455" t="str">
            <v>رشا سنان</v>
          </cell>
          <cell r="C455" t="str">
            <v>هيثم</v>
          </cell>
          <cell r="D455" t="str">
            <v>ملك</v>
          </cell>
          <cell r="E455" t="str">
            <v>الرابعة</v>
          </cell>
          <cell r="F455" t="str">
            <v/>
          </cell>
        </row>
        <row r="456">
          <cell r="A456">
            <v>518441</v>
          </cell>
          <cell r="B456" t="str">
            <v>رغد عباس</v>
          </cell>
          <cell r="C456" t="str">
            <v>عادل</v>
          </cell>
          <cell r="D456" t="str">
            <v>هيفاء</v>
          </cell>
          <cell r="E456" t="str">
            <v>الثالثة</v>
          </cell>
          <cell r="F456" t="str">
            <v>مستنفذ فصل اول 2023-2024</v>
          </cell>
        </row>
        <row r="457">
          <cell r="A457">
            <v>518448</v>
          </cell>
          <cell r="B457" t="str">
            <v xml:space="preserve">رغداء خباز </v>
          </cell>
          <cell r="C457" t="str">
            <v xml:space="preserve">احمد </v>
          </cell>
          <cell r="D457" t="str">
            <v>ناهد</v>
          </cell>
          <cell r="E457" t="str">
            <v>الرابعة</v>
          </cell>
          <cell r="F457" t="str">
            <v/>
          </cell>
        </row>
        <row r="458">
          <cell r="A458">
            <v>518452</v>
          </cell>
          <cell r="B458" t="str">
            <v>رغده خولة</v>
          </cell>
          <cell r="C458" t="str">
            <v>سليم</v>
          </cell>
          <cell r="D458" t="str">
            <v>لمياء</v>
          </cell>
          <cell r="E458" t="str">
            <v>الثالثة</v>
          </cell>
          <cell r="F458" t="str">
            <v>مستنفذ فصل اول 2023-2024</v>
          </cell>
        </row>
        <row r="459">
          <cell r="A459">
            <v>518461</v>
          </cell>
          <cell r="B459" t="str">
            <v>رنا الدقاق</v>
          </cell>
          <cell r="C459" t="str">
            <v>محمدنهاد</v>
          </cell>
          <cell r="D459" t="str">
            <v>غادة</v>
          </cell>
          <cell r="E459" t="str">
            <v>الثالثة</v>
          </cell>
          <cell r="F459" t="str">
            <v/>
          </cell>
        </row>
        <row r="460">
          <cell r="A460">
            <v>518464</v>
          </cell>
          <cell r="B460" t="str">
            <v xml:space="preserve">رنا بدوي </v>
          </cell>
          <cell r="C460" t="str">
            <v xml:space="preserve">خالد </v>
          </cell>
          <cell r="D460" t="str">
            <v>نعمه</v>
          </cell>
          <cell r="E460" t="str">
            <v>الرابعة</v>
          </cell>
          <cell r="F460" t="str">
            <v/>
          </cell>
        </row>
        <row r="461">
          <cell r="A461">
            <v>518467</v>
          </cell>
          <cell r="B461" t="str">
            <v>رنا حمامي</v>
          </cell>
          <cell r="C461" t="str">
            <v>صلاح الدين</v>
          </cell>
          <cell r="D461" t="str">
            <v>باسمه</v>
          </cell>
          <cell r="E461" t="str">
            <v>الثاتية</v>
          </cell>
          <cell r="F461" t="str">
            <v/>
          </cell>
        </row>
        <row r="462">
          <cell r="A462">
            <v>518481</v>
          </cell>
          <cell r="B462" t="str">
            <v>رنده علي</v>
          </cell>
          <cell r="C462" t="str">
            <v xml:space="preserve">محمد </v>
          </cell>
          <cell r="D462" t="str">
            <v>مياده</v>
          </cell>
          <cell r="E462" t="str">
            <v>الرابعة</v>
          </cell>
          <cell r="F462" t="str">
            <v/>
          </cell>
        </row>
        <row r="463">
          <cell r="A463">
            <v>518482</v>
          </cell>
          <cell r="B463" t="str">
            <v>رنيم العلي</v>
          </cell>
          <cell r="C463" t="str">
            <v>عادل</v>
          </cell>
          <cell r="D463" t="str">
            <v>رجاء</v>
          </cell>
          <cell r="E463" t="str">
            <v>الرابعة</v>
          </cell>
          <cell r="F463" t="str">
            <v/>
          </cell>
        </row>
        <row r="464">
          <cell r="A464">
            <v>518486</v>
          </cell>
          <cell r="B464" t="str">
            <v xml:space="preserve">رنيم خليفة </v>
          </cell>
          <cell r="C464" t="str">
            <v xml:space="preserve">سعيد </v>
          </cell>
          <cell r="D464" t="str">
            <v>ميساء</v>
          </cell>
          <cell r="E464" t="str">
            <v>الرابعة</v>
          </cell>
          <cell r="F464" t="str">
            <v/>
          </cell>
        </row>
        <row r="465">
          <cell r="A465">
            <v>518488</v>
          </cell>
          <cell r="B465" t="str">
            <v>رنيم ضيه</v>
          </cell>
          <cell r="C465" t="str">
            <v>محمود</v>
          </cell>
          <cell r="D465" t="str">
            <v>هدى</v>
          </cell>
          <cell r="E465" t="str">
            <v>الرابعة</v>
          </cell>
          <cell r="F465" t="str">
            <v/>
          </cell>
        </row>
        <row r="466">
          <cell r="A466">
            <v>518489</v>
          </cell>
          <cell r="B466" t="str">
            <v>رهام ابو عمار</v>
          </cell>
          <cell r="C466" t="str">
            <v>فاضل</v>
          </cell>
          <cell r="D466" t="str">
            <v>نها</v>
          </cell>
          <cell r="E466" t="str">
            <v>الرابعة</v>
          </cell>
          <cell r="F466" t="str">
            <v/>
          </cell>
        </row>
        <row r="467">
          <cell r="A467">
            <v>518495</v>
          </cell>
          <cell r="B467" t="str">
            <v xml:space="preserve">رهام القطان </v>
          </cell>
          <cell r="C467" t="str">
            <v>بشير</v>
          </cell>
          <cell r="D467" t="str">
            <v>سمر</v>
          </cell>
          <cell r="E467" t="str">
            <v>الرابعة</v>
          </cell>
          <cell r="F467" t="str">
            <v/>
          </cell>
        </row>
        <row r="468">
          <cell r="A468">
            <v>518513</v>
          </cell>
          <cell r="B468" t="str">
            <v>رهف الدبش</v>
          </cell>
          <cell r="C468" t="str">
            <v>سمير</v>
          </cell>
          <cell r="D468" t="str">
            <v>اسماء</v>
          </cell>
          <cell r="E468" t="str">
            <v>الرابعة</v>
          </cell>
          <cell r="F468" t="str">
            <v/>
          </cell>
        </row>
        <row r="469">
          <cell r="A469">
            <v>518516</v>
          </cell>
          <cell r="B469" t="str">
            <v>رهف المصري</v>
          </cell>
          <cell r="C469" t="str">
            <v>محمود</v>
          </cell>
          <cell r="D469" t="str">
            <v>لطيفه</v>
          </cell>
          <cell r="E469" t="str">
            <v>الرابعة</v>
          </cell>
          <cell r="F469" t="str">
            <v/>
          </cell>
        </row>
        <row r="470">
          <cell r="A470">
            <v>518517</v>
          </cell>
          <cell r="B470" t="str">
            <v>رهف اليوسف</v>
          </cell>
          <cell r="C470" t="str">
            <v>مرهف</v>
          </cell>
          <cell r="D470" t="str">
            <v>رسميه</v>
          </cell>
          <cell r="E470" t="str">
            <v>الرابعة</v>
          </cell>
          <cell r="F470" t="str">
            <v/>
          </cell>
        </row>
        <row r="471">
          <cell r="A471">
            <v>518521</v>
          </cell>
          <cell r="B471" t="str">
            <v xml:space="preserve">رهف خوله </v>
          </cell>
          <cell r="C471" t="str">
            <v>سليم</v>
          </cell>
          <cell r="D471" t="str">
            <v>لمياء</v>
          </cell>
          <cell r="E471" t="str">
            <v>الرابعة</v>
          </cell>
          <cell r="F471" t="str">
            <v/>
          </cell>
        </row>
        <row r="472">
          <cell r="A472">
            <v>518526</v>
          </cell>
          <cell r="B472" t="str">
            <v xml:space="preserve">رهف سلامة </v>
          </cell>
          <cell r="C472" t="str">
            <v xml:space="preserve">مهنا </v>
          </cell>
          <cell r="D472" t="str">
            <v>حياة</v>
          </cell>
          <cell r="E472" t="str">
            <v>الرابعة</v>
          </cell>
          <cell r="F472" t="str">
            <v/>
          </cell>
        </row>
        <row r="473">
          <cell r="A473">
            <v>518535</v>
          </cell>
          <cell r="B473" t="str">
            <v xml:space="preserve">روان الحجلي </v>
          </cell>
          <cell r="C473" t="str">
            <v xml:space="preserve">زياد </v>
          </cell>
          <cell r="D473" t="str">
            <v>زهيرة</v>
          </cell>
          <cell r="E473" t="str">
            <v>الرابعة</v>
          </cell>
          <cell r="F473" t="str">
            <v/>
          </cell>
        </row>
        <row r="474">
          <cell r="A474">
            <v>518539</v>
          </cell>
          <cell r="B474" t="str">
            <v>روان خميس</v>
          </cell>
          <cell r="C474" t="str">
            <v>محمود</v>
          </cell>
          <cell r="D474" t="str">
            <v>فريال</v>
          </cell>
          <cell r="E474" t="str">
            <v>الرابعة</v>
          </cell>
          <cell r="F474" t="str">
            <v>مستنفذ فصل اول 2023-2024</v>
          </cell>
        </row>
        <row r="475">
          <cell r="A475">
            <v>518542</v>
          </cell>
          <cell r="B475" t="str">
            <v>روان عبدمسلم محمد</v>
          </cell>
          <cell r="C475" t="str">
            <v xml:space="preserve">عقيل </v>
          </cell>
          <cell r="D475" t="str">
            <v>منى</v>
          </cell>
          <cell r="E475" t="str">
            <v>الرابعة</v>
          </cell>
          <cell r="F475" t="str">
            <v/>
          </cell>
        </row>
        <row r="476">
          <cell r="A476">
            <v>518550</v>
          </cell>
          <cell r="B476" t="str">
            <v>روعه الخشن</v>
          </cell>
          <cell r="C476" t="str">
            <v>محمد</v>
          </cell>
          <cell r="D476" t="str">
            <v>سمر</v>
          </cell>
          <cell r="E476" t="str">
            <v>الرابعة</v>
          </cell>
          <cell r="F476" t="str">
            <v/>
          </cell>
        </row>
        <row r="477">
          <cell r="A477">
            <v>518554</v>
          </cell>
          <cell r="B477" t="str">
            <v xml:space="preserve">روعه محي الدين </v>
          </cell>
          <cell r="C477" t="str">
            <v>محمود</v>
          </cell>
          <cell r="D477" t="str">
            <v>نجاح</v>
          </cell>
          <cell r="E477" t="str">
            <v>الرابعة</v>
          </cell>
          <cell r="F477" t="str">
            <v/>
          </cell>
        </row>
        <row r="478">
          <cell r="A478">
            <v>518562</v>
          </cell>
          <cell r="B478" t="str">
            <v>رولا دياب</v>
          </cell>
          <cell r="C478" t="str">
            <v>محمد خير</v>
          </cell>
          <cell r="D478" t="str">
            <v>هناء</v>
          </cell>
          <cell r="E478" t="str">
            <v>الرابعة</v>
          </cell>
          <cell r="F478" t="str">
            <v/>
          </cell>
        </row>
        <row r="479">
          <cell r="A479">
            <v>518564</v>
          </cell>
          <cell r="B479" t="str">
            <v>روندة عواد</v>
          </cell>
          <cell r="C479" t="str">
            <v>زاهر</v>
          </cell>
          <cell r="D479" t="str">
            <v>ثناء</v>
          </cell>
          <cell r="E479" t="str">
            <v>الثالثة</v>
          </cell>
          <cell r="F479" t="str">
            <v/>
          </cell>
        </row>
        <row r="480">
          <cell r="A480">
            <v>518568</v>
          </cell>
          <cell r="B480" t="str">
            <v>روى الوادي</v>
          </cell>
          <cell r="C480" t="str">
            <v xml:space="preserve">عمر </v>
          </cell>
          <cell r="D480" t="str">
            <v>تغريد</v>
          </cell>
          <cell r="E480" t="str">
            <v>الرابعة</v>
          </cell>
          <cell r="F480" t="str">
            <v>مستنفذ فصل اول 2023-2024</v>
          </cell>
        </row>
        <row r="481">
          <cell r="A481">
            <v>518569</v>
          </cell>
          <cell r="B481" t="str">
            <v>روى خطاب</v>
          </cell>
          <cell r="C481" t="str">
            <v>محمود</v>
          </cell>
          <cell r="D481" t="str">
            <v>سناء</v>
          </cell>
          <cell r="E481" t="str">
            <v>الثالثة</v>
          </cell>
          <cell r="F481" t="str">
            <v/>
          </cell>
        </row>
        <row r="482">
          <cell r="A482">
            <v>518579</v>
          </cell>
          <cell r="B482" t="str">
            <v>ريم الكدع</v>
          </cell>
          <cell r="C482" t="str">
            <v>محمد</v>
          </cell>
          <cell r="D482" t="str">
            <v>ماجدة</v>
          </cell>
          <cell r="E482" t="str">
            <v>الرابعة</v>
          </cell>
          <cell r="F482" t="str">
            <v/>
          </cell>
        </row>
        <row r="483">
          <cell r="A483">
            <v>518580</v>
          </cell>
          <cell r="B483" t="str">
            <v xml:space="preserve">ريم الكيال  </v>
          </cell>
          <cell r="C483" t="str">
            <v>محمد نادر</v>
          </cell>
          <cell r="D483" t="str">
            <v>ثناء</v>
          </cell>
          <cell r="E483" t="str">
            <v>الرابعة</v>
          </cell>
          <cell r="F483" t="str">
            <v/>
          </cell>
        </row>
        <row r="484">
          <cell r="A484">
            <v>518582</v>
          </cell>
          <cell r="B484" t="str">
            <v>ريم النجار</v>
          </cell>
          <cell r="C484" t="str">
            <v xml:space="preserve">محمد زيد </v>
          </cell>
          <cell r="D484" t="str">
            <v xml:space="preserve">ناهد </v>
          </cell>
          <cell r="E484" t="str">
            <v>الثا نية</v>
          </cell>
          <cell r="F484" t="str">
            <v/>
          </cell>
        </row>
        <row r="485">
          <cell r="A485">
            <v>518584</v>
          </cell>
          <cell r="B485" t="str">
            <v>ريم حبال</v>
          </cell>
          <cell r="C485" t="str">
            <v>حسن</v>
          </cell>
          <cell r="D485" t="str">
            <v>رشا</v>
          </cell>
          <cell r="E485" t="str">
            <v>الرابعة</v>
          </cell>
          <cell r="F485" t="str">
            <v/>
          </cell>
        </row>
        <row r="486">
          <cell r="A486">
            <v>518586</v>
          </cell>
          <cell r="B486" t="str">
            <v xml:space="preserve">ريم خولي </v>
          </cell>
          <cell r="C486" t="str">
            <v>جابر</v>
          </cell>
          <cell r="D486" t="str">
            <v>سهيلة</v>
          </cell>
          <cell r="E486" t="str">
            <v>الرابعة</v>
          </cell>
          <cell r="F486" t="str">
            <v/>
          </cell>
        </row>
        <row r="487">
          <cell r="A487">
            <v>518592</v>
          </cell>
          <cell r="B487" t="str">
            <v>ريم قاسم</v>
          </cell>
          <cell r="C487" t="str">
            <v>عاطف</v>
          </cell>
          <cell r="D487" t="str">
            <v>وسام</v>
          </cell>
          <cell r="E487" t="str">
            <v>الرابعة</v>
          </cell>
          <cell r="F487" t="str">
            <v/>
          </cell>
        </row>
        <row r="488">
          <cell r="A488">
            <v>518594</v>
          </cell>
          <cell r="B488" t="str">
            <v xml:space="preserve">ريما الخرج </v>
          </cell>
          <cell r="C488" t="str">
            <v xml:space="preserve">محمد امين </v>
          </cell>
          <cell r="D488" t="str">
            <v>فايزه</v>
          </cell>
          <cell r="E488" t="str">
            <v>الرابعة</v>
          </cell>
          <cell r="F488" t="str">
            <v/>
          </cell>
        </row>
        <row r="489">
          <cell r="A489">
            <v>518602</v>
          </cell>
          <cell r="B489" t="str">
            <v xml:space="preserve">ريموندا عبود  </v>
          </cell>
          <cell r="C489" t="str">
            <v xml:space="preserve">نضال </v>
          </cell>
          <cell r="D489" t="str">
            <v>اليس</v>
          </cell>
          <cell r="E489" t="str">
            <v>الرابعة</v>
          </cell>
          <cell r="F489" t="str">
            <v/>
          </cell>
        </row>
        <row r="490">
          <cell r="A490">
            <v>518608</v>
          </cell>
          <cell r="B490" t="str">
            <v xml:space="preserve">زهر صفدي </v>
          </cell>
          <cell r="C490" t="str">
            <v xml:space="preserve">محمد فواز </v>
          </cell>
          <cell r="D490" t="str">
            <v>امينه</v>
          </cell>
          <cell r="E490" t="str">
            <v>الرابعة</v>
          </cell>
          <cell r="F490" t="str">
            <v/>
          </cell>
        </row>
        <row r="491">
          <cell r="A491">
            <v>518615</v>
          </cell>
          <cell r="B491" t="str">
            <v>زينب اسماعيل</v>
          </cell>
          <cell r="C491" t="str">
            <v xml:space="preserve">احمد </v>
          </cell>
          <cell r="D491" t="str">
            <v>مريم</v>
          </cell>
          <cell r="E491" t="str">
            <v>الرابعة</v>
          </cell>
          <cell r="F491" t="str">
            <v/>
          </cell>
        </row>
        <row r="492">
          <cell r="A492">
            <v>518616</v>
          </cell>
          <cell r="B492" t="str">
            <v>زينب الخالد</v>
          </cell>
          <cell r="C492" t="str">
            <v>محمد</v>
          </cell>
          <cell r="D492" t="str">
            <v>عفاف</v>
          </cell>
          <cell r="E492" t="str">
            <v>الثالثة</v>
          </cell>
          <cell r="F492" t="str">
            <v/>
          </cell>
        </row>
        <row r="493">
          <cell r="A493">
            <v>518625</v>
          </cell>
          <cell r="B493" t="str">
            <v>زينب منصور</v>
          </cell>
          <cell r="C493" t="str">
            <v>حسام</v>
          </cell>
          <cell r="D493" t="str">
            <v>امال</v>
          </cell>
          <cell r="E493" t="str">
            <v>الرابعة</v>
          </cell>
          <cell r="F493" t="str">
            <v/>
          </cell>
        </row>
        <row r="494">
          <cell r="A494">
            <v>518627</v>
          </cell>
          <cell r="B494" t="str">
            <v>زينه اسماعيل</v>
          </cell>
          <cell r="C494" t="str">
            <v>سليم</v>
          </cell>
          <cell r="D494" t="str">
            <v>مريم</v>
          </cell>
          <cell r="E494" t="str">
            <v>الرابعة</v>
          </cell>
          <cell r="F494" t="str">
            <v/>
          </cell>
        </row>
        <row r="495">
          <cell r="A495">
            <v>518628</v>
          </cell>
          <cell r="B495" t="str">
            <v>ساجده الزوري</v>
          </cell>
          <cell r="C495" t="str">
            <v xml:space="preserve">عبدالله </v>
          </cell>
          <cell r="D495" t="str">
            <v>رحاب</v>
          </cell>
          <cell r="E495" t="str">
            <v>الرابعة</v>
          </cell>
          <cell r="F495" t="str">
            <v/>
          </cell>
        </row>
        <row r="496">
          <cell r="A496">
            <v>518629</v>
          </cell>
          <cell r="B496" t="str">
            <v xml:space="preserve">سارة الحلاق </v>
          </cell>
          <cell r="C496" t="str">
            <v xml:space="preserve">محمد وليد </v>
          </cell>
          <cell r="D496" t="str">
            <v>ميساء</v>
          </cell>
          <cell r="E496" t="str">
            <v>الرابعة</v>
          </cell>
          <cell r="F496" t="str">
            <v/>
          </cell>
        </row>
        <row r="497">
          <cell r="A497">
            <v>518630</v>
          </cell>
          <cell r="B497" t="str">
            <v>سارة الذياب</v>
          </cell>
          <cell r="C497" t="str">
            <v>فيصل</v>
          </cell>
          <cell r="D497" t="str">
            <v>سميره</v>
          </cell>
          <cell r="E497" t="str">
            <v>الثاتية</v>
          </cell>
          <cell r="F497" t="str">
            <v/>
          </cell>
        </row>
        <row r="498">
          <cell r="A498">
            <v>518632</v>
          </cell>
          <cell r="B498" t="str">
            <v>ساره ايوب</v>
          </cell>
          <cell r="C498" t="str">
            <v>عز الدين</v>
          </cell>
          <cell r="D498" t="str">
            <v>فاتن اللداوي الايوبي</v>
          </cell>
          <cell r="E498" t="str">
            <v>الثا نية</v>
          </cell>
          <cell r="F498" t="str">
            <v/>
          </cell>
        </row>
        <row r="499">
          <cell r="A499">
            <v>518633</v>
          </cell>
          <cell r="B499" t="str">
            <v xml:space="preserve">سارة جعفري </v>
          </cell>
          <cell r="C499" t="str">
            <v>محمد</v>
          </cell>
          <cell r="D499" t="str">
            <v>سمر</v>
          </cell>
          <cell r="E499" t="str">
            <v>الرابعة</v>
          </cell>
          <cell r="F499" t="str">
            <v/>
          </cell>
        </row>
        <row r="500">
          <cell r="A500">
            <v>518637</v>
          </cell>
          <cell r="B500" t="str">
            <v>سارة عبيد</v>
          </cell>
          <cell r="C500" t="str">
            <v>مهند</v>
          </cell>
          <cell r="D500" t="str">
            <v>نهى</v>
          </cell>
          <cell r="E500" t="str">
            <v>الرابعة</v>
          </cell>
          <cell r="F500" t="str">
            <v/>
          </cell>
        </row>
        <row r="501">
          <cell r="A501">
            <v>518638</v>
          </cell>
          <cell r="B501" t="str">
            <v xml:space="preserve">ساره ابو الذهب </v>
          </cell>
          <cell r="C501" t="str">
            <v xml:space="preserve">مازن </v>
          </cell>
          <cell r="D501" t="str">
            <v>خلود</v>
          </cell>
          <cell r="E501" t="str">
            <v>الرابعة</v>
          </cell>
          <cell r="F501" t="str">
            <v/>
          </cell>
        </row>
        <row r="502">
          <cell r="A502">
            <v>518644</v>
          </cell>
          <cell r="B502" t="str">
            <v xml:space="preserve">ساميه ابرص </v>
          </cell>
          <cell r="C502" t="str">
            <v xml:space="preserve">عبد اللطيف </v>
          </cell>
          <cell r="D502" t="str">
            <v>فردوس</v>
          </cell>
          <cell r="E502" t="str">
            <v>الرابعة</v>
          </cell>
          <cell r="F502" t="str">
            <v>مستنفذ فصل اول 2023-2024</v>
          </cell>
        </row>
        <row r="503">
          <cell r="A503">
            <v>518651</v>
          </cell>
          <cell r="B503" t="str">
            <v xml:space="preserve">سحر ذيب </v>
          </cell>
          <cell r="C503" t="str">
            <v>محمد</v>
          </cell>
          <cell r="D503" t="str">
            <v>دلال</v>
          </cell>
          <cell r="E503" t="str">
            <v>الثالثة</v>
          </cell>
          <cell r="F503" t="str">
            <v/>
          </cell>
        </row>
        <row r="504">
          <cell r="A504">
            <v>518654</v>
          </cell>
          <cell r="B504" t="str">
            <v>سدره نصور</v>
          </cell>
          <cell r="C504" t="str">
            <v>علي</v>
          </cell>
          <cell r="D504" t="str">
            <v>سعاد</v>
          </cell>
          <cell r="E504" t="str">
            <v>الرابعة</v>
          </cell>
          <cell r="F504" t="str">
            <v>مستنفذ فصل اول 2023-2024</v>
          </cell>
        </row>
        <row r="505">
          <cell r="A505">
            <v>518675</v>
          </cell>
          <cell r="B505" t="str">
            <v xml:space="preserve">سلوى دايه </v>
          </cell>
          <cell r="C505" t="str">
            <v xml:space="preserve">بسام </v>
          </cell>
          <cell r="D505" t="str">
            <v>ماجده</v>
          </cell>
          <cell r="E505" t="str">
            <v>الرابعة</v>
          </cell>
          <cell r="F505" t="str">
            <v/>
          </cell>
        </row>
        <row r="506">
          <cell r="A506">
            <v>518679</v>
          </cell>
          <cell r="B506" t="str">
            <v>سلوى شيخه</v>
          </cell>
          <cell r="C506" t="str">
            <v>محمد</v>
          </cell>
          <cell r="D506" t="str">
            <v>فاطمة</v>
          </cell>
          <cell r="E506" t="str">
            <v>الرابعة</v>
          </cell>
          <cell r="F506" t="str">
            <v>مستنفذ فصل اول 2023-2024</v>
          </cell>
        </row>
        <row r="507">
          <cell r="A507">
            <v>518692</v>
          </cell>
          <cell r="B507" t="str">
            <v xml:space="preserve">سمر خميس </v>
          </cell>
          <cell r="C507" t="str">
            <v>احمد</v>
          </cell>
          <cell r="D507" t="str">
            <v>سعاد</v>
          </cell>
          <cell r="E507" t="str">
            <v>الرابعة</v>
          </cell>
          <cell r="F507" t="str">
            <v/>
          </cell>
        </row>
        <row r="508">
          <cell r="A508">
            <v>518707</v>
          </cell>
          <cell r="B508" t="str">
            <v>سندس الدريبي</v>
          </cell>
          <cell r="C508" t="str">
            <v>عياش</v>
          </cell>
          <cell r="D508" t="str">
            <v>مريم</v>
          </cell>
          <cell r="E508" t="str">
            <v>الرابعة</v>
          </cell>
          <cell r="F508" t="str">
            <v/>
          </cell>
        </row>
        <row r="509">
          <cell r="A509">
            <v>518725</v>
          </cell>
          <cell r="B509" t="str">
            <v>سوار طوبجي</v>
          </cell>
          <cell r="C509" t="str">
            <v>نزار</v>
          </cell>
          <cell r="D509" t="str">
            <v>نبيلا</v>
          </cell>
          <cell r="E509" t="str">
            <v>الرابعة</v>
          </cell>
          <cell r="F509" t="str">
            <v/>
          </cell>
        </row>
        <row r="510">
          <cell r="A510">
            <v>518727</v>
          </cell>
          <cell r="B510" t="str">
            <v>سوزان اليونس</v>
          </cell>
          <cell r="C510" t="str">
            <v>وائل</v>
          </cell>
          <cell r="D510" t="str">
            <v>رجاء</v>
          </cell>
          <cell r="E510" t="str">
            <v>الرابعة</v>
          </cell>
          <cell r="F510" t="str">
            <v/>
          </cell>
        </row>
        <row r="511">
          <cell r="A511">
            <v>518729</v>
          </cell>
          <cell r="B511" t="str">
            <v>سوزان زيد</v>
          </cell>
          <cell r="C511" t="str">
            <v>حسن</v>
          </cell>
          <cell r="D511" t="str">
            <v>زهور</v>
          </cell>
          <cell r="E511" t="str">
            <v>الرابعة</v>
          </cell>
          <cell r="F511" t="str">
            <v/>
          </cell>
        </row>
        <row r="512">
          <cell r="A512">
            <v>518732</v>
          </cell>
          <cell r="B512" t="str">
            <v>سوزان عربش</v>
          </cell>
          <cell r="C512" t="str">
            <v>سامي</v>
          </cell>
          <cell r="D512" t="str">
            <v>ماري</v>
          </cell>
          <cell r="E512" t="str">
            <v>الرابعة</v>
          </cell>
          <cell r="F512" t="str">
            <v/>
          </cell>
        </row>
        <row r="513">
          <cell r="A513">
            <v>518734</v>
          </cell>
          <cell r="B513" t="str">
            <v xml:space="preserve">سوزان قبيطري </v>
          </cell>
          <cell r="C513" t="str">
            <v>محمد</v>
          </cell>
          <cell r="D513" t="str">
            <v>سوسن</v>
          </cell>
          <cell r="E513" t="str">
            <v>الرابعة</v>
          </cell>
          <cell r="F513" t="str">
            <v/>
          </cell>
        </row>
        <row r="514">
          <cell r="A514">
            <v>518738</v>
          </cell>
          <cell r="B514" t="str">
            <v>سوسن السرحان</v>
          </cell>
          <cell r="C514" t="str">
            <v>هاشم</v>
          </cell>
          <cell r="D514" t="str">
            <v>نظميه</v>
          </cell>
          <cell r="E514" t="str">
            <v>الثاتية</v>
          </cell>
          <cell r="F514" t="str">
            <v/>
          </cell>
        </row>
        <row r="515">
          <cell r="A515">
            <v>518739</v>
          </cell>
          <cell r="B515" t="str">
            <v>سوسن الشحادة</v>
          </cell>
          <cell r="C515" t="str">
            <v>موسى</v>
          </cell>
          <cell r="D515" t="str">
            <v>منصوره</v>
          </cell>
          <cell r="E515" t="str">
            <v>الرابعة</v>
          </cell>
          <cell r="F515" t="str">
            <v/>
          </cell>
        </row>
        <row r="516">
          <cell r="A516">
            <v>518740</v>
          </cell>
          <cell r="B516" t="str">
            <v>سوسن العجي</v>
          </cell>
          <cell r="C516" t="str">
            <v>حسين</v>
          </cell>
          <cell r="D516" t="str">
            <v>زكيه</v>
          </cell>
          <cell r="E516" t="str">
            <v>الرابعة</v>
          </cell>
          <cell r="F516" t="str">
            <v/>
          </cell>
        </row>
        <row r="517">
          <cell r="A517">
            <v>518748</v>
          </cell>
          <cell r="B517" t="str">
            <v>شادية عامر</v>
          </cell>
          <cell r="C517" t="str">
            <v>ثليج</v>
          </cell>
          <cell r="D517" t="str">
            <v>سهام</v>
          </cell>
          <cell r="E517" t="str">
            <v>الرابعة</v>
          </cell>
          <cell r="F517" t="str">
            <v/>
          </cell>
        </row>
        <row r="518">
          <cell r="A518">
            <v>518749</v>
          </cell>
          <cell r="B518" t="str">
            <v>شاديه عيسى</v>
          </cell>
          <cell r="C518" t="str">
            <v>محمد</v>
          </cell>
          <cell r="D518" t="str">
            <v>عدله</v>
          </cell>
          <cell r="E518" t="str">
            <v>الرابعة</v>
          </cell>
          <cell r="F518" t="str">
            <v>مستنفذ فصل اول 2023-2024</v>
          </cell>
        </row>
        <row r="519">
          <cell r="A519">
            <v>518751</v>
          </cell>
          <cell r="B519" t="str">
            <v>شجون بنور</v>
          </cell>
          <cell r="C519" t="str">
            <v>عبد الله</v>
          </cell>
          <cell r="D519" t="str">
            <v>فريال</v>
          </cell>
          <cell r="E519" t="str">
            <v>الاولى</v>
          </cell>
          <cell r="F519" t="str">
            <v/>
          </cell>
        </row>
        <row r="520">
          <cell r="A520">
            <v>518753</v>
          </cell>
          <cell r="B520" t="str">
            <v>شذا بدر الدين</v>
          </cell>
          <cell r="C520" t="str">
            <v>فواز</v>
          </cell>
          <cell r="D520" t="str">
            <v>ايمان</v>
          </cell>
          <cell r="E520" t="str">
            <v>الرابعة</v>
          </cell>
          <cell r="F520" t="str">
            <v/>
          </cell>
        </row>
        <row r="521">
          <cell r="A521">
            <v>518758</v>
          </cell>
          <cell r="B521" t="str">
            <v>شروق يونس</v>
          </cell>
          <cell r="C521" t="str">
            <v xml:space="preserve">عبد الغني </v>
          </cell>
          <cell r="D521" t="str">
            <v>ضياء</v>
          </cell>
          <cell r="E521" t="str">
            <v>الرابعة</v>
          </cell>
          <cell r="F521" t="str">
            <v/>
          </cell>
        </row>
        <row r="522">
          <cell r="A522">
            <v>518772</v>
          </cell>
          <cell r="B522" t="str">
            <v xml:space="preserve">صبا عباس </v>
          </cell>
          <cell r="C522" t="str">
            <v xml:space="preserve">صالح </v>
          </cell>
          <cell r="D522" t="str">
            <v>علا</v>
          </cell>
          <cell r="E522" t="str">
            <v>الثالثة</v>
          </cell>
          <cell r="F522" t="str">
            <v/>
          </cell>
        </row>
        <row r="523">
          <cell r="A523">
            <v>518778</v>
          </cell>
          <cell r="B523" t="str">
            <v>صفا الطربوش</v>
          </cell>
          <cell r="C523" t="str">
            <v>أحمد</v>
          </cell>
          <cell r="D523" t="str">
            <v>رائدة</v>
          </cell>
          <cell r="E523" t="str">
            <v>الثالثة</v>
          </cell>
          <cell r="F523" t="str">
            <v/>
          </cell>
        </row>
        <row r="524">
          <cell r="A524">
            <v>518782</v>
          </cell>
          <cell r="B524" t="str">
            <v xml:space="preserve">صفا طنطه </v>
          </cell>
          <cell r="C524" t="str">
            <v xml:space="preserve">سليمان </v>
          </cell>
          <cell r="D524" t="str">
            <v>هناء</v>
          </cell>
          <cell r="E524" t="str">
            <v>الرابعة</v>
          </cell>
          <cell r="F524" t="str">
            <v/>
          </cell>
        </row>
        <row r="525">
          <cell r="A525">
            <v>518787</v>
          </cell>
          <cell r="B525" t="str">
            <v>صفاء السيد المحمود</v>
          </cell>
          <cell r="C525" t="str">
            <v>حسين</v>
          </cell>
          <cell r="D525" t="str">
            <v>مريم</v>
          </cell>
          <cell r="E525" t="str">
            <v>الاولى</v>
          </cell>
          <cell r="F525" t="str">
            <v/>
          </cell>
        </row>
        <row r="526">
          <cell r="A526">
            <v>518791</v>
          </cell>
          <cell r="B526" t="str">
            <v>صفاء بداح</v>
          </cell>
          <cell r="C526" t="str">
            <v>كامل</v>
          </cell>
          <cell r="D526" t="str">
            <v>سهام</v>
          </cell>
          <cell r="E526" t="str">
            <v>الرابعة</v>
          </cell>
          <cell r="F526" t="str">
            <v/>
          </cell>
        </row>
        <row r="527">
          <cell r="A527">
            <v>518801</v>
          </cell>
          <cell r="B527" t="str">
            <v>ضحى لطوف</v>
          </cell>
          <cell r="C527" t="str">
            <v>غسان</v>
          </cell>
          <cell r="D527" t="str">
            <v>فاتنه</v>
          </cell>
          <cell r="E527" t="str">
            <v>الثالثة</v>
          </cell>
          <cell r="F527" t="str">
            <v/>
          </cell>
        </row>
        <row r="528">
          <cell r="A528">
            <v>518820</v>
          </cell>
          <cell r="B528" t="str">
            <v>عبير الزعوري</v>
          </cell>
          <cell r="C528" t="str">
            <v xml:space="preserve">سليمان </v>
          </cell>
          <cell r="D528" t="str">
            <v>رفيه</v>
          </cell>
          <cell r="E528" t="str">
            <v>الثالثة</v>
          </cell>
          <cell r="F528" t="str">
            <v/>
          </cell>
        </row>
        <row r="529">
          <cell r="A529">
            <v>518822</v>
          </cell>
          <cell r="B529" t="str">
            <v xml:space="preserve">عبير المنير </v>
          </cell>
          <cell r="C529" t="str">
            <v xml:space="preserve">محمد طه </v>
          </cell>
          <cell r="D529" t="str">
            <v>باسمه</v>
          </cell>
          <cell r="E529" t="str">
            <v>الرابعة</v>
          </cell>
          <cell r="F529" t="str">
            <v/>
          </cell>
        </row>
        <row r="530">
          <cell r="A530">
            <v>518825</v>
          </cell>
          <cell r="B530" t="str">
            <v>عبير فواز</v>
          </cell>
          <cell r="C530" t="str">
            <v>عبدالله</v>
          </cell>
          <cell r="D530" t="str">
            <v>اعتدال</v>
          </cell>
          <cell r="E530" t="str">
            <v>الثالثة</v>
          </cell>
          <cell r="F530" t="str">
            <v/>
          </cell>
        </row>
        <row r="531">
          <cell r="A531">
            <v>518830</v>
          </cell>
          <cell r="B531" t="str">
            <v>عبيرشرشار</v>
          </cell>
          <cell r="C531" t="str">
            <v>محمد</v>
          </cell>
          <cell r="D531" t="str">
            <v>منال</v>
          </cell>
          <cell r="E531" t="str">
            <v>الرابعة</v>
          </cell>
          <cell r="F531" t="str">
            <v/>
          </cell>
        </row>
        <row r="532">
          <cell r="A532">
            <v>518836</v>
          </cell>
          <cell r="B532" t="str">
            <v>عزيزه يلداني</v>
          </cell>
          <cell r="C532" t="str">
            <v>محمد سليم</v>
          </cell>
          <cell r="D532" t="str">
            <v>امل</v>
          </cell>
          <cell r="E532" t="str">
            <v>الرابعة</v>
          </cell>
          <cell r="F532" t="str">
            <v/>
          </cell>
        </row>
        <row r="533">
          <cell r="A533">
            <v>518845</v>
          </cell>
          <cell r="B533" t="str">
            <v>عفاف نور الدين</v>
          </cell>
          <cell r="C533" t="str">
            <v>سعيد</v>
          </cell>
          <cell r="D533" t="str">
            <v>روضه</v>
          </cell>
          <cell r="E533" t="str">
            <v>الرابعة</v>
          </cell>
          <cell r="F533" t="str">
            <v/>
          </cell>
        </row>
        <row r="534">
          <cell r="A534">
            <v>518847</v>
          </cell>
          <cell r="B534" t="str">
            <v>عفراء برو</v>
          </cell>
          <cell r="C534" t="str">
            <v>صالح</v>
          </cell>
          <cell r="D534" t="str">
            <v>هدى</v>
          </cell>
          <cell r="E534" t="str">
            <v>الرابعة</v>
          </cell>
          <cell r="F534" t="str">
            <v/>
          </cell>
        </row>
        <row r="535">
          <cell r="A535">
            <v>518851</v>
          </cell>
          <cell r="B535" t="str">
            <v>عفراء مسعود</v>
          </cell>
          <cell r="C535" t="str">
            <v>موفق</v>
          </cell>
          <cell r="D535" t="str">
            <v>فاطمة</v>
          </cell>
          <cell r="E535" t="str">
            <v>الثالثة</v>
          </cell>
          <cell r="F535" t="str">
            <v/>
          </cell>
        </row>
        <row r="536">
          <cell r="A536">
            <v>518861</v>
          </cell>
          <cell r="B536" t="str">
            <v xml:space="preserve">علا العينيه </v>
          </cell>
          <cell r="C536" t="str">
            <v xml:space="preserve">جهاد </v>
          </cell>
          <cell r="D536" t="str">
            <v>اميرة</v>
          </cell>
          <cell r="E536" t="str">
            <v>الرابعة</v>
          </cell>
          <cell r="F536" t="str">
            <v>مستنفذ فصل اول 2023-2024</v>
          </cell>
        </row>
        <row r="537">
          <cell r="A537">
            <v>518865</v>
          </cell>
          <cell r="B537" t="str">
            <v xml:space="preserve">علا بزرة </v>
          </cell>
          <cell r="C537" t="str">
            <v>محمدماهر</v>
          </cell>
          <cell r="D537" t="str">
            <v>نهله</v>
          </cell>
          <cell r="E537" t="str">
            <v>الرابعة</v>
          </cell>
          <cell r="F537" t="str">
            <v>مستنفذ فصل اول 2023-2024</v>
          </cell>
        </row>
        <row r="538">
          <cell r="A538">
            <v>518866</v>
          </cell>
          <cell r="B538" t="str">
            <v xml:space="preserve">علا بقلي </v>
          </cell>
          <cell r="C538" t="str">
            <v xml:space="preserve">طالب عبدالحسين </v>
          </cell>
          <cell r="D538" t="str">
            <v>عفاف</v>
          </cell>
          <cell r="E538" t="str">
            <v>الرابعة</v>
          </cell>
          <cell r="F538" t="str">
            <v/>
          </cell>
        </row>
        <row r="539">
          <cell r="A539">
            <v>518871</v>
          </cell>
          <cell r="B539" t="str">
            <v>عليا سعد الدين</v>
          </cell>
          <cell r="C539" t="str">
            <v>محمد اسامه</v>
          </cell>
          <cell r="D539" t="str">
            <v>هناء</v>
          </cell>
          <cell r="E539" t="str">
            <v>الثالثة</v>
          </cell>
          <cell r="F539" t="str">
            <v>مستنفذ فصل اول 2023-2024</v>
          </cell>
        </row>
        <row r="540">
          <cell r="A540">
            <v>518874</v>
          </cell>
          <cell r="B540" t="str">
            <v xml:space="preserve">علياء الفواخيري </v>
          </cell>
          <cell r="C540" t="str">
            <v xml:space="preserve">محمد نجيب </v>
          </cell>
          <cell r="D540" t="str">
            <v>مها</v>
          </cell>
          <cell r="E540" t="str">
            <v>الثا نية</v>
          </cell>
          <cell r="F540" t="str">
            <v/>
          </cell>
        </row>
        <row r="541">
          <cell r="A541">
            <v>518887</v>
          </cell>
          <cell r="B541" t="str">
            <v xml:space="preserve">غاليه جلال الدين </v>
          </cell>
          <cell r="C541" t="str">
            <v xml:space="preserve">محمد غياث </v>
          </cell>
          <cell r="D541" t="str">
            <v>منال</v>
          </cell>
          <cell r="E541" t="str">
            <v>الثالثة</v>
          </cell>
          <cell r="F541" t="str">
            <v/>
          </cell>
        </row>
        <row r="542">
          <cell r="A542">
            <v>518893</v>
          </cell>
          <cell r="B542" t="str">
            <v>غدير جروس</v>
          </cell>
          <cell r="C542" t="str">
            <v>سرحان</v>
          </cell>
          <cell r="D542" t="str">
            <v>غادة</v>
          </cell>
          <cell r="E542" t="str">
            <v>الرابعة</v>
          </cell>
          <cell r="F542" t="str">
            <v/>
          </cell>
        </row>
        <row r="543">
          <cell r="A543">
            <v>518898</v>
          </cell>
          <cell r="B543" t="str">
            <v xml:space="preserve">غزل البكري </v>
          </cell>
          <cell r="C543" t="str">
            <v xml:space="preserve">بسام </v>
          </cell>
          <cell r="D543" t="str">
            <v>ريما</v>
          </cell>
          <cell r="E543" t="str">
            <v>الرابعة</v>
          </cell>
          <cell r="F543" t="str">
            <v/>
          </cell>
        </row>
        <row r="544">
          <cell r="A544">
            <v>518900</v>
          </cell>
          <cell r="B544" t="str">
            <v>غزل شيا</v>
          </cell>
          <cell r="C544" t="str">
            <v>سامي</v>
          </cell>
          <cell r="D544" t="str">
            <v>عنايه</v>
          </cell>
          <cell r="E544" t="str">
            <v>الرابعة</v>
          </cell>
          <cell r="F544" t="str">
            <v/>
          </cell>
        </row>
        <row r="545">
          <cell r="A545">
            <v>518907</v>
          </cell>
          <cell r="B545" t="str">
            <v>غصون عثمان</v>
          </cell>
          <cell r="C545" t="str">
            <v xml:space="preserve">حسين </v>
          </cell>
          <cell r="D545" t="str">
            <v>خديجه</v>
          </cell>
          <cell r="E545" t="str">
            <v>الرابعة</v>
          </cell>
          <cell r="F545" t="str">
            <v/>
          </cell>
        </row>
        <row r="546">
          <cell r="A546">
            <v>518909</v>
          </cell>
          <cell r="B546" t="str">
            <v>غفار نصره</v>
          </cell>
          <cell r="C546" t="str">
            <v>هيثم</v>
          </cell>
          <cell r="D546" t="str">
            <v xml:space="preserve">سوسن </v>
          </cell>
          <cell r="E546" t="str">
            <v>الثاتية</v>
          </cell>
          <cell r="F546" t="str">
            <v/>
          </cell>
        </row>
        <row r="547">
          <cell r="A547">
            <v>518911</v>
          </cell>
          <cell r="B547" t="str">
            <v>غفران احمد</v>
          </cell>
          <cell r="C547" t="str">
            <v xml:space="preserve">خالد </v>
          </cell>
          <cell r="D547" t="str">
            <v>منى</v>
          </cell>
          <cell r="E547" t="str">
            <v>الرابعة</v>
          </cell>
          <cell r="F547" t="str">
            <v>مستنفذ فصل اول 2023-2024</v>
          </cell>
        </row>
        <row r="548">
          <cell r="A548">
            <v>518913</v>
          </cell>
          <cell r="B548" t="str">
            <v>غفران الرحيباني</v>
          </cell>
          <cell r="C548" t="str">
            <v>فاروق</v>
          </cell>
          <cell r="D548" t="str">
            <v>فايده</v>
          </cell>
          <cell r="E548" t="str">
            <v>الرابعة</v>
          </cell>
          <cell r="F548" t="str">
            <v/>
          </cell>
        </row>
        <row r="549">
          <cell r="A549">
            <v>518914</v>
          </cell>
          <cell r="B549" t="str">
            <v xml:space="preserve">غفران العمري </v>
          </cell>
          <cell r="C549" t="str">
            <v xml:space="preserve">خالد </v>
          </cell>
          <cell r="D549" t="str">
            <v>سهام</v>
          </cell>
          <cell r="E549" t="str">
            <v>الرابعة</v>
          </cell>
          <cell r="F549" t="str">
            <v/>
          </cell>
        </row>
        <row r="550">
          <cell r="A550">
            <v>518915</v>
          </cell>
          <cell r="B550" t="str">
            <v>غفران سليم</v>
          </cell>
          <cell r="C550" t="str">
            <v xml:space="preserve">عدنان </v>
          </cell>
          <cell r="D550" t="str">
            <v>نجاح</v>
          </cell>
          <cell r="E550" t="str">
            <v>الرابعة</v>
          </cell>
          <cell r="F550" t="str">
            <v/>
          </cell>
        </row>
        <row r="551">
          <cell r="A551">
            <v>518916</v>
          </cell>
          <cell r="B551" t="str">
            <v>غفران شوقل</v>
          </cell>
          <cell r="C551" t="str">
            <v>محمد</v>
          </cell>
          <cell r="D551" t="str">
            <v>احسان</v>
          </cell>
          <cell r="E551" t="str">
            <v>الرابعة</v>
          </cell>
          <cell r="F551" t="str">
            <v/>
          </cell>
        </row>
        <row r="552">
          <cell r="A552">
            <v>518923</v>
          </cell>
          <cell r="B552" t="str">
            <v>غنى النحاس</v>
          </cell>
          <cell r="C552" t="str">
            <v>هاني</v>
          </cell>
          <cell r="D552" t="str">
            <v>هديه</v>
          </cell>
          <cell r="E552" t="str">
            <v>الثالثة</v>
          </cell>
          <cell r="F552" t="str">
            <v/>
          </cell>
        </row>
        <row r="553">
          <cell r="A553">
            <v>518924</v>
          </cell>
          <cell r="B553" t="str">
            <v>غوث عربي كاتيبي</v>
          </cell>
          <cell r="C553" t="str">
            <v>محمد بدر الدين</v>
          </cell>
          <cell r="D553" t="str">
            <v>سناء</v>
          </cell>
          <cell r="E553" t="str">
            <v>الثا نية</v>
          </cell>
          <cell r="F553" t="str">
            <v/>
          </cell>
        </row>
        <row r="554">
          <cell r="A554">
            <v>518927</v>
          </cell>
          <cell r="B554" t="str">
            <v>فاتن الخطيب</v>
          </cell>
          <cell r="C554" t="str">
            <v>محمد</v>
          </cell>
          <cell r="D554" t="str">
            <v>اسما</v>
          </cell>
          <cell r="E554" t="str">
            <v>الرابعة</v>
          </cell>
          <cell r="F554" t="str">
            <v/>
          </cell>
        </row>
        <row r="555">
          <cell r="A555">
            <v>518935</v>
          </cell>
          <cell r="B555" t="str">
            <v>فاديا ابراهيم</v>
          </cell>
          <cell r="C555" t="str">
            <v>عزيز</v>
          </cell>
          <cell r="D555" t="str">
            <v>سهام</v>
          </cell>
          <cell r="E555" t="str">
            <v>الرابعة</v>
          </cell>
          <cell r="F555" t="str">
            <v/>
          </cell>
        </row>
        <row r="556">
          <cell r="A556">
            <v>518942</v>
          </cell>
          <cell r="B556" t="str">
            <v>فاطمه الزعبي</v>
          </cell>
          <cell r="C556" t="str">
            <v xml:space="preserve">عصام </v>
          </cell>
          <cell r="D556" t="str">
            <v>كروان</v>
          </cell>
          <cell r="E556" t="str">
            <v>الرابعة</v>
          </cell>
          <cell r="F556" t="str">
            <v/>
          </cell>
        </row>
        <row r="557">
          <cell r="A557">
            <v>518946</v>
          </cell>
          <cell r="B557" t="str">
            <v xml:space="preserve">فاطمه الشتيوي </v>
          </cell>
          <cell r="C557" t="str">
            <v xml:space="preserve">عيد </v>
          </cell>
          <cell r="D557" t="str">
            <v>عيشه</v>
          </cell>
          <cell r="E557" t="str">
            <v>الثاتية</v>
          </cell>
          <cell r="F557" t="str">
            <v/>
          </cell>
        </row>
        <row r="558">
          <cell r="A558">
            <v>518966</v>
          </cell>
          <cell r="B558" t="str">
            <v xml:space="preserve">فاطمه فرحات </v>
          </cell>
          <cell r="C558" t="str">
            <v xml:space="preserve">عماد </v>
          </cell>
          <cell r="D558" t="str">
            <v>رحاب</v>
          </cell>
          <cell r="E558" t="str">
            <v>الثالثة</v>
          </cell>
          <cell r="F558" t="str">
            <v/>
          </cell>
        </row>
        <row r="559">
          <cell r="A559">
            <v>518976</v>
          </cell>
          <cell r="B559" t="str">
            <v xml:space="preserve">فرح العطار </v>
          </cell>
          <cell r="C559" t="str">
            <v xml:space="preserve">هاشم </v>
          </cell>
          <cell r="D559" t="str">
            <v>سحر</v>
          </cell>
          <cell r="E559" t="str">
            <v>الرابعة</v>
          </cell>
          <cell r="F559" t="str">
            <v/>
          </cell>
        </row>
        <row r="560">
          <cell r="A560">
            <v>518977</v>
          </cell>
          <cell r="B560" t="str">
            <v xml:space="preserve">فرح المغربي </v>
          </cell>
          <cell r="C560" t="str">
            <v xml:space="preserve">عبد الرزاق </v>
          </cell>
          <cell r="D560" t="str">
            <v>نجاة</v>
          </cell>
          <cell r="E560" t="str">
            <v>الرابعة</v>
          </cell>
          <cell r="F560" t="str">
            <v/>
          </cell>
        </row>
        <row r="561">
          <cell r="A561">
            <v>518978</v>
          </cell>
          <cell r="B561" t="str">
            <v>فرح اليماني</v>
          </cell>
          <cell r="C561" t="str">
            <v>عبد المنعم</v>
          </cell>
          <cell r="D561" t="str">
            <v>شهناز</v>
          </cell>
          <cell r="E561" t="str">
            <v>الثالثة</v>
          </cell>
          <cell r="F561" t="str">
            <v/>
          </cell>
        </row>
        <row r="562">
          <cell r="A562">
            <v>518979</v>
          </cell>
          <cell r="B562" t="str">
            <v xml:space="preserve">فرح جباصيني </v>
          </cell>
          <cell r="C562" t="str">
            <v xml:space="preserve">نعيم </v>
          </cell>
          <cell r="D562" t="str">
            <v>منور</v>
          </cell>
          <cell r="E562" t="str">
            <v>الثالثة</v>
          </cell>
          <cell r="F562" t="str">
            <v/>
          </cell>
        </row>
        <row r="563">
          <cell r="A563">
            <v>518980</v>
          </cell>
          <cell r="B563" t="str">
            <v>فرح حجيج</v>
          </cell>
          <cell r="C563" t="str">
            <v>محي الدين</v>
          </cell>
          <cell r="D563" t="str">
            <v>سهير</v>
          </cell>
          <cell r="E563" t="str">
            <v>الرابعة</v>
          </cell>
          <cell r="F563" t="str">
            <v/>
          </cell>
        </row>
        <row r="564">
          <cell r="A564">
            <v>518984</v>
          </cell>
          <cell r="B564" t="str">
            <v>فرح محو</v>
          </cell>
          <cell r="C564" t="str">
            <v>سهيل</v>
          </cell>
          <cell r="D564" t="str">
            <v>نوال اجميلي</v>
          </cell>
          <cell r="E564" t="str">
            <v>الرابعة</v>
          </cell>
          <cell r="F564" t="str">
            <v/>
          </cell>
        </row>
        <row r="565">
          <cell r="A565">
            <v>518987</v>
          </cell>
          <cell r="B565" t="str">
            <v xml:space="preserve">فردوس خالد </v>
          </cell>
          <cell r="C565" t="str">
            <v xml:space="preserve">زيدان </v>
          </cell>
          <cell r="D565" t="str">
            <v>هيام</v>
          </cell>
          <cell r="E565" t="str">
            <v>الثالثة</v>
          </cell>
          <cell r="F565" t="str">
            <v/>
          </cell>
        </row>
        <row r="566">
          <cell r="A566">
            <v>518991</v>
          </cell>
          <cell r="B566" t="str">
            <v>فريزه سكروجة</v>
          </cell>
          <cell r="C566" t="str">
            <v>محمد عيد</v>
          </cell>
          <cell r="D566" t="str">
            <v>ملك</v>
          </cell>
          <cell r="E566" t="str">
            <v>الاولى</v>
          </cell>
          <cell r="F566" t="str">
            <v/>
          </cell>
        </row>
        <row r="567">
          <cell r="A567">
            <v>519002</v>
          </cell>
          <cell r="B567" t="str">
            <v>قمر تقي</v>
          </cell>
          <cell r="C567" t="str">
            <v>يوسف</v>
          </cell>
          <cell r="D567" t="str">
            <v>زهور</v>
          </cell>
          <cell r="E567" t="str">
            <v>الثالثة</v>
          </cell>
          <cell r="F567" t="str">
            <v/>
          </cell>
        </row>
        <row r="568">
          <cell r="A568">
            <v>519004</v>
          </cell>
          <cell r="B568" t="str">
            <v xml:space="preserve">كاترين رشيد الشعراني </v>
          </cell>
          <cell r="C568" t="str">
            <v>منير</v>
          </cell>
          <cell r="D568" t="str">
            <v>سهير</v>
          </cell>
          <cell r="E568" t="str">
            <v>الثالثة</v>
          </cell>
          <cell r="F568" t="str">
            <v/>
          </cell>
        </row>
        <row r="569">
          <cell r="A569">
            <v>519006</v>
          </cell>
          <cell r="B569" t="str">
            <v>كاتيا الصباغ</v>
          </cell>
          <cell r="C569" t="str">
            <v>مهاد</v>
          </cell>
          <cell r="D569" t="str">
            <v>هند</v>
          </cell>
          <cell r="E569" t="str">
            <v>الرابعة</v>
          </cell>
          <cell r="F569" t="str">
            <v>مستنفذ فصل اول 2023-2024</v>
          </cell>
        </row>
        <row r="570">
          <cell r="A570">
            <v>519007</v>
          </cell>
          <cell r="B570" t="str">
            <v xml:space="preserve">كاتية غزال </v>
          </cell>
          <cell r="C570" t="str">
            <v xml:space="preserve">عدنان </v>
          </cell>
          <cell r="D570" t="str">
            <v>منى سعد</v>
          </cell>
          <cell r="E570" t="str">
            <v>الثاتية</v>
          </cell>
          <cell r="F570" t="str">
            <v/>
          </cell>
        </row>
        <row r="571">
          <cell r="A571">
            <v>519011</v>
          </cell>
          <cell r="B571" t="str">
            <v>كريستين الخولي</v>
          </cell>
          <cell r="C571" t="str">
            <v xml:space="preserve">جان </v>
          </cell>
          <cell r="D571" t="str">
            <v>ماري</v>
          </cell>
          <cell r="E571" t="str">
            <v>الرابعة</v>
          </cell>
          <cell r="F571" t="str">
            <v/>
          </cell>
        </row>
        <row r="572">
          <cell r="A572">
            <v>519019</v>
          </cell>
          <cell r="B572" t="str">
            <v>كوثر السرغاني</v>
          </cell>
          <cell r="C572" t="str">
            <v>محمد</v>
          </cell>
          <cell r="D572" t="str">
            <v>ايمان</v>
          </cell>
          <cell r="E572" t="str">
            <v>الثا نية</v>
          </cell>
          <cell r="F572" t="str">
            <v/>
          </cell>
        </row>
        <row r="573">
          <cell r="A573">
            <v>519033</v>
          </cell>
          <cell r="B573" t="str">
            <v>لانا قربي</v>
          </cell>
          <cell r="C573" t="str">
            <v>مهند</v>
          </cell>
          <cell r="D573" t="str">
            <v>رانيا</v>
          </cell>
          <cell r="E573" t="str">
            <v>الثالثة</v>
          </cell>
          <cell r="F573" t="str">
            <v/>
          </cell>
        </row>
        <row r="574">
          <cell r="A574">
            <v>519035</v>
          </cell>
          <cell r="B574" t="str">
            <v xml:space="preserve">لبابة عجاج </v>
          </cell>
          <cell r="C574" t="str">
            <v xml:space="preserve">عمر </v>
          </cell>
          <cell r="D574" t="str">
            <v>مياده</v>
          </cell>
          <cell r="E574" t="str">
            <v>الرابعة</v>
          </cell>
          <cell r="F574" t="str">
            <v/>
          </cell>
        </row>
        <row r="575">
          <cell r="A575">
            <v>519038</v>
          </cell>
          <cell r="B575" t="str">
            <v xml:space="preserve">لبنى المسلماني </v>
          </cell>
          <cell r="C575" t="str">
            <v xml:space="preserve">رضوان </v>
          </cell>
          <cell r="D575" t="str">
            <v>لونا</v>
          </cell>
          <cell r="E575" t="str">
            <v>الرابعة</v>
          </cell>
          <cell r="F575" t="str">
            <v/>
          </cell>
        </row>
        <row r="576">
          <cell r="A576">
            <v>519054</v>
          </cell>
          <cell r="B576" t="str">
            <v xml:space="preserve">لما هيفه </v>
          </cell>
          <cell r="C576" t="str">
            <v xml:space="preserve">نورس </v>
          </cell>
          <cell r="D576" t="str">
            <v>ليلا</v>
          </cell>
          <cell r="E576" t="str">
            <v>الرابعة</v>
          </cell>
          <cell r="F576" t="str">
            <v/>
          </cell>
        </row>
        <row r="577">
          <cell r="A577">
            <v>519060</v>
          </cell>
          <cell r="B577" t="str">
            <v>لمى خانم سلعوس</v>
          </cell>
          <cell r="C577" t="str">
            <v>محمد غسان</v>
          </cell>
          <cell r="D577" t="str">
            <v>مائده</v>
          </cell>
          <cell r="E577" t="str">
            <v>الثا نية</v>
          </cell>
          <cell r="F577" t="str">
            <v/>
          </cell>
        </row>
        <row r="578">
          <cell r="A578">
            <v>519064</v>
          </cell>
          <cell r="B578" t="str">
            <v>لمى صالح</v>
          </cell>
          <cell r="C578" t="str">
            <v>ابراهيم</v>
          </cell>
          <cell r="D578" t="str">
            <v>فيروز</v>
          </cell>
          <cell r="E578" t="str">
            <v>الثاتية</v>
          </cell>
          <cell r="F578" t="str">
            <v/>
          </cell>
        </row>
        <row r="579">
          <cell r="A579">
            <v>519069</v>
          </cell>
          <cell r="B579" t="str">
            <v>لمى ويس</v>
          </cell>
          <cell r="C579" t="str">
            <v xml:space="preserve">ماهر </v>
          </cell>
          <cell r="D579" t="str">
            <v>امل</v>
          </cell>
          <cell r="E579" t="str">
            <v>الرابعة</v>
          </cell>
          <cell r="F579" t="str">
            <v/>
          </cell>
        </row>
        <row r="580">
          <cell r="A580">
            <v>519074</v>
          </cell>
          <cell r="B580" t="str">
            <v xml:space="preserve">ليال العلي </v>
          </cell>
          <cell r="C580" t="str">
            <v xml:space="preserve">صالح </v>
          </cell>
          <cell r="D580" t="str">
            <v>دعد</v>
          </cell>
          <cell r="E580" t="str">
            <v>الرابعة</v>
          </cell>
          <cell r="F580" t="str">
            <v/>
          </cell>
        </row>
        <row r="581">
          <cell r="A581">
            <v>519079</v>
          </cell>
          <cell r="B581" t="str">
            <v>ليلاس اليغشي</v>
          </cell>
          <cell r="C581" t="str">
            <v>محمد بسام</v>
          </cell>
          <cell r="D581" t="str">
            <v>رنا</v>
          </cell>
          <cell r="E581" t="str">
            <v>الرابعة</v>
          </cell>
          <cell r="F581" t="str">
            <v/>
          </cell>
        </row>
        <row r="582">
          <cell r="A582">
            <v>519084</v>
          </cell>
          <cell r="B582" t="str">
            <v>ليلى العبد</v>
          </cell>
          <cell r="C582" t="str">
            <v>فايز</v>
          </cell>
          <cell r="D582" t="str">
            <v>وصفيه</v>
          </cell>
          <cell r="E582" t="str">
            <v>الرابعة</v>
          </cell>
          <cell r="F582" t="str">
            <v/>
          </cell>
        </row>
        <row r="583">
          <cell r="A583">
            <v>519086</v>
          </cell>
          <cell r="B583" t="str">
            <v>ليلى ديركي</v>
          </cell>
          <cell r="C583" t="str">
            <v>ابراهيم</v>
          </cell>
          <cell r="D583" t="str">
            <v>رجاء</v>
          </cell>
          <cell r="E583" t="str">
            <v>الثاتية</v>
          </cell>
          <cell r="F583" t="str">
            <v/>
          </cell>
        </row>
        <row r="584">
          <cell r="A584">
            <v>519107</v>
          </cell>
          <cell r="B584" t="str">
            <v>مؤمنات كوكش</v>
          </cell>
          <cell r="C584" t="str">
            <v>محمد هشام</v>
          </cell>
          <cell r="D584" t="str">
            <v>ميسون</v>
          </cell>
          <cell r="E584" t="str">
            <v>الثالثة</v>
          </cell>
          <cell r="F584" t="str">
            <v/>
          </cell>
        </row>
        <row r="585">
          <cell r="A585">
            <v>519117</v>
          </cell>
          <cell r="B585" t="str">
            <v xml:space="preserve">مارلا الترك </v>
          </cell>
          <cell r="C585" t="str">
            <v xml:space="preserve">فريد </v>
          </cell>
          <cell r="D585" t="str">
            <v>رولا</v>
          </cell>
          <cell r="E585" t="str">
            <v>الثالثة</v>
          </cell>
          <cell r="F585" t="str">
            <v/>
          </cell>
        </row>
        <row r="586">
          <cell r="A586">
            <v>519118</v>
          </cell>
          <cell r="B586" t="str">
            <v xml:space="preserve">ماري الحلو </v>
          </cell>
          <cell r="C586" t="str">
            <v>ميلاد</v>
          </cell>
          <cell r="D586" t="str">
            <v>ايلين</v>
          </cell>
          <cell r="E586" t="str">
            <v>الثالثة</v>
          </cell>
          <cell r="F586" t="str">
            <v/>
          </cell>
        </row>
        <row r="587">
          <cell r="A587">
            <v>519120</v>
          </cell>
          <cell r="B587" t="str">
            <v xml:space="preserve">ماري عمران </v>
          </cell>
          <cell r="C587" t="str">
            <v xml:space="preserve">بسام </v>
          </cell>
          <cell r="D587" t="str">
            <v>سحر</v>
          </cell>
          <cell r="E587" t="str">
            <v>الثالثة</v>
          </cell>
          <cell r="F587" t="str">
            <v/>
          </cell>
        </row>
        <row r="588">
          <cell r="A588">
            <v>519154</v>
          </cell>
          <cell r="B588" t="str">
            <v>مديحه عميش</v>
          </cell>
          <cell r="C588" t="str">
            <v>حمزه</v>
          </cell>
          <cell r="D588" t="str">
            <v>عطيه</v>
          </cell>
          <cell r="E588" t="str">
            <v>الرابعة</v>
          </cell>
          <cell r="F588" t="str">
            <v/>
          </cell>
        </row>
        <row r="589">
          <cell r="A589">
            <v>519167</v>
          </cell>
          <cell r="B589" t="str">
            <v>مرح رحال</v>
          </cell>
          <cell r="C589" t="str">
            <v>بسام</v>
          </cell>
          <cell r="D589" t="str">
            <v>باسمه</v>
          </cell>
          <cell r="E589" t="str">
            <v>الثا نية</v>
          </cell>
          <cell r="F589" t="str">
            <v/>
          </cell>
        </row>
        <row r="590">
          <cell r="A590">
            <v>519169</v>
          </cell>
          <cell r="B590" t="str">
            <v xml:space="preserve">مرح علم الدين الحصباني </v>
          </cell>
          <cell r="C590" t="str">
            <v xml:space="preserve">نايل </v>
          </cell>
          <cell r="D590" t="str">
            <v>هدى</v>
          </cell>
          <cell r="E590" t="str">
            <v>الرابعة</v>
          </cell>
          <cell r="F590" t="str">
            <v>مستنفذ فصل اول 2023-2024</v>
          </cell>
        </row>
        <row r="591">
          <cell r="A591">
            <v>519175</v>
          </cell>
          <cell r="B591" t="str">
            <v>مروة توتنجي</v>
          </cell>
          <cell r="C591" t="str">
            <v>زهير</v>
          </cell>
          <cell r="D591" t="str">
            <v>باسمه</v>
          </cell>
          <cell r="E591" t="str">
            <v>الثالثة</v>
          </cell>
          <cell r="F591" t="str">
            <v/>
          </cell>
        </row>
        <row r="592">
          <cell r="A592">
            <v>519176</v>
          </cell>
          <cell r="B592" t="str">
            <v>مروة خريبان</v>
          </cell>
          <cell r="C592" t="str">
            <v>محمد علي</v>
          </cell>
          <cell r="D592" t="str">
            <v>نورية</v>
          </cell>
          <cell r="E592" t="str">
            <v>الرابعة</v>
          </cell>
          <cell r="F592" t="str">
            <v>مستنفذ فصل اول 2023-2024</v>
          </cell>
        </row>
        <row r="593">
          <cell r="A593">
            <v>519177</v>
          </cell>
          <cell r="B593" t="str">
            <v xml:space="preserve">مروة خطاب </v>
          </cell>
          <cell r="C593" t="str">
            <v xml:space="preserve">نادر </v>
          </cell>
          <cell r="D593" t="str">
            <v>هيام</v>
          </cell>
          <cell r="E593" t="str">
            <v>الثالثة</v>
          </cell>
          <cell r="F593" t="str">
            <v/>
          </cell>
        </row>
        <row r="594">
          <cell r="A594">
            <v>519179</v>
          </cell>
          <cell r="B594" t="str">
            <v>مروة سعد الدين</v>
          </cell>
          <cell r="C594" t="str">
            <v>فتحي</v>
          </cell>
          <cell r="D594" t="str">
            <v>دلال</v>
          </cell>
          <cell r="E594" t="str">
            <v>الثالثة</v>
          </cell>
          <cell r="F594" t="str">
            <v/>
          </cell>
        </row>
        <row r="595">
          <cell r="A595">
            <v>519180</v>
          </cell>
          <cell r="B595" t="str">
            <v>مروه ابوشاش</v>
          </cell>
          <cell r="C595" t="str">
            <v>شفيق</v>
          </cell>
          <cell r="D595" t="str">
            <v>نصرى</v>
          </cell>
          <cell r="E595" t="str">
            <v>الرابعة</v>
          </cell>
          <cell r="F595" t="str">
            <v/>
          </cell>
        </row>
        <row r="596">
          <cell r="A596">
            <v>519185</v>
          </cell>
          <cell r="B596" t="str">
            <v>مروه المسوتي</v>
          </cell>
          <cell r="C596" t="str">
            <v>عبد العزيز</v>
          </cell>
          <cell r="D596" t="str">
            <v>سمر</v>
          </cell>
          <cell r="E596" t="str">
            <v>الرابعة</v>
          </cell>
          <cell r="F596" t="str">
            <v/>
          </cell>
        </row>
        <row r="597">
          <cell r="A597">
            <v>519189</v>
          </cell>
          <cell r="B597" t="str">
            <v>مروه عزام</v>
          </cell>
          <cell r="C597" t="str">
            <v>ياسين</v>
          </cell>
          <cell r="D597" t="str">
            <v>ندوة</v>
          </cell>
          <cell r="E597" t="str">
            <v>الرابعة</v>
          </cell>
          <cell r="F597" t="str">
            <v/>
          </cell>
        </row>
        <row r="598">
          <cell r="A598">
            <v>519194</v>
          </cell>
          <cell r="B598" t="str">
            <v>مريانا الداهوك</v>
          </cell>
          <cell r="C598" t="str">
            <v xml:space="preserve">مروان </v>
          </cell>
          <cell r="D598" t="str">
            <v>هويده</v>
          </cell>
          <cell r="E598" t="str">
            <v>الثالثة</v>
          </cell>
          <cell r="F598" t="str">
            <v/>
          </cell>
        </row>
        <row r="599">
          <cell r="A599">
            <v>519196</v>
          </cell>
          <cell r="B599" t="str">
            <v>مريم احمد</v>
          </cell>
          <cell r="C599" t="str">
            <v>نصر</v>
          </cell>
          <cell r="D599" t="str">
            <v>منيره</v>
          </cell>
          <cell r="E599" t="str">
            <v>الرابعة</v>
          </cell>
          <cell r="F599" t="str">
            <v/>
          </cell>
        </row>
        <row r="600">
          <cell r="A600">
            <v>519208</v>
          </cell>
          <cell r="B600" t="str">
            <v>مريم سعدية</v>
          </cell>
          <cell r="C600" t="str">
            <v>عماد</v>
          </cell>
          <cell r="D600" t="str">
            <v>ناديا</v>
          </cell>
          <cell r="E600" t="str">
            <v>الثالثة حديث</v>
          </cell>
          <cell r="F600" t="str">
            <v/>
          </cell>
        </row>
        <row r="601">
          <cell r="A601">
            <v>519214</v>
          </cell>
          <cell r="B601" t="str">
            <v xml:space="preserve">مزنة ملص </v>
          </cell>
          <cell r="C601" t="str">
            <v>احمد</v>
          </cell>
          <cell r="D601" t="str">
            <v>فاتنه</v>
          </cell>
          <cell r="E601" t="str">
            <v>الثالثة</v>
          </cell>
          <cell r="F601" t="str">
            <v/>
          </cell>
        </row>
        <row r="602">
          <cell r="A602">
            <v>519222</v>
          </cell>
          <cell r="B602" t="str">
            <v>ملك الكيلاني</v>
          </cell>
          <cell r="C602" t="str">
            <v>محمد</v>
          </cell>
          <cell r="D602" t="str">
            <v>امنه</v>
          </cell>
          <cell r="E602" t="str">
            <v>الثاتية</v>
          </cell>
          <cell r="F602" t="str">
            <v/>
          </cell>
        </row>
        <row r="603">
          <cell r="A603">
            <v>519223</v>
          </cell>
          <cell r="B603" t="str">
            <v xml:space="preserve">ملكه بدره </v>
          </cell>
          <cell r="C603" t="str">
            <v xml:space="preserve">نديم </v>
          </cell>
          <cell r="D603" t="str">
            <v>الهام</v>
          </cell>
          <cell r="E603" t="str">
            <v>الثالثة</v>
          </cell>
          <cell r="F603" t="str">
            <v>مستنفذ فصل اول 2023-2024</v>
          </cell>
        </row>
        <row r="604">
          <cell r="A604">
            <v>519229</v>
          </cell>
          <cell r="B604" t="str">
            <v>منار جزماتي</v>
          </cell>
          <cell r="C604" t="str">
            <v>محمد ياسر</v>
          </cell>
          <cell r="D604" t="str">
            <v>فاطمه</v>
          </cell>
          <cell r="E604" t="str">
            <v>الرابعة</v>
          </cell>
          <cell r="F604" t="str">
            <v/>
          </cell>
        </row>
        <row r="605">
          <cell r="A605">
            <v>519248</v>
          </cell>
          <cell r="B605" t="str">
            <v>منى مدلل</v>
          </cell>
          <cell r="C605" t="str">
            <v>محمد نور</v>
          </cell>
          <cell r="D605" t="str">
            <v>منال</v>
          </cell>
          <cell r="E605" t="str">
            <v>الرابعة</v>
          </cell>
          <cell r="F605" t="str">
            <v>مستنفذ فصل اول 2023-2024</v>
          </cell>
        </row>
        <row r="606">
          <cell r="A606">
            <v>519255</v>
          </cell>
          <cell r="B606" t="str">
            <v>منى العيناوي</v>
          </cell>
          <cell r="C606" t="str">
            <v>نادر</v>
          </cell>
          <cell r="D606" t="str">
            <v>عواطف</v>
          </cell>
          <cell r="E606" t="str">
            <v>الرابعة</v>
          </cell>
          <cell r="F606" t="str">
            <v>مستنفذ فصل اول 2023-2024</v>
          </cell>
        </row>
        <row r="607">
          <cell r="A607">
            <v>519264</v>
          </cell>
          <cell r="B607" t="str">
            <v>منيرة حوري</v>
          </cell>
          <cell r="C607" t="str">
            <v>دريد</v>
          </cell>
          <cell r="D607" t="str">
            <v>سميرة</v>
          </cell>
          <cell r="E607" t="str">
            <v>الرابعة</v>
          </cell>
          <cell r="F607" t="str">
            <v/>
          </cell>
        </row>
        <row r="608">
          <cell r="A608">
            <v>519274</v>
          </cell>
          <cell r="B608" t="str">
            <v>مي علي</v>
          </cell>
          <cell r="C608" t="str">
            <v>عدنان</v>
          </cell>
          <cell r="D608" t="str">
            <v>بديعة</v>
          </cell>
          <cell r="E608" t="str">
            <v>الثالثة</v>
          </cell>
          <cell r="F608" t="str">
            <v/>
          </cell>
        </row>
        <row r="609">
          <cell r="A609">
            <v>519277</v>
          </cell>
          <cell r="B609" t="str">
            <v>مياده الشيباني</v>
          </cell>
          <cell r="C609" t="str">
            <v>رأفت</v>
          </cell>
          <cell r="D609" t="str">
            <v>نجاح</v>
          </cell>
          <cell r="E609" t="str">
            <v>الرابعة</v>
          </cell>
          <cell r="F609" t="str">
            <v>مستنفذ فصل اول 2023-2024</v>
          </cell>
        </row>
        <row r="610">
          <cell r="A610">
            <v>519278</v>
          </cell>
          <cell r="B610" t="str">
            <v xml:space="preserve">ميادة القطريب </v>
          </cell>
          <cell r="C610" t="str">
            <v xml:space="preserve">اوسامة </v>
          </cell>
          <cell r="D610" t="str">
            <v>جينا</v>
          </cell>
          <cell r="E610" t="str">
            <v>الرابعة</v>
          </cell>
          <cell r="F610" t="str">
            <v/>
          </cell>
        </row>
        <row r="611">
          <cell r="A611">
            <v>519281</v>
          </cell>
          <cell r="B611" t="str">
            <v xml:space="preserve">مياده سليمان </v>
          </cell>
          <cell r="C611" t="str">
            <v xml:space="preserve">احمد </v>
          </cell>
          <cell r="D611" t="str">
            <v>وجيهه</v>
          </cell>
          <cell r="E611" t="str">
            <v>الرابعة</v>
          </cell>
          <cell r="F611" t="str">
            <v>مستنفذ فصل اول 2023-2024</v>
          </cell>
        </row>
        <row r="612">
          <cell r="A612">
            <v>519291</v>
          </cell>
          <cell r="B612" t="str">
            <v>ميريل نجمه</v>
          </cell>
          <cell r="C612" t="str">
            <v>عادل</v>
          </cell>
          <cell r="D612" t="str">
            <v>يولا</v>
          </cell>
          <cell r="E612" t="str">
            <v>الرابعة</v>
          </cell>
          <cell r="F612" t="str">
            <v/>
          </cell>
        </row>
        <row r="613">
          <cell r="A613">
            <v>519293</v>
          </cell>
          <cell r="B613" t="str">
            <v>ميساء الخيمي</v>
          </cell>
          <cell r="C613" t="str">
            <v xml:space="preserve">محمد أيمن </v>
          </cell>
          <cell r="D613" t="str">
            <v>هدى</v>
          </cell>
          <cell r="E613" t="str">
            <v>الرابعة</v>
          </cell>
          <cell r="F613" t="str">
            <v>مستنفذ فصل اول 2023-2024</v>
          </cell>
        </row>
        <row r="614">
          <cell r="A614">
            <v>519312</v>
          </cell>
          <cell r="B614" t="str">
            <v xml:space="preserve">ميناس المرقباوي </v>
          </cell>
          <cell r="C614" t="str">
            <v xml:space="preserve">حسين </v>
          </cell>
          <cell r="D614" t="str">
            <v>عليه</v>
          </cell>
          <cell r="E614" t="str">
            <v>الرابعة</v>
          </cell>
          <cell r="F614" t="str">
            <v>مستنفذ فصل اول 2023-2024</v>
          </cell>
        </row>
        <row r="615">
          <cell r="A615">
            <v>519319</v>
          </cell>
          <cell r="B615" t="str">
            <v>ناديه بدر</v>
          </cell>
          <cell r="C615" t="str">
            <v>رياض</v>
          </cell>
          <cell r="D615" t="str">
            <v>بندر</v>
          </cell>
          <cell r="E615" t="str">
            <v>الثاتية</v>
          </cell>
          <cell r="F615" t="str">
            <v/>
          </cell>
        </row>
        <row r="616">
          <cell r="A616">
            <v>519320</v>
          </cell>
          <cell r="B616" t="str">
            <v>ناديه ديوانه</v>
          </cell>
          <cell r="C616" t="str">
            <v xml:space="preserve">غسان </v>
          </cell>
          <cell r="D616" t="str">
            <v>نعيمه</v>
          </cell>
          <cell r="E616" t="str">
            <v>الرابعة</v>
          </cell>
          <cell r="F616" t="str">
            <v>مستنفذ فصل اول 2023-2024</v>
          </cell>
        </row>
        <row r="617">
          <cell r="A617">
            <v>519325</v>
          </cell>
          <cell r="B617" t="str">
            <v xml:space="preserve">نانسي  مخلوف </v>
          </cell>
          <cell r="C617" t="str">
            <v xml:space="preserve">سمير </v>
          </cell>
          <cell r="D617" t="str">
            <v>امل</v>
          </cell>
          <cell r="E617" t="str">
            <v>الرابعة</v>
          </cell>
          <cell r="F617" t="str">
            <v/>
          </cell>
        </row>
        <row r="618">
          <cell r="A618">
            <v>519327</v>
          </cell>
          <cell r="B618" t="str">
            <v>ناهد حجله</v>
          </cell>
          <cell r="C618" t="str">
            <v>ناظم</v>
          </cell>
          <cell r="D618" t="str">
            <v>فايزة</v>
          </cell>
          <cell r="E618" t="str">
            <v>الرابعة</v>
          </cell>
          <cell r="F618" t="str">
            <v/>
          </cell>
        </row>
        <row r="619">
          <cell r="A619">
            <v>519328</v>
          </cell>
          <cell r="B619" t="str">
            <v>ناهد خولي</v>
          </cell>
          <cell r="C619" t="str">
            <v>محمد</v>
          </cell>
          <cell r="D619" t="str">
            <v>امينه</v>
          </cell>
          <cell r="E619" t="str">
            <v>الرابعة</v>
          </cell>
          <cell r="F619" t="str">
            <v/>
          </cell>
        </row>
        <row r="620">
          <cell r="A620">
            <v>519333</v>
          </cell>
          <cell r="B620" t="str">
            <v>نبال عكرمه</v>
          </cell>
          <cell r="C620" t="str">
            <v>عبد الباسط</v>
          </cell>
          <cell r="D620" t="str">
            <v>وصال</v>
          </cell>
          <cell r="E620" t="str">
            <v>الاولى</v>
          </cell>
          <cell r="F620" t="str">
            <v/>
          </cell>
        </row>
        <row r="621">
          <cell r="A621">
            <v>519341</v>
          </cell>
          <cell r="B621" t="str">
            <v>نجوى الكلاس</v>
          </cell>
          <cell r="C621" t="str">
            <v>محمد</v>
          </cell>
          <cell r="D621" t="str">
            <v>رفاه</v>
          </cell>
          <cell r="E621" t="str">
            <v>الرابعة</v>
          </cell>
          <cell r="F621" t="str">
            <v>مستنفذ فصل اول 2023-2024</v>
          </cell>
        </row>
        <row r="622">
          <cell r="A622">
            <v>519342</v>
          </cell>
          <cell r="B622" t="str">
            <v>نجوى  فرحات الجزائري</v>
          </cell>
          <cell r="C622" t="str">
            <v>محمد نجيب</v>
          </cell>
          <cell r="D622" t="str">
            <v>فريال</v>
          </cell>
          <cell r="E622" t="str">
            <v>الرابعة</v>
          </cell>
          <cell r="F622" t="str">
            <v/>
          </cell>
        </row>
        <row r="623">
          <cell r="A623">
            <v>519343</v>
          </cell>
          <cell r="B623" t="str">
            <v xml:space="preserve">نجوى قمر </v>
          </cell>
          <cell r="C623" t="str">
            <v xml:space="preserve">سلمان </v>
          </cell>
          <cell r="D623" t="str">
            <v>عائشة</v>
          </cell>
          <cell r="E623" t="str">
            <v>الرابعة</v>
          </cell>
          <cell r="F623" t="str">
            <v/>
          </cell>
        </row>
        <row r="624">
          <cell r="A624">
            <v>519345</v>
          </cell>
          <cell r="B624" t="str">
            <v>نده شنار</v>
          </cell>
          <cell r="C624" t="str">
            <v>عبدالله</v>
          </cell>
          <cell r="D624" t="str">
            <v>دلال</v>
          </cell>
          <cell r="E624" t="str">
            <v>الرابعة</v>
          </cell>
          <cell r="F624" t="str">
            <v/>
          </cell>
        </row>
        <row r="625">
          <cell r="A625">
            <v>519348</v>
          </cell>
          <cell r="B625" t="str">
            <v>ندى السوادي</v>
          </cell>
          <cell r="C625" t="str">
            <v>محمد سعيد</v>
          </cell>
          <cell r="D625" t="str">
            <v>مريم</v>
          </cell>
          <cell r="E625" t="str">
            <v>الرابعة</v>
          </cell>
          <cell r="F625" t="str">
            <v/>
          </cell>
        </row>
        <row r="626">
          <cell r="A626">
            <v>519349</v>
          </cell>
          <cell r="B626" t="str">
            <v>ندى الصباغ</v>
          </cell>
          <cell r="C626" t="str">
            <v>سعيد</v>
          </cell>
          <cell r="D626" t="str">
            <v>يسرى</v>
          </cell>
          <cell r="E626" t="str">
            <v>الثا نية</v>
          </cell>
          <cell r="F626" t="str">
            <v/>
          </cell>
        </row>
        <row r="627">
          <cell r="A627">
            <v>519352</v>
          </cell>
          <cell r="B627" t="str">
            <v>ندى زعبوب</v>
          </cell>
          <cell r="C627" t="str">
            <v xml:space="preserve">علي </v>
          </cell>
          <cell r="D627" t="str">
            <v>فاديا</v>
          </cell>
          <cell r="E627" t="str">
            <v>الثالثة</v>
          </cell>
          <cell r="F627" t="str">
            <v/>
          </cell>
        </row>
        <row r="628">
          <cell r="A628">
            <v>519360</v>
          </cell>
          <cell r="B628" t="str">
            <v>نسرين احمد</v>
          </cell>
          <cell r="C628" t="str">
            <v xml:space="preserve">راجي </v>
          </cell>
          <cell r="D628" t="str">
            <v>هيام</v>
          </cell>
          <cell r="E628" t="str">
            <v>الرابعة</v>
          </cell>
          <cell r="F628" t="str">
            <v/>
          </cell>
        </row>
        <row r="629">
          <cell r="A629">
            <v>519363</v>
          </cell>
          <cell r="B629" t="str">
            <v xml:space="preserve">نسرين الحموي </v>
          </cell>
          <cell r="C629" t="str">
            <v>مفيد</v>
          </cell>
          <cell r="D629" t="str">
            <v>اعتدال</v>
          </cell>
          <cell r="E629" t="str">
            <v>الربعة حديث</v>
          </cell>
          <cell r="F629" t="str">
            <v/>
          </cell>
        </row>
        <row r="630">
          <cell r="A630">
            <v>519366</v>
          </cell>
          <cell r="B630" t="str">
            <v>نسرين حسن</v>
          </cell>
          <cell r="C630" t="str">
            <v>جابر</v>
          </cell>
          <cell r="D630" t="str">
            <v>نعيمه</v>
          </cell>
          <cell r="E630" t="str">
            <v>الثالثة</v>
          </cell>
          <cell r="F630" t="str">
            <v>مستنفذ فصل اول 2023-2024</v>
          </cell>
        </row>
        <row r="631">
          <cell r="A631">
            <v>519368</v>
          </cell>
          <cell r="B631" t="str">
            <v>نسرين سلامة</v>
          </cell>
          <cell r="C631" t="str">
            <v>سعيد</v>
          </cell>
          <cell r="D631" t="str">
            <v>هويدا</v>
          </cell>
          <cell r="E631" t="str">
            <v>الثالثة</v>
          </cell>
          <cell r="F631" t="str">
            <v>مستنفذ فصل اول 2023-2024</v>
          </cell>
        </row>
        <row r="632">
          <cell r="A632">
            <v>519371</v>
          </cell>
          <cell r="B632" t="str">
            <v xml:space="preserve">نسرين قسومه </v>
          </cell>
          <cell r="C632" t="str">
            <v xml:space="preserve">نذير </v>
          </cell>
          <cell r="D632" t="str">
            <v>فلك</v>
          </cell>
          <cell r="E632" t="str">
            <v>الرابعة</v>
          </cell>
          <cell r="F632" t="str">
            <v/>
          </cell>
        </row>
        <row r="633">
          <cell r="A633">
            <v>519374</v>
          </cell>
          <cell r="B633" t="str">
            <v>نسرين وهبة</v>
          </cell>
          <cell r="C633" t="str">
            <v>يوسف</v>
          </cell>
          <cell r="D633" t="str">
            <v>عمشه</v>
          </cell>
          <cell r="E633" t="str">
            <v>الثاتية</v>
          </cell>
          <cell r="F633" t="str">
            <v/>
          </cell>
        </row>
        <row r="634">
          <cell r="A634">
            <v>519379</v>
          </cell>
          <cell r="B634" t="str">
            <v>نعمه  بيطار</v>
          </cell>
          <cell r="C634" t="str">
            <v xml:space="preserve">هشام </v>
          </cell>
          <cell r="D634" t="str">
            <v>فاطمة</v>
          </cell>
          <cell r="E634" t="str">
            <v>الرابعة</v>
          </cell>
          <cell r="F634" t="str">
            <v/>
          </cell>
        </row>
        <row r="635">
          <cell r="A635">
            <v>519380</v>
          </cell>
          <cell r="B635" t="str">
            <v>نعمه ابو مر</v>
          </cell>
          <cell r="C635" t="str">
            <v xml:space="preserve">ابراهيم </v>
          </cell>
          <cell r="D635" t="str">
            <v>بسمة</v>
          </cell>
          <cell r="E635" t="str">
            <v>الرابعة</v>
          </cell>
          <cell r="F635" t="str">
            <v/>
          </cell>
        </row>
        <row r="636">
          <cell r="A636">
            <v>519381</v>
          </cell>
          <cell r="B636" t="str">
            <v xml:space="preserve">نعيمه القادري </v>
          </cell>
          <cell r="C636" t="str">
            <v xml:space="preserve">محمد </v>
          </cell>
          <cell r="D636" t="str">
            <v>نوال</v>
          </cell>
          <cell r="E636" t="str">
            <v>الثالثة</v>
          </cell>
          <cell r="F636" t="str">
            <v>مستنفذ فصل اول 2023-2024</v>
          </cell>
        </row>
        <row r="637">
          <cell r="A637">
            <v>519412</v>
          </cell>
          <cell r="B637" t="str">
            <v>نور الهدى  الدباس قبلان</v>
          </cell>
          <cell r="C637" t="str">
            <v>محمد</v>
          </cell>
          <cell r="D637" t="str">
            <v>ايمان</v>
          </cell>
          <cell r="E637" t="str">
            <v>الثالثة</v>
          </cell>
          <cell r="F637" t="str">
            <v/>
          </cell>
        </row>
        <row r="638">
          <cell r="A638">
            <v>519415</v>
          </cell>
          <cell r="B638" t="str">
            <v xml:space="preserve">نور الهدى الحاتي </v>
          </cell>
          <cell r="C638" t="str">
            <v xml:space="preserve">مصباح </v>
          </cell>
          <cell r="D638" t="str">
            <v>سلمى</v>
          </cell>
          <cell r="E638" t="str">
            <v>الرابعة</v>
          </cell>
          <cell r="F638" t="str">
            <v>مستنفذ فصل اول 2023-2024</v>
          </cell>
        </row>
        <row r="639">
          <cell r="A639">
            <v>519421</v>
          </cell>
          <cell r="B639" t="str">
            <v>نور الهدى صبيحه</v>
          </cell>
          <cell r="C639" t="str">
            <v xml:space="preserve"> كامل</v>
          </cell>
          <cell r="D639" t="str">
            <v>يسرى</v>
          </cell>
          <cell r="E639" t="str">
            <v>الرابعة</v>
          </cell>
          <cell r="F639" t="str">
            <v/>
          </cell>
        </row>
        <row r="640">
          <cell r="A640">
            <v>519422</v>
          </cell>
          <cell r="B640" t="str">
            <v>نور الهدى قشاطه الشهير بالرباطه</v>
          </cell>
          <cell r="C640" t="str">
            <v>محمد رمضان</v>
          </cell>
          <cell r="D640" t="str">
            <v>ايمان</v>
          </cell>
          <cell r="E640" t="str">
            <v>الرابعة</v>
          </cell>
          <cell r="F640" t="str">
            <v/>
          </cell>
        </row>
        <row r="641">
          <cell r="A641">
            <v>519429</v>
          </cell>
          <cell r="B641" t="str">
            <v>نور حين</v>
          </cell>
          <cell r="C641" t="str">
            <v>هيثم</v>
          </cell>
          <cell r="D641" t="str">
            <v>منيره</v>
          </cell>
          <cell r="E641" t="str">
            <v>الثا نية</v>
          </cell>
          <cell r="F641" t="str">
            <v/>
          </cell>
        </row>
        <row r="642">
          <cell r="A642">
            <v>519430</v>
          </cell>
          <cell r="B642" t="str">
            <v xml:space="preserve">نور خلاصي </v>
          </cell>
          <cell r="C642" t="str">
            <v xml:space="preserve">زكريا </v>
          </cell>
          <cell r="D642" t="str">
            <v>اميرة</v>
          </cell>
          <cell r="E642" t="str">
            <v>الرابعة</v>
          </cell>
          <cell r="F642" t="str">
            <v/>
          </cell>
        </row>
        <row r="643">
          <cell r="A643">
            <v>519432</v>
          </cell>
          <cell r="B643" t="str">
            <v xml:space="preserve">نور زينو </v>
          </cell>
          <cell r="C643" t="str">
            <v xml:space="preserve">عدنان </v>
          </cell>
          <cell r="D643" t="str">
            <v>كمالة</v>
          </cell>
          <cell r="E643" t="str">
            <v>الثالثة</v>
          </cell>
          <cell r="F643" t="str">
            <v/>
          </cell>
        </row>
        <row r="644">
          <cell r="A644">
            <v>519436</v>
          </cell>
          <cell r="B644" t="str">
            <v>نور طقطق</v>
          </cell>
          <cell r="C644" t="str">
            <v xml:space="preserve">عبدالله </v>
          </cell>
          <cell r="D644" t="str">
            <v>فاطمه</v>
          </cell>
          <cell r="E644" t="str">
            <v>الرابعة</v>
          </cell>
          <cell r="F644" t="str">
            <v/>
          </cell>
        </row>
        <row r="645">
          <cell r="A645">
            <v>519443</v>
          </cell>
          <cell r="B645" t="str">
            <v xml:space="preserve">نور مريش </v>
          </cell>
          <cell r="C645" t="str">
            <v>محمد راتب</v>
          </cell>
          <cell r="D645" t="str">
            <v>اسيمة</v>
          </cell>
          <cell r="E645" t="str">
            <v>الثالثة</v>
          </cell>
          <cell r="F645" t="str">
            <v/>
          </cell>
        </row>
        <row r="646">
          <cell r="A646">
            <v>519446</v>
          </cell>
          <cell r="B646" t="str">
            <v>نور نوناني</v>
          </cell>
          <cell r="C646" t="str">
            <v>محمد</v>
          </cell>
          <cell r="D646" t="str">
            <v>فاتن</v>
          </cell>
          <cell r="E646" t="str">
            <v>الثالثة</v>
          </cell>
          <cell r="F646" t="str">
            <v>مستنفذ فصل اول 2023-2024</v>
          </cell>
        </row>
        <row r="647">
          <cell r="A647">
            <v>519448</v>
          </cell>
          <cell r="B647" t="str">
            <v>نورا فطوم</v>
          </cell>
          <cell r="C647" t="str">
            <v>عاطف</v>
          </cell>
          <cell r="D647" t="str">
            <v>علما</v>
          </cell>
          <cell r="E647" t="str">
            <v>الثا نية</v>
          </cell>
          <cell r="F647" t="str">
            <v/>
          </cell>
        </row>
        <row r="648">
          <cell r="A648">
            <v>519452</v>
          </cell>
          <cell r="B648" t="str">
            <v>نورمان السيدا</v>
          </cell>
          <cell r="C648" t="str">
            <v>محمد</v>
          </cell>
          <cell r="D648" t="str">
            <v>بثينة</v>
          </cell>
          <cell r="E648" t="str">
            <v>الرابعة</v>
          </cell>
          <cell r="F648" t="str">
            <v/>
          </cell>
        </row>
        <row r="649">
          <cell r="A649">
            <v>519455</v>
          </cell>
          <cell r="B649" t="str">
            <v xml:space="preserve">نوره حسين </v>
          </cell>
          <cell r="C649" t="str">
            <v xml:space="preserve">عبد الرحمن </v>
          </cell>
          <cell r="D649" t="str">
            <v>افتكار</v>
          </cell>
          <cell r="E649" t="str">
            <v>الرابعة</v>
          </cell>
          <cell r="F649" t="str">
            <v/>
          </cell>
        </row>
        <row r="650">
          <cell r="A650">
            <v>519473</v>
          </cell>
          <cell r="B650" t="str">
            <v xml:space="preserve">هبه العباس </v>
          </cell>
          <cell r="C650" t="str">
            <v>سامي</v>
          </cell>
          <cell r="D650" t="str">
            <v>اميرة</v>
          </cell>
          <cell r="E650" t="str">
            <v>الرابعة</v>
          </cell>
          <cell r="F650" t="str">
            <v/>
          </cell>
        </row>
        <row r="651">
          <cell r="A651">
            <v>519476</v>
          </cell>
          <cell r="B651" t="str">
            <v>هبه الله شمسين</v>
          </cell>
          <cell r="C651" t="str">
            <v>رفعت</v>
          </cell>
          <cell r="D651" t="str">
            <v>سميره</v>
          </cell>
          <cell r="E651" t="str">
            <v>الثاتية</v>
          </cell>
          <cell r="F651" t="str">
            <v/>
          </cell>
        </row>
        <row r="652">
          <cell r="A652">
            <v>519477</v>
          </cell>
          <cell r="B652" t="str">
            <v>هبه الله طسه</v>
          </cell>
          <cell r="C652" t="str">
            <v/>
          </cell>
          <cell r="D652" t="str">
            <v/>
          </cell>
          <cell r="E652" t="str">
            <v>الثا نية</v>
          </cell>
          <cell r="F652" t="str">
            <v/>
          </cell>
        </row>
        <row r="653">
          <cell r="A653">
            <v>519482</v>
          </cell>
          <cell r="B653" t="str">
            <v>هبه حسن</v>
          </cell>
          <cell r="C653" t="str">
            <v>رئيف</v>
          </cell>
          <cell r="D653" t="str">
            <v>هيفاء</v>
          </cell>
          <cell r="E653" t="str">
            <v>الرابعة</v>
          </cell>
          <cell r="F653" t="str">
            <v/>
          </cell>
        </row>
        <row r="654">
          <cell r="A654">
            <v>519484</v>
          </cell>
          <cell r="B654" t="str">
            <v>هبه خولي</v>
          </cell>
          <cell r="C654" t="str">
            <v>محمد</v>
          </cell>
          <cell r="D654" t="str">
            <v>نعمت</v>
          </cell>
          <cell r="E654" t="str">
            <v>الرابعة</v>
          </cell>
          <cell r="F654" t="str">
            <v/>
          </cell>
        </row>
        <row r="655">
          <cell r="A655">
            <v>519489</v>
          </cell>
          <cell r="B655" t="str">
            <v xml:space="preserve">هبه سليمان </v>
          </cell>
          <cell r="C655" t="str">
            <v>محمد</v>
          </cell>
          <cell r="D655" t="str">
            <v>ساميه</v>
          </cell>
          <cell r="E655" t="str">
            <v>الثالثة</v>
          </cell>
          <cell r="F655" t="str">
            <v/>
          </cell>
        </row>
        <row r="656">
          <cell r="A656">
            <v>519503</v>
          </cell>
          <cell r="B656" t="str">
            <v>هدايه شريباتي</v>
          </cell>
          <cell r="C656" t="str">
            <v xml:space="preserve">ايمن </v>
          </cell>
          <cell r="D656" t="str">
            <v>ماجده</v>
          </cell>
          <cell r="E656" t="str">
            <v>الرابعة</v>
          </cell>
          <cell r="F656" t="str">
            <v/>
          </cell>
        </row>
        <row r="657">
          <cell r="A657">
            <v>519511</v>
          </cell>
          <cell r="B657" t="str">
            <v xml:space="preserve">هدى طراف </v>
          </cell>
          <cell r="C657" t="str">
            <v xml:space="preserve">مالك </v>
          </cell>
          <cell r="D657" t="str">
            <v>مريم</v>
          </cell>
          <cell r="E657" t="str">
            <v>الثالثة</v>
          </cell>
          <cell r="F657" t="str">
            <v>مستنفذ فصل اول 2023-2024</v>
          </cell>
        </row>
        <row r="658">
          <cell r="A658">
            <v>519514</v>
          </cell>
          <cell r="B658" t="str">
            <v xml:space="preserve">هديل ابو شقرة </v>
          </cell>
          <cell r="C658" t="str">
            <v>منيب</v>
          </cell>
          <cell r="D658" t="str">
            <v>هدى</v>
          </cell>
          <cell r="E658" t="str">
            <v>الرابعة</v>
          </cell>
          <cell r="F658" t="str">
            <v/>
          </cell>
        </row>
        <row r="659">
          <cell r="A659">
            <v>519520</v>
          </cell>
          <cell r="B659" t="str">
            <v>هديل سلوم</v>
          </cell>
          <cell r="C659" t="str">
            <v>النايف</v>
          </cell>
          <cell r="D659" t="str">
            <v>وصال</v>
          </cell>
          <cell r="E659" t="str">
            <v>الرابعة</v>
          </cell>
          <cell r="F659" t="str">
            <v>مستنفذ فصل اول 2023-2024</v>
          </cell>
        </row>
        <row r="660">
          <cell r="A660">
            <v>519531</v>
          </cell>
          <cell r="B660" t="str">
            <v>هلا الكراد</v>
          </cell>
          <cell r="C660" t="str">
            <v xml:space="preserve">جمال </v>
          </cell>
          <cell r="D660" t="str">
            <v>امل</v>
          </cell>
          <cell r="E660" t="str">
            <v>الرابعة</v>
          </cell>
          <cell r="F660" t="str">
            <v/>
          </cell>
        </row>
        <row r="661">
          <cell r="A661">
            <v>519533</v>
          </cell>
          <cell r="B661" t="str">
            <v>هلا زينو</v>
          </cell>
          <cell r="C661" t="str">
            <v>جمال</v>
          </cell>
          <cell r="D661" t="str">
            <v>سمر</v>
          </cell>
          <cell r="E661" t="str">
            <v>الثاتية</v>
          </cell>
          <cell r="F661" t="str">
            <v/>
          </cell>
        </row>
        <row r="662">
          <cell r="A662">
            <v>519539</v>
          </cell>
          <cell r="B662" t="str">
            <v>هتاء الفارس</v>
          </cell>
          <cell r="C662" t="str">
            <v>يوسف</v>
          </cell>
          <cell r="D662" t="str">
            <v>فاطمة</v>
          </cell>
          <cell r="E662" t="str">
            <v>الثاتية</v>
          </cell>
          <cell r="F662" t="str">
            <v/>
          </cell>
        </row>
        <row r="663">
          <cell r="A663">
            <v>519548</v>
          </cell>
          <cell r="B663" t="str">
            <v>هنادي سنوبر</v>
          </cell>
          <cell r="C663" t="str">
            <v>محمد</v>
          </cell>
          <cell r="D663" t="str">
            <v>سلمى</v>
          </cell>
          <cell r="E663" t="str">
            <v>الرابعة</v>
          </cell>
          <cell r="F663" t="str">
            <v/>
          </cell>
        </row>
        <row r="664">
          <cell r="A664">
            <v>519556</v>
          </cell>
          <cell r="B664" t="str">
            <v xml:space="preserve">هيا خربوطلي </v>
          </cell>
          <cell r="C664" t="str">
            <v>محمد</v>
          </cell>
          <cell r="D664" t="str">
            <v>بشرى</v>
          </cell>
          <cell r="E664" t="str">
            <v>الرابعة</v>
          </cell>
          <cell r="F664" t="str">
            <v/>
          </cell>
        </row>
        <row r="665">
          <cell r="A665">
            <v>519557</v>
          </cell>
          <cell r="B665" t="str">
            <v xml:space="preserve">هيا ديب </v>
          </cell>
          <cell r="C665" t="str">
            <v xml:space="preserve">وسام </v>
          </cell>
          <cell r="D665" t="str">
            <v>ربيعة</v>
          </cell>
          <cell r="E665" t="str">
            <v>الثالثة</v>
          </cell>
          <cell r="F665" t="str">
            <v>مستنفذ فصل اول 2023-2024</v>
          </cell>
        </row>
        <row r="666">
          <cell r="A666">
            <v>519563</v>
          </cell>
          <cell r="B666" t="str">
            <v>هيام عمر</v>
          </cell>
          <cell r="C666" t="str">
            <v>حسن</v>
          </cell>
          <cell r="D666" t="str">
            <v>فاطمة</v>
          </cell>
          <cell r="E666" t="str">
            <v>الرابعة</v>
          </cell>
          <cell r="F666" t="str">
            <v/>
          </cell>
        </row>
        <row r="667">
          <cell r="A667">
            <v>519568</v>
          </cell>
          <cell r="B667" t="str">
            <v>هيفاء غانم</v>
          </cell>
          <cell r="C667" t="str">
            <v xml:space="preserve">حسان </v>
          </cell>
          <cell r="D667" t="str">
            <v>نجاه</v>
          </cell>
          <cell r="E667" t="str">
            <v>الرابعة</v>
          </cell>
          <cell r="F667" t="str">
            <v/>
          </cell>
        </row>
        <row r="668">
          <cell r="A668">
            <v>519569</v>
          </cell>
          <cell r="B668" t="str">
            <v>هيفاء قسام</v>
          </cell>
          <cell r="C668" t="str">
            <v>سلمان</v>
          </cell>
          <cell r="D668" t="str">
            <v>هنا</v>
          </cell>
          <cell r="E668" t="str">
            <v>الرابعة</v>
          </cell>
          <cell r="F668" t="str">
            <v/>
          </cell>
        </row>
        <row r="669">
          <cell r="A669">
            <v>519580</v>
          </cell>
          <cell r="B669" t="str">
            <v>وردة ريحان</v>
          </cell>
          <cell r="C669" t="str">
            <v>علي</v>
          </cell>
          <cell r="D669" t="str">
            <v>لينا</v>
          </cell>
          <cell r="E669" t="str">
            <v>الرابعة</v>
          </cell>
          <cell r="F669" t="str">
            <v/>
          </cell>
        </row>
        <row r="670">
          <cell r="A670">
            <v>519581</v>
          </cell>
          <cell r="B670" t="str">
            <v xml:space="preserve">ورود سالم </v>
          </cell>
          <cell r="C670" t="str">
            <v xml:space="preserve">محمد جابر </v>
          </cell>
          <cell r="D670" t="str">
            <v>بشيرة</v>
          </cell>
          <cell r="E670" t="str">
            <v>الرابعة</v>
          </cell>
          <cell r="F670" t="str">
            <v/>
          </cell>
        </row>
        <row r="671">
          <cell r="A671">
            <v>519582</v>
          </cell>
          <cell r="B671" t="str">
            <v>وسام عبسي</v>
          </cell>
          <cell r="C671" t="str">
            <v>وليد</v>
          </cell>
          <cell r="D671" t="str">
            <v>ضياء</v>
          </cell>
          <cell r="E671" t="str">
            <v>الرابعة</v>
          </cell>
          <cell r="F671" t="str">
            <v>مستنفذ فصل اول 2023-2024</v>
          </cell>
        </row>
        <row r="672">
          <cell r="A672">
            <v>519586</v>
          </cell>
          <cell r="B672" t="str">
            <v>وصال المحمود</v>
          </cell>
          <cell r="C672" t="str">
            <v>محمد</v>
          </cell>
          <cell r="D672" t="str">
            <v>ذيبه</v>
          </cell>
          <cell r="E672" t="str">
            <v>الرابعة</v>
          </cell>
          <cell r="F672" t="str">
            <v/>
          </cell>
        </row>
        <row r="673">
          <cell r="A673">
            <v>519589</v>
          </cell>
          <cell r="B673" t="str">
            <v>وعد حمود</v>
          </cell>
          <cell r="C673" t="str">
            <v>عبد الفتاح</v>
          </cell>
          <cell r="D673" t="str">
            <v>مفيده</v>
          </cell>
          <cell r="E673" t="str">
            <v>الثا نية</v>
          </cell>
          <cell r="F673" t="str">
            <v/>
          </cell>
        </row>
        <row r="674">
          <cell r="A674">
            <v>519591</v>
          </cell>
          <cell r="B674" t="str">
            <v xml:space="preserve">وعد عجاج </v>
          </cell>
          <cell r="C674" t="str">
            <v xml:space="preserve">خالد </v>
          </cell>
          <cell r="D674" t="str">
            <v>فايزة</v>
          </cell>
          <cell r="E674" t="str">
            <v>الثالثة</v>
          </cell>
          <cell r="F674" t="str">
            <v/>
          </cell>
        </row>
        <row r="675">
          <cell r="A675">
            <v>519598</v>
          </cell>
          <cell r="B675" t="str">
            <v xml:space="preserve">وفاء الشاعر </v>
          </cell>
          <cell r="C675" t="str">
            <v xml:space="preserve">فوزي </v>
          </cell>
          <cell r="D675" t="str">
            <v>باسمة</v>
          </cell>
          <cell r="E675" t="str">
            <v>الرابعة</v>
          </cell>
          <cell r="F675" t="str">
            <v/>
          </cell>
        </row>
        <row r="676">
          <cell r="A676">
            <v>519609</v>
          </cell>
          <cell r="B676" t="str">
            <v>ولاء الحمصي الشهير بالازرق</v>
          </cell>
          <cell r="C676" t="str">
            <v>محمد ابراهيم</v>
          </cell>
          <cell r="D676" t="str">
            <v>امل</v>
          </cell>
          <cell r="E676" t="str">
            <v>الرابعة</v>
          </cell>
          <cell r="F676" t="str">
            <v/>
          </cell>
        </row>
        <row r="677">
          <cell r="A677">
            <v>519611</v>
          </cell>
          <cell r="B677" t="str">
            <v>ولاء صمادي</v>
          </cell>
          <cell r="C677" t="str">
            <v/>
          </cell>
          <cell r="D677" t="str">
            <v/>
          </cell>
          <cell r="E677" t="str">
            <v>الثاتية</v>
          </cell>
          <cell r="F677" t="str">
            <v/>
          </cell>
        </row>
        <row r="678">
          <cell r="A678">
            <v>519616</v>
          </cell>
          <cell r="B678" t="str">
            <v xml:space="preserve">ولاء شاهين </v>
          </cell>
          <cell r="C678" t="str">
            <v xml:space="preserve">نايف </v>
          </cell>
          <cell r="D678" t="str">
            <v>ليلى</v>
          </cell>
          <cell r="E678" t="str">
            <v>الرابعة</v>
          </cell>
          <cell r="F678" t="str">
            <v/>
          </cell>
        </row>
        <row r="679">
          <cell r="A679">
            <v>519617</v>
          </cell>
          <cell r="B679" t="str">
            <v>ولاء طعمه</v>
          </cell>
          <cell r="C679" t="str">
            <v xml:space="preserve">احمد </v>
          </cell>
          <cell r="D679" t="str">
            <v>زينب</v>
          </cell>
          <cell r="E679" t="str">
            <v>الرابعة</v>
          </cell>
          <cell r="F679" t="str">
            <v/>
          </cell>
        </row>
        <row r="680">
          <cell r="A680">
            <v>519623</v>
          </cell>
          <cell r="B680" t="str">
            <v>ولاء كليب</v>
          </cell>
          <cell r="C680" t="str">
            <v>احسان</v>
          </cell>
          <cell r="D680" t="str">
            <v>سوزان</v>
          </cell>
          <cell r="E680" t="str">
            <v>الرابعة</v>
          </cell>
          <cell r="F680" t="str">
            <v/>
          </cell>
        </row>
        <row r="681">
          <cell r="A681">
            <v>519628</v>
          </cell>
          <cell r="B681" t="str">
            <v>يارا الحلبي</v>
          </cell>
          <cell r="C681" t="str">
            <v>احمد</v>
          </cell>
          <cell r="D681" t="str">
            <v>ناجيه</v>
          </cell>
          <cell r="E681" t="str">
            <v>الرابعة</v>
          </cell>
          <cell r="F681" t="str">
            <v/>
          </cell>
        </row>
        <row r="682">
          <cell r="A682">
            <v>519629</v>
          </cell>
          <cell r="B682" t="str">
            <v xml:space="preserve">يارا حديفة </v>
          </cell>
          <cell r="C682" t="str">
            <v xml:space="preserve">رمزي </v>
          </cell>
          <cell r="D682" t="str">
            <v>جمانه</v>
          </cell>
          <cell r="E682" t="str">
            <v>الثالثة</v>
          </cell>
          <cell r="F682" t="str">
            <v/>
          </cell>
        </row>
        <row r="683">
          <cell r="A683">
            <v>519631</v>
          </cell>
          <cell r="B683" t="str">
            <v xml:space="preserve">يارا شاهين </v>
          </cell>
          <cell r="C683" t="str">
            <v xml:space="preserve">هلال </v>
          </cell>
          <cell r="D683" t="str">
            <v>نهاد</v>
          </cell>
          <cell r="E683" t="str">
            <v>الرابعة</v>
          </cell>
          <cell r="F683" t="str">
            <v/>
          </cell>
        </row>
        <row r="684">
          <cell r="A684">
            <v>519635</v>
          </cell>
          <cell r="B684" t="str">
            <v>يار اسلوم</v>
          </cell>
          <cell r="C684" t="str">
            <v>محمد</v>
          </cell>
          <cell r="D684" t="str">
            <v>سمر</v>
          </cell>
          <cell r="E684" t="str">
            <v>الثالثة</v>
          </cell>
          <cell r="F684" t="str">
            <v/>
          </cell>
        </row>
        <row r="685">
          <cell r="A685">
            <v>519646</v>
          </cell>
          <cell r="B685" t="str">
            <v>يسرى زقزق</v>
          </cell>
          <cell r="C685" t="str">
            <v>منير</v>
          </cell>
          <cell r="D685" t="str">
            <v>ليلى</v>
          </cell>
          <cell r="E685" t="str">
            <v>الثالثة</v>
          </cell>
          <cell r="F685" t="str">
            <v/>
          </cell>
        </row>
        <row r="686">
          <cell r="A686">
            <v>519647</v>
          </cell>
          <cell r="B686" t="str">
            <v>يسرى سمور</v>
          </cell>
          <cell r="C686" t="str">
            <v>محمد</v>
          </cell>
          <cell r="D686" t="str">
            <v>نهيده</v>
          </cell>
          <cell r="E686" t="str">
            <v>الرابعة</v>
          </cell>
          <cell r="F686" t="str">
            <v/>
          </cell>
        </row>
        <row r="687">
          <cell r="A687">
            <v>519653</v>
          </cell>
          <cell r="B687" t="str">
            <v>اية السقال</v>
          </cell>
          <cell r="C687" t="str">
            <v>احمد</v>
          </cell>
          <cell r="D687" t="str">
            <v>قمر</v>
          </cell>
          <cell r="E687" t="str">
            <v>الثالثة</v>
          </cell>
          <cell r="F687" t="str">
            <v/>
          </cell>
        </row>
        <row r="688">
          <cell r="A688">
            <v>519654</v>
          </cell>
          <cell r="B688" t="str">
            <v>ثناء بلول</v>
          </cell>
          <cell r="C688" t="str">
            <v>عيسى</v>
          </cell>
          <cell r="D688" t="str">
            <v>الماظه</v>
          </cell>
          <cell r="E688" t="str">
            <v>الرابعة</v>
          </cell>
          <cell r="F688" t="str">
            <v/>
          </cell>
        </row>
        <row r="689">
          <cell r="A689">
            <v>519667</v>
          </cell>
          <cell r="B689" t="str">
            <v>علا المش</v>
          </cell>
          <cell r="C689" t="str">
            <v xml:space="preserve">اكرم </v>
          </cell>
          <cell r="D689" t="str">
            <v>ايمان</v>
          </cell>
          <cell r="E689" t="str">
            <v>الرابعة</v>
          </cell>
          <cell r="F689" t="str">
            <v/>
          </cell>
        </row>
        <row r="690">
          <cell r="A690">
            <v>519681</v>
          </cell>
          <cell r="B690" t="str">
            <v>منى عماد</v>
          </cell>
          <cell r="C690" t="str">
            <v>غالب</v>
          </cell>
          <cell r="D690" t="str">
            <v>يسره</v>
          </cell>
          <cell r="E690" t="str">
            <v>الثالثة</v>
          </cell>
          <cell r="F690" t="str">
            <v/>
          </cell>
        </row>
        <row r="691">
          <cell r="A691">
            <v>519691</v>
          </cell>
          <cell r="B691" t="str">
            <v>هناء الزعبي</v>
          </cell>
          <cell r="C691" t="str">
            <v>عصام</v>
          </cell>
          <cell r="D691" t="str">
            <v>كروان</v>
          </cell>
          <cell r="E691" t="str">
            <v>الثا نية</v>
          </cell>
          <cell r="F691" t="str">
            <v/>
          </cell>
        </row>
        <row r="692">
          <cell r="A692">
            <v>519692</v>
          </cell>
          <cell r="B692" t="str">
            <v>هنادي بلول</v>
          </cell>
          <cell r="C692" t="str">
            <v>عيسى</v>
          </cell>
          <cell r="D692" t="str">
            <v>الماظة</v>
          </cell>
          <cell r="E692" t="str">
            <v>الرابعة</v>
          </cell>
          <cell r="F692" t="str">
            <v/>
          </cell>
        </row>
        <row r="693">
          <cell r="A693">
            <v>519696</v>
          </cell>
          <cell r="B693" t="str">
            <v xml:space="preserve">مها حسن </v>
          </cell>
          <cell r="C693" t="str">
            <v>فايز</v>
          </cell>
          <cell r="D693" t="str">
            <v>نجاح</v>
          </cell>
          <cell r="E693" t="str">
            <v>الثاتية</v>
          </cell>
          <cell r="F693" t="str">
            <v/>
          </cell>
        </row>
        <row r="694">
          <cell r="A694">
            <v>519721</v>
          </cell>
          <cell r="B694" t="str">
            <v>فايزة السلمان</v>
          </cell>
          <cell r="C694" t="str">
            <v>رضوان</v>
          </cell>
          <cell r="D694" t="str">
            <v>زهرية</v>
          </cell>
          <cell r="E694" t="str">
            <v>الثالثة</v>
          </cell>
          <cell r="F694" t="str">
            <v/>
          </cell>
        </row>
        <row r="695">
          <cell r="A695">
            <v>519722</v>
          </cell>
          <cell r="B695" t="str">
            <v xml:space="preserve">حنان ديوب </v>
          </cell>
          <cell r="C695" t="str">
            <v xml:space="preserve">يوسف </v>
          </cell>
          <cell r="D695" t="str">
            <v>فاديا</v>
          </cell>
          <cell r="E695" t="str">
            <v>الرابعة</v>
          </cell>
          <cell r="F695" t="str">
            <v/>
          </cell>
        </row>
        <row r="696">
          <cell r="A696">
            <v>519740</v>
          </cell>
          <cell r="B696" t="str">
            <v>ريما الشامي</v>
          </cell>
          <cell r="C696" t="str">
            <v>عاصم</v>
          </cell>
          <cell r="D696" t="str">
            <v>لما</v>
          </cell>
          <cell r="E696" t="str">
            <v>الرابعة</v>
          </cell>
          <cell r="F696" t="str">
            <v/>
          </cell>
        </row>
        <row r="697">
          <cell r="A697">
            <v>519742</v>
          </cell>
          <cell r="B697" t="str">
            <v>ماجدة العلي الطه</v>
          </cell>
          <cell r="C697" t="str">
            <v>زهير</v>
          </cell>
          <cell r="D697" t="str">
            <v>جميلة</v>
          </cell>
          <cell r="E697" t="str">
            <v>الرابعة</v>
          </cell>
          <cell r="F697" t="str">
            <v/>
          </cell>
        </row>
        <row r="698">
          <cell r="A698">
            <v>519756</v>
          </cell>
          <cell r="B698" t="str">
            <v xml:space="preserve">اباء طرابية </v>
          </cell>
          <cell r="C698" t="str">
            <v xml:space="preserve">نضال </v>
          </cell>
          <cell r="D698" t="str">
            <v>اشواق</v>
          </cell>
          <cell r="E698" t="str">
            <v>الرابعة</v>
          </cell>
          <cell r="F698" t="str">
            <v/>
          </cell>
        </row>
        <row r="699">
          <cell r="A699">
            <v>519758</v>
          </cell>
          <cell r="B699" t="str">
            <v xml:space="preserve">ابتسام صوان </v>
          </cell>
          <cell r="C699" t="str">
            <v xml:space="preserve">احمد </v>
          </cell>
          <cell r="D699" t="str">
            <v>عزيزه</v>
          </cell>
          <cell r="E699" t="str">
            <v>الرابعة</v>
          </cell>
          <cell r="F699" t="str">
            <v>مستنفذ فصل اول 2023-2024</v>
          </cell>
        </row>
        <row r="700">
          <cell r="A700">
            <v>519761</v>
          </cell>
          <cell r="B700" t="str">
            <v>ابتهاج خطيب</v>
          </cell>
          <cell r="C700" t="str">
            <v>محمد حسام</v>
          </cell>
          <cell r="D700" t="str">
            <v>غصون</v>
          </cell>
          <cell r="E700" t="str">
            <v>الرابعة</v>
          </cell>
          <cell r="F700" t="str">
            <v/>
          </cell>
        </row>
        <row r="701">
          <cell r="A701">
            <v>519765</v>
          </cell>
          <cell r="B701" t="str">
            <v xml:space="preserve">احلام حمودة </v>
          </cell>
          <cell r="C701" t="str">
            <v xml:space="preserve">عارف </v>
          </cell>
          <cell r="D701" t="str">
            <v>هدى</v>
          </cell>
          <cell r="E701" t="str">
            <v>الثالثة</v>
          </cell>
          <cell r="F701" t="str">
            <v/>
          </cell>
        </row>
        <row r="702">
          <cell r="A702">
            <v>519778</v>
          </cell>
          <cell r="B702" t="str">
            <v xml:space="preserve">اسامة حافض </v>
          </cell>
          <cell r="C702" t="str">
            <v xml:space="preserve">محمد خير </v>
          </cell>
          <cell r="D702" t="str">
            <v>زينب</v>
          </cell>
          <cell r="E702" t="str">
            <v>الرابعة</v>
          </cell>
          <cell r="F702" t="str">
            <v/>
          </cell>
        </row>
        <row r="703">
          <cell r="A703">
            <v>519784</v>
          </cell>
          <cell r="B703" t="str">
            <v xml:space="preserve">اسراء الغبرة </v>
          </cell>
          <cell r="C703" t="str">
            <v xml:space="preserve">عبد الناصر </v>
          </cell>
          <cell r="D703" t="str">
            <v>سلوى</v>
          </cell>
          <cell r="E703" t="str">
            <v>الرابعة</v>
          </cell>
          <cell r="F703" t="str">
            <v/>
          </cell>
        </row>
        <row r="704">
          <cell r="A704">
            <v>519792</v>
          </cell>
          <cell r="B704" t="str">
            <v xml:space="preserve">اسراء خشمان </v>
          </cell>
          <cell r="C704" t="str">
            <v xml:space="preserve">محسن </v>
          </cell>
          <cell r="D704" t="str">
            <v>ثائرة</v>
          </cell>
          <cell r="E704" t="str">
            <v>الثالثة</v>
          </cell>
          <cell r="F704" t="str">
            <v>مستنفذ فصل اول 2023-2024</v>
          </cell>
        </row>
        <row r="705">
          <cell r="A705">
            <v>519804</v>
          </cell>
          <cell r="B705" t="str">
            <v>اسماء قويدر</v>
          </cell>
          <cell r="C705" t="str">
            <v>عبد القادر</v>
          </cell>
          <cell r="D705" t="str">
            <v>ثريا</v>
          </cell>
          <cell r="E705" t="str">
            <v>الثالثة</v>
          </cell>
          <cell r="F705" t="str">
            <v/>
          </cell>
        </row>
        <row r="706">
          <cell r="A706">
            <v>519807</v>
          </cell>
          <cell r="B706" t="str">
            <v>اسيمه عبدالله</v>
          </cell>
          <cell r="C706" t="str">
            <v>غازي</v>
          </cell>
          <cell r="D706" t="str">
            <v>امنه</v>
          </cell>
          <cell r="E706" t="str">
            <v>الثا نية</v>
          </cell>
          <cell r="F706" t="str">
            <v/>
          </cell>
        </row>
        <row r="707">
          <cell r="A707">
            <v>519814</v>
          </cell>
          <cell r="B707" t="str">
            <v xml:space="preserve">الاء احمد </v>
          </cell>
          <cell r="C707" t="str">
            <v xml:space="preserve">احمد </v>
          </cell>
          <cell r="D707" t="str">
            <v>بشرى</v>
          </cell>
          <cell r="E707" t="str">
            <v>الرابعة</v>
          </cell>
          <cell r="F707" t="str">
            <v/>
          </cell>
        </row>
        <row r="708">
          <cell r="A708">
            <v>519832</v>
          </cell>
          <cell r="B708" t="str">
            <v xml:space="preserve">الاء المصري </v>
          </cell>
          <cell r="C708" t="str">
            <v xml:space="preserve">عبد القادر </v>
          </cell>
          <cell r="D708" t="str">
            <v>فاتن</v>
          </cell>
          <cell r="E708" t="str">
            <v>الرابعة</v>
          </cell>
          <cell r="F708" t="str">
            <v/>
          </cell>
        </row>
        <row r="709">
          <cell r="A709">
            <v>519833</v>
          </cell>
          <cell r="B709" t="str">
            <v>الاء المظلوم</v>
          </cell>
          <cell r="C709" t="str">
            <v>محمد</v>
          </cell>
          <cell r="D709" t="str">
            <v>نهلة</v>
          </cell>
          <cell r="E709" t="str">
            <v>الرابعة</v>
          </cell>
          <cell r="F709" t="str">
            <v/>
          </cell>
        </row>
        <row r="710">
          <cell r="A710">
            <v>519837</v>
          </cell>
          <cell r="B710" t="str">
            <v xml:space="preserve">الاء بارود </v>
          </cell>
          <cell r="C710" t="str">
            <v xml:space="preserve">محمد غسان </v>
          </cell>
          <cell r="D710" t="str">
            <v>اميره</v>
          </cell>
          <cell r="E710" t="str">
            <v>الرابعة</v>
          </cell>
          <cell r="F710" t="str">
            <v>مستنفذ فصل اول 2023-2024</v>
          </cell>
        </row>
        <row r="711">
          <cell r="A711">
            <v>519844</v>
          </cell>
          <cell r="B711" t="str">
            <v>الاء عابدين</v>
          </cell>
          <cell r="C711" t="str">
            <v>محمد خير</v>
          </cell>
          <cell r="D711" t="str">
            <v>هناء</v>
          </cell>
          <cell r="E711" t="str">
            <v>الرابعة</v>
          </cell>
          <cell r="F711" t="str">
            <v/>
          </cell>
        </row>
        <row r="712">
          <cell r="A712">
            <v>519850</v>
          </cell>
          <cell r="B712" t="str">
            <v>الاء كمون</v>
          </cell>
          <cell r="C712" t="str">
            <v>جميل</v>
          </cell>
          <cell r="D712" t="str">
            <v>رجاء</v>
          </cell>
          <cell r="E712" t="str">
            <v>الرابعة</v>
          </cell>
          <cell r="F712" t="str">
            <v/>
          </cell>
        </row>
        <row r="713">
          <cell r="A713">
            <v>519855</v>
          </cell>
          <cell r="B713" t="str">
            <v>اليزة الرمضان</v>
          </cell>
          <cell r="C713" t="str">
            <v>سمير</v>
          </cell>
          <cell r="D713" t="str">
            <v>فوزه</v>
          </cell>
          <cell r="E713" t="str">
            <v>الرابعة</v>
          </cell>
          <cell r="F713" t="str">
            <v/>
          </cell>
        </row>
        <row r="714">
          <cell r="A714">
            <v>519864</v>
          </cell>
          <cell r="B714" t="str">
            <v xml:space="preserve">اماني الشهاب </v>
          </cell>
          <cell r="C714" t="str">
            <v xml:space="preserve">علي </v>
          </cell>
          <cell r="D714" t="str">
            <v>نور</v>
          </cell>
          <cell r="E714" t="str">
            <v>الثالثة</v>
          </cell>
          <cell r="F714" t="str">
            <v>مستنفذ فصل اول 2023-2024</v>
          </cell>
        </row>
        <row r="715">
          <cell r="A715">
            <v>519867</v>
          </cell>
          <cell r="B715" t="str">
            <v xml:space="preserve">اماني جوهر </v>
          </cell>
          <cell r="C715" t="str">
            <v xml:space="preserve">كمال </v>
          </cell>
          <cell r="D715" t="str">
            <v>ليلى</v>
          </cell>
          <cell r="E715" t="str">
            <v>الرابعة</v>
          </cell>
          <cell r="F715" t="str">
            <v/>
          </cell>
        </row>
        <row r="716">
          <cell r="A716">
            <v>519871</v>
          </cell>
          <cell r="B716" t="str">
            <v xml:space="preserve">امتثال الغبرة </v>
          </cell>
          <cell r="C716" t="str">
            <v xml:space="preserve">مصطفى </v>
          </cell>
          <cell r="D716" t="str">
            <v>امال</v>
          </cell>
          <cell r="E716" t="str">
            <v>الرابعة</v>
          </cell>
          <cell r="F716" t="str">
            <v/>
          </cell>
        </row>
        <row r="717">
          <cell r="A717">
            <v>519873</v>
          </cell>
          <cell r="B717" t="str">
            <v>امل الحسن</v>
          </cell>
          <cell r="C717" t="str">
            <v>فتح الدين</v>
          </cell>
          <cell r="D717" t="str">
            <v>وطفة</v>
          </cell>
          <cell r="E717" t="str">
            <v>الثالثة حديث</v>
          </cell>
          <cell r="F717" t="str">
            <v/>
          </cell>
        </row>
        <row r="718">
          <cell r="A718">
            <v>519878</v>
          </cell>
          <cell r="B718" t="str">
            <v xml:space="preserve">امل العقدة </v>
          </cell>
          <cell r="C718" t="str">
            <v xml:space="preserve">احمد </v>
          </cell>
          <cell r="D718" t="str">
            <v>منى</v>
          </cell>
          <cell r="E718" t="str">
            <v>الرابعة</v>
          </cell>
          <cell r="F718" t="str">
            <v/>
          </cell>
        </row>
        <row r="719">
          <cell r="A719">
            <v>519885</v>
          </cell>
          <cell r="B719" t="str">
            <v xml:space="preserve">امل عبيد </v>
          </cell>
          <cell r="C719" t="str">
            <v xml:space="preserve">معن </v>
          </cell>
          <cell r="D719" t="str">
            <v>هيام</v>
          </cell>
          <cell r="E719" t="str">
            <v>الرابعة</v>
          </cell>
          <cell r="F719" t="str">
            <v/>
          </cell>
        </row>
        <row r="720">
          <cell r="A720">
            <v>519891</v>
          </cell>
          <cell r="B720" t="str">
            <v>امنة السحاري</v>
          </cell>
          <cell r="C720" t="str">
            <v>محمد</v>
          </cell>
          <cell r="D720" t="str">
            <v>عدفه</v>
          </cell>
          <cell r="E720" t="str">
            <v>الرابعة</v>
          </cell>
          <cell r="F720" t="str">
            <v>مستنفذ فصل اول 2023-2024</v>
          </cell>
        </row>
        <row r="721">
          <cell r="A721">
            <v>519897</v>
          </cell>
          <cell r="B721" t="str">
            <v xml:space="preserve">امنة عيناوي </v>
          </cell>
          <cell r="C721" t="str">
            <v xml:space="preserve">زكي </v>
          </cell>
          <cell r="D721" t="str">
            <v>فاطمة</v>
          </cell>
          <cell r="E721" t="str">
            <v>الرابعة</v>
          </cell>
          <cell r="F721" t="str">
            <v/>
          </cell>
        </row>
        <row r="722">
          <cell r="A722">
            <v>519899</v>
          </cell>
          <cell r="B722" t="str">
            <v>اميرة الاكتع</v>
          </cell>
          <cell r="C722" t="str">
            <v>خالد</v>
          </cell>
          <cell r="D722" t="str">
            <v>فلك</v>
          </cell>
          <cell r="E722" t="str">
            <v>الرابعة</v>
          </cell>
          <cell r="F722" t="str">
            <v/>
          </cell>
        </row>
        <row r="723">
          <cell r="A723">
            <v>519914</v>
          </cell>
          <cell r="B723" t="str">
            <v>انوار الغزالي</v>
          </cell>
          <cell r="C723" t="str">
            <v>علي</v>
          </cell>
          <cell r="D723" t="str">
            <v>هناء</v>
          </cell>
          <cell r="E723" t="str">
            <v>الثا نية</v>
          </cell>
          <cell r="F723" t="str">
            <v/>
          </cell>
        </row>
        <row r="724">
          <cell r="A724">
            <v>519917</v>
          </cell>
          <cell r="B724" t="str">
            <v xml:space="preserve">انوار قطيش </v>
          </cell>
          <cell r="C724" t="str">
            <v xml:space="preserve">خالد </v>
          </cell>
          <cell r="D724" t="str">
            <v>غاده</v>
          </cell>
          <cell r="E724" t="str">
            <v>الثالثة</v>
          </cell>
          <cell r="F724" t="str">
            <v/>
          </cell>
        </row>
        <row r="725">
          <cell r="A725">
            <v>519920</v>
          </cell>
          <cell r="B725" t="str">
            <v>ايات السيد</v>
          </cell>
          <cell r="C725" t="str">
            <v xml:space="preserve">مشهور </v>
          </cell>
          <cell r="D725" t="str">
            <v>حياة</v>
          </cell>
          <cell r="E725" t="str">
            <v>الثالثة</v>
          </cell>
          <cell r="F725" t="str">
            <v/>
          </cell>
        </row>
        <row r="726">
          <cell r="A726">
            <v>519924</v>
          </cell>
          <cell r="B726" t="str">
            <v xml:space="preserve">ايات عليا </v>
          </cell>
          <cell r="C726" t="str">
            <v xml:space="preserve">اسماعيل </v>
          </cell>
          <cell r="D726" t="str">
            <v>نسيبه</v>
          </cell>
          <cell r="E726" t="str">
            <v>الرابعة</v>
          </cell>
          <cell r="F726" t="str">
            <v/>
          </cell>
        </row>
        <row r="727">
          <cell r="A727">
            <v>519932</v>
          </cell>
          <cell r="B727" t="str">
            <v xml:space="preserve">اية حمزة </v>
          </cell>
          <cell r="C727" t="str">
            <v xml:space="preserve">شاهر </v>
          </cell>
          <cell r="D727" t="str">
            <v>نجوى</v>
          </cell>
          <cell r="E727" t="str">
            <v>الرابعة</v>
          </cell>
          <cell r="F727" t="str">
            <v/>
          </cell>
        </row>
        <row r="728">
          <cell r="A728">
            <v>519935</v>
          </cell>
          <cell r="B728" t="str">
            <v xml:space="preserve">اية رجب </v>
          </cell>
          <cell r="C728" t="str">
            <v xml:space="preserve">عدنان </v>
          </cell>
          <cell r="D728" t="str">
            <v>منى</v>
          </cell>
          <cell r="E728" t="str">
            <v>الثالثة</v>
          </cell>
          <cell r="F728" t="str">
            <v>مستنفذ فصل اول 2023-2024</v>
          </cell>
        </row>
        <row r="729">
          <cell r="A729">
            <v>519942</v>
          </cell>
          <cell r="B729" t="str">
            <v>اية نابلسي</v>
          </cell>
          <cell r="C729" t="str">
            <v>مهاب</v>
          </cell>
          <cell r="D729" t="str">
            <v>زبيدة</v>
          </cell>
          <cell r="E729" t="str">
            <v>الثالثة</v>
          </cell>
          <cell r="F729" t="str">
            <v>مستنفذ فصل اول 2023-2024</v>
          </cell>
        </row>
        <row r="730">
          <cell r="A730">
            <v>519946</v>
          </cell>
          <cell r="B730" t="str">
            <v>ايمان الجنادي</v>
          </cell>
          <cell r="C730" t="str">
            <v>محمد خير</v>
          </cell>
          <cell r="D730" t="str">
            <v>خوله</v>
          </cell>
          <cell r="E730" t="str">
            <v>الثالثة حديث</v>
          </cell>
          <cell r="F730" t="str">
            <v/>
          </cell>
        </row>
        <row r="731">
          <cell r="A731">
            <v>519961</v>
          </cell>
          <cell r="B731" t="str">
            <v xml:space="preserve">ايمان سيد رمضان </v>
          </cell>
          <cell r="C731" t="str">
            <v xml:space="preserve">صديق </v>
          </cell>
          <cell r="D731" t="str">
            <v>غاده</v>
          </cell>
          <cell r="E731" t="str">
            <v>الثالثة</v>
          </cell>
          <cell r="F731" t="str">
            <v/>
          </cell>
        </row>
        <row r="732">
          <cell r="A732">
            <v>519963</v>
          </cell>
          <cell r="B732" t="str">
            <v>ايمان صادقة</v>
          </cell>
          <cell r="C732" t="str">
            <v>نبيل</v>
          </cell>
          <cell r="D732" t="str">
            <v>رجاء</v>
          </cell>
          <cell r="E732" t="str">
            <v>الثالثة</v>
          </cell>
          <cell r="F732" t="str">
            <v>مستنفذ فصل اول 2023-2024</v>
          </cell>
        </row>
        <row r="733">
          <cell r="A733">
            <v>519977</v>
          </cell>
          <cell r="B733" t="str">
            <v xml:space="preserve">ايناس زينه </v>
          </cell>
          <cell r="C733" t="str">
            <v xml:space="preserve">عدنان </v>
          </cell>
          <cell r="D733" t="str">
            <v>دلال</v>
          </cell>
          <cell r="E733" t="str">
            <v>الرابعة</v>
          </cell>
          <cell r="F733" t="str">
            <v/>
          </cell>
        </row>
        <row r="734">
          <cell r="A734">
            <v>519978</v>
          </cell>
          <cell r="B734" t="str">
            <v xml:space="preserve">ايناس شوشرة </v>
          </cell>
          <cell r="C734" t="str">
            <v>رياض</v>
          </cell>
          <cell r="D734" t="str">
            <v>غاده</v>
          </cell>
          <cell r="E734" t="str">
            <v>الرابعة</v>
          </cell>
          <cell r="F734" t="str">
            <v/>
          </cell>
        </row>
        <row r="735">
          <cell r="A735">
            <v>519980</v>
          </cell>
          <cell r="B735" t="str">
            <v xml:space="preserve">ايناس محملجي </v>
          </cell>
          <cell r="C735" t="str">
            <v xml:space="preserve">هيثم </v>
          </cell>
          <cell r="D735" t="str">
            <v>هدى</v>
          </cell>
          <cell r="E735" t="str">
            <v>الرابعة</v>
          </cell>
          <cell r="F735" t="str">
            <v/>
          </cell>
        </row>
        <row r="736">
          <cell r="A736">
            <v>519988</v>
          </cell>
          <cell r="B736" t="str">
            <v>بتول حمامة</v>
          </cell>
          <cell r="C736" t="str">
            <v>بسام</v>
          </cell>
          <cell r="D736" t="str">
            <v>يسرى</v>
          </cell>
          <cell r="E736" t="str">
            <v>الاولى</v>
          </cell>
          <cell r="F736" t="str">
            <v/>
          </cell>
        </row>
        <row r="737">
          <cell r="A737">
            <v>520007</v>
          </cell>
          <cell r="B737" t="str">
            <v>بشرى الرميلة</v>
          </cell>
          <cell r="C737" t="str">
            <v/>
          </cell>
          <cell r="D737" t="str">
            <v/>
          </cell>
          <cell r="E737" t="str">
            <v>الثالثة</v>
          </cell>
          <cell r="F737" t="str">
            <v/>
          </cell>
        </row>
        <row r="738">
          <cell r="A738">
            <v>520015</v>
          </cell>
          <cell r="B738" t="str">
            <v xml:space="preserve">بياد جنيد </v>
          </cell>
          <cell r="C738" t="str">
            <v xml:space="preserve">محمد نعيم </v>
          </cell>
          <cell r="D738" t="str">
            <v>صبحيه</v>
          </cell>
          <cell r="E738" t="str">
            <v>الثالثة</v>
          </cell>
          <cell r="F738" t="str">
            <v/>
          </cell>
        </row>
        <row r="739">
          <cell r="A739">
            <v>520018</v>
          </cell>
          <cell r="B739" t="str">
            <v>بيان الفارس</v>
          </cell>
          <cell r="C739" t="str">
            <v>صالح</v>
          </cell>
          <cell r="D739" t="str">
            <v>حسنه</v>
          </cell>
          <cell r="E739" t="str">
            <v>الرابعة</v>
          </cell>
          <cell r="F739" t="str">
            <v/>
          </cell>
        </row>
        <row r="740">
          <cell r="A740">
            <v>520024</v>
          </cell>
          <cell r="B740" t="str">
            <v xml:space="preserve">بيان نجيب </v>
          </cell>
          <cell r="C740" t="str">
            <v xml:space="preserve">محمد ديب </v>
          </cell>
          <cell r="D740" t="str">
            <v>لينا</v>
          </cell>
          <cell r="E740" t="str">
            <v>الرابعة</v>
          </cell>
          <cell r="F740" t="str">
            <v/>
          </cell>
        </row>
        <row r="741">
          <cell r="A741">
            <v>520031</v>
          </cell>
          <cell r="B741" t="str">
            <v xml:space="preserve">تسنيم شنكان </v>
          </cell>
          <cell r="C741" t="str">
            <v>فريد</v>
          </cell>
          <cell r="D741" t="str">
            <v>مرام</v>
          </cell>
          <cell r="E741" t="str">
            <v>الثا نية</v>
          </cell>
          <cell r="F741" t="str">
            <v/>
          </cell>
        </row>
        <row r="742">
          <cell r="A742">
            <v>520041</v>
          </cell>
          <cell r="B742" t="str">
            <v xml:space="preserve">تقى المليص </v>
          </cell>
          <cell r="C742" t="str">
            <v>فاروق</v>
          </cell>
          <cell r="D742" t="str">
            <v>فاطمة</v>
          </cell>
          <cell r="E742" t="str">
            <v>الرابعة</v>
          </cell>
          <cell r="F742" t="str">
            <v/>
          </cell>
        </row>
        <row r="743">
          <cell r="A743">
            <v>520053</v>
          </cell>
          <cell r="B743" t="str">
            <v>ثراء  جعفر</v>
          </cell>
          <cell r="C743" t="str">
            <v xml:space="preserve">نجدت </v>
          </cell>
          <cell r="D743" t="str">
            <v>يمنه</v>
          </cell>
          <cell r="E743" t="str">
            <v>الثاتية</v>
          </cell>
          <cell r="F743" t="str">
            <v/>
          </cell>
        </row>
        <row r="744">
          <cell r="A744">
            <v>520059</v>
          </cell>
          <cell r="B744" t="str">
            <v>ثناء احمد</v>
          </cell>
          <cell r="C744" t="str">
            <v>ابراهيم</v>
          </cell>
          <cell r="D744" t="str">
            <v>نعيما</v>
          </cell>
          <cell r="E744" t="str">
            <v>الرابعة</v>
          </cell>
          <cell r="F744" t="str">
            <v>مستنفذ فصل اول 2023-2024</v>
          </cell>
        </row>
        <row r="745">
          <cell r="A745">
            <v>520064</v>
          </cell>
          <cell r="B745" t="str">
            <v>ثناء ورده</v>
          </cell>
          <cell r="C745" t="str">
            <v>احمد</v>
          </cell>
          <cell r="D745" t="str">
            <v>مريم</v>
          </cell>
          <cell r="E745" t="str">
            <v>الثا نية</v>
          </cell>
          <cell r="F745" t="str">
            <v/>
          </cell>
        </row>
        <row r="746">
          <cell r="A746">
            <v>520075</v>
          </cell>
          <cell r="B746" t="str">
            <v>جهان السلقيني</v>
          </cell>
          <cell r="C746" t="str">
            <v>هشام</v>
          </cell>
          <cell r="D746" t="str">
            <v>فاطمة</v>
          </cell>
          <cell r="E746" t="str">
            <v>الاولى</v>
          </cell>
          <cell r="F746" t="str">
            <v/>
          </cell>
        </row>
        <row r="747">
          <cell r="A747">
            <v>520077</v>
          </cell>
          <cell r="B747" t="str">
            <v xml:space="preserve">جهان صقر </v>
          </cell>
          <cell r="C747" t="str">
            <v>حسام</v>
          </cell>
          <cell r="D747" t="str">
            <v>حلوة</v>
          </cell>
          <cell r="E747" t="str">
            <v>الثالثة</v>
          </cell>
          <cell r="F747" t="str">
            <v/>
          </cell>
        </row>
        <row r="748">
          <cell r="A748">
            <v>520085</v>
          </cell>
          <cell r="B748" t="str">
            <v xml:space="preserve">جيسيكا عبود </v>
          </cell>
          <cell r="C748" t="str">
            <v xml:space="preserve">فادي </v>
          </cell>
          <cell r="D748" t="str">
            <v>لونا</v>
          </cell>
          <cell r="E748" t="str">
            <v>الرابعة</v>
          </cell>
          <cell r="F748" t="str">
            <v/>
          </cell>
        </row>
        <row r="749">
          <cell r="A749">
            <v>520086</v>
          </cell>
          <cell r="B749" t="str">
            <v>جيهان الطريفي</v>
          </cell>
          <cell r="C749" t="str">
            <v>فوزي</v>
          </cell>
          <cell r="D749" t="str">
            <v>ميسون</v>
          </cell>
          <cell r="E749" t="str">
            <v>الرابعة</v>
          </cell>
          <cell r="F749" t="str">
            <v/>
          </cell>
        </row>
        <row r="750">
          <cell r="A750">
            <v>520093</v>
          </cell>
          <cell r="B750" t="str">
            <v>حسناء محمد</v>
          </cell>
          <cell r="C750" t="str">
            <v>بدر</v>
          </cell>
          <cell r="D750" t="str">
            <v>سهام</v>
          </cell>
          <cell r="E750" t="str">
            <v>الثالثة</v>
          </cell>
          <cell r="F750" t="str">
            <v>مستنفذ فصل اول 2023-2024</v>
          </cell>
        </row>
        <row r="751">
          <cell r="A751">
            <v>520096</v>
          </cell>
          <cell r="B751" t="str">
            <v>حلا عمران</v>
          </cell>
          <cell r="C751" t="str">
            <v>سمير</v>
          </cell>
          <cell r="D751" t="str">
            <v>منى</v>
          </cell>
          <cell r="E751" t="str">
            <v>الثاتية</v>
          </cell>
          <cell r="F751" t="str">
            <v/>
          </cell>
        </row>
        <row r="752">
          <cell r="A752">
            <v>520110</v>
          </cell>
          <cell r="B752" t="str">
            <v>حنين يوسف</v>
          </cell>
          <cell r="C752" t="str">
            <v>عبد الكريم</v>
          </cell>
          <cell r="D752" t="str">
            <v>منى</v>
          </cell>
          <cell r="E752" t="str">
            <v>الرابعة</v>
          </cell>
          <cell r="F752" t="str">
            <v>مستنفذ فصل اول 2023-2024</v>
          </cell>
        </row>
        <row r="753">
          <cell r="A753">
            <v>520111</v>
          </cell>
          <cell r="B753" t="str">
            <v>حنين ادم</v>
          </cell>
          <cell r="C753" t="str">
            <v>يوسف</v>
          </cell>
          <cell r="D753" t="str">
            <v>صفاء</v>
          </cell>
          <cell r="E753" t="str">
            <v>الرابعة</v>
          </cell>
          <cell r="F753" t="str">
            <v/>
          </cell>
        </row>
        <row r="754">
          <cell r="A754">
            <v>520117</v>
          </cell>
          <cell r="B754" t="str">
            <v xml:space="preserve">خديجة الحمصي </v>
          </cell>
          <cell r="C754" t="str">
            <v xml:space="preserve">محمد اديب </v>
          </cell>
          <cell r="D754" t="str">
            <v>غادة</v>
          </cell>
          <cell r="E754" t="str">
            <v>الثالثة</v>
          </cell>
          <cell r="F754" t="str">
            <v>مستنفذ فصل اول 2023-2024</v>
          </cell>
        </row>
        <row r="755">
          <cell r="A755">
            <v>520120</v>
          </cell>
          <cell r="B755" t="str">
            <v xml:space="preserve">خديجة دغمش </v>
          </cell>
          <cell r="C755" t="str">
            <v xml:space="preserve">ايمن </v>
          </cell>
          <cell r="D755" t="str">
            <v>خوله</v>
          </cell>
          <cell r="E755" t="str">
            <v>الرابعة</v>
          </cell>
          <cell r="F755" t="str">
            <v/>
          </cell>
        </row>
        <row r="756">
          <cell r="A756">
            <v>520130</v>
          </cell>
          <cell r="B756" t="str">
            <v xml:space="preserve">خلود مهتدي </v>
          </cell>
          <cell r="C756" t="str">
            <v xml:space="preserve">وليد </v>
          </cell>
          <cell r="D756" t="str">
            <v>حنان</v>
          </cell>
          <cell r="E756" t="str">
            <v>الثالثة</v>
          </cell>
          <cell r="F756" t="str">
            <v/>
          </cell>
        </row>
        <row r="757">
          <cell r="A757">
            <v>520131</v>
          </cell>
          <cell r="B757" t="str">
            <v xml:space="preserve">خنساء البدوي </v>
          </cell>
          <cell r="C757" t="str">
            <v xml:space="preserve">وليد </v>
          </cell>
          <cell r="D757" t="str">
            <v>فاطمة</v>
          </cell>
          <cell r="E757" t="str">
            <v>الرابعة</v>
          </cell>
          <cell r="F757" t="str">
            <v/>
          </cell>
        </row>
        <row r="758">
          <cell r="A758">
            <v>520134</v>
          </cell>
          <cell r="B758" t="str">
            <v>خولة مرعي</v>
          </cell>
          <cell r="C758" t="str">
            <v>عبد المجيد</v>
          </cell>
          <cell r="D758" t="str">
            <v>رضيه</v>
          </cell>
          <cell r="E758" t="str">
            <v>الرابعة</v>
          </cell>
          <cell r="F758" t="str">
            <v/>
          </cell>
        </row>
        <row r="759">
          <cell r="A759">
            <v>520140</v>
          </cell>
          <cell r="B759" t="str">
            <v xml:space="preserve">دالين المحمد </v>
          </cell>
          <cell r="C759" t="str">
            <v xml:space="preserve">صلاح </v>
          </cell>
          <cell r="D759" t="str">
            <v>مريم</v>
          </cell>
          <cell r="E759" t="str">
            <v>الرابعة</v>
          </cell>
          <cell r="F759" t="str">
            <v/>
          </cell>
        </row>
        <row r="760">
          <cell r="A760">
            <v>520143</v>
          </cell>
          <cell r="B760" t="str">
            <v xml:space="preserve">دانيا كعدان </v>
          </cell>
          <cell r="C760" t="str">
            <v xml:space="preserve">هيثم </v>
          </cell>
          <cell r="D760" t="str">
            <v>سلوى</v>
          </cell>
          <cell r="E760" t="str">
            <v>الرابعة</v>
          </cell>
          <cell r="F760" t="str">
            <v/>
          </cell>
        </row>
        <row r="761">
          <cell r="A761">
            <v>520145</v>
          </cell>
          <cell r="B761" t="str">
            <v>دانية الخطيب</v>
          </cell>
          <cell r="C761" t="str">
            <v>محمد نعيم</v>
          </cell>
          <cell r="D761" t="str">
            <v>عبير</v>
          </cell>
          <cell r="E761" t="str">
            <v>الثا نية</v>
          </cell>
          <cell r="F761" t="str">
            <v/>
          </cell>
        </row>
        <row r="762">
          <cell r="A762">
            <v>520160</v>
          </cell>
          <cell r="B762" t="str">
            <v xml:space="preserve">دعاء الرفاعي </v>
          </cell>
          <cell r="C762" t="str">
            <v xml:space="preserve">تركي </v>
          </cell>
          <cell r="D762" t="str">
            <v>الهام</v>
          </cell>
          <cell r="E762" t="str">
            <v>الرابعة</v>
          </cell>
          <cell r="F762" t="str">
            <v/>
          </cell>
        </row>
        <row r="763">
          <cell r="A763">
            <v>520171</v>
          </cell>
          <cell r="B763" t="str">
            <v xml:space="preserve">دعاء خشة </v>
          </cell>
          <cell r="C763" t="str">
            <v xml:space="preserve">محمد مازن </v>
          </cell>
          <cell r="D763" t="str">
            <v>رحاب</v>
          </cell>
          <cell r="E763" t="str">
            <v>الرابعة</v>
          </cell>
          <cell r="F763" t="str">
            <v/>
          </cell>
        </row>
        <row r="764">
          <cell r="A764">
            <v>520173</v>
          </cell>
          <cell r="B764" t="str">
            <v>دعاء عبد ربه</v>
          </cell>
          <cell r="C764" t="str">
            <v>محمد امين</v>
          </cell>
          <cell r="D764" t="str">
            <v>رحمه</v>
          </cell>
          <cell r="E764" t="str">
            <v>الرابعة</v>
          </cell>
          <cell r="F764" t="str">
            <v>مستنفذ فصل اول 2023-2024</v>
          </cell>
        </row>
        <row r="765">
          <cell r="A765">
            <v>520177</v>
          </cell>
          <cell r="B765" t="str">
            <v>دعاء فزع</v>
          </cell>
          <cell r="C765" t="str">
            <v>ايمن</v>
          </cell>
          <cell r="D765" t="str">
            <v>خوله</v>
          </cell>
          <cell r="E765" t="str">
            <v>الرابعة</v>
          </cell>
          <cell r="F765" t="str">
            <v/>
          </cell>
        </row>
        <row r="766">
          <cell r="A766">
            <v>520186</v>
          </cell>
          <cell r="B766" t="str">
            <v xml:space="preserve">دوناي اسماعيل </v>
          </cell>
          <cell r="C766" t="str">
            <v xml:space="preserve">محمد </v>
          </cell>
          <cell r="D766" t="str">
            <v>بارنية</v>
          </cell>
          <cell r="E766" t="str">
            <v>الرابعة</v>
          </cell>
          <cell r="F766" t="str">
            <v/>
          </cell>
        </row>
        <row r="767">
          <cell r="A767">
            <v>520193</v>
          </cell>
          <cell r="B767" t="str">
            <v xml:space="preserve">ديما رمو </v>
          </cell>
          <cell r="C767" t="str">
            <v xml:space="preserve">محمد امين </v>
          </cell>
          <cell r="D767" t="str">
            <v>هبة</v>
          </cell>
          <cell r="E767" t="str">
            <v>الثالثة</v>
          </cell>
          <cell r="F767" t="str">
            <v>مستنفذ فصل اول 2023-2024</v>
          </cell>
        </row>
        <row r="768">
          <cell r="A768">
            <v>520200</v>
          </cell>
          <cell r="B768" t="str">
            <v xml:space="preserve">ديمه عماد </v>
          </cell>
          <cell r="C768" t="str">
            <v>نور الدين</v>
          </cell>
          <cell r="D768" t="str">
            <v>غاليه</v>
          </cell>
          <cell r="E768" t="str">
            <v>الرابعة</v>
          </cell>
          <cell r="F768" t="str">
            <v>مستنفذ فصل اول 2023-2024</v>
          </cell>
        </row>
        <row r="769">
          <cell r="A769">
            <v>520209</v>
          </cell>
          <cell r="B769" t="str">
            <v xml:space="preserve">رئيفة بكار </v>
          </cell>
          <cell r="C769" t="str">
            <v>محمد</v>
          </cell>
          <cell r="D769" t="str">
            <v>جميله</v>
          </cell>
          <cell r="E769" t="str">
            <v>الثالثة</v>
          </cell>
          <cell r="F769" t="str">
            <v/>
          </cell>
        </row>
        <row r="770">
          <cell r="A770">
            <v>520210</v>
          </cell>
          <cell r="B770" t="str">
            <v xml:space="preserve">رائدة علي </v>
          </cell>
          <cell r="C770" t="str">
            <v xml:space="preserve">هاشم </v>
          </cell>
          <cell r="D770" t="str">
            <v>سوريا</v>
          </cell>
          <cell r="E770" t="str">
            <v>الرابعة</v>
          </cell>
          <cell r="F770" t="str">
            <v/>
          </cell>
        </row>
        <row r="771">
          <cell r="A771">
            <v>520215</v>
          </cell>
          <cell r="B771" t="str">
            <v>راما البيطار</v>
          </cell>
          <cell r="C771" t="str">
            <v>محمد سليم</v>
          </cell>
          <cell r="D771" t="str">
            <v>حنان</v>
          </cell>
          <cell r="E771" t="str">
            <v>الرابعة</v>
          </cell>
          <cell r="F771" t="str">
            <v/>
          </cell>
        </row>
        <row r="772">
          <cell r="A772">
            <v>520216</v>
          </cell>
          <cell r="B772" t="str">
            <v xml:space="preserve">راما الجدعان </v>
          </cell>
          <cell r="C772" t="str">
            <v xml:space="preserve">جمال </v>
          </cell>
          <cell r="D772" t="str">
            <v>صباح</v>
          </cell>
          <cell r="E772" t="str">
            <v>الرابعة</v>
          </cell>
          <cell r="F772" t="str">
            <v/>
          </cell>
        </row>
        <row r="773">
          <cell r="A773">
            <v>520219</v>
          </cell>
          <cell r="B773" t="str">
            <v xml:space="preserve">راما الغبرة </v>
          </cell>
          <cell r="C773" t="str">
            <v xml:space="preserve">حسين </v>
          </cell>
          <cell r="D773" t="str">
            <v>ابتسام</v>
          </cell>
          <cell r="E773" t="str">
            <v>الرابعة</v>
          </cell>
          <cell r="F773" t="str">
            <v/>
          </cell>
        </row>
        <row r="774">
          <cell r="A774">
            <v>520224</v>
          </cell>
          <cell r="B774" t="str">
            <v xml:space="preserve">راما دالاتي </v>
          </cell>
          <cell r="C774" t="str">
            <v xml:space="preserve">فهد الدين </v>
          </cell>
          <cell r="D774" t="str">
            <v>سوسن</v>
          </cell>
          <cell r="E774" t="str">
            <v>الرابعة</v>
          </cell>
          <cell r="F774" t="str">
            <v/>
          </cell>
        </row>
        <row r="775">
          <cell r="A775">
            <v>520226</v>
          </cell>
          <cell r="B775" t="str">
            <v>راما طلي</v>
          </cell>
          <cell r="C775" t="str">
            <v>عمران</v>
          </cell>
          <cell r="D775" t="str">
            <v>اميره</v>
          </cell>
          <cell r="E775" t="str">
            <v>الرابعة</v>
          </cell>
          <cell r="F775" t="str">
            <v>مستنفذ فصل اول 2023-2024</v>
          </cell>
        </row>
        <row r="776">
          <cell r="A776">
            <v>520231</v>
          </cell>
          <cell r="B776" t="str">
            <v xml:space="preserve">راما مارديني </v>
          </cell>
          <cell r="C776" t="str">
            <v>محمدسليمان</v>
          </cell>
          <cell r="D776" t="str">
            <v>صفاء</v>
          </cell>
          <cell r="E776" t="str">
            <v>الرابعة</v>
          </cell>
          <cell r="F776" t="str">
            <v/>
          </cell>
        </row>
        <row r="777">
          <cell r="A777">
            <v>520236</v>
          </cell>
          <cell r="B777" t="str">
            <v xml:space="preserve">رانيا الدهنة </v>
          </cell>
          <cell r="C777" t="str">
            <v xml:space="preserve">غسان </v>
          </cell>
          <cell r="D777" t="str">
            <v>هند</v>
          </cell>
          <cell r="E777" t="str">
            <v>الثالثة</v>
          </cell>
          <cell r="F777" t="str">
            <v/>
          </cell>
        </row>
        <row r="778">
          <cell r="A778">
            <v>520242</v>
          </cell>
          <cell r="B778" t="str">
            <v xml:space="preserve">رانيا قنواتي </v>
          </cell>
          <cell r="C778" t="str">
            <v xml:space="preserve">محمد سالم </v>
          </cell>
          <cell r="D778" t="str">
            <v>اميرة</v>
          </cell>
          <cell r="E778" t="str">
            <v>الرابعة</v>
          </cell>
          <cell r="F778" t="str">
            <v/>
          </cell>
        </row>
        <row r="779">
          <cell r="A779">
            <v>520243</v>
          </cell>
          <cell r="B779" t="str">
            <v xml:space="preserve">رانية الصمل </v>
          </cell>
          <cell r="C779" t="str">
            <v xml:space="preserve">ابراهيم </v>
          </cell>
          <cell r="D779" t="str">
            <v>نادره</v>
          </cell>
          <cell r="E779" t="str">
            <v>الرابعة</v>
          </cell>
          <cell r="F779" t="str">
            <v/>
          </cell>
        </row>
        <row r="780">
          <cell r="A780">
            <v>520248</v>
          </cell>
          <cell r="B780" t="str">
            <v>ربا رجب</v>
          </cell>
          <cell r="C780" t="str">
            <v>محمد ديب</v>
          </cell>
          <cell r="D780" t="str">
            <v/>
          </cell>
          <cell r="E780" t="str">
            <v>الرابعة</v>
          </cell>
          <cell r="F780" t="str">
            <v/>
          </cell>
        </row>
        <row r="781">
          <cell r="A781">
            <v>520254</v>
          </cell>
          <cell r="B781" t="str">
            <v xml:space="preserve">ربى الزايد </v>
          </cell>
          <cell r="C781" t="str">
            <v xml:space="preserve">محمود </v>
          </cell>
          <cell r="D781" t="str">
            <v>مها</v>
          </cell>
          <cell r="E781" t="str">
            <v>الثالثة</v>
          </cell>
          <cell r="F781" t="str">
            <v/>
          </cell>
        </row>
        <row r="782">
          <cell r="A782">
            <v>520263</v>
          </cell>
          <cell r="B782" t="str">
            <v xml:space="preserve">رحاب الحناوي </v>
          </cell>
          <cell r="C782" t="str">
            <v xml:space="preserve">فايز </v>
          </cell>
          <cell r="D782" t="str">
            <v>سلامه</v>
          </cell>
          <cell r="E782" t="str">
            <v>الثالثة</v>
          </cell>
          <cell r="F782" t="str">
            <v/>
          </cell>
        </row>
        <row r="783">
          <cell r="A783">
            <v>520266</v>
          </cell>
          <cell r="B783" t="str">
            <v>راما طلي</v>
          </cell>
          <cell r="C783" t="str">
            <v>عمران</v>
          </cell>
          <cell r="D783" t="str">
            <v>اميرة</v>
          </cell>
          <cell r="E783" t="str">
            <v>الرابعة</v>
          </cell>
          <cell r="F783" t="str">
            <v/>
          </cell>
        </row>
        <row r="784">
          <cell r="A784">
            <v>520267</v>
          </cell>
          <cell r="B784" t="str">
            <v xml:space="preserve">رحمة العبدالله </v>
          </cell>
          <cell r="C784" t="str">
            <v xml:space="preserve">خالد </v>
          </cell>
          <cell r="D784" t="str">
            <v>نهله</v>
          </cell>
          <cell r="E784" t="str">
            <v>الرابعة</v>
          </cell>
          <cell r="F784" t="str">
            <v/>
          </cell>
        </row>
        <row r="785">
          <cell r="A785">
            <v>520269</v>
          </cell>
          <cell r="B785" t="str">
            <v>رزان أبو طاره</v>
          </cell>
          <cell r="C785" t="str">
            <v>خالد</v>
          </cell>
          <cell r="D785" t="str">
            <v>عليا</v>
          </cell>
          <cell r="E785" t="str">
            <v>الثالثة</v>
          </cell>
          <cell r="F785" t="str">
            <v/>
          </cell>
        </row>
        <row r="786">
          <cell r="A786">
            <v>520273</v>
          </cell>
          <cell r="B786" t="str">
            <v xml:space="preserve">رزان القصيباتي </v>
          </cell>
          <cell r="C786" t="str">
            <v xml:space="preserve">احمد </v>
          </cell>
          <cell r="D786" t="str">
            <v>شهناز</v>
          </cell>
          <cell r="E786" t="str">
            <v>الثاتية</v>
          </cell>
          <cell r="F786" t="str">
            <v/>
          </cell>
        </row>
        <row r="787">
          <cell r="A787">
            <v>520278</v>
          </cell>
          <cell r="B787" t="str">
            <v xml:space="preserve">رشا الحاج علي </v>
          </cell>
          <cell r="C787" t="str">
            <v>سليمان</v>
          </cell>
          <cell r="D787" t="str">
            <v>روضه</v>
          </cell>
          <cell r="E787" t="str">
            <v>الثاتية</v>
          </cell>
          <cell r="F787" t="str">
            <v/>
          </cell>
        </row>
        <row r="788">
          <cell r="A788">
            <v>520284</v>
          </cell>
          <cell r="B788" t="str">
            <v xml:space="preserve">رشا حمو </v>
          </cell>
          <cell r="C788" t="str">
            <v xml:space="preserve">رشاد </v>
          </cell>
          <cell r="D788" t="str">
            <v>مارا</v>
          </cell>
          <cell r="E788" t="str">
            <v>الرابعة</v>
          </cell>
          <cell r="F788" t="str">
            <v/>
          </cell>
        </row>
        <row r="789">
          <cell r="A789">
            <v>520291</v>
          </cell>
          <cell r="B789" t="str">
            <v xml:space="preserve">رشا محرز </v>
          </cell>
          <cell r="C789" t="str">
            <v>فارس</v>
          </cell>
          <cell r="D789" t="str">
            <v>وجيهه</v>
          </cell>
          <cell r="E789" t="str">
            <v>الرابعة</v>
          </cell>
          <cell r="F789" t="str">
            <v>مستنفذ فصل اول 2023-2024</v>
          </cell>
        </row>
        <row r="790">
          <cell r="A790">
            <v>520292</v>
          </cell>
          <cell r="B790" t="str">
            <v>رشا محمود</v>
          </cell>
          <cell r="C790" t="str">
            <v>محمد</v>
          </cell>
          <cell r="D790" t="str">
            <v>حيات</v>
          </cell>
          <cell r="E790" t="str">
            <v>الرابعة</v>
          </cell>
          <cell r="F790" t="str">
            <v/>
          </cell>
        </row>
        <row r="791">
          <cell r="A791">
            <v>520294</v>
          </cell>
          <cell r="B791" t="str">
            <v xml:space="preserve">رشا مرعي </v>
          </cell>
          <cell r="C791" t="str">
            <v xml:space="preserve">زياد </v>
          </cell>
          <cell r="D791" t="str">
            <v>مها</v>
          </cell>
          <cell r="E791" t="str">
            <v>الثالثة</v>
          </cell>
          <cell r="F791" t="str">
            <v>مستنفذ فصل اول 2023-2024</v>
          </cell>
        </row>
        <row r="792">
          <cell r="A792">
            <v>520297</v>
          </cell>
          <cell r="B792" t="str">
            <v xml:space="preserve">رشا يوسف </v>
          </cell>
          <cell r="C792" t="str">
            <v xml:space="preserve">عيسى </v>
          </cell>
          <cell r="D792" t="str">
            <v>فاطمة</v>
          </cell>
          <cell r="E792" t="str">
            <v>الرابعة</v>
          </cell>
          <cell r="F792" t="str">
            <v/>
          </cell>
        </row>
        <row r="793">
          <cell r="A793">
            <v>520310</v>
          </cell>
          <cell r="B793" t="str">
            <v xml:space="preserve">رغدالتحفة </v>
          </cell>
          <cell r="C793" t="str">
            <v xml:space="preserve">مسلم </v>
          </cell>
          <cell r="D793" t="str">
            <v>سمر</v>
          </cell>
          <cell r="E793" t="str">
            <v>الثا نية</v>
          </cell>
          <cell r="F793" t="str">
            <v/>
          </cell>
        </row>
        <row r="794">
          <cell r="A794">
            <v>520314</v>
          </cell>
          <cell r="B794" t="str">
            <v xml:space="preserve">رفل بقلي </v>
          </cell>
          <cell r="C794" t="str">
            <v xml:space="preserve">طالب عبد الحسين </v>
          </cell>
          <cell r="D794" t="str">
            <v>عفاف</v>
          </cell>
          <cell r="E794" t="str">
            <v>الثالثة</v>
          </cell>
          <cell r="F794" t="str">
            <v>مستنفذ فصل اول 2023-2024</v>
          </cell>
        </row>
        <row r="795">
          <cell r="A795">
            <v>520316</v>
          </cell>
          <cell r="B795" t="str">
            <v xml:space="preserve">رقية القطان </v>
          </cell>
          <cell r="C795" t="str">
            <v xml:space="preserve">سمير </v>
          </cell>
          <cell r="D795" t="str">
            <v>نوار</v>
          </cell>
          <cell r="E795" t="str">
            <v>الثالثة</v>
          </cell>
          <cell r="F795" t="str">
            <v/>
          </cell>
        </row>
        <row r="796">
          <cell r="A796">
            <v>520327</v>
          </cell>
          <cell r="B796" t="str">
            <v>رنا الكردي</v>
          </cell>
          <cell r="C796" t="str">
            <v>محمد نزير</v>
          </cell>
          <cell r="D796" t="str">
            <v>منا</v>
          </cell>
          <cell r="E796" t="str">
            <v>الثالثة</v>
          </cell>
          <cell r="F796" t="str">
            <v/>
          </cell>
        </row>
        <row r="797">
          <cell r="A797">
            <v>520339</v>
          </cell>
          <cell r="B797" t="str">
            <v xml:space="preserve">رند عبد الرحيم </v>
          </cell>
          <cell r="C797" t="str">
            <v xml:space="preserve">هيسم </v>
          </cell>
          <cell r="D797" t="str">
            <v>تهاني</v>
          </cell>
          <cell r="E797" t="str">
            <v>الرابعة</v>
          </cell>
          <cell r="F797" t="str">
            <v/>
          </cell>
        </row>
        <row r="798">
          <cell r="A798">
            <v>520350</v>
          </cell>
          <cell r="B798" t="str">
            <v xml:space="preserve">رنيم بدر </v>
          </cell>
          <cell r="C798" t="str">
            <v xml:space="preserve">محمود </v>
          </cell>
          <cell r="D798" t="str">
            <v>سهى</v>
          </cell>
          <cell r="E798" t="str">
            <v>الرابعة</v>
          </cell>
          <cell r="F798" t="str">
            <v/>
          </cell>
        </row>
        <row r="799">
          <cell r="A799">
            <v>520353</v>
          </cell>
          <cell r="B799" t="str">
            <v>رنيم سرة</v>
          </cell>
          <cell r="C799" t="str">
            <v>رضوان</v>
          </cell>
          <cell r="D799" t="str">
            <v/>
          </cell>
          <cell r="E799" t="str">
            <v>الثالثة</v>
          </cell>
          <cell r="F799" t="str">
            <v/>
          </cell>
        </row>
        <row r="800">
          <cell r="A800">
            <v>520366</v>
          </cell>
          <cell r="B800" t="str">
            <v>رهف ابو شاله</v>
          </cell>
          <cell r="C800" t="str">
            <v>يوسف</v>
          </cell>
          <cell r="D800" t="str">
            <v>هدى</v>
          </cell>
          <cell r="E800" t="str">
            <v>الثاتية</v>
          </cell>
          <cell r="F800" t="str">
            <v/>
          </cell>
        </row>
        <row r="801">
          <cell r="A801">
            <v>520369</v>
          </cell>
          <cell r="B801" t="str">
            <v xml:space="preserve">رهف الخاوندي </v>
          </cell>
          <cell r="C801" t="str">
            <v xml:space="preserve">محمد علي </v>
          </cell>
          <cell r="D801" t="str">
            <v>غاده</v>
          </cell>
          <cell r="E801" t="str">
            <v>الرابعة</v>
          </cell>
          <cell r="F801" t="str">
            <v>مستنفذ فصل اول 2023-2024</v>
          </cell>
        </row>
        <row r="802">
          <cell r="A802">
            <v>520376</v>
          </cell>
          <cell r="B802" t="str">
            <v>رهف الهرباوي</v>
          </cell>
          <cell r="C802" t="str">
            <v>احمد</v>
          </cell>
          <cell r="D802" t="str">
            <v>ناديا</v>
          </cell>
          <cell r="E802" t="str">
            <v>الرابعة</v>
          </cell>
          <cell r="F802" t="str">
            <v/>
          </cell>
        </row>
        <row r="803">
          <cell r="A803">
            <v>520381</v>
          </cell>
          <cell r="B803" t="str">
            <v xml:space="preserve">رهف شمس الدين </v>
          </cell>
          <cell r="C803" t="str">
            <v xml:space="preserve">زياد </v>
          </cell>
          <cell r="D803" t="str">
            <v>وفاء</v>
          </cell>
          <cell r="E803" t="str">
            <v>الرابعة</v>
          </cell>
          <cell r="F803" t="str">
            <v/>
          </cell>
        </row>
        <row r="804">
          <cell r="A804">
            <v>520383</v>
          </cell>
          <cell r="B804" t="str">
            <v>رهف عبيد</v>
          </cell>
          <cell r="C804" t="str">
            <v>منصور</v>
          </cell>
          <cell r="D804" t="str">
            <v>ندا</v>
          </cell>
          <cell r="E804" t="str">
            <v>الرابعة</v>
          </cell>
          <cell r="F804" t="str">
            <v/>
          </cell>
        </row>
        <row r="805">
          <cell r="A805">
            <v>520384</v>
          </cell>
          <cell r="B805" t="str">
            <v>رهف فروج</v>
          </cell>
          <cell r="C805" t="str">
            <v xml:space="preserve">منصور </v>
          </cell>
          <cell r="D805" t="str">
            <v>ندا</v>
          </cell>
          <cell r="E805" t="str">
            <v>الثالثة</v>
          </cell>
          <cell r="F805" t="str">
            <v/>
          </cell>
        </row>
        <row r="806">
          <cell r="A806">
            <v>520389</v>
          </cell>
          <cell r="B806" t="str">
            <v xml:space="preserve">روان الحامض </v>
          </cell>
          <cell r="C806" t="str">
            <v xml:space="preserve">خليل </v>
          </cell>
          <cell r="D806" t="str">
            <v>هويدا</v>
          </cell>
          <cell r="E806" t="str">
            <v>الثا نية</v>
          </cell>
          <cell r="F806" t="str">
            <v/>
          </cell>
        </row>
        <row r="807">
          <cell r="A807">
            <v>520391</v>
          </cell>
          <cell r="B807" t="str">
            <v>روان الخلف</v>
          </cell>
          <cell r="C807" t="str">
            <v>محمد</v>
          </cell>
          <cell r="D807" t="str">
            <v>وفاء</v>
          </cell>
          <cell r="E807" t="str">
            <v>الرابعة</v>
          </cell>
          <cell r="F807" t="str">
            <v/>
          </cell>
        </row>
        <row r="808">
          <cell r="A808">
            <v>520395</v>
          </cell>
          <cell r="B808" t="str">
            <v xml:space="preserve">روان الهابط </v>
          </cell>
          <cell r="C808" t="str">
            <v xml:space="preserve">هاني </v>
          </cell>
          <cell r="D808" t="str">
            <v>ابتسام</v>
          </cell>
          <cell r="E808" t="str">
            <v>الرابعة</v>
          </cell>
          <cell r="F808" t="str">
            <v/>
          </cell>
        </row>
        <row r="809">
          <cell r="A809">
            <v>520399</v>
          </cell>
          <cell r="B809" t="str">
            <v>روان زهرة</v>
          </cell>
          <cell r="C809" t="str">
            <v xml:space="preserve">محمد </v>
          </cell>
          <cell r="D809" t="str">
            <v>لمياء</v>
          </cell>
          <cell r="E809" t="str">
            <v>الرابعة</v>
          </cell>
          <cell r="F809" t="str">
            <v>مستنفذ فصل اول 2023-2024</v>
          </cell>
        </row>
        <row r="810">
          <cell r="A810">
            <v>520400</v>
          </cell>
          <cell r="B810" t="str">
            <v>روان سماق</v>
          </cell>
          <cell r="C810" t="str">
            <v>عامر</v>
          </cell>
          <cell r="D810" t="str">
            <v>ساميه</v>
          </cell>
          <cell r="E810" t="str">
            <v>الرابعة</v>
          </cell>
          <cell r="F810" t="str">
            <v/>
          </cell>
        </row>
        <row r="811">
          <cell r="A811">
            <v>520404</v>
          </cell>
          <cell r="B811" t="str">
            <v>روز الاسعد</v>
          </cell>
          <cell r="C811" t="str">
            <v>طلال</v>
          </cell>
          <cell r="D811" t="str">
            <v>صبحيه</v>
          </cell>
          <cell r="E811" t="str">
            <v>الثالثة</v>
          </cell>
          <cell r="F811" t="str">
            <v/>
          </cell>
        </row>
        <row r="812">
          <cell r="A812">
            <v>520415</v>
          </cell>
          <cell r="B812" t="str">
            <v>رولا قاسم</v>
          </cell>
          <cell r="C812" t="str">
            <v>عبد الكريم</v>
          </cell>
          <cell r="D812" t="str">
            <v>نديمه</v>
          </cell>
          <cell r="E812" t="str">
            <v>الرابعة</v>
          </cell>
          <cell r="F812" t="str">
            <v/>
          </cell>
        </row>
        <row r="813">
          <cell r="A813">
            <v>520416</v>
          </cell>
          <cell r="B813" t="str">
            <v xml:space="preserve">رولا قطان </v>
          </cell>
          <cell r="C813" t="str">
            <v xml:space="preserve">نزار </v>
          </cell>
          <cell r="D813" t="str">
            <v>ايمان</v>
          </cell>
          <cell r="E813" t="str">
            <v>الرابعة</v>
          </cell>
          <cell r="F813" t="str">
            <v>مستنفذ فصل اول 2023-2024</v>
          </cell>
        </row>
        <row r="814">
          <cell r="A814">
            <v>520417</v>
          </cell>
          <cell r="B814" t="str">
            <v>رولا محمد</v>
          </cell>
          <cell r="C814" t="str">
            <v>يوسف</v>
          </cell>
          <cell r="D814" t="str">
            <v>فوزي</v>
          </cell>
          <cell r="E814" t="str">
            <v>الثالثة</v>
          </cell>
          <cell r="F814" t="str">
            <v/>
          </cell>
        </row>
        <row r="815">
          <cell r="A815">
            <v>520427</v>
          </cell>
          <cell r="B815" t="str">
            <v xml:space="preserve">ريم العجمي </v>
          </cell>
          <cell r="C815" t="str">
            <v>بشار</v>
          </cell>
          <cell r="D815" t="str">
            <v>منى</v>
          </cell>
          <cell r="E815" t="str">
            <v>الرابعة</v>
          </cell>
          <cell r="F815" t="str">
            <v/>
          </cell>
        </row>
        <row r="816">
          <cell r="A816">
            <v>520436</v>
          </cell>
          <cell r="B816" t="str">
            <v xml:space="preserve">ريم حنوف </v>
          </cell>
          <cell r="C816" t="str">
            <v xml:space="preserve">علي </v>
          </cell>
          <cell r="D816" t="str">
            <v>كرام</v>
          </cell>
          <cell r="E816" t="str">
            <v>الرابعة</v>
          </cell>
          <cell r="F816" t="str">
            <v/>
          </cell>
        </row>
        <row r="817">
          <cell r="A817">
            <v>520443</v>
          </cell>
          <cell r="B817" t="str">
            <v>ريم صليبي</v>
          </cell>
          <cell r="C817" t="str">
            <v>موفق</v>
          </cell>
          <cell r="D817" t="str">
            <v>باسمه</v>
          </cell>
          <cell r="E817" t="str">
            <v>الثا نية</v>
          </cell>
          <cell r="F817" t="str">
            <v/>
          </cell>
        </row>
        <row r="818">
          <cell r="A818">
            <v>520448</v>
          </cell>
          <cell r="B818" t="str">
            <v xml:space="preserve">ريم مزاوي </v>
          </cell>
          <cell r="C818" t="str">
            <v>احمد</v>
          </cell>
          <cell r="D818" t="str">
            <v>رندى</v>
          </cell>
          <cell r="E818" t="str">
            <v>الثالثة</v>
          </cell>
          <cell r="F818" t="str">
            <v/>
          </cell>
        </row>
        <row r="819">
          <cell r="A819">
            <v>520455</v>
          </cell>
          <cell r="B819" t="str">
            <v xml:space="preserve">ريما خلاف </v>
          </cell>
          <cell r="C819" t="str">
            <v xml:space="preserve">عفيف </v>
          </cell>
          <cell r="D819" t="str">
            <v>ساميه</v>
          </cell>
          <cell r="E819" t="str">
            <v>الربعة حديث</v>
          </cell>
          <cell r="F819" t="str">
            <v/>
          </cell>
        </row>
        <row r="820">
          <cell r="A820">
            <v>520456</v>
          </cell>
          <cell r="B820" t="str">
            <v xml:space="preserve">ريما رومية </v>
          </cell>
          <cell r="C820" t="str">
            <v xml:space="preserve">خالد </v>
          </cell>
          <cell r="D820" t="str">
            <v>نها</v>
          </cell>
          <cell r="E820" t="str">
            <v>الثاتية</v>
          </cell>
          <cell r="F820" t="str">
            <v/>
          </cell>
        </row>
        <row r="821">
          <cell r="A821">
            <v>520463</v>
          </cell>
          <cell r="B821" t="str">
            <v xml:space="preserve">ريما غريب </v>
          </cell>
          <cell r="C821" t="str">
            <v xml:space="preserve">محمود </v>
          </cell>
          <cell r="D821" t="str">
            <v>نوال</v>
          </cell>
          <cell r="E821" t="str">
            <v>الثا نية</v>
          </cell>
          <cell r="F821" t="str">
            <v/>
          </cell>
        </row>
        <row r="822">
          <cell r="A822">
            <v>520468</v>
          </cell>
          <cell r="B822" t="str">
            <v xml:space="preserve">ريمة اسماعيل </v>
          </cell>
          <cell r="C822" t="str">
            <v xml:space="preserve">احمد </v>
          </cell>
          <cell r="D822" t="str">
            <v>سمر</v>
          </cell>
          <cell r="E822" t="str">
            <v>الرابعة</v>
          </cell>
          <cell r="F822" t="str">
            <v>مستنفذ فصل اول 2023-2024</v>
          </cell>
        </row>
        <row r="823">
          <cell r="A823">
            <v>520471</v>
          </cell>
          <cell r="B823" t="str">
            <v>ريهام شمندور</v>
          </cell>
          <cell r="C823" t="str">
            <v>وحيد</v>
          </cell>
          <cell r="D823" t="str">
            <v>رغداء</v>
          </cell>
          <cell r="E823" t="str">
            <v>الثالثة</v>
          </cell>
          <cell r="F823" t="str">
            <v/>
          </cell>
        </row>
        <row r="824">
          <cell r="A824">
            <v>520474</v>
          </cell>
          <cell r="B824" t="str">
            <v>زمزم الحاج</v>
          </cell>
          <cell r="C824" t="str">
            <v>تيسير</v>
          </cell>
          <cell r="D824" t="str">
            <v>شيخه خليل</v>
          </cell>
          <cell r="E824" t="str">
            <v>الرابعة</v>
          </cell>
          <cell r="F824" t="str">
            <v/>
          </cell>
        </row>
        <row r="825">
          <cell r="A825">
            <v>520477</v>
          </cell>
          <cell r="B825" t="str">
            <v xml:space="preserve">زهراء صيداوي </v>
          </cell>
          <cell r="C825" t="str">
            <v xml:space="preserve">غسان </v>
          </cell>
          <cell r="D825" t="str">
            <v>صفاء</v>
          </cell>
          <cell r="E825" t="str">
            <v>الرابعة</v>
          </cell>
          <cell r="F825" t="str">
            <v/>
          </cell>
        </row>
        <row r="826">
          <cell r="A826">
            <v>520484</v>
          </cell>
          <cell r="B826" t="str">
            <v>زهره فتح الله</v>
          </cell>
          <cell r="C826" t="str">
            <v>محمد</v>
          </cell>
          <cell r="D826" t="str">
            <v>ميساء</v>
          </cell>
          <cell r="E826" t="str">
            <v>الاولى</v>
          </cell>
          <cell r="F826" t="str">
            <v/>
          </cell>
        </row>
        <row r="827">
          <cell r="A827">
            <v>520485</v>
          </cell>
          <cell r="B827" t="str">
            <v>زهرية العمري</v>
          </cell>
          <cell r="C827" t="str">
            <v>نبيل</v>
          </cell>
          <cell r="D827" t="str">
            <v>نادره</v>
          </cell>
          <cell r="E827" t="str">
            <v>الثاتية</v>
          </cell>
          <cell r="F827" t="str">
            <v/>
          </cell>
        </row>
        <row r="828">
          <cell r="A828">
            <v>520488</v>
          </cell>
          <cell r="B828" t="str">
            <v xml:space="preserve">زينب احمد </v>
          </cell>
          <cell r="C828" t="str">
            <v xml:space="preserve">عبد العزيز </v>
          </cell>
          <cell r="D828" t="str">
            <v>كوثر</v>
          </cell>
          <cell r="E828" t="str">
            <v>الثالثة</v>
          </cell>
          <cell r="F828" t="str">
            <v/>
          </cell>
        </row>
        <row r="829">
          <cell r="A829">
            <v>520492</v>
          </cell>
          <cell r="B829" t="str">
            <v xml:space="preserve">زينب الدغلي </v>
          </cell>
          <cell r="C829" t="str">
            <v xml:space="preserve">احمد </v>
          </cell>
          <cell r="D829" t="str">
            <v>اماني</v>
          </cell>
          <cell r="E829" t="str">
            <v>الرابعة</v>
          </cell>
          <cell r="F829" t="str">
            <v/>
          </cell>
        </row>
        <row r="830">
          <cell r="A830">
            <v>520494</v>
          </cell>
          <cell r="B830" t="str">
            <v>زينب الكردي</v>
          </cell>
          <cell r="C830" t="str">
            <v>ياسر</v>
          </cell>
          <cell r="D830" t="str">
            <v>منى</v>
          </cell>
          <cell r="E830" t="str">
            <v>الثالثة</v>
          </cell>
          <cell r="F830" t="str">
            <v/>
          </cell>
        </row>
        <row r="831">
          <cell r="A831">
            <v>520497</v>
          </cell>
          <cell r="B831" t="str">
            <v>زينب سعدة</v>
          </cell>
          <cell r="C831" t="str">
            <v>اسماعيل</v>
          </cell>
          <cell r="D831" t="str">
            <v>فاطمه</v>
          </cell>
          <cell r="E831" t="str">
            <v>الثالثة</v>
          </cell>
          <cell r="F831" t="str">
            <v/>
          </cell>
        </row>
        <row r="832">
          <cell r="A832">
            <v>520498</v>
          </cell>
          <cell r="B832" t="str">
            <v xml:space="preserve">زينب علي </v>
          </cell>
          <cell r="C832" t="str">
            <v xml:space="preserve">خليل </v>
          </cell>
          <cell r="D832" t="str">
            <v>مريم</v>
          </cell>
          <cell r="E832" t="str">
            <v>الثاتية</v>
          </cell>
          <cell r="F832" t="str">
            <v/>
          </cell>
        </row>
        <row r="833">
          <cell r="A833">
            <v>520499</v>
          </cell>
          <cell r="B833" t="str">
            <v xml:space="preserve">زينة السقا </v>
          </cell>
          <cell r="C833" t="str">
            <v xml:space="preserve">معتز </v>
          </cell>
          <cell r="D833" t="str">
            <v xml:space="preserve">ليلى </v>
          </cell>
          <cell r="E833" t="str">
            <v>الثاتية</v>
          </cell>
          <cell r="F833" t="str">
            <v/>
          </cell>
        </row>
        <row r="834">
          <cell r="A834">
            <v>520503</v>
          </cell>
          <cell r="B834" t="str">
            <v>سارة الحلبي</v>
          </cell>
          <cell r="C834" t="str">
            <v>ايمن</v>
          </cell>
          <cell r="D834" t="str">
            <v>ختام</v>
          </cell>
          <cell r="E834" t="str">
            <v>الثا نية</v>
          </cell>
          <cell r="F834" t="str">
            <v/>
          </cell>
        </row>
        <row r="835">
          <cell r="A835">
            <v>520506</v>
          </cell>
          <cell r="B835" t="str">
            <v>سارة السليمان</v>
          </cell>
          <cell r="C835" t="str">
            <v>محمود</v>
          </cell>
          <cell r="D835" t="str">
            <v>زينات</v>
          </cell>
          <cell r="E835" t="str">
            <v>الرابعة</v>
          </cell>
          <cell r="F835" t="str">
            <v/>
          </cell>
        </row>
        <row r="836">
          <cell r="A836">
            <v>520508</v>
          </cell>
          <cell r="B836" t="str">
            <v>سارة تللو</v>
          </cell>
          <cell r="C836" t="str">
            <v>خلدون</v>
          </cell>
          <cell r="D836" t="str">
            <v>سوزي</v>
          </cell>
          <cell r="E836" t="str">
            <v>الرابعة</v>
          </cell>
          <cell r="F836" t="str">
            <v/>
          </cell>
        </row>
        <row r="837">
          <cell r="A837">
            <v>520509</v>
          </cell>
          <cell r="B837" t="str">
            <v>سارة عزام</v>
          </cell>
          <cell r="C837" t="str">
            <v>صلاح الدين</v>
          </cell>
          <cell r="D837" t="str">
            <v>اناهيد</v>
          </cell>
          <cell r="E837" t="str">
            <v>الرابعة</v>
          </cell>
          <cell r="F837" t="str">
            <v/>
          </cell>
        </row>
        <row r="838">
          <cell r="A838">
            <v>520519</v>
          </cell>
          <cell r="B838" t="str">
            <v xml:space="preserve">ساندي ظيف الله </v>
          </cell>
          <cell r="C838" t="str">
            <v xml:space="preserve">بسام </v>
          </cell>
          <cell r="D838" t="str">
            <v>منا</v>
          </cell>
          <cell r="E838" t="str">
            <v>الرابعة</v>
          </cell>
          <cell r="F838" t="str">
            <v/>
          </cell>
        </row>
        <row r="839">
          <cell r="A839">
            <v>520520</v>
          </cell>
          <cell r="B839" t="str">
            <v>ساندي قاسم</v>
          </cell>
          <cell r="C839" t="str">
            <v>احمد</v>
          </cell>
          <cell r="D839" t="str">
            <v>نوفه</v>
          </cell>
          <cell r="E839" t="str">
            <v>الثالثة</v>
          </cell>
          <cell r="F839" t="str">
            <v/>
          </cell>
        </row>
        <row r="840">
          <cell r="A840">
            <v>520524</v>
          </cell>
          <cell r="B840" t="str">
            <v>سدرة جمال بك</v>
          </cell>
          <cell r="C840" t="str">
            <v>طه</v>
          </cell>
          <cell r="D840" t="str">
            <v>غاده</v>
          </cell>
          <cell r="E840" t="str">
            <v>الرابعة</v>
          </cell>
          <cell r="F840" t="str">
            <v/>
          </cell>
        </row>
        <row r="841">
          <cell r="A841">
            <v>520527</v>
          </cell>
          <cell r="B841" t="str">
            <v>سعد ارشيد</v>
          </cell>
          <cell r="C841" t="str">
            <v>اسماعيل</v>
          </cell>
          <cell r="D841" t="str">
            <v>عائشه</v>
          </cell>
          <cell r="E841" t="str">
            <v>الرابعة</v>
          </cell>
          <cell r="F841" t="str">
            <v/>
          </cell>
        </row>
        <row r="842">
          <cell r="A842">
            <v>520531</v>
          </cell>
          <cell r="B842" t="str">
            <v>سلام الحلبي</v>
          </cell>
          <cell r="C842" t="str">
            <v>حمدي</v>
          </cell>
          <cell r="D842" t="str">
            <v>ابتسام</v>
          </cell>
          <cell r="E842" t="str">
            <v>الرابعة</v>
          </cell>
          <cell r="F842" t="str">
            <v>مستنفذ فصل اول 2023-2024</v>
          </cell>
        </row>
        <row r="843">
          <cell r="A843">
            <v>520541</v>
          </cell>
          <cell r="B843" t="str">
            <v>سلوى البشاش</v>
          </cell>
          <cell r="C843" t="str">
            <v>عصام</v>
          </cell>
          <cell r="D843" t="str">
            <v>سلمى الحسني</v>
          </cell>
          <cell r="E843" t="str">
            <v>الثاتية</v>
          </cell>
          <cell r="F843" t="str">
            <v/>
          </cell>
        </row>
        <row r="844">
          <cell r="A844">
            <v>520542</v>
          </cell>
          <cell r="B844" t="str">
            <v>سما الحلواني</v>
          </cell>
          <cell r="C844" t="str">
            <v>رياض</v>
          </cell>
          <cell r="D844" t="str">
            <v>هدى</v>
          </cell>
          <cell r="E844" t="str">
            <v>الرابعة</v>
          </cell>
          <cell r="F844" t="str">
            <v/>
          </cell>
        </row>
        <row r="845">
          <cell r="A845">
            <v>520544</v>
          </cell>
          <cell r="B845" t="str">
            <v xml:space="preserve">سماح الرفاعي </v>
          </cell>
          <cell r="C845" t="str">
            <v xml:space="preserve">محمد طالب </v>
          </cell>
          <cell r="D845" t="str">
            <v>هيام</v>
          </cell>
          <cell r="E845" t="str">
            <v>الرابعة</v>
          </cell>
          <cell r="F845" t="str">
            <v/>
          </cell>
        </row>
        <row r="846">
          <cell r="A846">
            <v>520557</v>
          </cell>
          <cell r="B846" t="str">
            <v xml:space="preserve">سمر عطايا </v>
          </cell>
          <cell r="C846" t="str">
            <v xml:space="preserve">وليد </v>
          </cell>
          <cell r="D846" t="str">
            <v>نايفه</v>
          </cell>
          <cell r="E846" t="str">
            <v>الثالثة</v>
          </cell>
          <cell r="F846" t="str">
            <v/>
          </cell>
        </row>
        <row r="847">
          <cell r="A847">
            <v>520577</v>
          </cell>
          <cell r="B847" t="str">
            <v xml:space="preserve">سها الشهابي </v>
          </cell>
          <cell r="C847" t="str">
            <v xml:space="preserve">حسن </v>
          </cell>
          <cell r="D847" t="str">
            <v>مروه</v>
          </cell>
          <cell r="E847" t="str">
            <v>الرابعة</v>
          </cell>
          <cell r="F847" t="str">
            <v/>
          </cell>
        </row>
        <row r="848">
          <cell r="A848">
            <v>520584</v>
          </cell>
          <cell r="B848" t="str">
            <v>سهى زين العابدين</v>
          </cell>
          <cell r="C848" t="str">
            <v>ياسر</v>
          </cell>
          <cell r="D848" t="str">
            <v>ريمه</v>
          </cell>
          <cell r="E848" t="str">
            <v>الثالثة</v>
          </cell>
          <cell r="F848" t="str">
            <v/>
          </cell>
        </row>
        <row r="849">
          <cell r="A849">
            <v>520601</v>
          </cell>
          <cell r="B849" t="str">
            <v>سوزان ماليل</v>
          </cell>
          <cell r="C849" t="str">
            <v>عمر</v>
          </cell>
          <cell r="D849" t="str">
            <v>عائشه</v>
          </cell>
          <cell r="E849" t="str">
            <v>الثالثة</v>
          </cell>
          <cell r="F849" t="str">
            <v/>
          </cell>
        </row>
        <row r="850">
          <cell r="A850">
            <v>520616</v>
          </cell>
          <cell r="B850" t="str">
            <v xml:space="preserve">شذى ابو رومية السعدي </v>
          </cell>
          <cell r="C850" t="str">
            <v xml:space="preserve">عبد المنعم </v>
          </cell>
          <cell r="D850" t="str">
            <v>نوال</v>
          </cell>
          <cell r="E850" t="str">
            <v>الرابعة</v>
          </cell>
          <cell r="F850" t="str">
            <v>مستنفذ فصل اول 2023-2024</v>
          </cell>
        </row>
        <row r="851">
          <cell r="A851">
            <v>520621</v>
          </cell>
          <cell r="B851" t="str">
            <v>شذى عدرة</v>
          </cell>
          <cell r="C851" t="str">
            <v>ابراهيم</v>
          </cell>
          <cell r="D851" t="str">
            <v>جورجيت</v>
          </cell>
          <cell r="E851" t="str">
            <v>الثا نية</v>
          </cell>
          <cell r="F851" t="str">
            <v/>
          </cell>
        </row>
        <row r="852">
          <cell r="A852">
            <v>520622</v>
          </cell>
          <cell r="B852" t="str">
            <v>شذى كبريت</v>
          </cell>
          <cell r="C852" t="str">
            <v>رسول</v>
          </cell>
          <cell r="D852" t="str">
            <v>منال</v>
          </cell>
          <cell r="E852" t="str">
            <v>الرابعة</v>
          </cell>
          <cell r="F852" t="str">
            <v/>
          </cell>
        </row>
        <row r="853">
          <cell r="A853">
            <v>520624</v>
          </cell>
          <cell r="B853" t="str">
            <v xml:space="preserve">شروق النصار </v>
          </cell>
          <cell r="C853" t="str">
            <v xml:space="preserve">ناجي </v>
          </cell>
          <cell r="D853" t="str">
            <v>كوثر</v>
          </cell>
          <cell r="E853" t="str">
            <v>الرابعة</v>
          </cell>
          <cell r="F853" t="str">
            <v/>
          </cell>
        </row>
        <row r="854">
          <cell r="A854">
            <v>520625</v>
          </cell>
          <cell r="B854" t="str">
            <v>شروق عبد الرحمن</v>
          </cell>
          <cell r="C854" t="str">
            <v>نبيل</v>
          </cell>
          <cell r="D854" t="str">
            <v>اديبة</v>
          </cell>
          <cell r="E854" t="str">
            <v>الرابعة</v>
          </cell>
          <cell r="F854" t="str">
            <v/>
          </cell>
        </row>
        <row r="855">
          <cell r="A855">
            <v>520627</v>
          </cell>
          <cell r="B855" t="str">
            <v>شروق ياسين</v>
          </cell>
          <cell r="C855" t="str">
            <v>ماهر</v>
          </cell>
          <cell r="D855" t="str">
            <v>زينب</v>
          </cell>
          <cell r="E855" t="str">
            <v>الثالثة</v>
          </cell>
          <cell r="F855" t="str">
            <v/>
          </cell>
        </row>
        <row r="856">
          <cell r="A856">
            <v>520630</v>
          </cell>
          <cell r="B856" t="str">
            <v xml:space="preserve">شهد جبري </v>
          </cell>
          <cell r="C856" t="str">
            <v xml:space="preserve">بشار </v>
          </cell>
          <cell r="D856" t="str">
            <v>شذى</v>
          </cell>
          <cell r="E856" t="str">
            <v>الرابعة</v>
          </cell>
          <cell r="F856" t="str">
            <v/>
          </cell>
        </row>
        <row r="857">
          <cell r="A857">
            <v>520661</v>
          </cell>
          <cell r="B857" t="str">
            <v xml:space="preserve">صفاء عرنوس </v>
          </cell>
          <cell r="C857" t="str">
            <v xml:space="preserve">يحيى </v>
          </cell>
          <cell r="D857" t="str">
            <v>فاطمة</v>
          </cell>
          <cell r="E857" t="str">
            <v>الرابعة</v>
          </cell>
          <cell r="F857" t="str">
            <v/>
          </cell>
        </row>
        <row r="858">
          <cell r="A858">
            <v>520670</v>
          </cell>
          <cell r="B858" t="str">
            <v>ضحى طه</v>
          </cell>
          <cell r="C858" t="str">
            <v>قاسم</v>
          </cell>
          <cell r="D858" t="str">
            <v>غادة</v>
          </cell>
          <cell r="E858" t="str">
            <v>الثالثة</v>
          </cell>
          <cell r="F858" t="str">
            <v>مستنفذ فصل اول 2023-2024</v>
          </cell>
        </row>
        <row r="859">
          <cell r="A859">
            <v>520676</v>
          </cell>
          <cell r="B859" t="str">
            <v>عائشة رستم</v>
          </cell>
          <cell r="C859" t="str">
            <v>محمد</v>
          </cell>
          <cell r="D859" t="str">
            <v>فاطمة</v>
          </cell>
          <cell r="E859" t="str">
            <v>الثالثة</v>
          </cell>
          <cell r="F859" t="str">
            <v>مستنفذ فصل اول 2023-2024</v>
          </cell>
        </row>
        <row r="860">
          <cell r="A860">
            <v>520691</v>
          </cell>
          <cell r="B860" t="str">
            <v xml:space="preserve">عبير محسن </v>
          </cell>
          <cell r="C860" t="str">
            <v xml:space="preserve">هاني </v>
          </cell>
          <cell r="D860" t="str">
            <v>نادرة</v>
          </cell>
          <cell r="E860" t="str">
            <v>الثالثة</v>
          </cell>
          <cell r="F860" t="str">
            <v>مستنفذ فصل اول 2023-2024</v>
          </cell>
        </row>
        <row r="861">
          <cell r="A861">
            <v>520693</v>
          </cell>
          <cell r="B861" t="str">
            <v xml:space="preserve">عبير هندية </v>
          </cell>
          <cell r="C861" t="str">
            <v xml:space="preserve">محمد حسني </v>
          </cell>
          <cell r="D861" t="str">
            <v>باسمة</v>
          </cell>
          <cell r="E861" t="str">
            <v>الرابعة</v>
          </cell>
          <cell r="F861" t="str">
            <v/>
          </cell>
        </row>
        <row r="862">
          <cell r="A862">
            <v>520703</v>
          </cell>
          <cell r="B862" t="str">
            <v>عفراء حمود</v>
          </cell>
          <cell r="C862" t="str">
            <v>صالح</v>
          </cell>
          <cell r="D862" t="str">
            <v>مفيده</v>
          </cell>
          <cell r="E862" t="str">
            <v>الثالثة</v>
          </cell>
          <cell r="F862" t="str">
            <v/>
          </cell>
        </row>
        <row r="863">
          <cell r="A863">
            <v>520717</v>
          </cell>
          <cell r="B863" t="str">
            <v xml:space="preserve">علا محفوض </v>
          </cell>
          <cell r="C863" t="str">
            <v xml:space="preserve">علاء الدين </v>
          </cell>
          <cell r="D863" t="str">
            <v>ادلينا</v>
          </cell>
          <cell r="E863" t="str">
            <v>الثالثة</v>
          </cell>
          <cell r="F863" t="str">
            <v>مستنفذ فصل اول 2023-2024</v>
          </cell>
        </row>
        <row r="864">
          <cell r="A864">
            <v>520720</v>
          </cell>
          <cell r="B864" t="str">
            <v xml:space="preserve">علا يوسف </v>
          </cell>
          <cell r="C864" t="str">
            <v>محمود</v>
          </cell>
          <cell r="D864" t="str">
            <v>ظبيه</v>
          </cell>
          <cell r="E864" t="str">
            <v>الرابعة</v>
          </cell>
          <cell r="F864" t="str">
            <v/>
          </cell>
        </row>
        <row r="865">
          <cell r="A865">
            <v>520740</v>
          </cell>
          <cell r="B865" t="str">
            <v xml:space="preserve">غالية الشماع </v>
          </cell>
          <cell r="C865" t="str">
            <v xml:space="preserve">محمد ايمن </v>
          </cell>
          <cell r="D865" t="str">
            <v>ميساء</v>
          </cell>
          <cell r="E865" t="str">
            <v>الرابعة</v>
          </cell>
          <cell r="F865" t="str">
            <v>مستنفذ فصل اول 2023-2024</v>
          </cell>
        </row>
        <row r="866">
          <cell r="A866">
            <v>520742</v>
          </cell>
          <cell r="B866" t="str">
            <v xml:space="preserve">غالية المليحاني </v>
          </cell>
          <cell r="C866" t="str">
            <v xml:space="preserve">محمود </v>
          </cell>
          <cell r="D866" t="str">
            <v>ابتسام</v>
          </cell>
          <cell r="E866" t="str">
            <v>الرابعة</v>
          </cell>
          <cell r="F866" t="str">
            <v/>
          </cell>
        </row>
        <row r="867">
          <cell r="A867">
            <v>520747</v>
          </cell>
          <cell r="B867" t="str">
            <v>غزل احمد</v>
          </cell>
          <cell r="C867" t="str">
            <v>نبيل</v>
          </cell>
          <cell r="D867" t="str">
            <v>اعتدال</v>
          </cell>
          <cell r="E867" t="str">
            <v>الرابعة</v>
          </cell>
          <cell r="F867" t="str">
            <v/>
          </cell>
        </row>
        <row r="868">
          <cell r="A868">
            <v>520750</v>
          </cell>
          <cell r="B868" t="str">
            <v>غزل حلواني</v>
          </cell>
          <cell r="C868" t="str">
            <v>جمال</v>
          </cell>
          <cell r="D868" t="str">
            <v>فاتنه</v>
          </cell>
          <cell r="E868" t="str">
            <v>الثا نية</v>
          </cell>
          <cell r="F868" t="str">
            <v/>
          </cell>
        </row>
        <row r="869">
          <cell r="A869">
            <v>520751</v>
          </cell>
          <cell r="B869" t="str">
            <v xml:space="preserve">غزل قيروط </v>
          </cell>
          <cell r="C869" t="str">
            <v xml:space="preserve">نجدت </v>
          </cell>
          <cell r="D869" t="str">
            <v>ايتسام</v>
          </cell>
          <cell r="E869" t="str">
            <v>الثالثة</v>
          </cell>
          <cell r="F869" t="str">
            <v/>
          </cell>
        </row>
        <row r="870">
          <cell r="A870">
            <v>520756</v>
          </cell>
          <cell r="B870" t="str">
            <v xml:space="preserve">غفران الاشقر </v>
          </cell>
          <cell r="C870" t="str">
            <v xml:space="preserve">محمد امين </v>
          </cell>
          <cell r="D870" t="str">
            <v>عائشة</v>
          </cell>
          <cell r="E870" t="str">
            <v>الرابعة</v>
          </cell>
          <cell r="F870" t="str">
            <v/>
          </cell>
        </row>
        <row r="871">
          <cell r="A871">
            <v>520764</v>
          </cell>
          <cell r="B871" t="str">
            <v xml:space="preserve">غفران صفايا </v>
          </cell>
          <cell r="C871" t="str">
            <v xml:space="preserve">محمد </v>
          </cell>
          <cell r="D871" t="str">
            <v>فايزة</v>
          </cell>
          <cell r="E871" t="str">
            <v>الرابعة</v>
          </cell>
          <cell r="F871" t="str">
            <v/>
          </cell>
        </row>
        <row r="872">
          <cell r="A872">
            <v>520769</v>
          </cell>
          <cell r="B872" t="str">
            <v xml:space="preserve">غنوه ابراهيم </v>
          </cell>
          <cell r="C872" t="str">
            <v>خضر</v>
          </cell>
          <cell r="D872" t="str">
            <v>ملكة</v>
          </cell>
          <cell r="E872" t="str">
            <v>الرابعة</v>
          </cell>
          <cell r="F872" t="str">
            <v/>
          </cell>
        </row>
        <row r="873">
          <cell r="A873">
            <v>520776</v>
          </cell>
          <cell r="B873" t="str">
            <v>غيداء جبر</v>
          </cell>
          <cell r="C873" t="str">
            <v xml:space="preserve">زهير </v>
          </cell>
          <cell r="D873" t="str">
            <v>فائزه</v>
          </cell>
          <cell r="E873" t="str">
            <v>الرابعة</v>
          </cell>
          <cell r="F873" t="str">
            <v/>
          </cell>
        </row>
        <row r="874">
          <cell r="A874">
            <v>520777</v>
          </cell>
          <cell r="B874" t="str">
            <v>غيداء حسن</v>
          </cell>
          <cell r="C874" t="str">
            <v>سلامة</v>
          </cell>
          <cell r="D874" t="str">
            <v>ناديه</v>
          </cell>
          <cell r="E874" t="str">
            <v>الثالثة</v>
          </cell>
          <cell r="F874" t="str">
            <v/>
          </cell>
        </row>
        <row r="875">
          <cell r="A875">
            <v>520780</v>
          </cell>
          <cell r="B875" t="str">
            <v>غيداء مواس</v>
          </cell>
          <cell r="C875" t="str">
            <v>مطانس</v>
          </cell>
          <cell r="D875" t="str">
            <v>مريم</v>
          </cell>
          <cell r="E875" t="str">
            <v>الرابعة</v>
          </cell>
          <cell r="F875" t="str">
            <v>مستنفذ فصل اول 2023-2024</v>
          </cell>
        </row>
        <row r="876">
          <cell r="A876">
            <v>520787</v>
          </cell>
          <cell r="B876" t="str">
            <v xml:space="preserve">فاطمة الابرص </v>
          </cell>
          <cell r="C876" t="str">
            <v xml:space="preserve">عد المجيد </v>
          </cell>
          <cell r="D876" t="str">
            <v>هيام</v>
          </cell>
          <cell r="E876" t="str">
            <v>الثالثة</v>
          </cell>
          <cell r="F876" t="str">
            <v/>
          </cell>
        </row>
        <row r="877">
          <cell r="A877">
            <v>520793</v>
          </cell>
          <cell r="B877" t="str">
            <v xml:space="preserve">فاطمة تقي </v>
          </cell>
          <cell r="C877" t="str">
            <v xml:space="preserve">محمد شريف </v>
          </cell>
          <cell r="D877" t="str">
            <v>سكينه</v>
          </cell>
          <cell r="E877" t="str">
            <v>الثالثة</v>
          </cell>
          <cell r="F877" t="str">
            <v/>
          </cell>
        </row>
        <row r="878">
          <cell r="A878">
            <v>520800</v>
          </cell>
          <cell r="B878" t="str">
            <v>فاطمه عبد الله</v>
          </cell>
          <cell r="C878" t="str">
            <v>محمد</v>
          </cell>
          <cell r="D878" t="str">
            <v>جواهر</v>
          </cell>
          <cell r="E878" t="str">
            <v>الثاتية</v>
          </cell>
          <cell r="F878" t="str">
            <v/>
          </cell>
        </row>
        <row r="879">
          <cell r="A879">
            <v>520802</v>
          </cell>
          <cell r="B879" t="str">
            <v>فاطمة عبدو</v>
          </cell>
          <cell r="C879" t="str">
            <v>وليد</v>
          </cell>
          <cell r="D879" t="str">
            <v>جومانه</v>
          </cell>
          <cell r="E879" t="str">
            <v>الرابعة</v>
          </cell>
          <cell r="F879" t="str">
            <v/>
          </cell>
        </row>
        <row r="880">
          <cell r="A880">
            <v>520804</v>
          </cell>
          <cell r="B880" t="str">
            <v>فاطمه فهد</v>
          </cell>
          <cell r="C880" t="str">
            <v>سليمان</v>
          </cell>
          <cell r="D880" t="str">
            <v>فهميه</v>
          </cell>
          <cell r="E880" t="str">
            <v>الرابعة</v>
          </cell>
          <cell r="F880" t="str">
            <v/>
          </cell>
        </row>
        <row r="881">
          <cell r="A881">
            <v>520807</v>
          </cell>
          <cell r="B881" t="str">
            <v>فاطمة محمد اسماعيل</v>
          </cell>
          <cell r="C881" t="str">
            <v>محمود</v>
          </cell>
          <cell r="D881" t="str">
            <v>رقيه</v>
          </cell>
          <cell r="E881" t="str">
            <v>الرابعة</v>
          </cell>
          <cell r="F881" t="str">
            <v/>
          </cell>
        </row>
        <row r="882">
          <cell r="A882">
            <v>520810</v>
          </cell>
          <cell r="B882" t="str">
            <v xml:space="preserve">فاطمه المصري </v>
          </cell>
          <cell r="C882" t="str">
            <v xml:space="preserve">حسن </v>
          </cell>
          <cell r="D882" t="str">
            <v>امل</v>
          </cell>
          <cell r="E882" t="str">
            <v>الرابعة</v>
          </cell>
          <cell r="F882" t="str">
            <v/>
          </cell>
        </row>
        <row r="883">
          <cell r="A883">
            <v>520818</v>
          </cell>
          <cell r="B883" t="str">
            <v>فدوى مان الدين نصر</v>
          </cell>
          <cell r="C883" t="str">
            <v>ذوقان</v>
          </cell>
          <cell r="D883" t="str">
            <v>سوسن</v>
          </cell>
          <cell r="E883" t="str">
            <v>الثا نية</v>
          </cell>
          <cell r="F883" t="str">
            <v/>
          </cell>
        </row>
        <row r="884">
          <cell r="A884">
            <v>520822</v>
          </cell>
          <cell r="B884" t="str">
            <v>فرح الحداد</v>
          </cell>
          <cell r="C884" t="str">
            <v>محمد امير</v>
          </cell>
          <cell r="D884" t="str">
            <v>خلود</v>
          </cell>
          <cell r="E884" t="str">
            <v>الرابعة</v>
          </cell>
          <cell r="F884" t="str">
            <v/>
          </cell>
        </row>
        <row r="885">
          <cell r="A885">
            <v>520826</v>
          </cell>
          <cell r="B885" t="str">
            <v xml:space="preserve">فرح عجوز </v>
          </cell>
          <cell r="C885" t="str">
            <v xml:space="preserve">يحيى </v>
          </cell>
          <cell r="D885" t="str">
            <v>فايزه</v>
          </cell>
          <cell r="E885" t="str">
            <v>الرابعة</v>
          </cell>
          <cell r="F885" t="str">
            <v/>
          </cell>
        </row>
        <row r="886">
          <cell r="A886">
            <v>520828</v>
          </cell>
          <cell r="B886" t="str">
            <v xml:space="preserve">فرح فطوم </v>
          </cell>
          <cell r="C886" t="str">
            <v>نضال</v>
          </cell>
          <cell r="D886" t="str">
            <v>دلال</v>
          </cell>
          <cell r="E886" t="str">
            <v>الثاتية</v>
          </cell>
          <cell r="F886" t="str">
            <v/>
          </cell>
        </row>
        <row r="887">
          <cell r="A887">
            <v>520833</v>
          </cell>
          <cell r="B887" t="str">
            <v xml:space="preserve">فردوس البديوي </v>
          </cell>
          <cell r="C887" t="str">
            <v xml:space="preserve">موسى </v>
          </cell>
          <cell r="D887" t="str">
            <v>فائزة</v>
          </cell>
          <cell r="E887" t="str">
            <v>الرابعة</v>
          </cell>
          <cell r="F887" t="str">
            <v/>
          </cell>
        </row>
        <row r="888">
          <cell r="A888">
            <v>520842</v>
          </cell>
          <cell r="B888" t="str">
            <v xml:space="preserve">فلورين حمزة </v>
          </cell>
          <cell r="C888" t="str">
            <v xml:space="preserve">فريد </v>
          </cell>
          <cell r="D888" t="str">
            <v>فداء</v>
          </cell>
          <cell r="E888" t="str">
            <v>الرابعة</v>
          </cell>
          <cell r="F888" t="str">
            <v/>
          </cell>
        </row>
        <row r="889">
          <cell r="A889">
            <v>520848</v>
          </cell>
          <cell r="B889" t="str">
            <v xml:space="preserve">قمر حويجة </v>
          </cell>
          <cell r="C889" t="str">
            <v xml:space="preserve">كريم </v>
          </cell>
          <cell r="D889" t="str">
            <v>فريده</v>
          </cell>
          <cell r="E889" t="str">
            <v>الرابعة</v>
          </cell>
          <cell r="F889" t="str">
            <v>مستنفذ فصل اول 2023-2024</v>
          </cell>
        </row>
        <row r="890">
          <cell r="A890">
            <v>520850</v>
          </cell>
          <cell r="B890" t="str">
            <v>كاترين هلاله</v>
          </cell>
          <cell r="C890" t="str">
            <v/>
          </cell>
          <cell r="D890" t="str">
            <v/>
          </cell>
          <cell r="E890" t="str">
            <v>الثالثة</v>
          </cell>
          <cell r="F890" t="str">
            <v/>
          </cell>
        </row>
        <row r="891">
          <cell r="A891">
            <v>520851</v>
          </cell>
          <cell r="B891" t="str">
            <v>كاتيا غيث</v>
          </cell>
          <cell r="C891" t="str">
            <v>انطوان</v>
          </cell>
          <cell r="D891" t="str">
            <v>جورجيت</v>
          </cell>
          <cell r="E891" t="str">
            <v>الرابعة</v>
          </cell>
          <cell r="F891" t="str">
            <v/>
          </cell>
        </row>
        <row r="892">
          <cell r="A892">
            <v>520854</v>
          </cell>
          <cell r="B892" t="str">
            <v xml:space="preserve">كرستين  دعيبس </v>
          </cell>
          <cell r="C892" t="str">
            <v xml:space="preserve">ميشيل </v>
          </cell>
          <cell r="D892" t="str">
            <v>نيلي</v>
          </cell>
          <cell r="E892" t="str">
            <v>الثالثة</v>
          </cell>
          <cell r="F892" t="str">
            <v/>
          </cell>
        </row>
        <row r="893">
          <cell r="A893">
            <v>520858</v>
          </cell>
          <cell r="B893" t="str">
            <v xml:space="preserve">كندة محمد رشيد </v>
          </cell>
          <cell r="C893" t="str">
            <v xml:space="preserve">محمد </v>
          </cell>
          <cell r="D893" t="str">
            <v>زنوبيا</v>
          </cell>
          <cell r="E893" t="str">
            <v>الرابعة</v>
          </cell>
          <cell r="F893" t="str">
            <v>مستنفذ فصل اول 2023-2024</v>
          </cell>
        </row>
        <row r="894">
          <cell r="A894">
            <v>520864</v>
          </cell>
          <cell r="B894" t="str">
            <v xml:space="preserve">لافا بصبوص </v>
          </cell>
          <cell r="C894" t="str">
            <v xml:space="preserve">عبد الرحمن </v>
          </cell>
          <cell r="D894" t="str">
            <v>ظهيرة</v>
          </cell>
          <cell r="E894" t="str">
            <v>الرابعة</v>
          </cell>
          <cell r="F894" t="str">
            <v/>
          </cell>
        </row>
        <row r="895">
          <cell r="A895">
            <v>520872</v>
          </cell>
          <cell r="B895" t="str">
            <v>لبانة الافغاني</v>
          </cell>
          <cell r="C895" t="str">
            <v>نادر</v>
          </cell>
          <cell r="D895" t="str">
            <v>دلال</v>
          </cell>
          <cell r="E895" t="str">
            <v>الثالثة</v>
          </cell>
          <cell r="F895" t="str">
            <v>مستنفذ فصل اول 2023-2024</v>
          </cell>
        </row>
        <row r="896">
          <cell r="A896">
            <v>520882</v>
          </cell>
          <cell r="B896" t="str">
            <v xml:space="preserve">لجين يونس </v>
          </cell>
          <cell r="C896" t="str">
            <v xml:space="preserve">مامون </v>
          </cell>
          <cell r="D896" t="str">
            <v>سماح</v>
          </cell>
          <cell r="E896" t="str">
            <v>الثالثة</v>
          </cell>
          <cell r="F896" t="str">
            <v/>
          </cell>
        </row>
        <row r="897">
          <cell r="A897">
            <v>520883</v>
          </cell>
          <cell r="B897" t="str">
            <v xml:space="preserve">لما الخطيب </v>
          </cell>
          <cell r="C897" t="str">
            <v xml:space="preserve">بسام </v>
          </cell>
          <cell r="D897" t="str">
            <v>سحر</v>
          </cell>
          <cell r="E897" t="str">
            <v>الرابعة</v>
          </cell>
          <cell r="F897" t="str">
            <v/>
          </cell>
        </row>
        <row r="898">
          <cell r="A898">
            <v>520894</v>
          </cell>
          <cell r="B898" t="str">
            <v>لميس بدران</v>
          </cell>
          <cell r="C898" t="str">
            <v>عادل</v>
          </cell>
          <cell r="D898" t="str">
            <v>فوزيه</v>
          </cell>
          <cell r="E898" t="str">
            <v>الرابعة</v>
          </cell>
          <cell r="F898" t="str">
            <v/>
          </cell>
        </row>
        <row r="899">
          <cell r="A899">
            <v>520896</v>
          </cell>
          <cell r="B899" t="str">
            <v xml:space="preserve">لميس حتاحت </v>
          </cell>
          <cell r="C899" t="str">
            <v xml:space="preserve">ممدوح </v>
          </cell>
          <cell r="D899" t="str">
            <v>منال</v>
          </cell>
          <cell r="E899" t="str">
            <v>الرابعة</v>
          </cell>
          <cell r="F899" t="str">
            <v/>
          </cell>
        </row>
        <row r="900">
          <cell r="A900">
            <v>520904</v>
          </cell>
          <cell r="B900" t="str">
            <v xml:space="preserve">ليال اسمندر </v>
          </cell>
          <cell r="C900" t="str">
            <v xml:space="preserve">يوسف </v>
          </cell>
          <cell r="D900" t="str">
            <v>هند</v>
          </cell>
          <cell r="E900" t="str">
            <v>الرابعة</v>
          </cell>
          <cell r="F900" t="str">
            <v/>
          </cell>
        </row>
        <row r="901">
          <cell r="A901">
            <v>520912</v>
          </cell>
          <cell r="B901" t="str">
            <v xml:space="preserve">ليليان مارينا </v>
          </cell>
          <cell r="C901" t="str">
            <v xml:space="preserve">هيثم </v>
          </cell>
          <cell r="D901" t="str">
            <v>انعام</v>
          </cell>
          <cell r="E901" t="str">
            <v>الرابعة</v>
          </cell>
          <cell r="F901" t="str">
            <v/>
          </cell>
        </row>
        <row r="902">
          <cell r="A902">
            <v>520916</v>
          </cell>
          <cell r="B902" t="str">
            <v xml:space="preserve">لين عز الدين </v>
          </cell>
          <cell r="C902" t="str">
            <v xml:space="preserve">سامي </v>
          </cell>
          <cell r="D902" t="str">
            <v>منور</v>
          </cell>
          <cell r="E902" t="str">
            <v>الرابعة</v>
          </cell>
          <cell r="F902" t="str">
            <v/>
          </cell>
        </row>
        <row r="903">
          <cell r="A903">
            <v>520921</v>
          </cell>
          <cell r="B903" t="str">
            <v>لينا حقي</v>
          </cell>
          <cell r="C903" t="str">
            <v xml:space="preserve">محمد ياسر </v>
          </cell>
          <cell r="D903" t="str">
            <v>نبيله</v>
          </cell>
          <cell r="E903" t="str">
            <v>الثالثة</v>
          </cell>
          <cell r="F903" t="str">
            <v/>
          </cell>
        </row>
        <row r="904">
          <cell r="A904">
            <v>520927</v>
          </cell>
          <cell r="B904" t="str">
            <v xml:space="preserve">ماجد ابو حشيش </v>
          </cell>
          <cell r="C904" t="str">
            <v xml:space="preserve">عبد الرحيم </v>
          </cell>
          <cell r="D904" t="str">
            <v>سورية</v>
          </cell>
          <cell r="E904" t="str">
            <v>الرابعة</v>
          </cell>
          <cell r="F904" t="str">
            <v/>
          </cell>
        </row>
        <row r="905">
          <cell r="A905">
            <v>520934</v>
          </cell>
          <cell r="B905" t="str">
            <v xml:space="preserve">مارينا يونس </v>
          </cell>
          <cell r="C905" t="str">
            <v xml:space="preserve">هلال </v>
          </cell>
          <cell r="D905" t="str">
            <v>نجاة</v>
          </cell>
          <cell r="E905" t="str">
            <v>الرابعة</v>
          </cell>
          <cell r="F905" t="str">
            <v/>
          </cell>
        </row>
        <row r="906">
          <cell r="A906">
            <v>520935</v>
          </cell>
          <cell r="B906" t="str">
            <v xml:space="preserve">ماسة عربي كاتبي </v>
          </cell>
          <cell r="C906" t="str">
            <v>واثق</v>
          </cell>
          <cell r="D906" t="str">
            <v>علياء</v>
          </cell>
          <cell r="E906" t="str">
            <v>الثالثة</v>
          </cell>
          <cell r="F906" t="str">
            <v/>
          </cell>
        </row>
        <row r="907">
          <cell r="A907">
            <v>520968</v>
          </cell>
          <cell r="B907" t="str">
            <v>مرام غواش</v>
          </cell>
          <cell r="C907" t="str">
            <v>جهاد</v>
          </cell>
          <cell r="D907" t="str">
            <v>عليه</v>
          </cell>
          <cell r="E907" t="str">
            <v>الرابعة</v>
          </cell>
          <cell r="F907" t="str">
            <v/>
          </cell>
        </row>
        <row r="908">
          <cell r="A908">
            <v>520994</v>
          </cell>
          <cell r="B908" t="str">
            <v xml:space="preserve">مروةالحداد </v>
          </cell>
          <cell r="C908" t="str">
            <v>نصوح</v>
          </cell>
          <cell r="D908" t="str">
            <v>صبحيه</v>
          </cell>
          <cell r="E908" t="str">
            <v>الثاتية</v>
          </cell>
          <cell r="F908" t="str">
            <v/>
          </cell>
        </row>
        <row r="909">
          <cell r="A909">
            <v>520995</v>
          </cell>
          <cell r="B909" t="str">
            <v xml:space="preserve">مروى مهاوش </v>
          </cell>
          <cell r="C909" t="str">
            <v xml:space="preserve">فوزي </v>
          </cell>
          <cell r="D909" t="str">
            <v>حمدة</v>
          </cell>
          <cell r="E909" t="str">
            <v>الرابعة</v>
          </cell>
          <cell r="F909" t="str">
            <v/>
          </cell>
        </row>
        <row r="910">
          <cell r="A910">
            <v>520996</v>
          </cell>
          <cell r="B910" t="str">
            <v xml:space="preserve">مريانا سلمان </v>
          </cell>
          <cell r="C910" t="str">
            <v xml:space="preserve">علي </v>
          </cell>
          <cell r="D910" t="str">
            <v>امل</v>
          </cell>
          <cell r="E910" t="str">
            <v>الرابعة</v>
          </cell>
          <cell r="F910" t="str">
            <v/>
          </cell>
        </row>
        <row r="911">
          <cell r="A911">
            <v>520998</v>
          </cell>
          <cell r="B911" t="str">
            <v xml:space="preserve">مريم الحلبي </v>
          </cell>
          <cell r="C911" t="str">
            <v xml:space="preserve">محمد </v>
          </cell>
          <cell r="D911" t="str">
            <v>فاطمه</v>
          </cell>
          <cell r="E911" t="str">
            <v>الثالثة</v>
          </cell>
          <cell r="F911" t="str">
            <v/>
          </cell>
        </row>
        <row r="912">
          <cell r="A912">
            <v>521006</v>
          </cell>
          <cell r="B912" t="str">
            <v>مريم شمس الدين</v>
          </cell>
          <cell r="C912" t="str">
            <v xml:space="preserve">بشير </v>
          </cell>
          <cell r="D912" t="str">
            <v>فتحيه</v>
          </cell>
          <cell r="E912" t="str">
            <v>الثالثة</v>
          </cell>
          <cell r="F912" t="str">
            <v/>
          </cell>
        </row>
        <row r="913">
          <cell r="A913">
            <v>521012</v>
          </cell>
          <cell r="B913" t="str">
            <v xml:space="preserve">مشلين دعيبس </v>
          </cell>
          <cell r="C913" t="str">
            <v xml:space="preserve">ميشيل </v>
          </cell>
          <cell r="D913" t="str">
            <v>نيلي</v>
          </cell>
          <cell r="E913" t="str">
            <v>الثا نية</v>
          </cell>
          <cell r="F913" t="str">
            <v/>
          </cell>
        </row>
        <row r="914">
          <cell r="A914">
            <v>521014</v>
          </cell>
          <cell r="B914" t="str">
            <v xml:space="preserve">مضى ابراهيم </v>
          </cell>
          <cell r="C914" t="str">
            <v xml:space="preserve">هيثم </v>
          </cell>
          <cell r="D914" t="str">
            <v>شفيقة</v>
          </cell>
          <cell r="E914" t="str">
            <v>الثا نية</v>
          </cell>
          <cell r="F914" t="str">
            <v/>
          </cell>
        </row>
        <row r="915">
          <cell r="A915">
            <v>521016</v>
          </cell>
          <cell r="B915" t="str">
            <v>ملك كشكه</v>
          </cell>
          <cell r="C915" t="str">
            <v>نبيل</v>
          </cell>
          <cell r="D915" t="str">
            <v>رقية</v>
          </cell>
          <cell r="E915" t="str">
            <v>الرابعة</v>
          </cell>
          <cell r="F915" t="str">
            <v/>
          </cell>
        </row>
        <row r="916">
          <cell r="A916">
            <v>521022</v>
          </cell>
          <cell r="B916" t="str">
            <v xml:space="preserve">منار قاسم </v>
          </cell>
          <cell r="C916" t="str">
            <v>محمد</v>
          </cell>
          <cell r="D916" t="str">
            <v>فاطمه</v>
          </cell>
          <cell r="E916" t="str">
            <v>الثاتية</v>
          </cell>
          <cell r="F916" t="str">
            <v/>
          </cell>
        </row>
        <row r="917">
          <cell r="A917">
            <v>521027</v>
          </cell>
          <cell r="B917" t="str">
            <v xml:space="preserve">منال الفهد </v>
          </cell>
          <cell r="C917" t="str">
            <v>عبد الوهاب</v>
          </cell>
          <cell r="D917" t="str">
            <v>عائشة</v>
          </cell>
          <cell r="E917" t="str">
            <v>الرابعة</v>
          </cell>
          <cell r="F917" t="str">
            <v/>
          </cell>
        </row>
        <row r="918">
          <cell r="A918">
            <v>521029</v>
          </cell>
          <cell r="B918" t="str">
            <v>منال برنبو</v>
          </cell>
          <cell r="C918" t="str">
            <v>يوسف</v>
          </cell>
          <cell r="D918" t="str">
            <v>منى</v>
          </cell>
          <cell r="E918" t="str">
            <v>الثا نية</v>
          </cell>
          <cell r="F918" t="str">
            <v/>
          </cell>
        </row>
        <row r="919">
          <cell r="A919">
            <v>521035</v>
          </cell>
          <cell r="B919" t="str">
            <v>منال محمد</v>
          </cell>
          <cell r="C919" t="str">
            <v xml:space="preserve">مرهج </v>
          </cell>
          <cell r="D919" t="str">
            <v>تماثيل</v>
          </cell>
          <cell r="E919" t="str">
            <v>الرابعة</v>
          </cell>
          <cell r="F919" t="str">
            <v/>
          </cell>
        </row>
        <row r="920">
          <cell r="A920">
            <v>521038</v>
          </cell>
          <cell r="B920" t="str">
            <v>منى الخضري</v>
          </cell>
          <cell r="C920" t="str">
            <v>زياد</v>
          </cell>
          <cell r="D920" t="str">
            <v>ميادة</v>
          </cell>
          <cell r="E920" t="str">
            <v>الثالثة</v>
          </cell>
          <cell r="F920" t="str">
            <v/>
          </cell>
        </row>
        <row r="921">
          <cell r="A921">
            <v>521045</v>
          </cell>
          <cell r="B921" t="str">
            <v xml:space="preserve">منى عثمان </v>
          </cell>
          <cell r="C921" t="str">
            <v xml:space="preserve">مخيبر </v>
          </cell>
          <cell r="D921" t="str">
            <v>نصره</v>
          </cell>
          <cell r="E921" t="str">
            <v>الرابعة</v>
          </cell>
          <cell r="F921" t="str">
            <v/>
          </cell>
        </row>
        <row r="922">
          <cell r="A922">
            <v>521046</v>
          </cell>
          <cell r="B922" t="str">
            <v xml:space="preserve">منى عز الدين </v>
          </cell>
          <cell r="C922" t="str">
            <v xml:space="preserve">بشير </v>
          </cell>
          <cell r="D922" t="str">
            <v>اميره</v>
          </cell>
          <cell r="E922" t="str">
            <v>الثالثة</v>
          </cell>
          <cell r="F922" t="str">
            <v/>
          </cell>
        </row>
        <row r="923">
          <cell r="A923">
            <v>521048</v>
          </cell>
          <cell r="B923" t="str">
            <v>مها الاسعد</v>
          </cell>
          <cell r="C923" t="str">
            <v xml:space="preserve">رياض </v>
          </cell>
          <cell r="D923" t="str">
            <v>فاطمه</v>
          </cell>
          <cell r="E923" t="str">
            <v>الرابعة</v>
          </cell>
          <cell r="F923" t="str">
            <v>مستنفذ فصل اول 2023-2024</v>
          </cell>
        </row>
        <row r="924">
          <cell r="A924">
            <v>521050</v>
          </cell>
          <cell r="B924" t="str">
            <v xml:space="preserve">مها المجذوب </v>
          </cell>
          <cell r="C924" t="str">
            <v xml:space="preserve">محمد سعيد </v>
          </cell>
          <cell r="D924" t="str">
            <v>ازدهار</v>
          </cell>
          <cell r="E924" t="str">
            <v>الرابعة</v>
          </cell>
          <cell r="F924" t="str">
            <v>مستنفذ فصل اول 2023-2024</v>
          </cell>
        </row>
        <row r="925">
          <cell r="A925">
            <v>521051</v>
          </cell>
          <cell r="B925" t="str">
            <v xml:space="preserve">مها المصطو </v>
          </cell>
          <cell r="C925" t="str">
            <v xml:space="preserve">محمد علي </v>
          </cell>
          <cell r="D925" t="str">
            <v>فاطمه</v>
          </cell>
          <cell r="E925" t="str">
            <v>الرابعة</v>
          </cell>
          <cell r="F925" t="str">
            <v/>
          </cell>
        </row>
        <row r="926">
          <cell r="A926">
            <v>521053</v>
          </cell>
          <cell r="B926" t="str">
            <v xml:space="preserve">مها خورشيد </v>
          </cell>
          <cell r="C926" t="str">
            <v xml:space="preserve">عبدالله </v>
          </cell>
          <cell r="D926" t="str">
            <v>امنه</v>
          </cell>
          <cell r="E926" t="str">
            <v>الرابعة</v>
          </cell>
          <cell r="F926" t="str">
            <v/>
          </cell>
        </row>
        <row r="927">
          <cell r="A927">
            <v>521068</v>
          </cell>
          <cell r="B927" t="str">
            <v xml:space="preserve">مياس شقللي </v>
          </cell>
          <cell r="C927" t="str">
            <v xml:space="preserve">محمد مازن </v>
          </cell>
          <cell r="D927" t="str">
            <v>ميرفت</v>
          </cell>
          <cell r="E927" t="str">
            <v>الثاتية</v>
          </cell>
          <cell r="F927" t="str">
            <v/>
          </cell>
        </row>
        <row r="928">
          <cell r="A928">
            <v>521069</v>
          </cell>
          <cell r="B928" t="str">
            <v>مياس نونو</v>
          </cell>
          <cell r="C928" t="str">
            <v>محمد</v>
          </cell>
          <cell r="D928" t="str">
            <v>ابتسام</v>
          </cell>
          <cell r="E928" t="str">
            <v>الثالثة حديث</v>
          </cell>
          <cell r="F928" t="str">
            <v/>
          </cell>
        </row>
        <row r="929">
          <cell r="A929">
            <v>521077</v>
          </cell>
          <cell r="B929" t="str">
            <v xml:space="preserve">ميس البدي </v>
          </cell>
          <cell r="C929" t="str">
            <v>محمد</v>
          </cell>
          <cell r="D929" t="str">
            <v>امينه</v>
          </cell>
          <cell r="E929" t="str">
            <v>الثالثة</v>
          </cell>
          <cell r="F929" t="str">
            <v/>
          </cell>
        </row>
        <row r="930">
          <cell r="A930">
            <v>521083</v>
          </cell>
          <cell r="B930" t="str">
            <v xml:space="preserve">ميساء الجاهوش </v>
          </cell>
          <cell r="C930" t="str">
            <v>محمد شعبان</v>
          </cell>
          <cell r="D930" t="str">
            <v>عائشه</v>
          </cell>
          <cell r="E930" t="str">
            <v>الثا نية</v>
          </cell>
          <cell r="F930" t="str">
            <v/>
          </cell>
        </row>
        <row r="931">
          <cell r="A931">
            <v>521084</v>
          </cell>
          <cell r="B931" t="str">
            <v xml:space="preserve">ميساء الحاج علي </v>
          </cell>
          <cell r="C931" t="str">
            <v xml:space="preserve">فؤاد </v>
          </cell>
          <cell r="D931" t="str">
            <v>فاطمه</v>
          </cell>
          <cell r="E931" t="str">
            <v>الثالثة</v>
          </cell>
          <cell r="F931" t="str">
            <v/>
          </cell>
        </row>
        <row r="932">
          <cell r="A932">
            <v>521096</v>
          </cell>
          <cell r="B932" t="str">
            <v>ميشلين كوبل</v>
          </cell>
          <cell r="C932" t="str">
            <v>جان</v>
          </cell>
          <cell r="D932" t="str">
            <v>غادة</v>
          </cell>
          <cell r="E932" t="str">
            <v>الرابعة</v>
          </cell>
          <cell r="F932" t="str">
            <v/>
          </cell>
        </row>
        <row r="933">
          <cell r="A933">
            <v>521097</v>
          </cell>
          <cell r="B933" t="str">
            <v>ميمونة حجل</v>
          </cell>
          <cell r="C933" t="str">
            <v>محمدخير</v>
          </cell>
          <cell r="D933" t="str">
            <v>باسمه</v>
          </cell>
          <cell r="E933" t="str">
            <v>الرابعة</v>
          </cell>
          <cell r="F933" t="str">
            <v>مستنفذ فصل اول 2023-2024</v>
          </cell>
        </row>
        <row r="934">
          <cell r="A934">
            <v>521103</v>
          </cell>
          <cell r="B934" t="str">
            <v>ناديا سيد احمد</v>
          </cell>
          <cell r="C934" t="str">
            <v>سامر</v>
          </cell>
          <cell r="D934" t="str">
            <v>رندة</v>
          </cell>
          <cell r="E934" t="str">
            <v>الرابعة</v>
          </cell>
          <cell r="F934" t="str">
            <v/>
          </cell>
        </row>
        <row r="935">
          <cell r="A935">
            <v>521106</v>
          </cell>
          <cell r="B935" t="str">
            <v xml:space="preserve">ناردين ابو راشد </v>
          </cell>
          <cell r="C935" t="str">
            <v xml:space="preserve">معين </v>
          </cell>
          <cell r="D935" t="str">
            <v>نهلة</v>
          </cell>
          <cell r="E935" t="str">
            <v>الرابعة</v>
          </cell>
          <cell r="F935" t="str">
            <v/>
          </cell>
        </row>
        <row r="936">
          <cell r="A936">
            <v>521119</v>
          </cell>
          <cell r="B936" t="str">
            <v xml:space="preserve">نداء سمير </v>
          </cell>
          <cell r="C936" t="str">
            <v xml:space="preserve">مصطفى </v>
          </cell>
          <cell r="D936" t="str">
            <v>سعاد</v>
          </cell>
          <cell r="E936" t="str">
            <v>الرابعة</v>
          </cell>
          <cell r="F936" t="str">
            <v/>
          </cell>
        </row>
        <row r="937">
          <cell r="A937">
            <v>521124</v>
          </cell>
          <cell r="B937" t="str">
            <v>ندى هركل</v>
          </cell>
          <cell r="C937" t="str">
            <v>محمد ايمن</v>
          </cell>
          <cell r="D937" t="str">
            <v xml:space="preserve">الفت </v>
          </cell>
          <cell r="E937" t="str">
            <v>الرابعة</v>
          </cell>
          <cell r="F937" t="str">
            <v/>
          </cell>
        </row>
        <row r="938">
          <cell r="A938">
            <v>521127</v>
          </cell>
          <cell r="B938" t="str">
            <v xml:space="preserve">نسرين ابراهيم </v>
          </cell>
          <cell r="C938" t="str">
            <v xml:space="preserve">رفعت </v>
          </cell>
          <cell r="D938" t="str">
            <v>عواطف</v>
          </cell>
          <cell r="E938" t="str">
            <v>الرابعة</v>
          </cell>
          <cell r="F938" t="str">
            <v>مستنفذ فصل اول 2023-2024</v>
          </cell>
        </row>
        <row r="939">
          <cell r="A939">
            <v>521131</v>
          </cell>
          <cell r="B939" t="str">
            <v xml:space="preserve">نسرين خليل </v>
          </cell>
          <cell r="C939" t="str">
            <v xml:space="preserve">محمود </v>
          </cell>
          <cell r="D939" t="str">
            <v>سميرة</v>
          </cell>
          <cell r="E939" t="str">
            <v>الرابعة</v>
          </cell>
          <cell r="F939" t="str">
            <v/>
          </cell>
        </row>
        <row r="940">
          <cell r="A940">
            <v>521136</v>
          </cell>
          <cell r="B940" t="str">
            <v>نسرين فتالة</v>
          </cell>
          <cell r="C940" t="str">
            <v>محمود</v>
          </cell>
          <cell r="D940" t="str">
            <v>عزيزه</v>
          </cell>
          <cell r="E940" t="str">
            <v>الرابعة</v>
          </cell>
          <cell r="F940" t="str">
            <v/>
          </cell>
        </row>
        <row r="941">
          <cell r="A941">
            <v>521140</v>
          </cell>
          <cell r="B941" t="str">
            <v xml:space="preserve">نسرين يوسف </v>
          </cell>
          <cell r="C941" t="str">
            <v xml:space="preserve">حبيب </v>
          </cell>
          <cell r="D941" t="str">
            <v>هدى</v>
          </cell>
          <cell r="E941" t="str">
            <v>الرابعة</v>
          </cell>
          <cell r="F941" t="str">
            <v/>
          </cell>
        </row>
        <row r="942">
          <cell r="A942">
            <v>521143</v>
          </cell>
          <cell r="B942" t="str">
            <v xml:space="preserve">نعيمة ونوس </v>
          </cell>
          <cell r="C942" t="str">
            <v xml:space="preserve">نزار </v>
          </cell>
          <cell r="D942" t="str">
            <v>رمزه</v>
          </cell>
          <cell r="E942" t="str">
            <v>الرابعة</v>
          </cell>
          <cell r="F942" t="str">
            <v/>
          </cell>
        </row>
        <row r="943">
          <cell r="A943">
            <v>521144</v>
          </cell>
          <cell r="B943" t="str">
            <v>نغم حسان</v>
          </cell>
          <cell r="C943" t="str">
            <v>علي</v>
          </cell>
          <cell r="D943" t="str">
            <v>جميلة</v>
          </cell>
          <cell r="E943" t="str">
            <v>الرابعة</v>
          </cell>
          <cell r="F943" t="str">
            <v/>
          </cell>
        </row>
        <row r="944">
          <cell r="A944">
            <v>521155</v>
          </cell>
          <cell r="B944" t="str">
            <v>نور ابراهيم</v>
          </cell>
          <cell r="C944" t="str">
            <v xml:space="preserve">سهيل </v>
          </cell>
          <cell r="D944" t="str">
            <v>اسيه</v>
          </cell>
          <cell r="E944" t="str">
            <v>الرابعة</v>
          </cell>
          <cell r="F944" t="str">
            <v/>
          </cell>
        </row>
        <row r="945">
          <cell r="A945">
            <v>521159</v>
          </cell>
          <cell r="B945" t="str">
            <v>نور أبو فرح</v>
          </cell>
          <cell r="C945" t="str">
            <v>مؤيد</v>
          </cell>
          <cell r="D945" t="str">
            <v>كاميليا</v>
          </cell>
          <cell r="E945" t="str">
            <v>الثاتية</v>
          </cell>
          <cell r="F945" t="str">
            <v/>
          </cell>
        </row>
        <row r="946">
          <cell r="A946">
            <v>521160</v>
          </cell>
          <cell r="B946" t="str">
            <v xml:space="preserve">نور الباشا </v>
          </cell>
          <cell r="C946" t="str">
            <v xml:space="preserve">مصطفى </v>
          </cell>
          <cell r="D946" t="str">
            <v>خوله</v>
          </cell>
          <cell r="E946" t="str">
            <v>الثا نية</v>
          </cell>
          <cell r="F946" t="str">
            <v/>
          </cell>
        </row>
        <row r="947">
          <cell r="A947">
            <v>521163</v>
          </cell>
          <cell r="B947" t="str">
            <v xml:space="preserve">نور الخطيب الجشي </v>
          </cell>
          <cell r="C947" t="str">
            <v xml:space="preserve">ابراهيم </v>
          </cell>
          <cell r="D947" t="str">
            <v>فاطمة</v>
          </cell>
          <cell r="E947" t="str">
            <v>الثاتية</v>
          </cell>
          <cell r="F947" t="str">
            <v/>
          </cell>
        </row>
        <row r="948">
          <cell r="A948">
            <v>521165</v>
          </cell>
          <cell r="B948" t="str">
            <v xml:space="preserve">نور الشام الخجا </v>
          </cell>
          <cell r="C948" t="str">
            <v xml:space="preserve">محمد رامز </v>
          </cell>
          <cell r="D948" t="str">
            <v>غفران</v>
          </cell>
          <cell r="E948" t="str">
            <v>الرابعة</v>
          </cell>
          <cell r="F948" t="str">
            <v/>
          </cell>
        </row>
        <row r="949">
          <cell r="A949">
            <v>521166</v>
          </cell>
          <cell r="B949" t="str">
            <v xml:space="preserve">نور الصفدي </v>
          </cell>
          <cell r="C949" t="str">
            <v xml:space="preserve">محمد ياسر </v>
          </cell>
          <cell r="D949" t="str">
            <v>حنان</v>
          </cell>
          <cell r="E949" t="str">
            <v>الثالثة</v>
          </cell>
          <cell r="F949" t="str">
            <v/>
          </cell>
        </row>
        <row r="950">
          <cell r="A950">
            <v>521167</v>
          </cell>
          <cell r="B950" t="str">
            <v>نور الضحى ابو ارشيد</v>
          </cell>
          <cell r="C950" t="str">
            <v>محمد</v>
          </cell>
          <cell r="D950" t="str">
            <v>رهلان</v>
          </cell>
          <cell r="E950" t="str">
            <v>الرابعة</v>
          </cell>
          <cell r="F950" t="str">
            <v/>
          </cell>
        </row>
        <row r="951">
          <cell r="A951">
            <v>521174</v>
          </cell>
          <cell r="B951" t="str">
            <v xml:space="preserve">نور الهدى الدعاس </v>
          </cell>
          <cell r="C951" t="str">
            <v xml:space="preserve">علي </v>
          </cell>
          <cell r="D951" t="str">
            <v>عائشة</v>
          </cell>
          <cell r="E951" t="str">
            <v>الرابعة</v>
          </cell>
          <cell r="F951" t="str">
            <v/>
          </cell>
        </row>
        <row r="952">
          <cell r="A952">
            <v>521179</v>
          </cell>
          <cell r="B952" t="str">
            <v>نور جان غايري</v>
          </cell>
          <cell r="C952" t="str">
            <v>ياسر</v>
          </cell>
          <cell r="D952" t="str">
            <v>امينة</v>
          </cell>
          <cell r="E952" t="str">
            <v>الربعة حديث</v>
          </cell>
          <cell r="F952" t="str">
            <v/>
          </cell>
        </row>
        <row r="953">
          <cell r="A953">
            <v>521180</v>
          </cell>
          <cell r="B953" t="str">
            <v>نور جبر</v>
          </cell>
          <cell r="C953" t="str">
            <v>محمد</v>
          </cell>
          <cell r="D953" t="str">
            <v>رجاء</v>
          </cell>
          <cell r="E953" t="str">
            <v>الثالثة</v>
          </cell>
          <cell r="F953" t="str">
            <v/>
          </cell>
        </row>
        <row r="954">
          <cell r="A954">
            <v>521185</v>
          </cell>
          <cell r="B954" t="str">
            <v>نور عباس</v>
          </cell>
          <cell r="C954" t="str">
            <v>معين</v>
          </cell>
          <cell r="D954" t="str">
            <v>رفيقه</v>
          </cell>
          <cell r="E954" t="str">
            <v>الثا نية</v>
          </cell>
          <cell r="F954" t="str">
            <v/>
          </cell>
        </row>
        <row r="955">
          <cell r="A955">
            <v>521186</v>
          </cell>
          <cell r="B955" t="str">
            <v>نور عبد الفتاح</v>
          </cell>
          <cell r="C955" t="str">
            <v>وليد</v>
          </cell>
          <cell r="D955" t="str">
            <v>فاطمة</v>
          </cell>
          <cell r="E955" t="str">
            <v>الرابعة</v>
          </cell>
          <cell r="F955" t="str">
            <v/>
          </cell>
        </row>
        <row r="956">
          <cell r="A956">
            <v>521190</v>
          </cell>
          <cell r="B956" t="str">
            <v xml:space="preserve">نور قطرميز </v>
          </cell>
          <cell r="C956" t="str">
            <v xml:space="preserve">عمر </v>
          </cell>
          <cell r="D956" t="str">
            <v>سمر</v>
          </cell>
          <cell r="E956" t="str">
            <v>الرابعة</v>
          </cell>
          <cell r="F956" t="str">
            <v>مستنفذ فصل اول 2023-2024</v>
          </cell>
        </row>
        <row r="957">
          <cell r="A957">
            <v>521203</v>
          </cell>
          <cell r="B957" t="str">
            <v>نورا قباقيبي</v>
          </cell>
          <cell r="C957" t="str">
            <v>رفيق</v>
          </cell>
          <cell r="D957" t="str">
            <v>ناريمان</v>
          </cell>
          <cell r="E957" t="str">
            <v>الثاتية</v>
          </cell>
          <cell r="F957" t="str">
            <v/>
          </cell>
        </row>
        <row r="958">
          <cell r="A958">
            <v>521210</v>
          </cell>
          <cell r="B958" t="str">
            <v xml:space="preserve">نيبال صقر </v>
          </cell>
          <cell r="C958" t="str">
            <v xml:space="preserve">حسان </v>
          </cell>
          <cell r="D958" t="str">
            <v>سامية</v>
          </cell>
          <cell r="E958" t="str">
            <v>الثالثة</v>
          </cell>
          <cell r="F958" t="str">
            <v>مستنفذ فصل اول 2023-2024</v>
          </cell>
        </row>
        <row r="959">
          <cell r="A959">
            <v>521211</v>
          </cell>
          <cell r="B959" t="str">
            <v>نيفين السيد</v>
          </cell>
          <cell r="C959" t="str">
            <v>منير</v>
          </cell>
          <cell r="D959" t="str">
            <v>انصاف</v>
          </cell>
          <cell r="E959" t="str">
            <v>الثا نية</v>
          </cell>
          <cell r="F959" t="str">
            <v/>
          </cell>
        </row>
        <row r="960">
          <cell r="A960">
            <v>521214</v>
          </cell>
          <cell r="B960" t="str">
            <v>هاجرالجبان</v>
          </cell>
          <cell r="C960" t="str">
            <v>ايمن</v>
          </cell>
          <cell r="D960" t="str">
            <v>اماني</v>
          </cell>
          <cell r="E960" t="str">
            <v>الثالثة</v>
          </cell>
          <cell r="F960" t="str">
            <v/>
          </cell>
        </row>
        <row r="961">
          <cell r="A961">
            <v>521219</v>
          </cell>
          <cell r="B961" t="str">
            <v>هانية الهدهد</v>
          </cell>
          <cell r="C961" t="str">
            <v xml:space="preserve">محمد سعيد </v>
          </cell>
          <cell r="D961" t="str">
            <v>بنان</v>
          </cell>
          <cell r="E961" t="str">
            <v>الثالثة</v>
          </cell>
          <cell r="F961" t="str">
            <v/>
          </cell>
        </row>
        <row r="962">
          <cell r="A962">
            <v>521223</v>
          </cell>
          <cell r="B962" t="str">
            <v xml:space="preserve">هبا الشرع </v>
          </cell>
          <cell r="C962" t="str">
            <v xml:space="preserve">عبد القادر </v>
          </cell>
          <cell r="D962" t="str">
            <v>فتحيه</v>
          </cell>
          <cell r="E962" t="str">
            <v>الثالثة</v>
          </cell>
          <cell r="F962" t="str">
            <v>مستنفذ فصل اول 2023-2024</v>
          </cell>
        </row>
        <row r="963">
          <cell r="A963">
            <v>521236</v>
          </cell>
          <cell r="B963" t="str">
            <v>هبة دعبول</v>
          </cell>
          <cell r="C963" t="str">
            <v>هيثم</v>
          </cell>
          <cell r="D963" t="str">
            <v>نداء</v>
          </cell>
          <cell r="E963" t="str">
            <v>الثالثة</v>
          </cell>
          <cell r="F963" t="str">
            <v/>
          </cell>
        </row>
        <row r="964">
          <cell r="A964">
            <v>521241</v>
          </cell>
          <cell r="B964" t="str">
            <v>هبة عبد النبي</v>
          </cell>
          <cell r="C964" t="str">
            <v>قاسم</v>
          </cell>
          <cell r="D964" t="str">
            <v>فاطمة</v>
          </cell>
          <cell r="E964" t="str">
            <v>الرابعة</v>
          </cell>
          <cell r="F964" t="str">
            <v/>
          </cell>
        </row>
        <row r="965">
          <cell r="A965">
            <v>521243</v>
          </cell>
          <cell r="B965" t="str">
            <v>هبة كنعان</v>
          </cell>
          <cell r="C965" t="str">
            <v>محمد</v>
          </cell>
          <cell r="D965" t="str">
            <v>وفاء</v>
          </cell>
          <cell r="E965" t="str">
            <v>الثاتية</v>
          </cell>
          <cell r="F965" t="str">
            <v/>
          </cell>
        </row>
        <row r="966">
          <cell r="A966">
            <v>521247</v>
          </cell>
          <cell r="B966" t="str">
            <v>هبه عباس</v>
          </cell>
          <cell r="C966" t="str">
            <v xml:space="preserve">سمير </v>
          </cell>
          <cell r="D966" t="str">
            <v>رباب</v>
          </cell>
          <cell r="E966" t="str">
            <v>الرابعة</v>
          </cell>
          <cell r="F966" t="str">
            <v/>
          </cell>
        </row>
        <row r="967">
          <cell r="A967">
            <v>521252</v>
          </cell>
          <cell r="B967" t="str">
            <v xml:space="preserve">هدى الخطيب </v>
          </cell>
          <cell r="C967" t="str">
            <v xml:space="preserve">محمد </v>
          </cell>
          <cell r="D967" t="str">
            <v>حنان</v>
          </cell>
          <cell r="E967" t="str">
            <v>الرابعة</v>
          </cell>
          <cell r="F967" t="str">
            <v/>
          </cell>
        </row>
        <row r="968">
          <cell r="A968">
            <v>521258</v>
          </cell>
          <cell r="B968" t="str">
            <v>هدى بزازة</v>
          </cell>
          <cell r="C968" t="str">
            <v>محمد عدنان</v>
          </cell>
          <cell r="D968" t="str">
            <v>سمر</v>
          </cell>
          <cell r="E968" t="str">
            <v>الرابعة</v>
          </cell>
          <cell r="F968" t="str">
            <v/>
          </cell>
        </row>
        <row r="969">
          <cell r="A969">
            <v>521262</v>
          </cell>
          <cell r="B969" t="str">
            <v xml:space="preserve">هدى قطب </v>
          </cell>
          <cell r="C969" t="str">
            <v xml:space="preserve">محمد نبيل </v>
          </cell>
          <cell r="D969" t="str">
            <v>هنا</v>
          </cell>
          <cell r="E969" t="str">
            <v>الرابعة</v>
          </cell>
          <cell r="F969" t="str">
            <v/>
          </cell>
        </row>
        <row r="970">
          <cell r="A970">
            <v>521264</v>
          </cell>
          <cell r="B970" t="str">
            <v>هديه الشوى</v>
          </cell>
          <cell r="C970" t="str">
            <v>غياث</v>
          </cell>
          <cell r="D970" t="str">
            <v>مها</v>
          </cell>
          <cell r="E970" t="str">
            <v>الثا نية</v>
          </cell>
          <cell r="F970" t="str">
            <v/>
          </cell>
        </row>
        <row r="971">
          <cell r="A971">
            <v>521268</v>
          </cell>
          <cell r="B971" t="str">
            <v xml:space="preserve">هديل برغلة </v>
          </cell>
          <cell r="C971" t="str">
            <v>عزو</v>
          </cell>
          <cell r="D971" t="str">
            <v>امنة</v>
          </cell>
          <cell r="E971" t="str">
            <v>الرابعة</v>
          </cell>
          <cell r="F971" t="str">
            <v/>
          </cell>
        </row>
        <row r="972">
          <cell r="A972">
            <v>521274</v>
          </cell>
          <cell r="B972" t="str">
            <v xml:space="preserve">هديل كشيك </v>
          </cell>
          <cell r="C972" t="str">
            <v xml:space="preserve">يوسف </v>
          </cell>
          <cell r="D972" t="str">
            <v>فيروز</v>
          </cell>
          <cell r="E972" t="str">
            <v>الثالثة</v>
          </cell>
          <cell r="F972" t="str">
            <v/>
          </cell>
        </row>
        <row r="973">
          <cell r="A973">
            <v>521286</v>
          </cell>
          <cell r="B973" t="str">
            <v xml:space="preserve">هناء محمد </v>
          </cell>
          <cell r="C973" t="str">
            <v xml:space="preserve">ابراهيم </v>
          </cell>
          <cell r="D973" t="str">
            <v>خديجه</v>
          </cell>
          <cell r="E973" t="str">
            <v>الرابعة</v>
          </cell>
          <cell r="F973" t="str">
            <v/>
          </cell>
        </row>
        <row r="974">
          <cell r="A974">
            <v>521290</v>
          </cell>
          <cell r="B974" t="str">
            <v xml:space="preserve">هنادي شدود </v>
          </cell>
          <cell r="C974" t="str">
            <v>محمد</v>
          </cell>
          <cell r="D974" t="str">
            <v>سميحة</v>
          </cell>
          <cell r="E974" t="str">
            <v>الرابعة</v>
          </cell>
          <cell r="F974" t="str">
            <v/>
          </cell>
        </row>
        <row r="975">
          <cell r="A975">
            <v>521294</v>
          </cell>
          <cell r="B975" t="str">
            <v xml:space="preserve">هنادي نصر الدين </v>
          </cell>
          <cell r="C975" t="str">
            <v>نصر</v>
          </cell>
          <cell r="D975" t="str">
            <v>الماسي</v>
          </cell>
          <cell r="E975" t="str">
            <v>الرابعة</v>
          </cell>
          <cell r="F975" t="str">
            <v>مستنفذ فصل اول 2023-2024</v>
          </cell>
        </row>
        <row r="976">
          <cell r="A976">
            <v>521296</v>
          </cell>
          <cell r="B976" t="str">
            <v>هوازن العبود الحميد</v>
          </cell>
          <cell r="C976" t="str">
            <v>موفق</v>
          </cell>
          <cell r="D976" t="str">
            <v>ليلى</v>
          </cell>
          <cell r="E976" t="str">
            <v>الثاتية</v>
          </cell>
          <cell r="F976" t="str">
            <v/>
          </cell>
        </row>
        <row r="977">
          <cell r="A977">
            <v>521298</v>
          </cell>
          <cell r="B977" t="str">
            <v xml:space="preserve">هيا اسعد </v>
          </cell>
          <cell r="C977" t="str">
            <v xml:space="preserve">اياد </v>
          </cell>
          <cell r="D977" t="str">
            <v>جهينه</v>
          </cell>
          <cell r="E977" t="str">
            <v>الرابعة</v>
          </cell>
          <cell r="F977" t="str">
            <v/>
          </cell>
        </row>
        <row r="978">
          <cell r="A978">
            <v>521303</v>
          </cell>
          <cell r="B978" t="str">
            <v xml:space="preserve">هيفاء عربش </v>
          </cell>
          <cell r="C978" t="str">
            <v xml:space="preserve">هاشم </v>
          </cell>
          <cell r="D978" t="str">
            <v>انعام</v>
          </cell>
          <cell r="E978" t="str">
            <v>الرابعة</v>
          </cell>
          <cell r="F978" t="str">
            <v/>
          </cell>
        </row>
        <row r="979">
          <cell r="A979">
            <v>521307</v>
          </cell>
          <cell r="B979" t="str">
            <v xml:space="preserve">وجدان صقر </v>
          </cell>
          <cell r="C979" t="str">
            <v xml:space="preserve">نضال </v>
          </cell>
          <cell r="D979" t="str">
            <v>هدية</v>
          </cell>
          <cell r="E979" t="str">
            <v>الرابعة</v>
          </cell>
          <cell r="F979" t="str">
            <v/>
          </cell>
        </row>
        <row r="980">
          <cell r="A980">
            <v>521319</v>
          </cell>
          <cell r="B980" t="str">
            <v xml:space="preserve">وعد الكلش </v>
          </cell>
          <cell r="C980" t="str">
            <v xml:space="preserve">فيصل </v>
          </cell>
          <cell r="D980" t="str">
            <v>وحيده</v>
          </cell>
          <cell r="E980" t="str">
            <v>الرابعة</v>
          </cell>
          <cell r="F980" t="str">
            <v/>
          </cell>
        </row>
        <row r="981">
          <cell r="A981">
            <v>521324</v>
          </cell>
          <cell r="B981" t="str">
            <v>وعد يوسف</v>
          </cell>
          <cell r="C981" t="str">
            <v>حبيب</v>
          </cell>
          <cell r="D981" t="str">
            <v>هدى</v>
          </cell>
          <cell r="E981" t="str">
            <v>الرابعة</v>
          </cell>
          <cell r="F981" t="str">
            <v/>
          </cell>
        </row>
        <row r="982">
          <cell r="A982">
            <v>521329</v>
          </cell>
          <cell r="B982" t="str">
            <v>وفاء راضي</v>
          </cell>
          <cell r="C982" t="str">
            <v>تيسير</v>
          </cell>
          <cell r="D982" t="str">
            <v>فاطمه</v>
          </cell>
          <cell r="E982" t="str">
            <v>الثالثة</v>
          </cell>
          <cell r="F982" t="str">
            <v/>
          </cell>
        </row>
        <row r="983">
          <cell r="A983">
            <v>521333</v>
          </cell>
          <cell r="B983" t="str">
            <v xml:space="preserve">ولاء الحوراني </v>
          </cell>
          <cell r="C983" t="str">
            <v xml:space="preserve">احمد </v>
          </cell>
          <cell r="D983" t="str">
            <v>كريمة</v>
          </cell>
          <cell r="E983" t="str">
            <v>الرابعة</v>
          </cell>
          <cell r="F983" t="str">
            <v/>
          </cell>
        </row>
        <row r="984">
          <cell r="A984">
            <v>521336</v>
          </cell>
          <cell r="B984" t="str">
            <v xml:space="preserve">ولاء السيد </v>
          </cell>
          <cell r="C984" t="str">
            <v xml:space="preserve">عماد </v>
          </cell>
          <cell r="D984" t="str">
            <v>رجاء</v>
          </cell>
          <cell r="E984" t="str">
            <v>الرابعة</v>
          </cell>
          <cell r="F984" t="str">
            <v/>
          </cell>
        </row>
        <row r="985">
          <cell r="A985">
            <v>521337</v>
          </cell>
          <cell r="B985" t="str">
            <v xml:space="preserve">ولاء الصفدي </v>
          </cell>
          <cell r="C985" t="str">
            <v xml:space="preserve">محمد تيسير </v>
          </cell>
          <cell r="D985" t="str">
            <v>نفيسه</v>
          </cell>
          <cell r="E985" t="str">
            <v>الرابعة</v>
          </cell>
          <cell r="F985" t="str">
            <v/>
          </cell>
        </row>
        <row r="986">
          <cell r="A986">
            <v>521341</v>
          </cell>
          <cell r="B986" t="str">
            <v xml:space="preserve">ولاء المحمد </v>
          </cell>
          <cell r="C986" t="str">
            <v xml:space="preserve">عبد الكريم </v>
          </cell>
          <cell r="D986" t="str">
            <v>نوال</v>
          </cell>
          <cell r="E986" t="str">
            <v>الثا نية</v>
          </cell>
          <cell r="F986" t="str">
            <v/>
          </cell>
        </row>
        <row r="987">
          <cell r="A987">
            <v>521344</v>
          </cell>
          <cell r="B987" t="str">
            <v xml:space="preserve">ولاء بيكو </v>
          </cell>
          <cell r="C987" t="str">
            <v xml:space="preserve">مروان </v>
          </cell>
          <cell r="D987" t="str">
            <v>ايمان</v>
          </cell>
          <cell r="E987" t="str">
            <v>الرابعة</v>
          </cell>
          <cell r="F987" t="str">
            <v/>
          </cell>
        </row>
        <row r="988">
          <cell r="A988">
            <v>521345</v>
          </cell>
          <cell r="B988" t="str">
            <v>ولاء خشة</v>
          </cell>
          <cell r="C988" t="str">
            <v>محمد مازن</v>
          </cell>
          <cell r="D988" t="str">
            <v>رحاب</v>
          </cell>
          <cell r="E988" t="str">
            <v>الرابعة</v>
          </cell>
          <cell r="F988" t="str">
            <v/>
          </cell>
        </row>
        <row r="989">
          <cell r="A989">
            <v>521349</v>
          </cell>
          <cell r="B989" t="str">
            <v xml:space="preserve">ولاء شعبان </v>
          </cell>
          <cell r="C989" t="str">
            <v xml:space="preserve">شعبان </v>
          </cell>
          <cell r="D989" t="str">
            <v>فاطمة</v>
          </cell>
          <cell r="E989" t="str">
            <v>الرابعة</v>
          </cell>
          <cell r="F989" t="str">
            <v/>
          </cell>
        </row>
        <row r="990">
          <cell r="A990">
            <v>521363</v>
          </cell>
          <cell r="B990" t="str">
            <v xml:space="preserve">ياسمين المشكاوي </v>
          </cell>
          <cell r="C990" t="str">
            <v>مأمون</v>
          </cell>
          <cell r="D990" t="str">
            <v>حوامله</v>
          </cell>
          <cell r="E990" t="str">
            <v>الرابعة</v>
          </cell>
          <cell r="F990" t="str">
            <v/>
          </cell>
        </row>
        <row r="991">
          <cell r="A991">
            <v>521365</v>
          </cell>
          <cell r="B991" t="str">
            <v>ياسمين حلاوة</v>
          </cell>
          <cell r="C991" t="str">
            <v>محمود</v>
          </cell>
          <cell r="D991" t="str">
            <v>وفاء</v>
          </cell>
          <cell r="E991" t="str">
            <v>الرابعة</v>
          </cell>
          <cell r="F991" t="str">
            <v/>
          </cell>
        </row>
        <row r="992">
          <cell r="A992">
            <v>521373</v>
          </cell>
          <cell r="B992" t="str">
            <v>ياسمين قضباشي</v>
          </cell>
          <cell r="C992" t="str">
            <v>محمود</v>
          </cell>
          <cell r="D992" t="str">
            <v>ناديا</v>
          </cell>
          <cell r="E992" t="str">
            <v>الثاتية</v>
          </cell>
          <cell r="F992" t="str">
            <v/>
          </cell>
        </row>
        <row r="993">
          <cell r="A993">
            <v>521378</v>
          </cell>
          <cell r="B993" t="str">
            <v xml:space="preserve">يسرى سعد الدين </v>
          </cell>
          <cell r="C993" t="str">
            <v xml:space="preserve">علي </v>
          </cell>
          <cell r="D993" t="str">
            <v>رنا</v>
          </cell>
          <cell r="E993" t="str">
            <v>الرابعة</v>
          </cell>
          <cell r="F993" t="str">
            <v/>
          </cell>
        </row>
        <row r="994">
          <cell r="A994">
            <v>521381</v>
          </cell>
          <cell r="B994" t="str">
            <v>يمن منصور</v>
          </cell>
          <cell r="C994" t="str">
            <v>رمضان</v>
          </cell>
          <cell r="D994" t="str">
            <v>حليمه</v>
          </cell>
          <cell r="E994" t="str">
            <v>الثالثة</v>
          </cell>
          <cell r="F994" t="str">
            <v>مستنفذ فصل اول 2023-2024</v>
          </cell>
        </row>
        <row r="995">
          <cell r="A995">
            <v>521382</v>
          </cell>
          <cell r="B995" t="str">
            <v>يمنى عياش</v>
          </cell>
          <cell r="C995" t="str">
            <v>ياسر</v>
          </cell>
          <cell r="D995" t="str">
            <v>رشا</v>
          </cell>
          <cell r="E995" t="str">
            <v>الثالثة</v>
          </cell>
          <cell r="F995" t="str">
            <v/>
          </cell>
        </row>
        <row r="996">
          <cell r="A996">
            <v>521384</v>
          </cell>
          <cell r="B996" t="str">
            <v>يوسف القبلاوي</v>
          </cell>
          <cell r="C996" t="str">
            <v>عدنان</v>
          </cell>
          <cell r="D996" t="str">
            <v xml:space="preserve">زينب </v>
          </cell>
          <cell r="E996" t="str">
            <v>الثالثة</v>
          </cell>
          <cell r="F996" t="str">
            <v>مستنفذ فصل اول 2023-2024</v>
          </cell>
        </row>
        <row r="997">
          <cell r="A997">
            <v>521385</v>
          </cell>
          <cell r="B997" t="str">
            <v>اصيل الرفاعي</v>
          </cell>
          <cell r="C997" t="str">
            <v>موفق</v>
          </cell>
          <cell r="D997" t="str">
            <v>ميسم</v>
          </cell>
          <cell r="E997" t="str">
            <v>الرابعة</v>
          </cell>
          <cell r="F997" t="str">
            <v/>
          </cell>
        </row>
        <row r="998">
          <cell r="A998">
            <v>521388</v>
          </cell>
          <cell r="B998" t="str">
            <v>ديمة مرهج</v>
          </cell>
          <cell r="C998" t="str">
            <v>علي</v>
          </cell>
          <cell r="D998" t="str">
            <v>فيلور</v>
          </cell>
          <cell r="E998" t="str">
            <v>الرابعة</v>
          </cell>
          <cell r="F998" t="str">
            <v/>
          </cell>
        </row>
        <row r="999">
          <cell r="A999">
            <v>521398</v>
          </cell>
          <cell r="B999" t="str">
            <v xml:space="preserve">ريماز نصار </v>
          </cell>
          <cell r="C999" t="str">
            <v>محمد</v>
          </cell>
          <cell r="D999" t="str">
            <v>مريم</v>
          </cell>
          <cell r="E999" t="str">
            <v>الثالثة</v>
          </cell>
          <cell r="F999" t="str">
            <v/>
          </cell>
        </row>
        <row r="1000">
          <cell r="A1000">
            <v>521400</v>
          </cell>
          <cell r="B1000" t="str">
            <v>سمر التقي</v>
          </cell>
          <cell r="C1000" t="str">
            <v>سلمان</v>
          </cell>
          <cell r="D1000" t="str">
            <v>نهاد</v>
          </cell>
          <cell r="E1000" t="str">
            <v>الرابعة</v>
          </cell>
          <cell r="F1000" t="str">
            <v/>
          </cell>
        </row>
        <row r="1001">
          <cell r="A1001">
            <v>521401</v>
          </cell>
          <cell r="B1001" t="str">
            <v>سها ابو مغضب</v>
          </cell>
          <cell r="C1001" t="str">
            <v>سلام</v>
          </cell>
          <cell r="D1001" t="str">
            <v>امال</v>
          </cell>
          <cell r="E1001" t="str">
            <v>الرابعة</v>
          </cell>
          <cell r="F1001" t="str">
            <v/>
          </cell>
        </row>
        <row r="1002">
          <cell r="A1002">
            <v>521402</v>
          </cell>
          <cell r="B1002" t="str">
            <v>شيرين الجيرودي</v>
          </cell>
          <cell r="C1002" t="str">
            <v>محمد احسان</v>
          </cell>
          <cell r="D1002" t="str">
            <v>سمر</v>
          </cell>
          <cell r="E1002" t="str">
            <v>الرابعة</v>
          </cell>
          <cell r="F1002" t="str">
            <v/>
          </cell>
        </row>
        <row r="1003">
          <cell r="A1003">
            <v>521425</v>
          </cell>
          <cell r="B1003" t="str">
            <v>رؤى الهواش</v>
          </cell>
          <cell r="C1003" t="str">
            <v>صفوان</v>
          </cell>
          <cell r="D1003" t="str">
            <v>ميادة</v>
          </cell>
          <cell r="E1003" t="str">
            <v>الرابعة</v>
          </cell>
          <cell r="F1003" t="str">
            <v/>
          </cell>
        </row>
        <row r="1004">
          <cell r="A1004">
            <v>521426</v>
          </cell>
          <cell r="B1004" t="str">
            <v>نوران مرعي</v>
          </cell>
          <cell r="C1004" t="str">
            <v>محمد</v>
          </cell>
          <cell r="D1004" t="str">
            <v>كامله</v>
          </cell>
          <cell r="E1004" t="str">
            <v>الاولى</v>
          </cell>
          <cell r="F1004" t="str">
            <v/>
          </cell>
        </row>
        <row r="1005">
          <cell r="A1005">
            <v>521435</v>
          </cell>
          <cell r="B1005" t="str">
            <v>ابتسام صقر</v>
          </cell>
          <cell r="C1005" t="str">
            <v>هيثم</v>
          </cell>
          <cell r="D1005" t="str">
            <v>حفيظه</v>
          </cell>
          <cell r="E1005" t="str">
            <v>الثالثة</v>
          </cell>
          <cell r="F1005" t="str">
            <v/>
          </cell>
        </row>
        <row r="1006">
          <cell r="A1006">
            <v>521436</v>
          </cell>
          <cell r="B1006" t="str">
            <v>ابتسام مجاهد</v>
          </cell>
          <cell r="C1006" t="str">
            <v>خلدون</v>
          </cell>
          <cell r="D1006" t="str">
            <v>هدى</v>
          </cell>
          <cell r="E1006" t="str">
            <v>الثالثة</v>
          </cell>
          <cell r="F1006" t="str">
            <v/>
          </cell>
        </row>
        <row r="1007">
          <cell r="A1007">
            <v>521438</v>
          </cell>
          <cell r="B1007" t="str">
            <v>احلام فياض</v>
          </cell>
          <cell r="C1007" t="str">
            <v>عقيد</v>
          </cell>
          <cell r="D1007" t="str">
            <v>هلاله</v>
          </cell>
          <cell r="E1007" t="str">
            <v>الثالثة</v>
          </cell>
          <cell r="F1007" t="str">
            <v/>
          </cell>
        </row>
        <row r="1008">
          <cell r="A1008">
            <v>521442</v>
          </cell>
          <cell r="B1008" t="str">
            <v>اروى خرنوب</v>
          </cell>
          <cell r="C1008" t="str">
            <v>مصطفى</v>
          </cell>
          <cell r="D1008" t="str">
            <v>0</v>
          </cell>
          <cell r="E1008" t="str">
            <v>الثاتية</v>
          </cell>
          <cell r="F1008" t="str">
            <v/>
          </cell>
        </row>
        <row r="1009">
          <cell r="A1009">
            <v>521446</v>
          </cell>
          <cell r="B1009" t="str">
            <v>اريج خميس</v>
          </cell>
          <cell r="C1009" t="str">
            <v>رياض</v>
          </cell>
          <cell r="D1009" t="str">
            <v>امل</v>
          </cell>
          <cell r="E1009" t="str">
            <v>الرابعة</v>
          </cell>
          <cell r="F1009" t="str">
            <v/>
          </cell>
        </row>
        <row r="1010">
          <cell r="A1010">
            <v>521448</v>
          </cell>
          <cell r="B1010" t="str">
            <v>اسراء ابوالتسعات</v>
          </cell>
          <cell r="C1010" t="str">
            <v>محمد</v>
          </cell>
          <cell r="D1010" t="str">
            <v>حسنا</v>
          </cell>
          <cell r="E1010" t="str">
            <v>الثالثة</v>
          </cell>
          <cell r="F1010" t="str">
            <v/>
          </cell>
        </row>
        <row r="1011">
          <cell r="A1011">
            <v>521449</v>
          </cell>
          <cell r="B1011" t="str">
            <v>اسراء ازدحمد</v>
          </cell>
          <cell r="C1011" t="str">
            <v>محمد</v>
          </cell>
          <cell r="D1011" t="str">
            <v>لميس</v>
          </cell>
          <cell r="E1011" t="str">
            <v>الثا نية</v>
          </cell>
          <cell r="F1011" t="str">
            <v/>
          </cell>
        </row>
        <row r="1012">
          <cell r="A1012">
            <v>521452</v>
          </cell>
          <cell r="B1012" t="str">
            <v>اسراء الكيلاني</v>
          </cell>
          <cell r="C1012" t="str">
            <v>حسين</v>
          </cell>
          <cell r="D1012" t="str">
            <v>فاطمه</v>
          </cell>
          <cell r="E1012" t="str">
            <v>الثالثة</v>
          </cell>
          <cell r="F1012" t="str">
            <v/>
          </cell>
        </row>
        <row r="1013">
          <cell r="A1013">
            <v>521454</v>
          </cell>
          <cell r="B1013" t="str">
            <v>اسراء حامد</v>
          </cell>
          <cell r="C1013" t="str">
            <v>منيب</v>
          </cell>
          <cell r="D1013" t="str">
            <v>سهام</v>
          </cell>
          <cell r="E1013" t="str">
            <v>الثا نية</v>
          </cell>
          <cell r="F1013" t="str">
            <v/>
          </cell>
        </row>
        <row r="1014">
          <cell r="A1014">
            <v>521459</v>
          </cell>
          <cell r="B1014" t="str">
            <v>اسراء شحاده</v>
          </cell>
          <cell r="C1014" t="str">
            <v>فيصل</v>
          </cell>
          <cell r="D1014" t="str">
            <v>جميلة</v>
          </cell>
          <cell r="E1014" t="str">
            <v>الرابعة</v>
          </cell>
          <cell r="F1014" t="str">
            <v/>
          </cell>
        </row>
        <row r="1015">
          <cell r="A1015">
            <v>521460</v>
          </cell>
          <cell r="B1015" t="str">
            <v>اسراء محمد</v>
          </cell>
          <cell r="C1015" t="str">
            <v>هيثم</v>
          </cell>
          <cell r="D1015" t="str">
            <v>ميساء</v>
          </cell>
          <cell r="E1015" t="str">
            <v>الرابعة</v>
          </cell>
          <cell r="F1015" t="str">
            <v/>
          </cell>
        </row>
        <row r="1016">
          <cell r="A1016">
            <v>521461</v>
          </cell>
          <cell r="B1016" t="str">
            <v>اسراء هلال</v>
          </cell>
          <cell r="C1016" t="str">
            <v>خالد</v>
          </cell>
          <cell r="D1016" t="str">
            <v>ميساء</v>
          </cell>
          <cell r="E1016" t="str">
            <v>الثالثة</v>
          </cell>
          <cell r="F1016" t="str">
            <v/>
          </cell>
        </row>
        <row r="1017">
          <cell r="A1017">
            <v>521462</v>
          </cell>
          <cell r="B1017" t="str">
            <v>اسعاف شرف الدين</v>
          </cell>
          <cell r="C1017" t="str">
            <v>شبلي</v>
          </cell>
          <cell r="D1017" t="str">
            <v>نور الهدى</v>
          </cell>
          <cell r="E1017" t="str">
            <v>الثاتية</v>
          </cell>
          <cell r="F1017" t="str">
            <v/>
          </cell>
        </row>
        <row r="1018">
          <cell r="A1018">
            <v>521468</v>
          </cell>
          <cell r="B1018" t="str">
            <v>اسماء الشعار</v>
          </cell>
          <cell r="C1018" t="str">
            <v>أحمد</v>
          </cell>
          <cell r="D1018" t="str">
            <v>وفاء</v>
          </cell>
          <cell r="E1018" t="str">
            <v>الرابعة</v>
          </cell>
          <cell r="F1018" t="str">
            <v/>
          </cell>
        </row>
        <row r="1019">
          <cell r="A1019">
            <v>521469</v>
          </cell>
          <cell r="B1019" t="str">
            <v>اسماء القويدر</v>
          </cell>
          <cell r="C1019" t="str">
            <v>عدنان</v>
          </cell>
          <cell r="D1019" t="str">
            <v>مريم</v>
          </cell>
          <cell r="E1019" t="str">
            <v>الرابعة</v>
          </cell>
          <cell r="F1019" t="str">
            <v/>
          </cell>
        </row>
        <row r="1020">
          <cell r="A1020">
            <v>521470</v>
          </cell>
          <cell r="B1020" t="str">
            <v>اسماء أسعد</v>
          </cell>
          <cell r="C1020" t="str">
            <v>محمد</v>
          </cell>
          <cell r="D1020" t="str">
            <v>عائشة</v>
          </cell>
          <cell r="E1020" t="str">
            <v>الربعة حديث</v>
          </cell>
          <cell r="F1020" t="str">
            <v/>
          </cell>
        </row>
        <row r="1021">
          <cell r="A1021">
            <v>521474</v>
          </cell>
          <cell r="B1021" t="str">
            <v>اسماء سكاف</v>
          </cell>
          <cell r="C1021" t="str">
            <v>عمر</v>
          </cell>
          <cell r="D1021" t="str">
            <v>بندر</v>
          </cell>
          <cell r="E1021" t="str">
            <v>الثا نية</v>
          </cell>
          <cell r="F1021" t="str">
            <v/>
          </cell>
        </row>
        <row r="1022">
          <cell r="A1022">
            <v>521479</v>
          </cell>
          <cell r="B1022" t="str">
            <v>اسيا اسماعيل</v>
          </cell>
          <cell r="C1022" t="str">
            <v>اسماعيل</v>
          </cell>
          <cell r="D1022" t="str">
            <v>ريما</v>
          </cell>
          <cell r="E1022" t="str">
            <v>الرابعة</v>
          </cell>
          <cell r="F1022" t="str">
            <v/>
          </cell>
        </row>
        <row r="1023">
          <cell r="A1023">
            <v>521480</v>
          </cell>
          <cell r="B1023" t="str">
            <v>اسيا الصعيدي</v>
          </cell>
          <cell r="C1023" t="str">
            <v>احمد</v>
          </cell>
          <cell r="D1023" t="str">
            <v>هدى</v>
          </cell>
          <cell r="E1023" t="str">
            <v>الرابعة</v>
          </cell>
          <cell r="F1023" t="str">
            <v/>
          </cell>
        </row>
        <row r="1024">
          <cell r="A1024">
            <v>521487</v>
          </cell>
          <cell r="B1024" t="str">
            <v>الاء الحموي</v>
          </cell>
          <cell r="C1024" t="str">
            <v>رفيق</v>
          </cell>
          <cell r="D1024" t="str">
            <v>هبه</v>
          </cell>
          <cell r="E1024" t="str">
            <v>الثالثة</v>
          </cell>
          <cell r="F1024" t="str">
            <v/>
          </cell>
        </row>
        <row r="1025">
          <cell r="A1025">
            <v>521491</v>
          </cell>
          <cell r="B1025" t="str">
            <v>الاء الزعبي</v>
          </cell>
          <cell r="C1025" t="str">
            <v>عبد الحميد</v>
          </cell>
          <cell r="D1025" t="str">
            <v>اصلاح</v>
          </cell>
          <cell r="E1025" t="str">
            <v>الرابعة</v>
          </cell>
          <cell r="F1025" t="str">
            <v/>
          </cell>
        </row>
        <row r="1026">
          <cell r="A1026">
            <v>521492</v>
          </cell>
          <cell r="B1026" t="str">
            <v>الاء العساف</v>
          </cell>
          <cell r="C1026" t="str">
            <v>ماجد</v>
          </cell>
          <cell r="D1026" t="str">
            <v>ندى</v>
          </cell>
          <cell r="E1026" t="str">
            <v>الرابعة</v>
          </cell>
          <cell r="F1026" t="str">
            <v/>
          </cell>
        </row>
        <row r="1027">
          <cell r="A1027">
            <v>521493</v>
          </cell>
          <cell r="B1027" t="str">
            <v xml:space="preserve">الاء العش </v>
          </cell>
          <cell r="C1027" t="str">
            <v>محمد</v>
          </cell>
          <cell r="D1027" t="str">
            <v>باهيه</v>
          </cell>
          <cell r="E1027" t="str">
            <v>الرابعة</v>
          </cell>
          <cell r="F1027" t="str">
            <v/>
          </cell>
        </row>
        <row r="1028">
          <cell r="A1028">
            <v>521497</v>
          </cell>
          <cell r="B1028" t="str">
            <v>الاء الكردي</v>
          </cell>
          <cell r="C1028" t="str">
            <v>محمدسمير</v>
          </cell>
          <cell r="D1028" t="str">
            <v>هنا</v>
          </cell>
          <cell r="E1028" t="str">
            <v>الثالثة</v>
          </cell>
          <cell r="F1028" t="str">
            <v/>
          </cell>
        </row>
        <row r="1029">
          <cell r="A1029">
            <v>521499</v>
          </cell>
          <cell r="B1029" t="str">
            <v>الاء المظلوم</v>
          </cell>
          <cell r="C1029" t="str">
            <v>عبد الوهاب</v>
          </cell>
          <cell r="D1029" t="str">
            <v>غاده</v>
          </cell>
          <cell r="E1029" t="str">
            <v>الثالثة</v>
          </cell>
          <cell r="F1029" t="str">
            <v/>
          </cell>
        </row>
        <row r="1030">
          <cell r="A1030">
            <v>521502</v>
          </cell>
          <cell r="B1030" t="str">
            <v>الاء النجار</v>
          </cell>
          <cell r="C1030" t="str">
            <v>عاصم</v>
          </cell>
          <cell r="D1030" t="str">
            <v>ندى</v>
          </cell>
          <cell r="E1030" t="str">
            <v>الرابعة</v>
          </cell>
          <cell r="F1030" t="str">
            <v/>
          </cell>
        </row>
        <row r="1031">
          <cell r="A1031">
            <v>521504</v>
          </cell>
          <cell r="B1031" t="str">
            <v>الاء اايوبي</v>
          </cell>
          <cell r="C1031" t="str">
            <v>نضال</v>
          </cell>
          <cell r="D1031" t="str">
            <v>زينب</v>
          </cell>
          <cell r="E1031" t="str">
            <v>الثاتية</v>
          </cell>
          <cell r="F1031" t="str">
            <v/>
          </cell>
        </row>
        <row r="1032">
          <cell r="A1032">
            <v>521509</v>
          </cell>
          <cell r="B1032" t="str">
            <v>الاء داوود</v>
          </cell>
          <cell r="C1032" t="str">
            <v xml:space="preserve">حسام </v>
          </cell>
          <cell r="D1032" t="str">
            <v>تغاريد</v>
          </cell>
          <cell r="E1032" t="str">
            <v>الرابعة</v>
          </cell>
          <cell r="F1032" t="str">
            <v/>
          </cell>
        </row>
        <row r="1033">
          <cell r="A1033">
            <v>521513</v>
          </cell>
          <cell r="B1033" t="str">
            <v>الاء سنديان</v>
          </cell>
          <cell r="C1033" t="str">
            <v>عبد الكريم</v>
          </cell>
          <cell r="D1033" t="str">
            <v>شفيقه</v>
          </cell>
          <cell r="E1033" t="str">
            <v>الرابعة</v>
          </cell>
          <cell r="F1033" t="str">
            <v/>
          </cell>
        </row>
        <row r="1034">
          <cell r="A1034">
            <v>521515</v>
          </cell>
          <cell r="B1034" t="str">
            <v>الاء شومان</v>
          </cell>
          <cell r="C1034" t="str">
            <v>فوزي</v>
          </cell>
          <cell r="D1034" t="str">
            <v>فاطمه</v>
          </cell>
          <cell r="E1034" t="str">
            <v>الرابعة</v>
          </cell>
          <cell r="F1034" t="str">
            <v/>
          </cell>
        </row>
        <row r="1035">
          <cell r="A1035">
            <v>521517</v>
          </cell>
          <cell r="B1035" t="str">
            <v>الاء عباس</v>
          </cell>
          <cell r="C1035" t="str">
            <v>تيسير</v>
          </cell>
          <cell r="D1035" t="str">
            <v>سمراء</v>
          </cell>
          <cell r="E1035" t="str">
            <v>الثالثة</v>
          </cell>
          <cell r="F1035" t="str">
            <v/>
          </cell>
        </row>
        <row r="1036">
          <cell r="A1036">
            <v>521518</v>
          </cell>
          <cell r="B1036" t="str">
            <v>الاء عرابي</v>
          </cell>
          <cell r="C1036" t="str">
            <v xml:space="preserve">محمد </v>
          </cell>
          <cell r="D1036" t="str">
            <v>عليه</v>
          </cell>
          <cell r="E1036" t="str">
            <v>الثالثة</v>
          </cell>
          <cell r="F1036" t="str">
            <v/>
          </cell>
        </row>
        <row r="1037">
          <cell r="A1037">
            <v>521519</v>
          </cell>
          <cell r="B1037" t="str">
            <v>الاء نايفه</v>
          </cell>
          <cell r="C1037" t="str">
            <v>واصف</v>
          </cell>
          <cell r="D1037" t="str">
            <v>امل</v>
          </cell>
          <cell r="E1037" t="str">
            <v>الرابعة</v>
          </cell>
          <cell r="F1037" t="str">
            <v/>
          </cell>
        </row>
        <row r="1038">
          <cell r="A1038">
            <v>521521</v>
          </cell>
          <cell r="B1038" t="str">
            <v>الاء نوري السالم</v>
          </cell>
          <cell r="C1038" t="str">
            <v>خالد</v>
          </cell>
          <cell r="D1038" t="str">
            <v>عليه</v>
          </cell>
          <cell r="E1038" t="str">
            <v>الرابعة</v>
          </cell>
          <cell r="F1038" t="str">
            <v/>
          </cell>
        </row>
        <row r="1039">
          <cell r="A1039">
            <v>521526</v>
          </cell>
          <cell r="B1039" t="str">
            <v>الهام حسن</v>
          </cell>
          <cell r="C1039" t="str">
            <v>خالد</v>
          </cell>
          <cell r="D1039" t="str">
            <v>خديجة</v>
          </cell>
          <cell r="E1039" t="str">
            <v>الرابعة</v>
          </cell>
          <cell r="F1039" t="str">
            <v/>
          </cell>
        </row>
        <row r="1040">
          <cell r="A1040">
            <v>521532</v>
          </cell>
          <cell r="B1040" t="str">
            <v>امان الكسم</v>
          </cell>
          <cell r="C1040" t="str">
            <v>أديب</v>
          </cell>
          <cell r="D1040" t="str">
            <v>غرام</v>
          </cell>
          <cell r="E1040" t="str">
            <v>الرابعة</v>
          </cell>
          <cell r="F1040" t="str">
            <v>مستنفذ فصل اول 2023-2024</v>
          </cell>
        </row>
        <row r="1041">
          <cell r="A1041">
            <v>521534</v>
          </cell>
          <cell r="B1041" t="str">
            <v>اماني الشلبي</v>
          </cell>
          <cell r="C1041" t="str">
            <v>مسلم</v>
          </cell>
          <cell r="D1041" t="str">
            <v>ايمان</v>
          </cell>
          <cell r="E1041" t="str">
            <v>الرابعة</v>
          </cell>
          <cell r="F1041" t="str">
            <v/>
          </cell>
        </row>
        <row r="1042">
          <cell r="A1042">
            <v>521537</v>
          </cell>
          <cell r="B1042" t="str">
            <v>اماني حسن</v>
          </cell>
          <cell r="C1042" t="str">
            <v>خالد</v>
          </cell>
          <cell r="D1042" t="str">
            <v>نايفة</v>
          </cell>
          <cell r="E1042" t="str">
            <v>الرابعة</v>
          </cell>
          <cell r="F1042" t="str">
            <v/>
          </cell>
        </row>
        <row r="1043">
          <cell r="A1043">
            <v>521541</v>
          </cell>
          <cell r="B1043" t="str">
            <v>اماني سليمان</v>
          </cell>
          <cell r="C1043" t="str">
            <v>محمد</v>
          </cell>
          <cell r="D1043" t="str">
            <v>نجاة</v>
          </cell>
          <cell r="E1043" t="str">
            <v>الثالثة</v>
          </cell>
          <cell r="F1043" t="str">
            <v>مستنفذ فصل اول 2023-2024</v>
          </cell>
        </row>
        <row r="1044">
          <cell r="A1044">
            <v>521542</v>
          </cell>
          <cell r="B1044" t="str">
            <v>اماني شاب الدين</v>
          </cell>
          <cell r="C1044" t="str">
            <v>منصور</v>
          </cell>
          <cell r="D1044" t="str">
            <v>اقبال</v>
          </cell>
          <cell r="E1044" t="str">
            <v>الرابعة</v>
          </cell>
          <cell r="F1044" t="str">
            <v/>
          </cell>
        </row>
        <row r="1045">
          <cell r="A1045">
            <v>521547</v>
          </cell>
          <cell r="B1045" t="str">
            <v>اماني يعقوب</v>
          </cell>
          <cell r="C1045" t="str">
            <v xml:space="preserve">صلاح </v>
          </cell>
          <cell r="D1045" t="str">
            <v>لميس</v>
          </cell>
          <cell r="E1045" t="str">
            <v>الاولى</v>
          </cell>
          <cell r="F1045" t="str">
            <v/>
          </cell>
        </row>
        <row r="1046">
          <cell r="A1046">
            <v>521551</v>
          </cell>
          <cell r="B1046" t="str">
            <v>امل ادهم</v>
          </cell>
          <cell r="C1046" t="str">
            <v>محمد</v>
          </cell>
          <cell r="D1046" t="str">
            <v>منى</v>
          </cell>
          <cell r="E1046" t="str">
            <v>الثالثة</v>
          </cell>
          <cell r="F1046" t="str">
            <v/>
          </cell>
        </row>
        <row r="1047">
          <cell r="A1047">
            <v>521555</v>
          </cell>
          <cell r="B1047" t="str">
            <v>امل العمر</v>
          </cell>
          <cell r="C1047" t="str">
            <v>ذياب</v>
          </cell>
          <cell r="D1047" t="str">
            <v>حسيبه</v>
          </cell>
          <cell r="E1047" t="str">
            <v>الرابعة</v>
          </cell>
          <cell r="F1047" t="str">
            <v>مستنفذ فصل اول 2023-2024</v>
          </cell>
        </row>
        <row r="1048">
          <cell r="A1048">
            <v>521557</v>
          </cell>
          <cell r="B1048" t="str">
            <v>امل سره</v>
          </cell>
          <cell r="C1048" t="str">
            <v xml:space="preserve">محمد </v>
          </cell>
          <cell r="D1048" t="str">
            <v>قمر</v>
          </cell>
          <cell r="E1048" t="str">
            <v>الثالثة</v>
          </cell>
          <cell r="F1048" t="str">
            <v>مستنفذ فصل اول 2023-2024</v>
          </cell>
        </row>
        <row r="1049">
          <cell r="A1049">
            <v>521562</v>
          </cell>
          <cell r="B1049" t="str">
            <v>امنه شربجي</v>
          </cell>
          <cell r="C1049" t="str">
            <v>محمود</v>
          </cell>
          <cell r="D1049" t="str">
            <v>كفا</v>
          </cell>
          <cell r="E1049" t="str">
            <v>الرابعة</v>
          </cell>
          <cell r="F1049" t="str">
            <v/>
          </cell>
        </row>
        <row r="1050">
          <cell r="A1050">
            <v>521566</v>
          </cell>
          <cell r="B1050" t="str">
            <v>اناس الحجار</v>
          </cell>
          <cell r="C1050" t="str">
            <v>احسان</v>
          </cell>
          <cell r="D1050" t="str">
            <v>مي</v>
          </cell>
          <cell r="E1050" t="str">
            <v>الثالثة</v>
          </cell>
          <cell r="F1050" t="str">
            <v>مستنفذ فصل اول 2023-2024</v>
          </cell>
        </row>
        <row r="1051">
          <cell r="A1051">
            <v>521567</v>
          </cell>
          <cell r="B1051" t="str">
            <v>انتصار القصيري</v>
          </cell>
          <cell r="C1051" t="str">
            <v>حسين</v>
          </cell>
          <cell r="D1051" t="str">
            <v>فاطمة</v>
          </cell>
          <cell r="E1051" t="str">
            <v>الرابعة</v>
          </cell>
          <cell r="F1051" t="str">
            <v/>
          </cell>
        </row>
        <row r="1052">
          <cell r="A1052">
            <v>521568</v>
          </cell>
          <cell r="B1052" t="str">
            <v>انتصار درويش</v>
          </cell>
          <cell r="C1052" t="str">
            <v>عبدالحكيم</v>
          </cell>
          <cell r="D1052" t="str">
            <v>جميله</v>
          </cell>
          <cell r="E1052" t="str">
            <v>الرابعة</v>
          </cell>
          <cell r="F1052" t="str">
            <v/>
          </cell>
        </row>
        <row r="1053">
          <cell r="A1053">
            <v>521576</v>
          </cell>
          <cell r="B1053" t="str">
            <v>ايات الخليل</v>
          </cell>
          <cell r="C1053" t="str">
            <v>جهاد</v>
          </cell>
          <cell r="D1053" t="str">
            <v>عائدة</v>
          </cell>
          <cell r="E1053" t="str">
            <v>الرابعة</v>
          </cell>
          <cell r="F1053" t="str">
            <v/>
          </cell>
        </row>
        <row r="1054">
          <cell r="A1054">
            <v>521582</v>
          </cell>
          <cell r="B1054" t="str">
            <v>اية ابو بكر</v>
          </cell>
          <cell r="C1054" t="str">
            <v>ماهر</v>
          </cell>
          <cell r="D1054" t="str">
            <v>رصاد</v>
          </cell>
          <cell r="E1054" t="str">
            <v>الثاتية</v>
          </cell>
          <cell r="F1054" t="str">
            <v/>
          </cell>
        </row>
        <row r="1055">
          <cell r="A1055">
            <v>521583</v>
          </cell>
          <cell r="B1055" t="str">
            <v>ايه اسماعيل</v>
          </cell>
          <cell r="C1055" t="str">
            <v/>
          </cell>
          <cell r="D1055" t="str">
            <v/>
          </cell>
          <cell r="E1055" t="str">
            <v>الثالثة</v>
          </cell>
          <cell r="F1055" t="str">
            <v/>
          </cell>
        </row>
        <row r="1056">
          <cell r="A1056">
            <v>521585</v>
          </cell>
          <cell r="B1056" t="str">
            <v>اية الحرفوش</v>
          </cell>
          <cell r="C1056" t="str">
            <v>ايمن</v>
          </cell>
          <cell r="D1056" t="str">
            <v>فرات</v>
          </cell>
          <cell r="E1056" t="str">
            <v>الثالثة</v>
          </cell>
          <cell r="F1056" t="str">
            <v/>
          </cell>
        </row>
        <row r="1057">
          <cell r="A1057">
            <v>521588</v>
          </cell>
          <cell r="B1057" t="str">
            <v>اية الكردي</v>
          </cell>
          <cell r="C1057" t="str">
            <v>عز الدين</v>
          </cell>
          <cell r="D1057" t="str">
            <v>ايناس</v>
          </cell>
          <cell r="E1057" t="str">
            <v>الثالثة</v>
          </cell>
          <cell r="F1057" t="str">
            <v/>
          </cell>
        </row>
        <row r="1058">
          <cell r="A1058">
            <v>521590</v>
          </cell>
          <cell r="B1058" t="str">
            <v>اية بكداش</v>
          </cell>
          <cell r="C1058" t="str">
            <v>عبدالله</v>
          </cell>
          <cell r="D1058" t="str">
            <v>حرب</v>
          </cell>
          <cell r="E1058" t="str">
            <v>الثالثة</v>
          </cell>
          <cell r="F1058" t="str">
            <v/>
          </cell>
        </row>
        <row r="1059">
          <cell r="A1059">
            <v>521592</v>
          </cell>
          <cell r="B1059" t="str">
            <v>اية سليمان</v>
          </cell>
          <cell r="C1059" t="str">
            <v>ياسر</v>
          </cell>
          <cell r="D1059" t="str">
            <v/>
          </cell>
          <cell r="E1059" t="str">
            <v>الثا نية</v>
          </cell>
          <cell r="F1059" t="str">
            <v/>
          </cell>
        </row>
        <row r="1060">
          <cell r="A1060">
            <v>521596</v>
          </cell>
          <cell r="B1060" t="str">
            <v>ايلاف عبد</v>
          </cell>
          <cell r="C1060" t="str">
            <v xml:space="preserve"> غازي</v>
          </cell>
          <cell r="D1060" t="str">
            <v>خوله</v>
          </cell>
          <cell r="E1060" t="str">
            <v>الرابعة</v>
          </cell>
          <cell r="F1060" t="str">
            <v/>
          </cell>
        </row>
        <row r="1061">
          <cell r="A1061">
            <v>521598</v>
          </cell>
          <cell r="B1061" t="str">
            <v>ايمان  نجيب</v>
          </cell>
          <cell r="C1061" t="str">
            <v>عبد الهادي</v>
          </cell>
          <cell r="D1061" t="str">
            <v>ثناء</v>
          </cell>
          <cell r="E1061" t="str">
            <v>الربعة حديث</v>
          </cell>
          <cell r="F1061" t="str">
            <v/>
          </cell>
        </row>
        <row r="1062">
          <cell r="A1062">
            <v>521606</v>
          </cell>
          <cell r="B1062" t="str">
            <v>ايمان الزرير</v>
          </cell>
          <cell r="C1062" t="str">
            <v>سالم</v>
          </cell>
          <cell r="D1062" t="str">
            <v>عايشه</v>
          </cell>
          <cell r="E1062" t="str">
            <v>الثالثة</v>
          </cell>
          <cell r="F1062" t="str">
            <v/>
          </cell>
        </row>
        <row r="1063">
          <cell r="A1063">
            <v>521609</v>
          </cell>
          <cell r="B1063" t="str">
            <v>ايمان خضرو</v>
          </cell>
          <cell r="C1063" t="str">
            <v>حسن</v>
          </cell>
          <cell r="D1063" t="str">
            <v>سوسن</v>
          </cell>
          <cell r="E1063" t="str">
            <v>الرابعة</v>
          </cell>
          <cell r="F1063" t="str">
            <v/>
          </cell>
        </row>
        <row r="1064">
          <cell r="A1064">
            <v>521611</v>
          </cell>
          <cell r="B1064" t="str">
            <v>ايمان غنام</v>
          </cell>
          <cell r="C1064" t="str">
            <v>عبدالرزاق</v>
          </cell>
          <cell r="D1064" t="str">
            <v>هيام</v>
          </cell>
          <cell r="E1064" t="str">
            <v>الثالثة</v>
          </cell>
          <cell r="F1064" t="str">
            <v/>
          </cell>
        </row>
        <row r="1065">
          <cell r="A1065">
            <v>521612</v>
          </cell>
          <cell r="B1065" t="str">
            <v>ايمان قرقورا</v>
          </cell>
          <cell r="C1065" t="str">
            <v>عمر</v>
          </cell>
          <cell r="D1065" t="str">
            <v>فاطمة</v>
          </cell>
          <cell r="E1065" t="str">
            <v>الرابعة</v>
          </cell>
          <cell r="F1065" t="str">
            <v/>
          </cell>
        </row>
        <row r="1066">
          <cell r="A1066">
            <v>521613</v>
          </cell>
          <cell r="B1066" t="str">
            <v>ايناس ابو نصار</v>
          </cell>
          <cell r="C1066" t="str">
            <v>نصار</v>
          </cell>
          <cell r="D1066" t="str">
            <v>بهجة</v>
          </cell>
          <cell r="E1066" t="str">
            <v>الرابعة</v>
          </cell>
          <cell r="F1066" t="str">
            <v/>
          </cell>
        </row>
        <row r="1067">
          <cell r="A1067">
            <v>521620</v>
          </cell>
          <cell r="B1067" t="str">
            <v>ايه سلوم</v>
          </cell>
          <cell r="C1067" t="str">
            <v>مأمون</v>
          </cell>
          <cell r="D1067" t="str">
            <v>انعام</v>
          </cell>
          <cell r="E1067" t="str">
            <v>الرابعة</v>
          </cell>
          <cell r="F1067" t="str">
            <v/>
          </cell>
        </row>
        <row r="1068">
          <cell r="A1068">
            <v>521630</v>
          </cell>
          <cell r="B1068" t="str">
            <v>بتول حوريه</v>
          </cell>
          <cell r="C1068" t="str">
            <v>محمد باسم</v>
          </cell>
          <cell r="D1068" t="str">
            <v>سناء</v>
          </cell>
          <cell r="E1068" t="str">
            <v>الرابعة</v>
          </cell>
          <cell r="F1068" t="str">
            <v/>
          </cell>
        </row>
        <row r="1069">
          <cell r="A1069">
            <v>521632</v>
          </cell>
          <cell r="B1069" t="str">
            <v>بتول رقيه</v>
          </cell>
          <cell r="C1069" t="str">
            <v>مزين</v>
          </cell>
          <cell r="D1069" t="str">
            <v>ردينه</v>
          </cell>
          <cell r="E1069" t="str">
            <v>الرابعة</v>
          </cell>
          <cell r="F1069" t="str">
            <v/>
          </cell>
        </row>
        <row r="1070">
          <cell r="A1070">
            <v>521634</v>
          </cell>
          <cell r="B1070" t="str">
            <v>بتول عاصي</v>
          </cell>
          <cell r="C1070" t="str">
            <v>حكمت</v>
          </cell>
          <cell r="D1070" t="str">
            <v>صباح</v>
          </cell>
          <cell r="E1070" t="str">
            <v>الرابعة</v>
          </cell>
          <cell r="F1070" t="str">
            <v/>
          </cell>
        </row>
        <row r="1071">
          <cell r="A1071">
            <v>521637</v>
          </cell>
          <cell r="B1071" t="str">
            <v>بتول محيسن</v>
          </cell>
          <cell r="C1071" t="str">
            <v>وليد</v>
          </cell>
          <cell r="D1071" t="str">
            <v>ناديا</v>
          </cell>
          <cell r="E1071" t="str">
            <v>الرابعة</v>
          </cell>
          <cell r="F1071" t="str">
            <v/>
          </cell>
        </row>
        <row r="1072">
          <cell r="A1072">
            <v>521640</v>
          </cell>
          <cell r="B1072" t="str">
            <v>بدور باره</v>
          </cell>
          <cell r="C1072" t="str">
            <v>هيثم</v>
          </cell>
          <cell r="D1072" t="str">
            <v>ناديا</v>
          </cell>
          <cell r="E1072" t="str">
            <v>الثالثة</v>
          </cell>
          <cell r="F1072" t="str">
            <v/>
          </cell>
        </row>
        <row r="1073">
          <cell r="A1073">
            <v>521641</v>
          </cell>
          <cell r="B1073" t="str">
            <v>بدور نجار</v>
          </cell>
          <cell r="C1073" t="str">
            <v>بهجت</v>
          </cell>
          <cell r="D1073" t="str">
            <v>ندى</v>
          </cell>
          <cell r="E1073" t="str">
            <v>الرابعة</v>
          </cell>
          <cell r="F1073" t="str">
            <v>مستنفذ فصل اول 2023-2024</v>
          </cell>
        </row>
        <row r="1074">
          <cell r="A1074">
            <v>521644</v>
          </cell>
          <cell r="B1074" t="str">
            <v>براءة معطي</v>
          </cell>
          <cell r="C1074" t="str">
            <v>محمد سمير</v>
          </cell>
          <cell r="D1074" t="str">
            <v>اماني</v>
          </cell>
          <cell r="E1074" t="str">
            <v>الثا نية</v>
          </cell>
          <cell r="F1074" t="str">
            <v/>
          </cell>
        </row>
        <row r="1075">
          <cell r="A1075">
            <v>521651</v>
          </cell>
          <cell r="B1075" t="str">
            <v>بسمه القباني</v>
          </cell>
          <cell r="C1075" t="str">
            <v>محمدبسام</v>
          </cell>
          <cell r="D1075" t="str">
            <v>خلود</v>
          </cell>
          <cell r="E1075" t="str">
            <v>الرابعة</v>
          </cell>
          <cell r="F1075" t="str">
            <v/>
          </cell>
        </row>
        <row r="1076">
          <cell r="A1076">
            <v>521656</v>
          </cell>
          <cell r="B1076" t="str">
            <v>بشرى الريس</v>
          </cell>
          <cell r="C1076" t="str">
            <v>محمدزياد</v>
          </cell>
          <cell r="D1076" t="str">
            <v>ميسون</v>
          </cell>
          <cell r="E1076" t="str">
            <v>الرابعة</v>
          </cell>
          <cell r="F1076" t="str">
            <v/>
          </cell>
        </row>
        <row r="1077">
          <cell r="A1077">
            <v>521659</v>
          </cell>
          <cell r="B1077" t="str">
            <v>بشرى عباس</v>
          </cell>
          <cell r="C1077" t="str">
            <v>موسى</v>
          </cell>
          <cell r="D1077" t="str">
            <v>اميرة</v>
          </cell>
          <cell r="E1077" t="str">
            <v>الثاتية</v>
          </cell>
          <cell r="F1077" t="str">
            <v/>
          </cell>
        </row>
        <row r="1078">
          <cell r="A1078">
            <v>521660</v>
          </cell>
          <cell r="B1078" t="str">
            <v>بشرى مصطفى</v>
          </cell>
          <cell r="C1078" t="str">
            <v>محمد</v>
          </cell>
          <cell r="D1078" t="str">
            <v>سريه</v>
          </cell>
          <cell r="E1078" t="str">
            <v>الثالثة</v>
          </cell>
          <cell r="F1078" t="str">
            <v>مستنفذ فصل اول 2023-2024</v>
          </cell>
        </row>
        <row r="1079">
          <cell r="A1079">
            <v>521661</v>
          </cell>
          <cell r="B1079" t="str">
            <v>بهيجه ملحم</v>
          </cell>
          <cell r="C1079" t="str">
            <v>منذر</v>
          </cell>
          <cell r="D1079" t="str">
            <v>كتيبه</v>
          </cell>
          <cell r="E1079" t="str">
            <v>الرابعة</v>
          </cell>
          <cell r="F1079" t="str">
            <v/>
          </cell>
        </row>
        <row r="1080">
          <cell r="A1080">
            <v>521662</v>
          </cell>
          <cell r="B1080" t="str">
            <v>بوران آبي</v>
          </cell>
          <cell r="C1080" t="str">
            <v>محمد</v>
          </cell>
          <cell r="D1080" t="str">
            <v>زينب</v>
          </cell>
          <cell r="E1080" t="str">
            <v>الثا نية</v>
          </cell>
          <cell r="F1080" t="str">
            <v/>
          </cell>
        </row>
        <row r="1081">
          <cell r="A1081">
            <v>521664</v>
          </cell>
          <cell r="B1081" t="str">
            <v>بيان الزايد</v>
          </cell>
          <cell r="C1081" t="str">
            <v>محمدرشاد</v>
          </cell>
          <cell r="D1081" t="str">
            <v>سلمى</v>
          </cell>
          <cell r="E1081" t="str">
            <v>الثالثة</v>
          </cell>
          <cell r="F1081" t="str">
            <v/>
          </cell>
        </row>
        <row r="1082">
          <cell r="A1082">
            <v>521667</v>
          </cell>
          <cell r="B1082" t="str">
            <v>بيان الكسم</v>
          </cell>
          <cell r="C1082" t="str">
            <v>أديب</v>
          </cell>
          <cell r="D1082" t="str">
            <v>غرام</v>
          </cell>
          <cell r="E1082" t="str">
            <v>الرابعة</v>
          </cell>
          <cell r="F1082" t="str">
            <v/>
          </cell>
        </row>
        <row r="1083">
          <cell r="A1083">
            <v>521669</v>
          </cell>
          <cell r="B1083" t="str">
            <v>بيان خمسان</v>
          </cell>
          <cell r="C1083" t="str">
            <v>عثمان</v>
          </cell>
          <cell r="D1083" t="str">
            <v>مريم</v>
          </cell>
          <cell r="E1083" t="str">
            <v>الثالثة</v>
          </cell>
          <cell r="F1083" t="str">
            <v>مستنفذ فصل اول 2023-2024</v>
          </cell>
        </row>
        <row r="1084">
          <cell r="A1084">
            <v>521671</v>
          </cell>
          <cell r="B1084" t="str">
            <v>بيداء السحلي</v>
          </cell>
          <cell r="C1084" t="str">
            <v>محمد</v>
          </cell>
          <cell r="D1084" t="str">
            <v>اميرة</v>
          </cell>
          <cell r="E1084" t="str">
            <v>الثالثة</v>
          </cell>
          <cell r="F1084" t="str">
            <v/>
          </cell>
        </row>
        <row r="1085">
          <cell r="A1085">
            <v>521672</v>
          </cell>
          <cell r="B1085" t="str">
            <v>تاج الجبان</v>
          </cell>
          <cell r="C1085" t="str">
            <v>محمد</v>
          </cell>
          <cell r="D1085" t="str">
            <v>سيما</v>
          </cell>
          <cell r="E1085" t="str">
            <v>الثالثة</v>
          </cell>
          <cell r="F1085" t="str">
            <v/>
          </cell>
        </row>
        <row r="1086">
          <cell r="A1086">
            <v>521674</v>
          </cell>
          <cell r="B1086" t="str">
            <v>تالا شريف</v>
          </cell>
          <cell r="C1086" t="str">
            <v>شريف</v>
          </cell>
          <cell r="D1086" t="str">
            <v>منال</v>
          </cell>
          <cell r="E1086" t="str">
            <v>الرابعة</v>
          </cell>
          <cell r="F1086" t="str">
            <v/>
          </cell>
        </row>
        <row r="1087">
          <cell r="A1087">
            <v>521675</v>
          </cell>
          <cell r="B1087" t="str">
            <v>تركيه سكاف</v>
          </cell>
          <cell r="C1087" t="str">
            <v>محمد</v>
          </cell>
          <cell r="D1087" t="str">
            <v>حمده</v>
          </cell>
          <cell r="E1087" t="str">
            <v>الثاتية</v>
          </cell>
          <cell r="F1087" t="str">
            <v/>
          </cell>
        </row>
        <row r="1088">
          <cell r="A1088">
            <v>521676</v>
          </cell>
          <cell r="B1088" t="str">
            <v>تريز عجوري</v>
          </cell>
          <cell r="C1088" t="str">
            <v>كميل</v>
          </cell>
          <cell r="D1088" t="str">
            <v>جوليت</v>
          </cell>
          <cell r="E1088" t="str">
            <v>الثا نية</v>
          </cell>
          <cell r="F1088" t="str">
            <v/>
          </cell>
        </row>
        <row r="1089">
          <cell r="A1089">
            <v>521679</v>
          </cell>
          <cell r="B1089" t="str">
            <v>تسنيم سعيد</v>
          </cell>
          <cell r="C1089" t="str">
            <v>محمد</v>
          </cell>
          <cell r="D1089" t="str">
            <v>سوسن</v>
          </cell>
          <cell r="E1089" t="str">
            <v>الثالثة</v>
          </cell>
          <cell r="F1089" t="str">
            <v/>
          </cell>
        </row>
        <row r="1090">
          <cell r="A1090">
            <v>521682</v>
          </cell>
          <cell r="B1090" t="str">
            <v>تسنيم محمود</v>
          </cell>
          <cell r="C1090" t="str">
            <v>امين</v>
          </cell>
          <cell r="D1090" t="str">
            <v>حنان</v>
          </cell>
          <cell r="E1090" t="str">
            <v>الربعة حديث</v>
          </cell>
          <cell r="F1090" t="str">
            <v/>
          </cell>
        </row>
        <row r="1091">
          <cell r="A1091">
            <v>521684</v>
          </cell>
          <cell r="B1091" t="str">
            <v>تغريد العريضي</v>
          </cell>
          <cell r="C1091" t="str">
            <v>فريد</v>
          </cell>
          <cell r="D1091" t="str">
            <v>ذهبية</v>
          </cell>
          <cell r="E1091" t="str">
            <v>الرابعة</v>
          </cell>
          <cell r="F1091" t="str">
            <v/>
          </cell>
        </row>
        <row r="1092">
          <cell r="A1092">
            <v>521687</v>
          </cell>
          <cell r="B1092" t="str">
            <v>تغريد الدكاك</v>
          </cell>
          <cell r="C1092" t="str">
            <v>فواز</v>
          </cell>
          <cell r="D1092" t="str">
            <v>امنه</v>
          </cell>
          <cell r="E1092" t="str">
            <v>الثاتية</v>
          </cell>
          <cell r="F1092" t="str">
            <v/>
          </cell>
        </row>
        <row r="1093">
          <cell r="A1093">
            <v>521694</v>
          </cell>
          <cell r="B1093" t="str">
            <v>تقى حسابا</v>
          </cell>
          <cell r="C1093" t="str">
            <v>محمد</v>
          </cell>
          <cell r="D1093" t="str">
            <v>فاطمة</v>
          </cell>
          <cell r="E1093" t="str">
            <v>الرابعة</v>
          </cell>
          <cell r="F1093" t="str">
            <v/>
          </cell>
        </row>
        <row r="1094">
          <cell r="A1094">
            <v>521695</v>
          </cell>
          <cell r="B1094" t="str">
            <v>تهاني النحلاوي</v>
          </cell>
          <cell r="C1094" t="str">
            <v>محمد</v>
          </cell>
          <cell r="D1094" t="str">
            <v>صبحيه</v>
          </cell>
          <cell r="E1094" t="str">
            <v>الرابعة</v>
          </cell>
          <cell r="F1094" t="str">
            <v/>
          </cell>
        </row>
        <row r="1095">
          <cell r="A1095">
            <v>521699</v>
          </cell>
          <cell r="B1095" t="str">
            <v>ثريا الاسطه</v>
          </cell>
          <cell r="C1095" t="str">
            <v>محمد نديم</v>
          </cell>
          <cell r="D1095" t="str">
            <v>صفاء</v>
          </cell>
          <cell r="E1095" t="str">
            <v>الرابعة</v>
          </cell>
          <cell r="F1095" t="str">
            <v/>
          </cell>
        </row>
        <row r="1096">
          <cell r="A1096">
            <v>521703</v>
          </cell>
          <cell r="B1096" t="str">
            <v>ثناء الشنان</v>
          </cell>
          <cell r="C1096" t="str">
            <v>عبدالله</v>
          </cell>
          <cell r="D1096" t="str">
            <v>يسرى</v>
          </cell>
          <cell r="E1096" t="str">
            <v>الرابعة</v>
          </cell>
          <cell r="F1096" t="str">
            <v/>
          </cell>
        </row>
        <row r="1097">
          <cell r="A1097">
            <v>521704</v>
          </cell>
          <cell r="B1097" t="str">
            <v>جيسيكا المهر</v>
          </cell>
          <cell r="C1097" t="str">
            <v>يوسف</v>
          </cell>
          <cell r="D1097" t="str">
            <v>جوسلين</v>
          </cell>
          <cell r="E1097" t="str">
            <v>الرابعة</v>
          </cell>
          <cell r="F1097" t="str">
            <v>مستنفذ فصل اول 2023-2024</v>
          </cell>
        </row>
        <row r="1098">
          <cell r="A1098">
            <v>521706</v>
          </cell>
          <cell r="B1098" t="str">
            <v>جمانه احمد</v>
          </cell>
          <cell r="C1098" t="str">
            <v>احمد</v>
          </cell>
          <cell r="D1098" t="str">
            <v>مريم</v>
          </cell>
          <cell r="E1098" t="str">
            <v>الرابعة</v>
          </cell>
          <cell r="F1098" t="str">
            <v/>
          </cell>
        </row>
        <row r="1099">
          <cell r="A1099">
            <v>521707</v>
          </cell>
          <cell r="B1099" t="str">
            <v>جميلة الخضر</v>
          </cell>
          <cell r="C1099" t="str">
            <v>أديب</v>
          </cell>
          <cell r="D1099" t="str">
            <v>منى</v>
          </cell>
          <cell r="E1099" t="str">
            <v>الثاتية</v>
          </cell>
          <cell r="F1099" t="str">
            <v/>
          </cell>
        </row>
        <row r="1100">
          <cell r="A1100">
            <v>521709</v>
          </cell>
          <cell r="B1100" t="str">
            <v>جواهر العراء</v>
          </cell>
          <cell r="C1100" t="str">
            <v>محمد</v>
          </cell>
          <cell r="D1100" t="str">
            <v>صفيه</v>
          </cell>
          <cell r="E1100" t="str">
            <v>الرابعة</v>
          </cell>
          <cell r="F1100" t="str">
            <v>مستنفذ فصل اول 2023-2024</v>
          </cell>
        </row>
        <row r="1101">
          <cell r="A1101">
            <v>521710</v>
          </cell>
          <cell r="B1101" t="str">
            <v>جودي شويكاني</v>
          </cell>
          <cell r="C1101" t="str">
            <v>مهند</v>
          </cell>
          <cell r="D1101" t="str">
            <v>يمن</v>
          </cell>
          <cell r="E1101" t="str">
            <v>الثالثة</v>
          </cell>
          <cell r="F1101" t="str">
            <v/>
          </cell>
        </row>
        <row r="1102">
          <cell r="A1102">
            <v>521722</v>
          </cell>
          <cell r="B1102" t="str">
            <v>حاتم سري الدين</v>
          </cell>
          <cell r="C1102" t="str">
            <v>زياد</v>
          </cell>
          <cell r="D1102" t="str">
            <v>ريما</v>
          </cell>
          <cell r="E1102" t="str">
            <v>الرابعة</v>
          </cell>
          <cell r="F1102" t="str">
            <v/>
          </cell>
        </row>
        <row r="1103">
          <cell r="A1103">
            <v>521726</v>
          </cell>
          <cell r="B1103" t="str">
            <v>حسن مصطفى</v>
          </cell>
          <cell r="C1103" t="str">
            <v>عماد</v>
          </cell>
          <cell r="D1103" t="str">
            <v>ابتسام</v>
          </cell>
          <cell r="E1103" t="str">
            <v>الرابعة</v>
          </cell>
          <cell r="F1103" t="str">
            <v>مستنفذ فصل اول 2023-2024</v>
          </cell>
        </row>
        <row r="1104">
          <cell r="A1104">
            <v>521727</v>
          </cell>
          <cell r="B1104" t="str">
            <v>حسناء عبدو</v>
          </cell>
          <cell r="C1104" t="str">
            <v>مضيف</v>
          </cell>
          <cell r="D1104" t="str">
            <v>ملك</v>
          </cell>
          <cell r="E1104" t="str">
            <v>الرابعة</v>
          </cell>
          <cell r="F1104" t="str">
            <v>مستنفذ فصل اول 2023-2024</v>
          </cell>
        </row>
        <row r="1105">
          <cell r="A1105">
            <v>521729</v>
          </cell>
          <cell r="B1105" t="str">
            <v>حفصه الشعبي</v>
          </cell>
          <cell r="C1105" t="str">
            <v>عطاالله</v>
          </cell>
          <cell r="D1105" t="str">
            <v>يسرى</v>
          </cell>
          <cell r="E1105" t="str">
            <v>الرابعة</v>
          </cell>
          <cell r="F1105" t="str">
            <v/>
          </cell>
        </row>
        <row r="1106">
          <cell r="A1106">
            <v>521733</v>
          </cell>
          <cell r="B1106" t="str">
            <v>حميده هلال</v>
          </cell>
          <cell r="C1106" t="str">
            <v>قاسم</v>
          </cell>
          <cell r="D1106" t="str">
            <v>زينب</v>
          </cell>
          <cell r="E1106" t="str">
            <v>الثالثة</v>
          </cell>
          <cell r="F1106" t="str">
            <v/>
          </cell>
        </row>
        <row r="1107">
          <cell r="A1107">
            <v>521734</v>
          </cell>
          <cell r="B1107" t="str">
            <v>حنان ابوحامد</v>
          </cell>
          <cell r="C1107" t="str">
            <v>عمر</v>
          </cell>
          <cell r="D1107" t="str">
            <v>مكرم</v>
          </cell>
          <cell r="E1107" t="str">
            <v>الثالثة</v>
          </cell>
          <cell r="F1107" t="str">
            <v/>
          </cell>
        </row>
        <row r="1108">
          <cell r="A1108">
            <v>521737</v>
          </cell>
          <cell r="B1108" t="str">
            <v>حنان البوش</v>
          </cell>
          <cell r="C1108" t="str">
            <v>صالح</v>
          </cell>
          <cell r="D1108" t="str">
            <v>سارة</v>
          </cell>
          <cell r="E1108" t="str">
            <v>الثالثة</v>
          </cell>
          <cell r="F1108" t="str">
            <v/>
          </cell>
        </row>
        <row r="1109">
          <cell r="A1109">
            <v>521740</v>
          </cell>
          <cell r="B1109" t="str">
            <v>حنان جبه</v>
          </cell>
          <cell r="C1109" t="str">
            <v>احمد</v>
          </cell>
          <cell r="D1109" t="str">
            <v>مريم</v>
          </cell>
          <cell r="E1109" t="str">
            <v>الرابعة</v>
          </cell>
          <cell r="F1109" t="str">
            <v>مستنفذ فصل اول 2023-2024</v>
          </cell>
        </row>
        <row r="1110">
          <cell r="A1110">
            <v>521744</v>
          </cell>
          <cell r="B1110" t="str">
            <v>حنان طبش</v>
          </cell>
          <cell r="C1110" t="str">
            <v>صالح</v>
          </cell>
          <cell r="D1110" t="str">
            <v>مريم</v>
          </cell>
          <cell r="E1110" t="str">
            <v>الثا نية</v>
          </cell>
          <cell r="F1110" t="str">
            <v/>
          </cell>
        </row>
        <row r="1111">
          <cell r="A1111">
            <v>521747</v>
          </cell>
          <cell r="B1111" t="str">
            <v>حنان محمد</v>
          </cell>
          <cell r="C1111" t="str">
            <v>محمد</v>
          </cell>
          <cell r="D1111" t="str">
            <v>اسيا</v>
          </cell>
          <cell r="E1111" t="str">
            <v>الثالثة</v>
          </cell>
          <cell r="F1111" t="str">
            <v/>
          </cell>
        </row>
        <row r="1112">
          <cell r="A1112">
            <v>521754</v>
          </cell>
          <cell r="B1112" t="str">
            <v>خديجه داود</v>
          </cell>
          <cell r="C1112" t="str">
            <v>خالد</v>
          </cell>
          <cell r="D1112" t="str">
            <v>عهد</v>
          </cell>
          <cell r="E1112" t="str">
            <v>الثاتية</v>
          </cell>
          <cell r="F1112" t="str">
            <v/>
          </cell>
        </row>
        <row r="1113">
          <cell r="A1113">
            <v>521756</v>
          </cell>
          <cell r="B1113" t="str">
            <v>خلود بدور</v>
          </cell>
          <cell r="C1113" t="str">
            <v>جودت</v>
          </cell>
          <cell r="D1113" t="str">
            <v>نوفا</v>
          </cell>
          <cell r="E1113" t="str">
            <v>الرابعة</v>
          </cell>
          <cell r="F1113" t="str">
            <v/>
          </cell>
        </row>
        <row r="1114">
          <cell r="A1114">
            <v>521760</v>
          </cell>
          <cell r="B1114" t="str">
            <v>خلود سميسم</v>
          </cell>
          <cell r="C1114" t="str">
            <v>محمود</v>
          </cell>
          <cell r="D1114" t="str">
            <v>سعاد</v>
          </cell>
          <cell r="E1114" t="str">
            <v>الثالثة</v>
          </cell>
          <cell r="F1114" t="str">
            <v/>
          </cell>
        </row>
        <row r="1115">
          <cell r="A1115">
            <v>521761</v>
          </cell>
          <cell r="B1115" t="str">
            <v>خلود عامر</v>
          </cell>
          <cell r="C1115" t="str">
            <v>عقاب</v>
          </cell>
          <cell r="D1115" t="str">
            <v>سناء</v>
          </cell>
          <cell r="E1115" t="str">
            <v>الثالثة</v>
          </cell>
          <cell r="F1115" t="str">
            <v/>
          </cell>
        </row>
        <row r="1116">
          <cell r="A1116">
            <v>521762</v>
          </cell>
          <cell r="B1116" t="str">
            <v>خلود عبداللطيف</v>
          </cell>
          <cell r="C1116" t="str">
            <v>بهجت</v>
          </cell>
          <cell r="D1116" t="str">
            <v>شهيرة</v>
          </cell>
          <cell r="E1116" t="str">
            <v>الرابعة</v>
          </cell>
          <cell r="F1116" t="str">
            <v/>
          </cell>
        </row>
        <row r="1117">
          <cell r="A1117">
            <v>521763</v>
          </cell>
          <cell r="B1117" t="str">
            <v>خلود غبره</v>
          </cell>
          <cell r="C1117" t="str">
            <v>اديب</v>
          </cell>
          <cell r="D1117" t="str">
            <v>رضيه</v>
          </cell>
          <cell r="E1117" t="str">
            <v>الرابعة</v>
          </cell>
          <cell r="F1117" t="str">
            <v/>
          </cell>
        </row>
        <row r="1118">
          <cell r="A1118">
            <v>521771</v>
          </cell>
          <cell r="B1118" t="str">
            <v>دارين معروف</v>
          </cell>
          <cell r="C1118" t="str">
            <v>فاروق</v>
          </cell>
          <cell r="D1118" t="str">
            <v>غصنه</v>
          </cell>
          <cell r="E1118" t="str">
            <v>الرابعة</v>
          </cell>
          <cell r="F1118" t="str">
            <v/>
          </cell>
        </row>
        <row r="1119">
          <cell r="A1119">
            <v>521772</v>
          </cell>
          <cell r="B1119" t="str">
            <v>داليا رضوان</v>
          </cell>
          <cell r="C1119" t="str">
            <v>عارف</v>
          </cell>
          <cell r="D1119" t="str">
            <v>هاله</v>
          </cell>
          <cell r="E1119" t="str">
            <v>الثالثة</v>
          </cell>
          <cell r="F1119" t="str">
            <v/>
          </cell>
        </row>
        <row r="1120">
          <cell r="A1120">
            <v>521773</v>
          </cell>
          <cell r="B1120" t="str">
            <v>داليا سعدالدين</v>
          </cell>
          <cell r="C1120" t="str">
            <v>محمدنبيل</v>
          </cell>
          <cell r="D1120" t="str">
            <v>روزه</v>
          </cell>
          <cell r="E1120" t="str">
            <v>الثالثة</v>
          </cell>
          <cell r="F1120" t="str">
            <v>مستنفذ فصل اول 2023-2024</v>
          </cell>
        </row>
        <row r="1121">
          <cell r="A1121">
            <v>521774</v>
          </cell>
          <cell r="B1121" t="str">
            <v>داليا مسلم</v>
          </cell>
          <cell r="C1121" t="str">
            <v>ابراهيم</v>
          </cell>
          <cell r="D1121" t="str">
            <v>يمنى</v>
          </cell>
          <cell r="E1121" t="str">
            <v>الرابعة</v>
          </cell>
          <cell r="F1121" t="str">
            <v/>
          </cell>
        </row>
        <row r="1122">
          <cell r="A1122">
            <v>521776</v>
          </cell>
          <cell r="B1122" t="str">
            <v>دانا الشمالي</v>
          </cell>
          <cell r="C1122" t="str">
            <v>محمد</v>
          </cell>
          <cell r="D1122" t="str">
            <v>ريم</v>
          </cell>
          <cell r="E1122" t="str">
            <v>الثا نية</v>
          </cell>
          <cell r="F1122" t="str">
            <v/>
          </cell>
        </row>
        <row r="1123">
          <cell r="A1123">
            <v>521779</v>
          </cell>
          <cell r="B1123" t="str">
            <v>دانه أبوعبده</v>
          </cell>
          <cell r="C1123" t="str">
            <v>خالد</v>
          </cell>
          <cell r="D1123" t="str">
            <v>ماجده</v>
          </cell>
          <cell r="E1123" t="str">
            <v>الثالثة</v>
          </cell>
          <cell r="F1123" t="str">
            <v/>
          </cell>
        </row>
        <row r="1124">
          <cell r="A1124">
            <v>521780</v>
          </cell>
          <cell r="B1124" t="str">
            <v>دانه داوود</v>
          </cell>
          <cell r="C1124" t="str">
            <v>محمدخير</v>
          </cell>
          <cell r="D1124" t="str">
            <v>سوسن</v>
          </cell>
          <cell r="E1124" t="str">
            <v>الثاتية</v>
          </cell>
          <cell r="F1124" t="str">
            <v/>
          </cell>
        </row>
        <row r="1125">
          <cell r="A1125">
            <v>521782</v>
          </cell>
          <cell r="B1125" t="str">
            <v>دانيا شريف</v>
          </cell>
          <cell r="C1125" t="str">
            <v>نزيه</v>
          </cell>
          <cell r="D1125" t="str">
            <v>ليلى</v>
          </cell>
          <cell r="E1125" t="str">
            <v>الرابعة</v>
          </cell>
          <cell r="F1125" t="str">
            <v/>
          </cell>
        </row>
        <row r="1126">
          <cell r="A1126">
            <v>521783</v>
          </cell>
          <cell r="B1126" t="str">
            <v>دانيا هندي</v>
          </cell>
          <cell r="C1126" t="str">
            <v>خالد</v>
          </cell>
          <cell r="D1126" t="str">
            <v>خديجه</v>
          </cell>
          <cell r="E1126" t="str">
            <v>الثا نية</v>
          </cell>
          <cell r="F1126" t="str">
            <v/>
          </cell>
        </row>
        <row r="1127">
          <cell r="A1127">
            <v>521785</v>
          </cell>
          <cell r="B1127" t="str">
            <v>دانيه الفروان</v>
          </cell>
          <cell r="C1127" t="str">
            <v>بسام</v>
          </cell>
          <cell r="D1127" t="str">
            <v>سوسن</v>
          </cell>
          <cell r="E1127" t="str">
            <v>الرابعة</v>
          </cell>
          <cell r="F1127" t="str">
            <v/>
          </cell>
        </row>
        <row r="1128">
          <cell r="A1128">
            <v>521786</v>
          </cell>
          <cell r="B1128" t="str">
            <v>دانيه بطحيش</v>
          </cell>
          <cell r="C1128" t="str">
            <v>صبحي</v>
          </cell>
          <cell r="D1128" t="str">
            <v>وفاء</v>
          </cell>
          <cell r="E1128" t="str">
            <v>الثالثة</v>
          </cell>
          <cell r="F1128" t="str">
            <v/>
          </cell>
        </row>
        <row r="1129">
          <cell r="A1129">
            <v>521788</v>
          </cell>
          <cell r="B1129" t="str">
            <v>دعاء البحصه لي</v>
          </cell>
          <cell r="C1129" t="str">
            <v>سمير</v>
          </cell>
          <cell r="D1129" t="str">
            <v>رغداء</v>
          </cell>
          <cell r="E1129" t="str">
            <v>الرابعة</v>
          </cell>
          <cell r="F1129" t="str">
            <v/>
          </cell>
        </row>
        <row r="1130">
          <cell r="A1130">
            <v>521789</v>
          </cell>
          <cell r="B1130" t="str">
            <v>دعاء الحمصي</v>
          </cell>
          <cell r="C1130" t="str">
            <v>محمد حسن</v>
          </cell>
          <cell r="D1130" t="str">
            <v>ايمان</v>
          </cell>
          <cell r="E1130" t="str">
            <v>الثالثة</v>
          </cell>
          <cell r="F1130" t="str">
            <v/>
          </cell>
        </row>
        <row r="1131">
          <cell r="A1131">
            <v>521795</v>
          </cell>
          <cell r="B1131" t="str">
            <v>دعاء قبلان</v>
          </cell>
          <cell r="C1131" t="str">
            <v>محمود</v>
          </cell>
          <cell r="D1131" t="str">
            <v>بارعه</v>
          </cell>
          <cell r="E1131" t="str">
            <v>الثالثة</v>
          </cell>
          <cell r="F1131" t="str">
            <v/>
          </cell>
        </row>
        <row r="1132">
          <cell r="A1132">
            <v>521801</v>
          </cell>
          <cell r="B1132" t="str">
            <v>ديالا شرف الدين</v>
          </cell>
          <cell r="C1132" t="str">
            <v>شوقي</v>
          </cell>
          <cell r="D1132" t="str">
            <v>سهام</v>
          </cell>
          <cell r="E1132" t="str">
            <v>الرابعة</v>
          </cell>
          <cell r="F1132" t="str">
            <v/>
          </cell>
        </row>
        <row r="1133">
          <cell r="A1133">
            <v>521805</v>
          </cell>
          <cell r="B1133" t="str">
            <v>ديما باكير</v>
          </cell>
          <cell r="C1133" t="str">
            <v>خير الدين</v>
          </cell>
          <cell r="D1133" t="str">
            <v>عدلة</v>
          </cell>
          <cell r="E1133" t="str">
            <v>الرابعة</v>
          </cell>
          <cell r="F1133" t="str">
            <v/>
          </cell>
        </row>
        <row r="1134">
          <cell r="A1134">
            <v>521806</v>
          </cell>
          <cell r="B1134" t="str">
            <v>ديما شاهين</v>
          </cell>
          <cell r="C1134" t="str">
            <v>ابراهيم</v>
          </cell>
          <cell r="D1134" t="str">
            <v>ثروة</v>
          </cell>
          <cell r="E1134" t="str">
            <v>الرابعة</v>
          </cell>
          <cell r="F1134" t="str">
            <v/>
          </cell>
        </row>
        <row r="1135">
          <cell r="A1135">
            <v>521811</v>
          </cell>
          <cell r="B1135" t="str">
            <v>دينا الحموي</v>
          </cell>
          <cell r="C1135" t="str">
            <v>حامد</v>
          </cell>
          <cell r="D1135" t="str">
            <v>امل</v>
          </cell>
          <cell r="E1135" t="str">
            <v>الرابعة</v>
          </cell>
          <cell r="F1135" t="str">
            <v/>
          </cell>
        </row>
        <row r="1136">
          <cell r="A1136">
            <v>521812</v>
          </cell>
          <cell r="B1136" t="str">
            <v>دينا المرشود</v>
          </cell>
          <cell r="C1136" t="str">
            <v>عبد الرزاق</v>
          </cell>
          <cell r="D1136" t="str">
            <v>مريم</v>
          </cell>
          <cell r="E1136" t="str">
            <v>الرابعة</v>
          </cell>
          <cell r="F1136" t="str">
            <v>مستنفذ فصل اول 2023-2024</v>
          </cell>
        </row>
        <row r="1137">
          <cell r="A1137">
            <v>521814</v>
          </cell>
          <cell r="B1137" t="str">
            <v>رؤى المجدلاني</v>
          </cell>
          <cell r="C1137" t="str">
            <v>خالد</v>
          </cell>
          <cell r="D1137" t="str">
            <v>بثينه</v>
          </cell>
          <cell r="E1137" t="str">
            <v>الرابعة</v>
          </cell>
          <cell r="F1137" t="str">
            <v>مستنفذ فصل اول 2023-2024</v>
          </cell>
        </row>
        <row r="1138">
          <cell r="A1138">
            <v>521820</v>
          </cell>
          <cell r="B1138" t="str">
            <v>راما اسكندراني</v>
          </cell>
          <cell r="C1138" t="str">
            <v>محمد فائز</v>
          </cell>
          <cell r="D1138" t="str">
            <v>ندى</v>
          </cell>
          <cell r="E1138" t="str">
            <v>الرابعة</v>
          </cell>
          <cell r="F1138" t="str">
            <v/>
          </cell>
        </row>
        <row r="1139">
          <cell r="A1139">
            <v>521822</v>
          </cell>
          <cell r="B1139" t="str">
            <v>راما الحموي</v>
          </cell>
          <cell r="C1139" t="str">
            <v>وليد</v>
          </cell>
          <cell r="D1139" t="str">
            <v>عبير</v>
          </cell>
          <cell r="E1139" t="str">
            <v>الرابعة</v>
          </cell>
          <cell r="F1139" t="str">
            <v/>
          </cell>
        </row>
        <row r="1140">
          <cell r="A1140">
            <v>521828</v>
          </cell>
          <cell r="B1140" t="str">
            <v>راما المدلل</v>
          </cell>
          <cell r="C1140" t="str">
            <v>محمدعامر</v>
          </cell>
          <cell r="D1140" t="str">
            <v>مرام</v>
          </cell>
          <cell r="E1140" t="str">
            <v>الرابعة</v>
          </cell>
          <cell r="F1140" t="str">
            <v/>
          </cell>
        </row>
        <row r="1141">
          <cell r="A1141">
            <v>521829</v>
          </cell>
          <cell r="B1141" t="str">
            <v>راما المرعي</v>
          </cell>
          <cell r="C1141" t="str">
            <v>أسامة</v>
          </cell>
          <cell r="D1141" t="str">
            <v>حنان</v>
          </cell>
          <cell r="E1141" t="str">
            <v>الرابعة</v>
          </cell>
          <cell r="F1141" t="str">
            <v/>
          </cell>
        </row>
        <row r="1142">
          <cell r="A1142">
            <v>521831</v>
          </cell>
          <cell r="B1142" t="str">
            <v>راما المظلوم</v>
          </cell>
          <cell r="C1142" t="str">
            <v>كمال</v>
          </cell>
          <cell r="D1142" t="str">
            <v>وفاء</v>
          </cell>
          <cell r="E1142" t="str">
            <v>الرابعة</v>
          </cell>
          <cell r="F1142" t="str">
            <v/>
          </cell>
        </row>
        <row r="1143">
          <cell r="A1143">
            <v>521832</v>
          </cell>
          <cell r="B1143" t="str">
            <v>راما برغوث</v>
          </cell>
          <cell r="C1143" t="str">
            <v>محمود</v>
          </cell>
          <cell r="D1143" t="str">
            <v>ناديا</v>
          </cell>
          <cell r="E1143" t="str">
            <v>الرابعة</v>
          </cell>
          <cell r="F1143" t="str">
            <v/>
          </cell>
        </row>
        <row r="1144">
          <cell r="A1144">
            <v>521833</v>
          </cell>
          <cell r="B1144" t="str">
            <v>راما جاويش</v>
          </cell>
          <cell r="C1144" t="str">
            <v>زهير</v>
          </cell>
          <cell r="D1144" t="str">
            <v>هدى</v>
          </cell>
          <cell r="E1144" t="str">
            <v>الثالثة</v>
          </cell>
          <cell r="F1144" t="str">
            <v/>
          </cell>
        </row>
        <row r="1145">
          <cell r="A1145">
            <v>521836</v>
          </cell>
          <cell r="B1145" t="str">
            <v>راما حمامه</v>
          </cell>
          <cell r="C1145" t="str">
            <v>فهد</v>
          </cell>
          <cell r="D1145" t="str">
            <v>ايمان</v>
          </cell>
          <cell r="E1145" t="str">
            <v>الرابعة</v>
          </cell>
          <cell r="F1145" t="str">
            <v>مستنفذ فصل اول 2023-2024</v>
          </cell>
        </row>
        <row r="1146">
          <cell r="A1146">
            <v>521839</v>
          </cell>
          <cell r="B1146" t="str">
            <v>راما شيخ سالم</v>
          </cell>
          <cell r="C1146" t="str">
            <v>هيثم</v>
          </cell>
          <cell r="D1146" t="str">
            <v>سلوى</v>
          </cell>
          <cell r="E1146" t="str">
            <v>الثاتية</v>
          </cell>
          <cell r="F1146" t="str">
            <v/>
          </cell>
        </row>
        <row r="1147">
          <cell r="A1147">
            <v>521840</v>
          </cell>
          <cell r="B1147" t="str">
            <v>راما صفدي</v>
          </cell>
          <cell r="C1147" t="str">
            <v>زهير</v>
          </cell>
          <cell r="D1147" t="str">
            <v>رنا</v>
          </cell>
          <cell r="E1147" t="str">
            <v>الثا نية</v>
          </cell>
          <cell r="F1147" t="str">
            <v/>
          </cell>
        </row>
        <row r="1148">
          <cell r="A1148">
            <v>521841</v>
          </cell>
          <cell r="B1148" t="str">
            <v>راما صقر</v>
          </cell>
          <cell r="C1148" t="str">
            <v>قاسم</v>
          </cell>
          <cell r="D1148" t="str">
            <v>سامية</v>
          </cell>
          <cell r="E1148" t="str">
            <v>الرابعة</v>
          </cell>
          <cell r="F1148" t="str">
            <v/>
          </cell>
        </row>
        <row r="1149">
          <cell r="A1149">
            <v>521843</v>
          </cell>
          <cell r="B1149" t="str">
            <v>راما عثمان</v>
          </cell>
          <cell r="C1149" t="str">
            <v>عدنان</v>
          </cell>
          <cell r="D1149" t="str">
            <v>ريم</v>
          </cell>
          <cell r="E1149" t="str">
            <v>الثالثة</v>
          </cell>
          <cell r="F1149" t="str">
            <v/>
          </cell>
        </row>
        <row r="1150">
          <cell r="A1150">
            <v>521845</v>
          </cell>
          <cell r="B1150" t="str">
            <v>راما كولكو</v>
          </cell>
          <cell r="C1150" t="str">
            <v>محمد توفيق</v>
          </cell>
          <cell r="D1150" t="str">
            <v>سراب</v>
          </cell>
          <cell r="E1150" t="str">
            <v>الرابعة</v>
          </cell>
          <cell r="F1150" t="str">
            <v/>
          </cell>
        </row>
        <row r="1151">
          <cell r="A1151">
            <v>521846</v>
          </cell>
          <cell r="B1151" t="str">
            <v>راما مهرات</v>
          </cell>
          <cell r="C1151" t="str">
            <v>شهير</v>
          </cell>
          <cell r="D1151" t="str">
            <v>ندى</v>
          </cell>
          <cell r="E1151" t="str">
            <v>الرابعة</v>
          </cell>
          <cell r="F1151" t="str">
            <v/>
          </cell>
        </row>
        <row r="1152">
          <cell r="A1152">
            <v>521857</v>
          </cell>
          <cell r="B1152" t="str">
            <v>ربا ابوسرحان</v>
          </cell>
          <cell r="C1152" t="str">
            <v>حسن</v>
          </cell>
          <cell r="D1152" t="str">
            <v>سمره</v>
          </cell>
          <cell r="E1152" t="str">
            <v>الثا نية</v>
          </cell>
          <cell r="F1152" t="str">
            <v/>
          </cell>
        </row>
        <row r="1153">
          <cell r="A1153">
            <v>521859</v>
          </cell>
          <cell r="B1153" t="str">
            <v>ربا الخنسه</v>
          </cell>
          <cell r="C1153" t="str">
            <v>مروان</v>
          </cell>
          <cell r="D1153" t="str">
            <v>هناده</v>
          </cell>
          <cell r="E1153" t="str">
            <v>الرابعة</v>
          </cell>
          <cell r="F1153" t="str">
            <v/>
          </cell>
        </row>
        <row r="1154">
          <cell r="A1154">
            <v>521861</v>
          </cell>
          <cell r="B1154" t="str">
            <v>ربا الصغير</v>
          </cell>
          <cell r="C1154" t="str">
            <v>محمود</v>
          </cell>
          <cell r="D1154" t="str">
            <v>سهام</v>
          </cell>
          <cell r="E1154" t="str">
            <v>الرابعة</v>
          </cell>
          <cell r="F1154" t="str">
            <v/>
          </cell>
        </row>
        <row r="1155">
          <cell r="A1155">
            <v>521862</v>
          </cell>
          <cell r="B1155" t="str">
            <v>ربا حاتم</v>
          </cell>
          <cell r="C1155" t="str">
            <v>نبهان</v>
          </cell>
          <cell r="D1155" t="str">
            <v>ثناء</v>
          </cell>
          <cell r="E1155" t="str">
            <v>الرابعة</v>
          </cell>
          <cell r="F1155" t="str">
            <v/>
          </cell>
        </row>
        <row r="1156">
          <cell r="A1156">
            <v>521866</v>
          </cell>
          <cell r="B1156" t="str">
            <v>رجاء اشريفه</v>
          </cell>
          <cell r="C1156" t="str">
            <v>عبدو</v>
          </cell>
          <cell r="D1156" t="str">
            <v>منى</v>
          </cell>
          <cell r="E1156" t="str">
            <v>الرابعة</v>
          </cell>
          <cell r="F1156" t="str">
            <v/>
          </cell>
        </row>
        <row r="1157">
          <cell r="A1157">
            <v>521867</v>
          </cell>
          <cell r="B1157" t="str">
            <v>رجاء الدراخ</v>
          </cell>
          <cell r="C1157" t="str">
            <v>ثابت</v>
          </cell>
          <cell r="D1157" t="str">
            <v>روضه</v>
          </cell>
          <cell r="E1157" t="str">
            <v>الرابعة</v>
          </cell>
          <cell r="F1157" t="str">
            <v/>
          </cell>
        </row>
        <row r="1158">
          <cell r="A1158">
            <v>521868</v>
          </cell>
          <cell r="B1158" t="str">
            <v>رحاب الخطيب</v>
          </cell>
          <cell r="C1158" t="str">
            <v>عبد الوهاب</v>
          </cell>
          <cell r="D1158" t="str">
            <v>سهام</v>
          </cell>
          <cell r="E1158" t="str">
            <v>الرابعة</v>
          </cell>
          <cell r="F1158" t="str">
            <v/>
          </cell>
        </row>
        <row r="1159">
          <cell r="A1159">
            <v>521871</v>
          </cell>
          <cell r="B1159" t="str">
            <v>رزان اسعد</v>
          </cell>
          <cell r="C1159" t="str">
            <v>عمادالدين</v>
          </cell>
          <cell r="D1159" t="str">
            <v>سوزان</v>
          </cell>
          <cell r="E1159" t="str">
            <v>الرابعة</v>
          </cell>
          <cell r="F1159" t="str">
            <v/>
          </cell>
        </row>
        <row r="1160">
          <cell r="A1160">
            <v>521872</v>
          </cell>
          <cell r="B1160" t="str">
            <v>رزان الزيلع</v>
          </cell>
          <cell r="C1160" t="str">
            <v>نصار</v>
          </cell>
          <cell r="D1160" t="str">
            <v>غادة</v>
          </cell>
          <cell r="E1160" t="str">
            <v>الثالثة</v>
          </cell>
          <cell r="F1160" t="str">
            <v>مستنفذ فصل اول 2023-2024</v>
          </cell>
        </row>
        <row r="1161">
          <cell r="A1161">
            <v>521873</v>
          </cell>
          <cell r="B1161" t="str">
            <v>رزان العودة</v>
          </cell>
          <cell r="C1161" t="str">
            <v xml:space="preserve">محمود </v>
          </cell>
          <cell r="D1161" t="str">
            <v>ماجده</v>
          </cell>
          <cell r="E1161" t="str">
            <v>الثالثة</v>
          </cell>
          <cell r="F1161" t="str">
            <v/>
          </cell>
        </row>
        <row r="1162">
          <cell r="A1162">
            <v>521875</v>
          </cell>
          <cell r="B1162" t="str">
            <v>رزان جوبي</v>
          </cell>
          <cell r="C1162" t="str">
            <v>سمير</v>
          </cell>
          <cell r="D1162" t="str">
            <v>ابتسام</v>
          </cell>
          <cell r="E1162" t="str">
            <v>الرابعة</v>
          </cell>
          <cell r="F1162" t="str">
            <v/>
          </cell>
        </row>
        <row r="1163">
          <cell r="A1163">
            <v>521876</v>
          </cell>
          <cell r="B1163" t="str">
            <v>رزان سليمان</v>
          </cell>
          <cell r="C1163" t="str">
            <v>نوفل</v>
          </cell>
          <cell r="D1163" t="str">
            <v>ابتسام</v>
          </cell>
          <cell r="E1163" t="str">
            <v>الرابعة</v>
          </cell>
          <cell r="F1163" t="str">
            <v/>
          </cell>
        </row>
        <row r="1164">
          <cell r="A1164">
            <v>521880</v>
          </cell>
          <cell r="B1164" t="str">
            <v>رشا الجودي</v>
          </cell>
          <cell r="C1164" t="str">
            <v>احمد راتب</v>
          </cell>
          <cell r="D1164" t="str">
            <v>صباح</v>
          </cell>
          <cell r="E1164" t="str">
            <v>الرابعة</v>
          </cell>
          <cell r="F1164" t="str">
            <v/>
          </cell>
        </row>
        <row r="1165">
          <cell r="A1165">
            <v>521885</v>
          </cell>
          <cell r="B1165" t="str">
            <v>رشا العقله</v>
          </cell>
          <cell r="C1165" t="str">
            <v>احمد</v>
          </cell>
          <cell r="D1165" t="str">
            <v>رسميه</v>
          </cell>
          <cell r="E1165" t="str">
            <v>الثالثة حديث</v>
          </cell>
          <cell r="F1165" t="str">
            <v/>
          </cell>
        </row>
        <row r="1166">
          <cell r="A1166">
            <v>521886</v>
          </cell>
          <cell r="B1166" t="str">
            <v>رشا الملوحي</v>
          </cell>
          <cell r="C1166" t="str">
            <v>عمر</v>
          </cell>
          <cell r="D1166" t="str">
            <v>فايزة</v>
          </cell>
          <cell r="E1166" t="str">
            <v>الثاتية</v>
          </cell>
          <cell r="F1166" t="str">
            <v/>
          </cell>
        </row>
        <row r="1167">
          <cell r="A1167">
            <v>521889</v>
          </cell>
          <cell r="B1167" t="str">
            <v>رشا برغلي</v>
          </cell>
          <cell r="C1167" t="str">
            <v>محمد رشدي</v>
          </cell>
          <cell r="D1167" t="str">
            <v>فاتن</v>
          </cell>
          <cell r="E1167" t="str">
            <v>الرابعة</v>
          </cell>
          <cell r="F1167" t="str">
            <v/>
          </cell>
        </row>
        <row r="1168">
          <cell r="A1168">
            <v>521892</v>
          </cell>
          <cell r="B1168" t="str">
            <v>رشا شنانة</v>
          </cell>
          <cell r="C1168" t="str">
            <v>أحمد</v>
          </cell>
          <cell r="D1168" t="str">
            <v>يسري</v>
          </cell>
          <cell r="E1168" t="str">
            <v>الرابعة</v>
          </cell>
          <cell r="F1168" t="str">
            <v/>
          </cell>
        </row>
        <row r="1169">
          <cell r="A1169">
            <v>521896</v>
          </cell>
          <cell r="B1169" t="str">
            <v>رشا عليان</v>
          </cell>
          <cell r="C1169" t="str">
            <v>سليم</v>
          </cell>
          <cell r="D1169" t="str">
            <v>خضره</v>
          </cell>
          <cell r="E1169" t="str">
            <v>الرابعة</v>
          </cell>
          <cell r="F1169" t="str">
            <v/>
          </cell>
        </row>
        <row r="1170">
          <cell r="A1170">
            <v>521897</v>
          </cell>
          <cell r="B1170" t="str">
            <v>رشا عليشه</v>
          </cell>
          <cell r="C1170" t="str">
            <v>أيمن</v>
          </cell>
          <cell r="D1170" t="str">
            <v>سوهام</v>
          </cell>
          <cell r="E1170" t="str">
            <v>الرابعة</v>
          </cell>
          <cell r="F1170" t="str">
            <v/>
          </cell>
        </row>
        <row r="1171">
          <cell r="A1171">
            <v>521898</v>
          </cell>
          <cell r="B1171" t="str">
            <v>رشا غره</v>
          </cell>
          <cell r="C1171" t="str">
            <v>محمدفخري</v>
          </cell>
          <cell r="D1171" t="str">
            <v>ساجده</v>
          </cell>
          <cell r="E1171" t="str">
            <v>الثالثة</v>
          </cell>
          <cell r="F1171" t="str">
            <v>مستنفذ فصل اول 2023-2024</v>
          </cell>
        </row>
        <row r="1172">
          <cell r="A1172">
            <v>521901</v>
          </cell>
          <cell r="B1172" t="str">
            <v>رغد العش</v>
          </cell>
          <cell r="C1172" t="str">
            <v>خالد</v>
          </cell>
          <cell r="D1172" t="str">
            <v>خلود</v>
          </cell>
          <cell r="E1172" t="str">
            <v>الرابعة</v>
          </cell>
          <cell r="F1172" t="str">
            <v>مستنفذ فصل اول 2023-2024</v>
          </cell>
        </row>
        <row r="1173">
          <cell r="A1173">
            <v>521904</v>
          </cell>
          <cell r="B1173" t="str">
            <v>رغد ريحان</v>
          </cell>
          <cell r="C1173" t="str">
            <v>عبدالوهاب</v>
          </cell>
          <cell r="D1173" t="str">
            <v>خلود</v>
          </cell>
          <cell r="E1173" t="str">
            <v>الرابعة</v>
          </cell>
          <cell r="F1173" t="str">
            <v/>
          </cell>
        </row>
        <row r="1174">
          <cell r="A1174">
            <v>521905</v>
          </cell>
          <cell r="B1174" t="str">
            <v xml:space="preserve">رغد سالم </v>
          </cell>
          <cell r="C1174" t="str">
            <v>مروان</v>
          </cell>
          <cell r="D1174" t="str">
            <v>خديجه</v>
          </cell>
          <cell r="E1174" t="str">
            <v>الثا نية</v>
          </cell>
          <cell r="F1174" t="str">
            <v/>
          </cell>
        </row>
        <row r="1175">
          <cell r="A1175">
            <v>521908</v>
          </cell>
          <cell r="B1175" t="str">
            <v>رغد شنار</v>
          </cell>
          <cell r="C1175" t="str">
            <v>مازن</v>
          </cell>
          <cell r="D1175" t="str">
            <v>غيداء</v>
          </cell>
          <cell r="E1175" t="str">
            <v>الثالثة</v>
          </cell>
          <cell r="F1175" t="str">
            <v/>
          </cell>
        </row>
        <row r="1176">
          <cell r="A1176">
            <v>521910</v>
          </cell>
          <cell r="B1176" t="str">
            <v>رغد نكد</v>
          </cell>
          <cell r="C1176" t="str">
            <v>ماجد</v>
          </cell>
          <cell r="D1176" t="str">
            <v>فريال</v>
          </cell>
          <cell r="E1176" t="str">
            <v>الثا نية</v>
          </cell>
          <cell r="F1176" t="str">
            <v/>
          </cell>
        </row>
        <row r="1177">
          <cell r="A1177">
            <v>521911</v>
          </cell>
          <cell r="B1177" t="str">
            <v>رغداء عجاج</v>
          </cell>
          <cell r="C1177" t="str">
            <v>سليمان</v>
          </cell>
          <cell r="D1177" t="str">
            <v>صفاء</v>
          </cell>
          <cell r="E1177" t="str">
            <v>الرابعة</v>
          </cell>
          <cell r="F1177" t="str">
            <v>مستنفذ فصل اول 2023-2024</v>
          </cell>
        </row>
        <row r="1178">
          <cell r="A1178">
            <v>521912</v>
          </cell>
          <cell r="B1178" t="str">
            <v>رغداء عوض</v>
          </cell>
          <cell r="C1178" t="str">
            <v>غازي</v>
          </cell>
          <cell r="D1178" t="str">
            <v>عفاف</v>
          </cell>
          <cell r="E1178" t="str">
            <v>الثاتية</v>
          </cell>
          <cell r="F1178" t="str">
            <v/>
          </cell>
        </row>
        <row r="1179">
          <cell r="A1179">
            <v>521914</v>
          </cell>
          <cell r="B1179" t="str">
            <v>رفاه الططري</v>
          </cell>
          <cell r="C1179" t="str">
            <v>علي</v>
          </cell>
          <cell r="D1179" t="str">
            <v>جميلة الططري</v>
          </cell>
          <cell r="E1179" t="str">
            <v>الثا نية</v>
          </cell>
          <cell r="F1179" t="str">
            <v/>
          </cell>
        </row>
        <row r="1180">
          <cell r="A1180">
            <v>521915</v>
          </cell>
          <cell r="B1180" t="str">
            <v>رفاه شاهين</v>
          </cell>
          <cell r="C1180" t="str">
            <v>مصطفى</v>
          </cell>
          <cell r="D1180" t="str">
            <v>هناء</v>
          </cell>
          <cell r="E1180" t="str">
            <v>الثالثة</v>
          </cell>
          <cell r="F1180" t="str">
            <v>مستنفذ فصل اول 2023-2024</v>
          </cell>
        </row>
        <row r="1181">
          <cell r="A1181">
            <v>521920</v>
          </cell>
          <cell r="B1181" t="str">
            <v>رماز الاغواني</v>
          </cell>
          <cell r="C1181" t="str">
            <v>عماد الدين</v>
          </cell>
          <cell r="D1181" t="str">
            <v>نهاد</v>
          </cell>
          <cell r="E1181" t="str">
            <v>الرابعة</v>
          </cell>
          <cell r="F1181" t="str">
            <v/>
          </cell>
        </row>
        <row r="1182">
          <cell r="A1182">
            <v>521929</v>
          </cell>
          <cell r="B1182" t="str">
            <v>رنا الحمد</v>
          </cell>
          <cell r="C1182" t="str">
            <v>محمد</v>
          </cell>
          <cell r="D1182" t="str">
            <v>دلال</v>
          </cell>
          <cell r="E1182" t="str">
            <v>الرابعة</v>
          </cell>
          <cell r="F1182" t="str">
            <v/>
          </cell>
        </row>
        <row r="1183">
          <cell r="A1183">
            <v>521930</v>
          </cell>
          <cell r="B1183" t="str">
            <v>رنا الزيبق</v>
          </cell>
          <cell r="C1183" t="str">
            <v>محمد</v>
          </cell>
          <cell r="D1183" t="str">
            <v>صفا</v>
          </cell>
          <cell r="E1183" t="str">
            <v>الرابعة</v>
          </cell>
          <cell r="F1183" t="str">
            <v/>
          </cell>
        </row>
        <row r="1184">
          <cell r="A1184">
            <v>521934</v>
          </cell>
          <cell r="B1184" t="str">
            <v>رنا دردر</v>
          </cell>
          <cell r="C1184" t="str">
            <v>محمدمأمون</v>
          </cell>
          <cell r="D1184" t="str">
            <v>دريه</v>
          </cell>
          <cell r="E1184" t="str">
            <v>الرابعة</v>
          </cell>
          <cell r="F1184" t="str">
            <v/>
          </cell>
        </row>
        <row r="1185">
          <cell r="A1185">
            <v>521935</v>
          </cell>
          <cell r="B1185" t="str">
            <v>رنا صبح</v>
          </cell>
          <cell r="C1185" t="str">
            <v>اسعد</v>
          </cell>
          <cell r="D1185" t="str">
            <v>شفيقة</v>
          </cell>
          <cell r="E1185" t="str">
            <v>الثالثة</v>
          </cell>
          <cell r="F1185" t="str">
            <v/>
          </cell>
        </row>
        <row r="1186">
          <cell r="A1186">
            <v>521937</v>
          </cell>
          <cell r="B1186" t="str">
            <v>رنا محمود</v>
          </cell>
          <cell r="C1186" t="str">
            <v>محمد</v>
          </cell>
          <cell r="D1186" t="str">
            <v>امينه</v>
          </cell>
          <cell r="E1186" t="str">
            <v>الرابعة</v>
          </cell>
          <cell r="F1186" t="str">
            <v/>
          </cell>
        </row>
        <row r="1187">
          <cell r="A1187">
            <v>521939</v>
          </cell>
          <cell r="B1187" t="str">
            <v>رنا مهنا</v>
          </cell>
          <cell r="C1187" t="str">
            <v>هزاع</v>
          </cell>
          <cell r="D1187" t="str">
            <v>رحاب</v>
          </cell>
          <cell r="E1187" t="str">
            <v>الرابعة</v>
          </cell>
          <cell r="F1187" t="str">
            <v/>
          </cell>
        </row>
        <row r="1188">
          <cell r="A1188">
            <v>521941</v>
          </cell>
          <cell r="B1188" t="str">
            <v>رنى صالح العبده</v>
          </cell>
          <cell r="C1188" t="str">
            <v>احمد</v>
          </cell>
          <cell r="D1188" t="str">
            <v>مياده</v>
          </cell>
          <cell r="E1188" t="str">
            <v>الثالثة</v>
          </cell>
          <cell r="F1188" t="str">
            <v/>
          </cell>
        </row>
        <row r="1189">
          <cell r="A1189">
            <v>521943</v>
          </cell>
          <cell r="B1189" t="str">
            <v>رنيم الحسين</v>
          </cell>
          <cell r="C1189" t="str">
            <v>محمد</v>
          </cell>
          <cell r="D1189" t="str">
            <v>امل</v>
          </cell>
          <cell r="E1189" t="str">
            <v>الثالثة</v>
          </cell>
          <cell r="F1189" t="str">
            <v>مستنفذ فصل اول 2023-2024</v>
          </cell>
        </row>
        <row r="1190">
          <cell r="A1190">
            <v>521944</v>
          </cell>
          <cell r="B1190" t="str">
            <v>رنيم الهبج</v>
          </cell>
          <cell r="C1190" t="str">
            <v>بسام</v>
          </cell>
          <cell r="D1190" t="str">
            <v>رزان</v>
          </cell>
          <cell r="E1190" t="str">
            <v>الرابعة</v>
          </cell>
          <cell r="F1190" t="str">
            <v/>
          </cell>
        </row>
        <row r="1191">
          <cell r="A1191">
            <v>521948</v>
          </cell>
          <cell r="B1191" t="str">
            <v>رنيم خليل</v>
          </cell>
          <cell r="C1191" t="str">
            <v>عبدالله</v>
          </cell>
          <cell r="D1191" t="str">
            <v>بديعه</v>
          </cell>
          <cell r="E1191" t="str">
            <v>الثاتية</v>
          </cell>
          <cell r="F1191" t="str">
            <v/>
          </cell>
        </row>
        <row r="1192">
          <cell r="A1192">
            <v>521950</v>
          </cell>
          <cell r="B1192" t="str">
            <v>رنيم سحلول</v>
          </cell>
          <cell r="C1192" t="str">
            <v>عمار</v>
          </cell>
          <cell r="D1192" t="str">
            <v>اماني</v>
          </cell>
          <cell r="E1192" t="str">
            <v>الرابعة</v>
          </cell>
          <cell r="F1192" t="str">
            <v/>
          </cell>
        </row>
        <row r="1193">
          <cell r="A1193">
            <v>521956</v>
          </cell>
          <cell r="B1193" t="str">
            <v>رنين شلش</v>
          </cell>
          <cell r="C1193" t="str">
            <v>غانم</v>
          </cell>
          <cell r="D1193" t="str">
            <v>ثناء</v>
          </cell>
          <cell r="E1193" t="str">
            <v>الرابعة</v>
          </cell>
          <cell r="F1193" t="str">
            <v/>
          </cell>
        </row>
        <row r="1194">
          <cell r="A1194">
            <v>521959</v>
          </cell>
          <cell r="B1194" t="str">
            <v>رهام الشلبي</v>
          </cell>
          <cell r="C1194" t="str">
            <v>فاضل</v>
          </cell>
          <cell r="D1194" t="str">
            <v>هناء</v>
          </cell>
          <cell r="E1194" t="str">
            <v>الثالثة</v>
          </cell>
          <cell r="F1194" t="str">
            <v>مستنفذ فصل اول 2023-2024</v>
          </cell>
        </row>
        <row r="1195">
          <cell r="A1195">
            <v>521960</v>
          </cell>
          <cell r="B1195" t="str">
            <v>رهام الشماع</v>
          </cell>
          <cell r="C1195" t="str">
            <v>محمدهشام</v>
          </cell>
          <cell r="D1195" t="str">
            <v>رائده</v>
          </cell>
          <cell r="E1195" t="str">
            <v>الرابعة</v>
          </cell>
          <cell r="F1195" t="str">
            <v/>
          </cell>
        </row>
        <row r="1196">
          <cell r="A1196">
            <v>521963</v>
          </cell>
          <cell r="B1196" t="str">
            <v>رهام مراد</v>
          </cell>
          <cell r="C1196" t="str">
            <v>نبيل</v>
          </cell>
          <cell r="D1196" t="str">
            <v>سلوى</v>
          </cell>
          <cell r="E1196" t="str">
            <v>الثالثة</v>
          </cell>
          <cell r="F1196" t="str">
            <v/>
          </cell>
        </row>
        <row r="1197">
          <cell r="A1197">
            <v>521965</v>
          </cell>
          <cell r="B1197" t="str">
            <v>رهف العيفه</v>
          </cell>
          <cell r="C1197" t="str">
            <v>موفق</v>
          </cell>
          <cell r="D1197" t="str">
            <v>سميرة</v>
          </cell>
          <cell r="E1197" t="str">
            <v>الرابعة</v>
          </cell>
          <cell r="F1197" t="str">
            <v/>
          </cell>
        </row>
        <row r="1198">
          <cell r="A1198">
            <v>521967</v>
          </cell>
          <cell r="B1198" t="str">
            <v>رهف جاكيش</v>
          </cell>
          <cell r="C1198" t="str">
            <v>كريم</v>
          </cell>
          <cell r="D1198" t="str">
            <v>هيام</v>
          </cell>
          <cell r="E1198" t="str">
            <v>الثالثة</v>
          </cell>
          <cell r="F1198" t="str">
            <v/>
          </cell>
        </row>
        <row r="1199">
          <cell r="A1199">
            <v>521971</v>
          </cell>
          <cell r="B1199" t="str">
            <v>رهف شيخ مخانق</v>
          </cell>
          <cell r="C1199" t="str">
            <v>محمدمروان</v>
          </cell>
          <cell r="D1199" t="str">
            <v>نور الهدى</v>
          </cell>
          <cell r="E1199" t="str">
            <v>الرابعة</v>
          </cell>
          <cell r="F1199" t="str">
            <v/>
          </cell>
        </row>
        <row r="1200">
          <cell r="A1200">
            <v>521972</v>
          </cell>
          <cell r="B1200" t="str">
            <v>رهف عبود</v>
          </cell>
          <cell r="C1200" t="str">
            <v>فراس</v>
          </cell>
          <cell r="D1200" t="str">
            <v>زيانا</v>
          </cell>
          <cell r="E1200" t="str">
            <v>الثالثة</v>
          </cell>
          <cell r="F1200" t="str">
            <v/>
          </cell>
        </row>
        <row r="1201">
          <cell r="A1201">
            <v>521974</v>
          </cell>
          <cell r="B1201" t="str">
            <v>رهف ناصيف</v>
          </cell>
          <cell r="C1201" t="str">
            <v>محمد</v>
          </cell>
          <cell r="D1201" t="str">
            <v>كوثر</v>
          </cell>
          <cell r="E1201" t="str">
            <v>الاولى</v>
          </cell>
          <cell r="F1201" t="str">
            <v/>
          </cell>
        </row>
        <row r="1202">
          <cell r="A1202">
            <v>521976</v>
          </cell>
          <cell r="B1202" t="str">
            <v>رهف يحيى</v>
          </cell>
          <cell r="C1202" t="str">
            <v>طاهر</v>
          </cell>
          <cell r="D1202" t="str">
            <v>ليلى</v>
          </cell>
          <cell r="E1202" t="str">
            <v>الرابعة</v>
          </cell>
          <cell r="F1202" t="str">
            <v/>
          </cell>
        </row>
        <row r="1203">
          <cell r="A1203">
            <v>521977</v>
          </cell>
          <cell r="B1203" t="str">
            <v>روان  جمول</v>
          </cell>
          <cell r="C1203" t="str">
            <v>فؤاد</v>
          </cell>
          <cell r="D1203" t="str">
            <v>صفاء</v>
          </cell>
          <cell r="E1203" t="str">
            <v>الرابعة</v>
          </cell>
          <cell r="F1203" t="str">
            <v/>
          </cell>
        </row>
        <row r="1204">
          <cell r="A1204">
            <v>521988</v>
          </cell>
          <cell r="B1204" t="str">
            <v>روان فياض</v>
          </cell>
          <cell r="C1204" t="str">
            <v>مقداد</v>
          </cell>
          <cell r="D1204" t="str">
            <v>مياده</v>
          </cell>
          <cell r="E1204" t="str">
            <v>الثاتية</v>
          </cell>
          <cell r="F1204" t="str">
            <v/>
          </cell>
        </row>
        <row r="1205">
          <cell r="A1205">
            <v>521993</v>
          </cell>
          <cell r="B1205" t="str">
            <v>روجينا مزهر</v>
          </cell>
          <cell r="C1205" t="str">
            <v>هايل</v>
          </cell>
          <cell r="D1205" t="str">
            <v>فانيا</v>
          </cell>
          <cell r="E1205" t="str">
            <v>الثا نية</v>
          </cell>
          <cell r="F1205" t="str">
            <v/>
          </cell>
        </row>
        <row r="1206">
          <cell r="A1206">
            <v>521995</v>
          </cell>
          <cell r="B1206" t="str">
            <v>رودينة بدوي</v>
          </cell>
          <cell r="C1206" t="str">
            <v>محمد</v>
          </cell>
          <cell r="D1206" t="str">
            <v>سلوى</v>
          </cell>
          <cell r="E1206" t="str">
            <v>الرابعة</v>
          </cell>
          <cell r="F1206" t="str">
            <v/>
          </cell>
        </row>
        <row r="1207">
          <cell r="A1207">
            <v>521999</v>
          </cell>
          <cell r="B1207" t="str">
            <v>روضه سعد</v>
          </cell>
          <cell r="C1207" t="str">
            <v>حسين</v>
          </cell>
          <cell r="D1207" t="str">
            <v>عفاف</v>
          </cell>
          <cell r="E1207" t="str">
            <v>الثالثة</v>
          </cell>
          <cell r="F1207" t="str">
            <v/>
          </cell>
        </row>
        <row r="1208">
          <cell r="A1208">
            <v>522000</v>
          </cell>
          <cell r="B1208" t="str">
            <v>روعة غنام</v>
          </cell>
          <cell r="C1208" t="str">
            <v>فيصل</v>
          </cell>
          <cell r="D1208" t="str">
            <v>سلوى</v>
          </cell>
          <cell r="E1208" t="str">
            <v>الثالثة</v>
          </cell>
          <cell r="F1208" t="str">
            <v/>
          </cell>
        </row>
        <row r="1209">
          <cell r="A1209">
            <v>522002</v>
          </cell>
          <cell r="B1209" t="str">
            <v>روعة الحموي</v>
          </cell>
          <cell r="C1209" t="str">
            <v>فرج</v>
          </cell>
          <cell r="D1209" t="str">
            <v/>
          </cell>
          <cell r="E1209" t="str">
            <v>الثالثة</v>
          </cell>
          <cell r="F1209" t="str">
            <v>مستنفذ فصل اول 2023-2024</v>
          </cell>
        </row>
        <row r="1210">
          <cell r="A1210">
            <v>522006</v>
          </cell>
          <cell r="B1210" t="str">
            <v>رولا حبو</v>
          </cell>
          <cell r="C1210" t="str">
            <v>احمد</v>
          </cell>
          <cell r="D1210" t="str">
            <v>هدى</v>
          </cell>
          <cell r="E1210" t="str">
            <v>الرابعة</v>
          </cell>
          <cell r="F1210" t="str">
            <v/>
          </cell>
        </row>
        <row r="1211">
          <cell r="A1211">
            <v>522008</v>
          </cell>
          <cell r="B1211" t="str">
            <v>رولا عثمان</v>
          </cell>
          <cell r="C1211" t="str">
            <v>محمود</v>
          </cell>
          <cell r="D1211" t="str">
            <v>ماجده</v>
          </cell>
          <cell r="E1211" t="str">
            <v>الرابعة</v>
          </cell>
          <cell r="F1211" t="str">
            <v/>
          </cell>
        </row>
        <row r="1212">
          <cell r="A1212">
            <v>522009</v>
          </cell>
          <cell r="B1212" t="str">
            <v>رولا فياض</v>
          </cell>
          <cell r="C1212" t="str">
            <v>دبلان</v>
          </cell>
          <cell r="D1212" t="str">
            <v>هدية</v>
          </cell>
          <cell r="E1212" t="str">
            <v>الرابعة</v>
          </cell>
          <cell r="F1212" t="str">
            <v/>
          </cell>
        </row>
        <row r="1213">
          <cell r="A1213">
            <v>522010</v>
          </cell>
          <cell r="B1213" t="str">
            <v>رولا قزيح</v>
          </cell>
          <cell r="C1213" t="str">
            <v>خالد</v>
          </cell>
          <cell r="D1213" t="str">
            <v>خديجه</v>
          </cell>
          <cell r="E1213" t="str">
            <v>الرابعة</v>
          </cell>
          <cell r="F1213" t="str">
            <v/>
          </cell>
        </row>
        <row r="1214">
          <cell r="A1214">
            <v>522015</v>
          </cell>
          <cell r="B1214" t="str">
            <v>ريام الجندلي</v>
          </cell>
          <cell r="C1214" t="str">
            <v>محمد</v>
          </cell>
          <cell r="D1214" t="str">
            <v>فاطمه</v>
          </cell>
          <cell r="E1214" t="str">
            <v>الثالثة</v>
          </cell>
          <cell r="F1214" t="str">
            <v/>
          </cell>
        </row>
        <row r="1215">
          <cell r="A1215">
            <v>522017</v>
          </cell>
          <cell r="B1215" t="str">
            <v>ريتا صالح</v>
          </cell>
          <cell r="C1215" t="str">
            <v>بسام</v>
          </cell>
          <cell r="D1215" t="str">
            <v>لودي</v>
          </cell>
          <cell r="E1215" t="str">
            <v>الثاتية</v>
          </cell>
          <cell r="F1215" t="str">
            <v/>
          </cell>
        </row>
        <row r="1216">
          <cell r="A1216">
            <v>522019</v>
          </cell>
          <cell r="B1216" t="str">
            <v>ريحان الحلبوني</v>
          </cell>
          <cell r="C1216" t="str">
            <v>عثمان</v>
          </cell>
          <cell r="D1216" t="str">
            <v>خالديه</v>
          </cell>
          <cell r="E1216" t="str">
            <v>الثا نية</v>
          </cell>
          <cell r="F1216" t="str">
            <v/>
          </cell>
        </row>
        <row r="1217">
          <cell r="A1217">
            <v>522020</v>
          </cell>
          <cell r="B1217" t="str">
            <v>ريم أبو الحسن</v>
          </cell>
          <cell r="C1217" t="str">
            <v>بسام</v>
          </cell>
          <cell r="D1217" t="str">
            <v>ناهده</v>
          </cell>
          <cell r="E1217" t="str">
            <v>الثاتية</v>
          </cell>
          <cell r="F1217" t="str">
            <v/>
          </cell>
        </row>
        <row r="1218">
          <cell r="A1218">
            <v>522022</v>
          </cell>
          <cell r="B1218" t="str">
            <v>ريم الجمعة</v>
          </cell>
          <cell r="C1218" t="str">
            <v>محمد</v>
          </cell>
          <cell r="D1218" t="str">
            <v>عبير</v>
          </cell>
          <cell r="E1218" t="str">
            <v>الرابعة</v>
          </cell>
          <cell r="F1218" t="str">
            <v/>
          </cell>
        </row>
        <row r="1219">
          <cell r="A1219">
            <v>522023</v>
          </cell>
          <cell r="B1219" t="str">
            <v>ريم الحاج علي</v>
          </cell>
          <cell r="C1219" t="str">
            <v>كمال</v>
          </cell>
          <cell r="D1219" t="str">
            <v>نهديه</v>
          </cell>
          <cell r="E1219" t="str">
            <v>الثا نية</v>
          </cell>
          <cell r="F1219" t="str">
            <v/>
          </cell>
        </row>
        <row r="1220">
          <cell r="A1220">
            <v>522027</v>
          </cell>
          <cell r="B1220" t="str">
            <v>ريم أبو ربعية</v>
          </cell>
          <cell r="C1220" t="str">
            <v>أحمد منذر</v>
          </cell>
          <cell r="D1220" t="str">
            <v>سلوى</v>
          </cell>
          <cell r="E1220" t="str">
            <v>الرابعة</v>
          </cell>
          <cell r="F1220" t="str">
            <v/>
          </cell>
        </row>
        <row r="1221">
          <cell r="A1221">
            <v>522029</v>
          </cell>
          <cell r="B1221" t="str">
            <v>ريم حيدر</v>
          </cell>
          <cell r="C1221" t="str">
            <v>فواز</v>
          </cell>
          <cell r="D1221" t="str">
            <v>نجاح</v>
          </cell>
          <cell r="E1221" t="str">
            <v>الرابعة</v>
          </cell>
          <cell r="F1221" t="str">
            <v/>
          </cell>
        </row>
        <row r="1222">
          <cell r="A1222">
            <v>522033</v>
          </cell>
          <cell r="B1222" t="str">
            <v>ريم غانم</v>
          </cell>
          <cell r="C1222" t="str">
            <v>مصطفى</v>
          </cell>
          <cell r="D1222" t="str">
            <v>نجاح</v>
          </cell>
          <cell r="E1222" t="str">
            <v>الرابعة</v>
          </cell>
          <cell r="F1222" t="str">
            <v/>
          </cell>
        </row>
        <row r="1223">
          <cell r="A1223">
            <v>522034</v>
          </cell>
          <cell r="B1223" t="str">
            <v>ريم قرمان</v>
          </cell>
          <cell r="C1223" t="str">
            <v>حجازي</v>
          </cell>
          <cell r="D1223" t="str">
            <v>وداد</v>
          </cell>
          <cell r="E1223" t="str">
            <v>الثالثة</v>
          </cell>
          <cell r="F1223" t="str">
            <v/>
          </cell>
        </row>
        <row r="1224">
          <cell r="A1224">
            <v>522038</v>
          </cell>
          <cell r="B1224" t="str">
            <v>ريم مرزا</v>
          </cell>
          <cell r="C1224" t="str">
            <v>فواز</v>
          </cell>
          <cell r="D1224" t="str">
            <v>غالية</v>
          </cell>
          <cell r="E1224" t="str">
            <v>الرابعة</v>
          </cell>
          <cell r="F1224" t="str">
            <v/>
          </cell>
        </row>
        <row r="1225">
          <cell r="A1225">
            <v>522041</v>
          </cell>
          <cell r="B1225" t="str">
            <v>ريم يونس</v>
          </cell>
          <cell r="C1225" t="str">
            <v>محمدشريف</v>
          </cell>
          <cell r="D1225" t="str">
            <v>هبا</v>
          </cell>
          <cell r="E1225" t="str">
            <v>الرابعة</v>
          </cell>
          <cell r="F1225" t="str">
            <v/>
          </cell>
        </row>
        <row r="1226">
          <cell r="A1226">
            <v>522046</v>
          </cell>
          <cell r="B1226" t="str">
            <v>ريما نصري</v>
          </cell>
          <cell r="C1226" t="str">
            <v>عبدالناصر</v>
          </cell>
          <cell r="D1226" t="str">
            <v>اخلاص</v>
          </cell>
          <cell r="E1226" t="str">
            <v>الرابعة</v>
          </cell>
          <cell r="F1226" t="str">
            <v/>
          </cell>
        </row>
        <row r="1227">
          <cell r="A1227">
            <v>522048</v>
          </cell>
          <cell r="B1227" t="str">
            <v>رينا الدروبي</v>
          </cell>
          <cell r="C1227" t="str">
            <v>عماد</v>
          </cell>
          <cell r="D1227" t="str">
            <v>غزوة</v>
          </cell>
          <cell r="E1227" t="str">
            <v>الثالثة</v>
          </cell>
          <cell r="F1227" t="str">
            <v>مستنفذ فصل اول 2023-2024</v>
          </cell>
        </row>
        <row r="1228">
          <cell r="A1228">
            <v>522049</v>
          </cell>
          <cell r="B1228" t="str">
            <v>ريهام رحيباني</v>
          </cell>
          <cell r="C1228" t="str">
            <v>بسام</v>
          </cell>
          <cell r="D1228" t="str">
            <v>نهلا</v>
          </cell>
          <cell r="E1228" t="str">
            <v>الثا نية</v>
          </cell>
          <cell r="F1228" t="str">
            <v/>
          </cell>
        </row>
        <row r="1229">
          <cell r="A1229">
            <v>522054</v>
          </cell>
          <cell r="B1229" t="str">
            <v>زهر النابلسي</v>
          </cell>
          <cell r="C1229" t="str">
            <v>محمد</v>
          </cell>
          <cell r="D1229" t="str">
            <v>حليمه</v>
          </cell>
          <cell r="E1229" t="str">
            <v>الثالثة</v>
          </cell>
          <cell r="F1229" t="str">
            <v/>
          </cell>
        </row>
        <row r="1230">
          <cell r="A1230">
            <v>522057</v>
          </cell>
          <cell r="B1230" t="str">
            <v>زهور المصري</v>
          </cell>
          <cell r="C1230" t="str">
            <v>فايز</v>
          </cell>
          <cell r="D1230" t="str">
            <v>صفاء</v>
          </cell>
          <cell r="E1230" t="str">
            <v>الرابعة</v>
          </cell>
          <cell r="F1230" t="str">
            <v/>
          </cell>
        </row>
        <row r="1231">
          <cell r="A1231">
            <v>522062</v>
          </cell>
          <cell r="B1231" t="str">
            <v>زينب الاسعد</v>
          </cell>
          <cell r="C1231" t="str">
            <v>سميح</v>
          </cell>
          <cell r="D1231" t="str">
            <v>سناء</v>
          </cell>
          <cell r="E1231" t="str">
            <v>الثاتية</v>
          </cell>
          <cell r="F1231" t="str">
            <v/>
          </cell>
        </row>
        <row r="1232">
          <cell r="A1232">
            <v>522070</v>
          </cell>
          <cell r="B1232" t="str">
            <v>زينه بابا كرد</v>
          </cell>
          <cell r="C1232" t="str">
            <v>مصطفى</v>
          </cell>
          <cell r="D1232" t="str">
            <v>نادية</v>
          </cell>
          <cell r="E1232" t="str">
            <v>الثاتية</v>
          </cell>
          <cell r="F1232" t="str">
            <v/>
          </cell>
        </row>
        <row r="1233">
          <cell r="A1233">
            <v>522071</v>
          </cell>
          <cell r="B1233" t="str">
            <v>زينه حوراني</v>
          </cell>
          <cell r="C1233" t="str">
            <v>محمود</v>
          </cell>
          <cell r="D1233" t="str">
            <v>ندى</v>
          </cell>
          <cell r="E1233" t="str">
            <v>الثا نية</v>
          </cell>
          <cell r="F1233" t="str">
            <v/>
          </cell>
        </row>
        <row r="1234">
          <cell r="A1234">
            <v>522072</v>
          </cell>
          <cell r="B1234" t="str">
            <v>سائدة محمدالحاج مصطفى</v>
          </cell>
          <cell r="C1234" t="str">
            <v>صبحي</v>
          </cell>
          <cell r="D1234" t="str">
            <v>نوال</v>
          </cell>
          <cell r="E1234" t="str">
            <v>الرابعة</v>
          </cell>
          <cell r="F1234" t="str">
            <v/>
          </cell>
        </row>
        <row r="1235">
          <cell r="A1235">
            <v>522076</v>
          </cell>
          <cell r="B1235" t="str">
            <v>ساره الاسعد</v>
          </cell>
          <cell r="C1235" t="str">
            <v>حسن</v>
          </cell>
          <cell r="D1235" t="str">
            <v>يسرى</v>
          </cell>
          <cell r="E1235" t="str">
            <v>الرابعة</v>
          </cell>
          <cell r="F1235" t="str">
            <v/>
          </cell>
        </row>
        <row r="1236">
          <cell r="A1236">
            <v>522077</v>
          </cell>
          <cell r="B1236" t="str">
            <v>ساره العتر</v>
          </cell>
          <cell r="C1236" t="str">
            <v>محمدنبيل</v>
          </cell>
          <cell r="D1236" t="str">
            <v>ايمان</v>
          </cell>
          <cell r="E1236" t="str">
            <v>الربعة حديث</v>
          </cell>
          <cell r="F1236" t="str">
            <v/>
          </cell>
        </row>
        <row r="1237">
          <cell r="A1237">
            <v>522079</v>
          </cell>
          <cell r="B1237" t="str">
            <v>ساره زينو</v>
          </cell>
          <cell r="C1237" t="str">
            <v>سامر</v>
          </cell>
          <cell r="D1237" t="str">
            <v xml:space="preserve">رودينا </v>
          </cell>
          <cell r="E1237" t="str">
            <v>الثاتية</v>
          </cell>
          <cell r="F1237" t="str">
            <v/>
          </cell>
        </row>
        <row r="1238">
          <cell r="A1238">
            <v>522082</v>
          </cell>
          <cell r="B1238" t="str">
            <v>ساره شموط</v>
          </cell>
          <cell r="C1238" t="str">
            <v>محمد سامر</v>
          </cell>
          <cell r="D1238" t="str">
            <v>هناده</v>
          </cell>
          <cell r="E1238" t="str">
            <v>الثالثة</v>
          </cell>
          <cell r="F1238" t="str">
            <v/>
          </cell>
        </row>
        <row r="1239">
          <cell r="A1239">
            <v>522084</v>
          </cell>
          <cell r="B1239" t="str">
            <v>ساره صالح</v>
          </cell>
          <cell r="C1239" t="str">
            <v>سمير</v>
          </cell>
          <cell r="D1239" t="str">
            <v>فايزة</v>
          </cell>
          <cell r="E1239" t="str">
            <v>الثالثة</v>
          </cell>
          <cell r="F1239" t="str">
            <v/>
          </cell>
        </row>
        <row r="1240">
          <cell r="A1240">
            <v>522088</v>
          </cell>
          <cell r="B1240" t="str">
            <v>سالي المكاري</v>
          </cell>
          <cell r="C1240" t="str">
            <v>محمد</v>
          </cell>
          <cell r="D1240" t="str">
            <v>نسرين</v>
          </cell>
          <cell r="E1240" t="str">
            <v>الثالثة</v>
          </cell>
          <cell r="F1240" t="str">
            <v/>
          </cell>
        </row>
        <row r="1241">
          <cell r="A1241">
            <v>522090</v>
          </cell>
          <cell r="B1241" t="str">
            <v>ساميه الطرشان</v>
          </cell>
          <cell r="C1241" t="str">
            <v>قاسم</v>
          </cell>
          <cell r="D1241" t="str">
            <v>عائده</v>
          </cell>
          <cell r="E1241" t="str">
            <v>الرابعة</v>
          </cell>
          <cell r="F1241" t="str">
            <v>مستنفذ فصل اول 2023-2024</v>
          </cell>
        </row>
        <row r="1242">
          <cell r="A1242">
            <v>522093</v>
          </cell>
          <cell r="B1242" t="str">
            <v>ساندرا ابوخير</v>
          </cell>
          <cell r="C1242" t="str">
            <v>علي</v>
          </cell>
          <cell r="D1242" t="str">
            <v>زينة</v>
          </cell>
          <cell r="E1242" t="str">
            <v>الرابعة</v>
          </cell>
          <cell r="F1242" t="str">
            <v/>
          </cell>
        </row>
        <row r="1243">
          <cell r="A1243">
            <v>522094</v>
          </cell>
          <cell r="B1243" t="str">
            <v>سبته كريم</v>
          </cell>
          <cell r="C1243" t="str">
            <v>قاسم</v>
          </cell>
          <cell r="D1243" t="str">
            <v>اميرة</v>
          </cell>
          <cell r="E1243" t="str">
            <v>الثالثة</v>
          </cell>
          <cell r="F1243" t="str">
            <v/>
          </cell>
        </row>
        <row r="1244">
          <cell r="A1244">
            <v>522096</v>
          </cell>
          <cell r="B1244" t="str">
            <v>سحر الخليل</v>
          </cell>
          <cell r="C1244" t="str">
            <v>حاتم</v>
          </cell>
          <cell r="D1244" t="str">
            <v>خديجه</v>
          </cell>
          <cell r="E1244" t="str">
            <v>الثا نية</v>
          </cell>
          <cell r="F1244" t="str">
            <v/>
          </cell>
        </row>
        <row r="1245">
          <cell r="A1245">
            <v>522098</v>
          </cell>
          <cell r="B1245" t="str">
            <v>سدره برا</v>
          </cell>
          <cell r="C1245" t="str">
            <v>محمد</v>
          </cell>
          <cell r="D1245" t="str">
            <v>خلود</v>
          </cell>
          <cell r="E1245" t="str">
            <v>الرابعة</v>
          </cell>
          <cell r="F1245" t="str">
            <v/>
          </cell>
        </row>
        <row r="1246">
          <cell r="A1246">
            <v>522103</v>
          </cell>
          <cell r="B1246" t="str">
            <v>سلافا نوفل</v>
          </cell>
          <cell r="C1246" t="str">
            <v>نضال</v>
          </cell>
          <cell r="D1246" t="str">
            <v>رانيا</v>
          </cell>
          <cell r="E1246" t="str">
            <v>الرابعة</v>
          </cell>
          <cell r="F1246" t="str">
            <v/>
          </cell>
        </row>
        <row r="1247">
          <cell r="A1247">
            <v>522105</v>
          </cell>
          <cell r="B1247" t="str">
            <v>سلام بركات</v>
          </cell>
          <cell r="C1247" t="str">
            <v>محمد</v>
          </cell>
          <cell r="D1247" t="str">
            <v>دله</v>
          </cell>
          <cell r="E1247" t="str">
            <v>الرابعة</v>
          </cell>
          <cell r="F1247" t="str">
            <v/>
          </cell>
        </row>
        <row r="1248">
          <cell r="A1248">
            <v>522106</v>
          </cell>
          <cell r="B1248" t="str">
            <v>سلام بكري</v>
          </cell>
          <cell r="C1248" t="str">
            <v>حيدر</v>
          </cell>
          <cell r="D1248" t="str">
            <v>زينب</v>
          </cell>
          <cell r="E1248" t="str">
            <v>الرابعة</v>
          </cell>
          <cell r="F1248" t="str">
            <v/>
          </cell>
        </row>
        <row r="1249">
          <cell r="A1249">
            <v>522111</v>
          </cell>
          <cell r="B1249" t="str">
            <v>سلمى  شاهين</v>
          </cell>
          <cell r="C1249" t="str">
            <v>سيف</v>
          </cell>
          <cell r="D1249" t="str">
            <v>صبحيه</v>
          </cell>
          <cell r="E1249" t="str">
            <v>الثالثة</v>
          </cell>
          <cell r="F1249" t="str">
            <v/>
          </cell>
        </row>
        <row r="1250">
          <cell r="A1250">
            <v>522112</v>
          </cell>
          <cell r="B1250" t="str">
            <v>سلمى البحره</v>
          </cell>
          <cell r="C1250" t="str">
            <v>عصام</v>
          </cell>
          <cell r="D1250" t="str">
            <v>منى</v>
          </cell>
          <cell r="E1250" t="str">
            <v>الرابعة</v>
          </cell>
          <cell r="F1250" t="str">
            <v/>
          </cell>
        </row>
        <row r="1251">
          <cell r="A1251">
            <v>522119</v>
          </cell>
          <cell r="B1251" t="str">
            <v>سماح احمد</v>
          </cell>
          <cell r="C1251" t="str">
            <v>عمر</v>
          </cell>
          <cell r="D1251" t="str">
            <v>نسيبة</v>
          </cell>
          <cell r="E1251" t="str">
            <v>الرابعة</v>
          </cell>
          <cell r="F1251" t="str">
            <v/>
          </cell>
        </row>
        <row r="1252">
          <cell r="A1252">
            <v>522122</v>
          </cell>
          <cell r="B1252" t="str">
            <v>سماح نصري</v>
          </cell>
          <cell r="C1252" t="str">
            <v>نبيل</v>
          </cell>
          <cell r="D1252" t="str">
            <v>ثناء</v>
          </cell>
          <cell r="E1252" t="str">
            <v>الرابعة</v>
          </cell>
          <cell r="F1252" t="str">
            <v/>
          </cell>
        </row>
        <row r="1253">
          <cell r="A1253">
            <v>522125</v>
          </cell>
          <cell r="B1253" t="str">
            <v>سماهر عزاره</v>
          </cell>
          <cell r="C1253" t="str">
            <v>يحيى</v>
          </cell>
          <cell r="D1253" t="str">
            <v>كوثر</v>
          </cell>
          <cell r="E1253" t="str">
            <v>الرابعة</v>
          </cell>
          <cell r="F1253" t="str">
            <v/>
          </cell>
        </row>
        <row r="1254">
          <cell r="A1254">
            <v>522129</v>
          </cell>
          <cell r="B1254" t="str">
            <v>سمر الشطة</v>
          </cell>
          <cell r="C1254" t="str">
            <v>محمد</v>
          </cell>
          <cell r="D1254" t="str">
            <v>هدى</v>
          </cell>
          <cell r="E1254" t="str">
            <v>الرابعة</v>
          </cell>
          <cell r="F1254" t="str">
            <v/>
          </cell>
        </row>
        <row r="1255">
          <cell r="A1255">
            <v>522130</v>
          </cell>
          <cell r="B1255" t="str">
            <v>سمر المحمود</v>
          </cell>
          <cell r="C1255" t="str">
            <v>شحاده</v>
          </cell>
          <cell r="D1255" t="str">
            <v>شمسه</v>
          </cell>
          <cell r="E1255" t="str">
            <v>الرابعة</v>
          </cell>
          <cell r="F1255" t="str">
            <v/>
          </cell>
        </row>
        <row r="1256">
          <cell r="A1256">
            <v>522135</v>
          </cell>
          <cell r="B1256" t="str">
            <v>سمر عبد النبي</v>
          </cell>
          <cell r="C1256" t="str">
            <v>محمد</v>
          </cell>
          <cell r="D1256" t="str">
            <v>منيره</v>
          </cell>
          <cell r="E1256" t="str">
            <v>الرابعة</v>
          </cell>
          <cell r="F1256" t="str">
            <v/>
          </cell>
        </row>
        <row r="1257">
          <cell r="A1257">
            <v>522136</v>
          </cell>
          <cell r="B1257" t="str">
            <v>سمر غصون</v>
          </cell>
          <cell r="C1257" t="str">
            <v>محمد</v>
          </cell>
          <cell r="D1257" t="str">
            <v>ليلى</v>
          </cell>
          <cell r="E1257" t="str">
            <v>الثالثة</v>
          </cell>
          <cell r="F1257" t="str">
            <v/>
          </cell>
        </row>
        <row r="1258">
          <cell r="A1258">
            <v>522143</v>
          </cell>
          <cell r="B1258" t="str">
            <v>سميه البديوي</v>
          </cell>
          <cell r="C1258" t="str">
            <v>عدنان</v>
          </cell>
          <cell r="D1258" t="str">
            <v>منال</v>
          </cell>
          <cell r="E1258" t="str">
            <v>الثاتية</v>
          </cell>
          <cell r="F1258" t="str">
            <v/>
          </cell>
        </row>
        <row r="1259">
          <cell r="A1259">
            <v>522144</v>
          </cell>
          <cell r="B1259" t="str">
            <v>سميه محيسن</v>
          </cell>
          <cell r="C1259" t="str">
            <v>عبدالله</v>
          </cell>
          <cell r="D1259" t="str">
            <v>زينب</v>
          </cell>
          <cell r="E1259" t="str">
            <v>الرابعة</v>
          </cell>
          <cell r="F1259" t="str">
            <v>مستنفذ فصل اول 2023-2024</v>
          </cell>
        </row>
        <row r="1260">
          <cell r="A1260">
            <v>522148</v>
          </cell>
          <cell r="B1260" t="str">
            <v>سناء الرميله</v>
          </cell>
          <cell r="C1260" t="str">
            <v>خالد</v>
          </cell>
          <cell r="D1260" t="str">
            <v>صبحيه</v>
          </cell>
          <cell r="E1260" t="str">
            <v>الثا نية</v>
          </cell>
          <cell r="F1260" t="str">
            <v/>
          </cell>
        </row>
        <row r="1261">
          <cell r="A1261">
            <v>522151</v>
          </cell>
          <cell r="B1261" t="str">
            <v>سناء المحمد</v>
          </cell>
          <cell r="C1261" t="str">
            <v>محمد</v>
          </cell>
          <cell r="D1261" t="str">
            <v>روزة</v>
          </cell>
          <cell r="E1261" t="str">
            <v>الثالثة</v>
          </cell>
          <cell r="F1261" t="str">
            <v/>
          </cell>
        </row>
        <row r="1262">
          <cell r="A1262">
            <v>522154</v>
          </cell>
          <cell r="B1262" t="str">
            <v>سندس النفاخ</v>
          </cell>
          <cell r="C1262" t="str">
            <v>احمد</v>
          </cell>
          <cell r="D1262" t="str">
            <v>ميرفت</v>
          </cell>
          <cell r="E1262" t="str">
            <v>الرابعة</v>
          </cell>
          <cell r="F1262" t="str">
            <v/>
          </cell>
        </row>
        <row r="1263">
          <cell r="A1263">
            <v>522156</v>
          </cell>
          <cell r="B1263" t="str">
            <v>سندس محارب</v>
          </cell>
          <cell r="C1263" t="str">
            <v>خالد</v>
          </cell>
          <cell r="D1263" t="str">
            <v>شعاع</v>
          </cell>
          <cell r="E1263" t="str">
            <v>الثاتية</v>
          </cell>
          <cell r="F1263" t="str">
            <v/>
          </cell>
        </row>
        <row r="1264">
          <cell r="A1264">
            <v>522157</v>
          </cell>
          <cell r="B1264" t="str">
            <v>سها سلهب</v>
          </cell>
          <cell r="C1264" t="str">
            <v>محمد</v>
          </cell>
          <cell r="D1264" t="str">
            <v>سوسن</v>
          </cell>
          <cell r="E1264" t="str">
            <v>الثالثة</v>
          </cell>
          <cell r="F1264" t="str">
            <v/>
          </cell>
        </row>
        <row r="1265">
          <cell r="A1265">
            <v>522163</v>
          </cell>
          <cell r="B1265" t="str">
            <v>سهير فاهمة</v>
          </cell>
          <cell r="C1265" t="str">
            <v xml:space="preserve">هشام </v>
          </cell>
          <cell r="D1265" t="str">
            <v>عواطف</v>
          </cell>
          <cell r="E1265" t="str">
            <v>الرابعة</v>
          </cell>
          <cell r="F1265" t="str">
            <v/>
          </cell>
        </row>
        <row r="1266">
          <cell r="A1266">
            <v>522167</v>
          </cell>
          <cell r="B1266" t="str">
            <v>سوزان حسن</v>
          </cell>
          <cell r="C1266" t="str">
            <v>محمد</v>
          </cell>
          <cell r="D1266" t="str">
            <v>حمده</v>
          </cell>
          <cell r="E1266" t="str">
            <v>الثالثة</v>
          </cell>
          <cell r="F1266" t="str">
            <v/>
          </cell>
        </row>
        <row r="1267">
          <cell r="A1267">
            <v>522173</v>
          </cell>
          <cell r="B1267" t="str">
            <v>سوسن الضميري</v>
          </cell>
          <cell r="C1267" t="str">
            <v>ياسرالدين</v>
          </cell>
          <cell r="D1267" t="str">
            <v>دلال</v>
          </cell>
          <cell r="E1267" t="str">
            <v>الرابعة</v>
          </cell>
          <cell r="F1267" t="str">
            <v/>
          </cell>
        </row>
        <row r="1268">
          <cell r="A1268">
            <v>522177</v>
          </cell>
          <cell r="B1268" t="str">
            <v>سوسن عجميه</v>
          </cell>
          <cell r="C1268" t="str">
            <v>أيمن</v>
          </cell>
          <cell r="D1268" t="str">
            <v>عائده</v>
          </cell>
          <cell r="E1268" t="str">
            <v>الرابعة</v>
          </cell>
          <cell r="F1268" t="str">
            <v/>
          </cell>
        </row>
        <row r="1269">
          <cell r="A1269">
            <v>522178</v>
          </cell>
          <cell r="B1269" t="str">
            <v>سونيا دوبا</v>
          </cell>
          <cell r="C1269" t="str">
            <v>عبدالحميد</v>
          </cell>
          <cell r="D1269" t="str">
            <v>حسنه</v>
          </cell>
          <cell r="E1269" t="str">
            <v>الربعة حديث</v>
          </cell>
          <cell r="F1269" t="str">
            <v/>
          </cell>
        </row>
        <row r="1270">
          <cell r="A1270">
            <v>522183</v>
          </cell>
          <cell r="B1270" t="str">
            <v>شام مدور</v>
          </cell>
          <cell r="C1270" t="str">
            <v>محمد رضوان</v>
          </cell>
          <cell r="D1270" t="str">
            <v>سمر</v>
          </cell>
          <cell r="E1270" t="str">
            <v>الرابعة</v>
          </cell>
          <cell r="F1270" t="str">
            <v/>
          </cell>
        </row>
        <row r="1271">
          <cell r="A1271">
            <v>522191</v>
          </cell>
          <cell r="B1271" t="str">
            <v>شروق البدوي</v>
          </cell>
          <cell r="C1271" t="str">
            <v>عبد الحكيم</v>
          </cell>
          <cell r="D1271" t="str">
            <v>اديبة</v>
          </cell>
          <cell r="E1271" t="str">
            <v>الثالثة</v>
          </cell>
          <cell r="F1271" t="str">
            <v>مستنفذ فصل اول 2023-2024</v>
          </cell>
        </row>
        <row r="1272">
          <cell r="A1272">
            <v>522192</v>
          </cell>
          <cell r="B1272" t="str">
            <v>شروق عرابي</v>
          </cell>
          <cell r="C1272" t="str">
            <v xml:space="preserve">عدنان </v>
          </cell>
          <cell r="D1272" t="str">
            <v xml:space="preserve">مريم </v>
          </cell>
          <cell r="E1272" t="str">
            <v>الرابعة</v>
          </cell>
          <cell r="F1272" t="str">
            <v/>
          </cell>
        </row>
        <row r="1273">
          <cell r="A1273">
            <v>522196</v>
          </cell>
          <cell r="B1273" t="str">
            <v>شمس مناوي</v>
          </cell>
          <cell r="C1273" t="str">
            <v>سعيد</v>
          </cell>
          <cell r="D1273" t="str">
            <v>نعيمه</v>
          </cell>
          <cell r="E1273" t="str">
            <v>الثالثة</v>
          </cell>
          <cell r="F1273" t="str">
            <v/>
          </cell>
        </row>
        <row r="1274">
          <cell r="A1274">
            <v>522204</v>
          </cell>
          <cell r="B1274" t="str">
            <v>شيما بنيان</v>
          </cell>
          <cell r="C1274" t="str">
            <v>فؤاد</v>
          </cell>
          <cell r="D1274" t="str">
            <v>منى</v>
          </cell>
          <cell r="E1274" t="str">
            <v>الثالثة</v>
          </cell>
          <cell r="F1274" t="str">
            <v/>
          </cell>
        </row>
        <row r="1275">
          <cell r="A1275">
            <v>522205</v>
          </cell>
          <cell r="B1275" t="str">
            <v>شيماء الجبان</v>
          </cell>
          <cell r="C1275" t="str">
            <v>ايمن</v>
          </cell>
          <cell r="D1275" t="str">
            <v>اماني</v>
          </cell>
          <cell r="E1275" t="str">
            <v>الرابعة</v>
          </cell>
          <cell r="F1275" t="str">
            <v/>
          </cell>
        </row>
        <row r="1276">
          <cell r="A1276">
            <v>522211</v>
          </cell>
          <cell r="B1276" t="str">
            <v>صفا الدوره</v>
          </cell>
          <cell r="C1276" t="str">
            <v>عبدالرزاق</v>
          </cell>
          <cell r="D1276" t="str">
            <v>حنان</v>
          </cell>
          <cell r="E1276" t="str">
            <v>الرابعة</v>
          </cell>
          <cell r="F1276" t="str">
            <v/>
          </cell>
        </row>
        <row r="1277">
          <cell r="A1277">
            <v>522216</v>
          </cell>
          <cell r="B1277" t="str">
            <v>صفاء  البقاعي</v>
          </cell>
          <cell r="C1277" t="str">
            <v>محمود</v>
          </cell>
          <cell r="D1277" t="str">
            <v>هيام</v>
          </cell>
          <cell r="E1277" t="str">
            <v>الرابعة</v>
          </cell>
          <cell r="F1277" t="str">
            <v/>
          </cell>
        </row>
        <row r="1278">
          <cell r="A1278">
            <v>522223</v>
          </cell>
          <cell r="B1278" t="str">
            <v>ضحى برهمجي</v>
          </cell>
          <cell r="C1278" t="str">
            <v>خليل</v>
          </cell>
          <cell r="D1278" t="str">
            <v>منى</v>
          </cell>
          <cell r="E1278" t="str">
            <v>الثا نية</v>
          </cell>
          <cell r="F1278" t="str">
            <v/>
          </cell>
        </row>
        <row r="1279">
          <cell r="A1279">
            <v>522239</v>
          </cell>
          <cell r="B1279" t="str">
            <v>عبيده المغربي</v>
          </cell>
          <cell r="C1279" t="str">
            <v>عبدالرزاق</v>
          </cell>
          <cell r="D1279" t="str">
            <v>نجاة</v>
          </cell>
          <cell r="E1279" t="str">
            <v>الرابعة</v>
          </cell>
          <cell r="F1279" t="str">
            <v/>
          </cell>
        </row>
        <row r="1280">
          <cell r="A1280">
            <v>522240</v>
          </cell>
          <cell r="B1280" t="str">
            <v xml:space="preserve">عبير أبو زيد </v>
          </cell>
          <cell r="C1280" t="str">
            <v>فيصل</v>
          </cell>
          <cell r="D1280" t="str">
            <v>فاتنه</v>
          </cell>
          <cell r="E1280" t="str">
            <v>الثا نية</v>
          </cell>
          <cell r="F1280" t="str">
            <v/>
          </cell>
        </row>
        <row r="1281">
          <cell r="A1281">
            <v>522242</v>
          </cell>
          <cell r="B1281" t="str">
            <v>عبير الذهب</v>
          </cell>
          <cell r="C1281" t="str">
            <v>خالد</v>
          </cell>
          <cell r="D1281" t="str">
            <v>نجاح</v>
          </cell>
          <cell r="E1281" t="str">
            <v>الرابعة</v>
          </cell>
          <cell r="F1281" t="str">
            <v>مستنفذ فصل اول 2023-2024</v>
          </cell>
        </row>
        <row r="1282">
          <cell r="A1282">
            <v>522243</v>
          </cell>
          <cell r="B1282" t="str">
            <v>عبير الشيخ قويدر</v>
          </cell>
          <cell r="C1282" t="str">
            <v>علي</v>
          </cell>
          <cell r="D1282" t="str">
            <v>منى</v>
          </cell>
          <cell r="E1282" t="str">
            <v>الرابعة</v>
          </cell>
          <cell r="F1282" t="str">
            <v/>
          </cell>
        </row>
        <row r="1283">
          <cell r="A1283">
            <v>522245</v>
          </cell>
          <cell r="B1283" t="str">
            <v>عبير المصري</v>
          </cell>
          <cell r="C1283" t="str">
            <v>خالد</v>
          </cell>
          <cell r="D1283" t="str">
            <v>منال</v>
          </cell>
          <cell r="E1283" t="str">
            <v>الثالثة</v>
          </cell>
          <cell r="F1283" t="str">
            <v>مستنفذ فصل اول 2023-2024</v>
          </cell>
        </row>
        <row r="1284">
          <cell r="A1284">
            <v>522247</v>
          </cell>
          <cell r="B1284" t="str">
            <v>عبير شيخ خليل</v>
          </cell>
          <cell r="C1284" t="str">
            <v>خالد</v>
          </cell>
          <cell r="D1284" t="str">
            <v>اميرة</v>
          </cell>
          <cell r="E1284" t="str">
            <v>الرابعة</v>
          </cell>
          <cell r="F1284" t="str">
            <v/>
          </cell>
        </row>
        <row r="1285">
          <cell r="A1285">
            <v>522249</v>
          </cell>
          <cell r="B1285" t="str">
            <v>عبير هشيم</v>
          </cell>
          <cell r="C1285" t="str">
            <v>فواز</v>
          </cell>
          <cell r="D1285" t="str">
            <v>ممدوحه</v>
          </cell>
          <cell r="E1285" t="str">
            <v>الرابعة</v>
          </cell>
          <cell r="F1285" t="str">
            <v/>
          </cell>
        </row>
        <row r="1286">
          <cell r="A1286">
            <v>522250</v>
          </cell>
          <cell r="B1286" t="str">
            <v>عتاب ابوجيب</v>
          </cell>
          <cell r="C1286" t="str">
            <v>محمدرشدي</v>
          </cell>
          <cell r="D1286" t="str">
            <v>ماجده</v>
          </cell>
          <cell r="E1286" t="str">
            <v>الثالثة</v>
          </cell>
          <cell r="F1286" t="str">
            <v/>
          </cell>
        </row>
        <row r="1287">
          <cell r="A1287">
            <v>522253</v>
          </cell>
          <cell r="B1287" t="str">
            <v>عطاء مهاوش</v>
          </cell>
          <cell r="C1287" t="str">
            <v>يوسف</v>
          </cell>
          <cell r="D1287" t="str">
            <v>فاطمه</v>
          </cell>
          <cell r="E1287" t="str">
            <v>الرابعة</v>
          </cell>
          <cell r="F1287" t="str">
            <v>مستنفذ فصل اول 2023-2024</v>
          </cell>
        </row>
        <row r="1288">
          <cell r="A1288">
            <v>522260</v>
          </cell>
          <cell r="B1288" t="str">
            <v>علا سعدالدين</v>
          </cell>
          <cell r="C1288" t="str">
            <v>جمال الدين</v>
          </cell>
          <cell r="D1288" t="str">
            <v>سهيلة</v>
          </cell>
          <cell r="E1288" t="str">
            <v>الرابعة</v>
          </cell>
          <cell r="F1288" t="str">
            <v>مستنفذ فصل اول 2023-2024</v>
          </cell>
        </row>
        <row r="1289">
          <cell r="A1289">
            <v>522261</v>
          </cell>
          <cell r="B1289" t="str">
            <v>علا هاجر</v>
          </cell>
          <cell r="C1289" t="str">
            <v>محمدعدنان</v>
          </cell>
          <cell r="D1289" t="str">
            <v>رغداء</v>
          </cell>
          <cell r="E1289" t="str">
            <v>الرابعة</v>
          </cell>
          <cell r="F1289" t="str">
            <v/>
          </cell>
        </row>
        <row r="1290">
          <cell r="A1290">
            <v>522264</v>
          </cell>
          <cell r="B1290" t="str">
            <v>علياء  خشيني</v>
          </cell>
          <cell r="C1290" t="str">
            <v>عبدو</v>
          </cell>
          <cell r="D1290" t="str">
            <v>اميره</v>
          </cell>
          <cell r="E1290" t="str">
            <v>الثالثة</v>
          </cell>
          <cell r="F1290" t="str">
            <v/>
          </cell>
        </row>
        <row r="1291">
          <cell r="A1291">
            <v>522266</v>
          </cell>
          <cell r="B1291" t="str">
            <v>علياء ناصر</v>
          </cell>
          <cell r="C1291" t="str">
            <v>عمار</v>
          </cell>
          <cell r="D1291" t="str">
            <v>ريهان</v>
          </cell>
          <cell r="E1291" t="str">
            <v>الثالثة</v>
          </cell>
          <cell r="F1291" t="str">
            <v/>
          </cell>
        </row>
        <row r="1292">
          <cell r="A1292">
            <v>522267</v>
          </cell>
          <cell r="B1292" t="str">
            <v>عمار الحموي</v>
          </cell>
          <cell r="C1292" t="str">
            <v>عماد الدين</v>
          </cell>
          <cell r="D1292" t="str">
            <v>رجاء</v>
          </cell>
          <cell r="E1292" t="str">
            <v>الثالثة</v>
          </cell>
          <cell r="F1292" t="str">
            <v>مستنفذ فصل اول 2023-2024</v>
          </cell>
        </row>
        <row r="1293">
          <cell r="A1293">
            <v>522268</v>
          </cell>
          <cell r="B1293" t="str">
            <v>عمر الحاجي</v>
          </cell>
          <cell r="C1293" t="str">
            <v>حسين</v>
          </cell>
          <cell r="D1293" t="str">
            <v>حنيفه</v>
          </cell>
          <cell r="E1293" t="str">
            <v>الرابعة</v>
          </cell>
          <cell r="F1293" t="str">
            <v/>
          </cell>
        </row>
        <row r="1294">
          <cell r="A1294">
            <v>522270</v>
          </cell>
          <cell r="B1294" t="str">
            <v>عناية بيرقدار</v>
          </cell>
          <cell r="C1294" t="str">
            <v>منذر</v>
          </cell>
          <cell r="D1294" t="str">
            <v>امل</v>
          </cell>
          <cell r="E1294" t="str">
            <v>الثالثة</v>
          </cell>
          <cell r="F1294" t="str">
            <v>مستنفذ فصل اول 2023-2024</v>
          </cell>
        </row>
        <row r="1295">
          <cell r="A1295">
            <v>522273</v>
          </cell>
          <cell r="B1295" t="str">
            <v>غادة رسول</v>
          </cell>
          <cell r="C1295" t="str">
            <v>حسن</v>
          </cell>
          <cell r="D1295" t="str">
            <v>سميرة</v>
          </cell>
          <cell r="E1295" t="str">
            <v>الرابعة</v>
          </cell>
          <cell r="F1295" t="str">
            <v/>
          </cell>
        </row>
        <row r="1296">
          <cell r="A1296">
            <v>522277</v>
          </cell>
          <cell r="B1296" t="str">
            <v>غاده سلمان</v>
          </cell>
          <cell r="C1296" t="str">
            <v>محمد</v>
          </cell>
          <cell r="D1296" t="str">
            <v/>
          </cell>
          <cell r="E1296" t="str">
            <v>الثاتية</v>
          </cell>
          <cell r="F1296" t="str">
            <v/>
          </cell>
        </row>
        <row r="1297">
          <cell r="A1297">
            <v>522278</v>
          </cell>
          <cell r="B1297" t="str">
            <v>غاده عساني</v>
          </cell>
          <cell r="C1297" t="str">
            <v>احمد</v>
          </cell>
          <cell r="D1297" t="str">
            <v>ليلى</v>
          </cell>
          <cell r="E1297" t="str">
            <v>الرابعة</v>
          </cell>
          <cell r="F1297" t="str">
            <v/>
          </cell>
        </row>
        <row r="1298">
          <cell r="A1298">
            <v>522281</v>
          </cell>
          <cell r="B1298" t="str">
            <v>غالية الغزي</v>
          </cell>
          <cell r="C1298" t="str">
            <v>سمير</v>
          </cell>
          <cell r="D1298" t="str">
            <v>خلود</v>
          </cell>
          <cell r="E1298" t="str">
            <v>الثاتية</v>
          </cell>
          <cell r="F1298" t="str">
            <v/>
          </cell>
        </row>
        <row r="1299">
          <cell r="A1299">
            <v>522285</v>
          </cell>
          <cell r="B1299" t="str">
            <v>غزل الباشا</v>
          </cell>
          <cell r="C1299" t="str">
            <v>بسام</v>
          </cell>
          <cell r="D1299" t="str">
            <v>هيفاء</v>
          </cell>
          <cell r="E1299" t="str">
            <v>الثا نية</v>
          </cell>
          <cell r="F1299" t="str">
            <v/>
          </cell>
        </row>
        <row r="1300">
          <cell r="A1300">
            <v>522291</v>
          </cell>
          <cell r="B1300" t="str">
            <v>غصون محمد</v>
          </cell>
          <cell r="C1300" t="str">
            <v>منوخ</v>
          </cell>
          <cell r="D1300" t="str">
            <v>عائشة</v>
          </cell>
          <cell r="E1300" t="str">
            <v>الرابعة</v>
          </cell>
          <cell r="F1300" t="str">
            <v/>
          </cell>
        </row>
        <row r="1301">
          <cell r="A1301">
            <v>522293</v>
          </cell>
          <cell r="B1301" t="str">
            <v>غفران الجراقي</v>
          </cell>
          <cell r="C1301" t="str">
            <v>رياض</v>
          </cell>
          <cell r="D1301" t="str">
            <v>باسمة</v>
          </cell>
          <cell r="E1301" t="str">
            <v>الرابعة</v>
          </cell>
          <cell r="F1301" t="str">
            <v/>
          </cell>
        </row>
        <row r="1302">
          <cell r="A1302">
            <v>522297</v>
          </cell>
          <cell r="B1302" t="str">
            <v>غفران شنور</v>
          </cell>
          <cell r="C1302" t="str">
            <v>نبيل</v>
          </cell>
          <cell r="D1302" t="str">
            <v>اميره</v>
          </cell>
          <cell r="E1302" t="str">
            <v>الرابعة</v>
          </cell>
          <cell r="F1302" t="str">
            <v>مستنفذ فصل اول 2023-2024</v>
          </cell>
        </row>
        <row r="1303">
          <cell r="A1303">
            <v>522301</v>
          </cell>
          <cell r="B1303" t="str">
            <v>غفران هيلم</v>
          </cell>
          <cell r="C1303" t="str">
            <v>فهد</v>
          </cell>
          <cell r="D1303" t="str">
            <v>خديجة</v>
          </cell>
          <cell r="E1303" t="str">
            <v>الرابعة</v>
          </cell>
          <cell r="F1303" t="str">
            <v/>
          </cell>
        </row>
        <row r="1304">
          <cell r="A1304">
            <v>522306</v>
          </cell>
          <cell r="B1304" t="str">
            <v>غيداء البخيت</v>
          </cell>
          <cell r="C1304" t="str">
            <v>ربيع</v>
          </cell>
          <cell r="D1304" t="str">
            <v>عفيفه</v>
          </cell>
          <cell r="E1304" t="str">
            <v>الرابعة</v>
          </cell>
          <cell r="F1304" t="str">
            <v/>
          </cell>
        </row>
        <row r="1305">
          <cell r="A1305">
            <v>522307</v>
          </cell>
          <cell r="B1305" t="str">
            <v>غيداء حسون</v>
          </cell>
          <cell r="C1305" t="str">
            <v>حسان</v>
          </cell>
          <cell r="D1305" t="str">
            <v>قمر</v>
          </cell>
          <cell r="E1305" t="str">
            <v>الثالثة</v>
          </cell>
          <cell r="F1305" t="str">
            <v/>
          </cell>
        </row>
        <row r="1306">
          <cell r="A1306">
            <v>522308</v>
          </cell>
          <cell r="B1306" t="str">
            <v>غيداء كريزان</v>
          </cell>
          <cell r="C1306" t="str">
            <v>نادر</v>
          </cell>
          <cell r="D1306" t="str">
            <v>نادرة</v>
          </cell>
          <cell r="E1306" t="str">
            <v>الرابعة</v>
          </cell>
          <cell r="F1306" t="str">
            <v/>
          </cell>
        </row>
        <row r="1307">
          <cell r="A1307">
            <v>522311</v>
          </cell>
          <cell r="B1307" t="str">
            <v>فاتن فاكهاني</v>
          </cell>
          <cell r="C1307" t="str">
            <v>محمد</v>
          </cell>
          <cell r="D1307" t="str">
            <v>امل</v>
          </cell>
          <cell r="E1307" t="str">
            <v>الرابعة</v>
          </cell>
          <cell r="F1307" t="str">
            <v/>
          </cell>
        </row>
        <row r="1308">
          <cell r="A1308">
            <v>522312</v>
          </cell>
          <cell r="B1308" t="str">
            <v>فاتن مهرات</v>
          </cell>
          <cell r="C1308" t="str">
            <v>زهير</v>
          </cell>
          <cell r="D1308" t="str">
            <v>رزان</v>
          </cell>
          <cell r="E1308" t="str">
            <v>الثالثة</v>
          </cell>
          <cell r="F1308" t="str">
            <v/>
          </cell>
        </row>
        <row r="1309">
          <cell r="A1309">
            <v>522318</v>
          </cell>
          <cell r="B1309" t="str">
            <v>فاطمة الحجي</v>
          </cell>
          <cell r="C1309" t="str">
            <v>محمد</v>
          </cell>
          <cell r="D1309" t="str">
            <v>ايمان</v>
          </cell>
          <cell r="E1309" t="str">
            <v>الثالثة</v>
          </cell>
          <cell r="F1309" t="str">
            <v/>
          </cell>
        </row>
        <row r="1310">
          <cell r="A1310">
            <v>522325</v>
          </cell>
          <cell r="B1310" t="str">
            <v>فاطمة همهم</v>
          </cell>
          <cell r="C1310" t="str">
            <v>فاضل</v>
          </cell>
          <cell r="D1310" t="str">
            <v>خاتون</v>
          </cell>
          <cell r="E1310" t="str">
            <v>الثالثة</v>
          </cell>
          <cell r="F1310" t="str">
            <v/>
          </cell>
        </row>
        <row r="1311">
          <cell r="A1311">
            <v>522327</v>
          </cell>
          <cell r="B1311" t="str">
            <v>فاطمه البكر</v>
          </cell>
          <cell r="C1311" t="str">
            <v>جمعه</v>
          </cell>
          <cell r="D1311" t="str">
            <v>حسنه</v>
          </cell>
          <cell r="E1311" t="str">
            <v>الرابعة</v>
          </cell>
          <cell r="F1311" t="str">
            <v/>
          </cell>
        </row>
        <row r="1312">
          <cell r="A1312">
            <v>522331</v>
          </cell>
          <cell r="B1312" t="str">
            <v>فاطمه العبسي</v>
          </cell>
          <cell r="C1312" t="str">
            <v>اسماعيل</v>
          </cell>
          <cell r="D1312" t="str">
            <v>مفيده</v>
          </cell>
          <cell r="E1312" t="str">
            <v>الثا نية</v>
          </cell>
          <cell r="F1312" t="str">
            <v/>
          </cell>
        </row>
        <row r="1313">
          <cell r="A1313">
            <v>522333</v>
          </cell>
          <cell r="B1313" t="str">
            <v>فاطمه جحا</v>
          </cell>
          <cell r="C1313" t="str">
            <v>يوسف</v>
          </cell>
          <cell r="D1313" t="str">
            <v>رحاب</v>
          </cell>
          <cell r="E1313" t="str">
            <v>الثاتية</v>
          </cell>
          <cell r="F1313" t="str">
            <v/>
          </cell>
        </row>
        <row r="1314">
          <cell r="A1314">
            <v>522335</v>
          </cell>
          <cell r="B1314" t="str">
            <v>فاطمه حسون</v>
          </cell>
          <cell r="C1314" t="str">
            <v>محمد</v>
          </cell>
          <cell r="D1314" t="str">
            <v>سمية</v>
          </cell>
          <cell r="E1314" t="str">
            <v>الرابعة</v>
          </cell>
          <cell r="F1314" t="str">
            <v/>
          </cell>
        </row>
        <row r="1315">
          <cell r="A1315">
            <v>522336</v>
          </cell>
          <cell r="B1315" t="str">
            <v>فاطمه رحمه</v>
          </cell>
          <cell r="C1315" t="str">
            <v>رياض</v>
          </cell>
          <cell r="D1315" t="str">
            <v>رشا</v>
          </cell>
          <cell r="E1315" t="str">
            <v>الرابعة</v>
          </cell>
          <cell r="F1315" t="str">
            <v/>
          </cell>
        </row>
        <row r="1316">
          <cell r="A1316">
            <v>522338</v>
          </cell>
          <cell r="B1316" t="str">
            <v>فاطمه طياره</v>
          </cell>
          <cell r="C1316" t="str">
            <v>محمد</v>
          </cell>
          <cell r="D1316" t="str">
            <v>هناء</v>
          </cell>
          <cell r="E1316" t="str">
            <v>الرابعة</v>
          </cell>
          <cell r="F1316" t="str">
            <v>مستنفذ فصل اول 2023-2024</v>
          </cell>
        </row>
        <row r="1317">
          <cell r="A1317">
            <v>522340</v>
          </cell>
          <cell r="B1317" t="str">
            <v>فاطمه علي</v>
          </cell>
          <cell r="C1317" t="str">
            <v>سمير</v>
          </cell>
          <cell r="D1317" t="str">
            <v>ندى</v>
          </cell>
          <cell r="E1317" t="str">
            <v>الرابعة</v>
          </cell>
          <cell r="F1317" t="str">
            <v/>
          </cell>
        </row>
        <row r="1318">
          <cell r="A1318">
            <v>522342</v>
          </cell>
          <cell r="B1318" t="str">
            <v>فاطمه غليون</v>
          </cell>
          <cell r="C1318" t="str">
            <v>محمد سامي</v>
          </cell>
          <cell r="D1318" t="str">
            <v>نهاد</v>
          </cell>
          <cell r="E1318" t="str">
            <v>الثالثة</v>
          </cell>
          <cell r="F1318" t="str">
            <v/>
          </cell>
        </row>
        <row r="1319">
          <cell r="A1319">
            <v>522343</v>
          </cell>
          <cell r="B1319" t="str">
            <v>فاطمه مفضي حمد</v>
          </cell>
          <cell r="C1319" t="str">
            <v>محمد</v>
          </cell>
          <cell r="D1319" t="str">
            <v>مريم</v>
          </cell>
          <cell r="E1319" t="str">
            <v>الرابعة</v>
          </cell>
          <cell r="F1319" t="str">
            <v/>
          </cell>
        </row>
        <row r="1320">
          <cell r="A1320">
            <v>522349</v>
          </cell>
          <cell r="B1320" t="str">
            <v>فخريه خشه</v>
          </cell>
          <cell r="C1320" t="str">
            <v>محمدمازن</v>
          </cell>
          <cell r="D1320" t="str">
            <v>رحاب</v>
          </cell>
          <cell r="E1320" t="str">
            <v>الرابعة</v>
          </cell>
          <cell r="F1320" t="str">
            <v/>
          </cell>
        </row>
        <row r="1321">
          <cell r="A1321">
            <v>522351</v>
          </cell>
          <cell r="B1321" t="str">
            <v>فدوى بازرباشي</v>
          </cell>
          <cell r="C1321" t="str">
            <v>بسام</v>
          </cell>
          <cell r="D1321" t="str">
            <v>ايمان</v>
          </cell>
          <cell r="E1321" t="str">
            <v>الرابعة</v>
          </cell>
          <cell r="F1321" t="str">
            <v/>
          </cell>
        </row>
        <row r="1322">
          <cell r="A1322">
            <v>522352</v>
          </cell>
          <cell r="B1322" t="str">
            <v>فدوى تلفيتي</v>
          </cell>
          <cell r="C1322" t="str">
            <v>عبد اللطيف</v>
          </cell>
          <cell r="D1322" t="str">
            <v>رفيده</v>
          </cell>
          <cell r="E1322" t="str">
            <v>الرابعة</v>
          </cell>
          <cell r="F1322" t="str">
            <v>مستنفذ فصل اول 2023-2024</v>
          </cell>
        </row>
        <row r="1323">
          <cell r="A1323">
            <v>522353</v>
          </cell>
          <cell r="B1323" t="str">
            <v>فرات محمد</v>
          </cell>
          <cell r="C1323" t="str">
            <v>احمدمنير</v>
          </cell>
          <cell r="D1323" t="str">
            <v>امل</v>
          </cell>
          <cell r="E1323" t="str">
            <v>الرابعة</v>
          </cell>
          <cell r="F1323" t="str">
            <v/>
          </cell>
        </row>
        <row r="1324">
          <cell r="A1324">
            <v>522356</v>
          </cell>
          <cell r="B1324" t="str">
            <v>فرح السلق</v>
          </cell>
          <cell r="C1324" t="str">
            <v>ابراهيم</v>
          </cell>
          <cell r="D1324" t="str">
            <v>ناديه</v>
          </cell>
          <cell r="E1324" t="str">
            <v>الرابعة</v>
          </cell>
          <cell r="F1324" t="str">
            <v/>
          </cell>
        </row>
        <row r="1325">
          <cell r="A1325">
            <v>522364</v>
          </cell>
          <cell r="B1325" t="str">
            <v>فرح يونس</v>
          </cell>
          <cell r="C1325" t="str">
            <v>احمد</v>
          </cell>
          <cell r="D1325" t="str">
            <v>ريما</v>
          </cell>
          <cell r="E1325" t="str">
            <v>الرابعة</v>
          </cell>
          <cell r="F1325" t="str">
            <v/>
          </cell>
        </row>
        <row r="1326">
          <cell r="A1326">
            <v>522373</v>
          </cell>
          <cell r="B1326" t="str">
            <v>قمر الدنف</v>
          </cell>
          <cell r="C1326" t="str">
            <v>أكرم</v>
          </cell>
          <cell r="D1326" t="str">
            <v>شريفه</v>
          </cell>
          <cell r="E1326" t="str">
            <v>الثالثة حديث</v>
          </cell>
          <cell r="F1326" t="str">
            <v/>
          </cell>
        </row>
        <row r="1327">
          <cell r="A1327">
            <v>522374</v>
          </cell>
          <cell r="B1327" t="str">
            <v>قمر الكيلاني</v>
          </cell>
          <cell r="C1327" t="str">
            <v>محمد</v>
          </cell>
          <cell r="D1327" t="str">
            <v>لطيفه</v>
          </cell>
          <cell r="E1327" t="str">
            <v>الثالثة</v>
          </cell>
          <cell r="F1327" t="str">
            <v/>
          </cell>
        </row>
        <row r="1328">
          <cell r="A1328">
            <v>522378</v>
          </cell>
          <cell r="B1328" t="str">
            <v>قمر نتوف</v>
          </cell>
          <cell r="C1328" t="str">
            <v>عدنان</v>
          </cell>
          <cell r="D1328" t="str">
            <v>اسما</v>
          </cell>
          <cell r="E1328" t="str">
            <v>الرابعة</v>
          </cell>
          <cell r="F1328" t="str">
            <v/>
          </cell>
        </row>
        <row r="1329">
          <cell r="A1329">
            <v>522379</v>
          </cell>
          <cell r="B1329" t="str">
            <v>قمر يوسف</v>
          </cell>
          <cell r="C1329" t="str">
            <v>ناصر</v>
          </cell>
          <cell r="D1329" t="str">
            <v>منال</v>
          </cell>
          <cell r="E1329" t="str">
            <v>الثالثة</v>
          </cell>
          <cell r="F1329" t="str">
            <v/>
          </cell>
        </row>
        <row r="1330">
          <cell r="A1330">
            <v>522381</v>
          </cell>
          <cell r="B1330" t="str">
            <v>كاترين زحلاوي</v>
          </cell>
          <cell r="C1330" t="str">
            <v>نبيل</v>
          </cell>
          <cell r="D1330" t="str">
            <v>رويده</v>
          </cell>
          <cell r="E1330" t="str">
            <v>الثاتية</v>
          </cell>
          <cell r="F1330" t="str">
            <v/>
          </cell>
        </row>
        <row r="1331">
          <cell r="A1331">
            <v>522382</v>
          </cell>
          <cell r="B1331" t="str">
            <v>كاترين عيسى</v>
          </cell>
          <cell r="C1331" t="str">
            <v>عبدالكريم</v>
          </cell>
          <cell r="D1331" t="str">
            <v>نوفه</v>
          </cell>
          <cell r="E1331" t="str">
            <v>الرابعة</v>
          </cell>
          <cell r="F1331" t="str">
            <v/>
          </cell>
        </row>
        <row r="1332">
          <cell r="A1332">
            <v>522383</v>
          </cell>
          <cell r="B1332" t="str">
            <v>كاتيا حرب</v>
          </cell>
          <cell r="C1332" t="str">
            <v>زاهي</v>
          </cell>
          <cell r="D1332" t="str">
            <v>اميرة</v>
          </cell>
          <cell r="E1332" t="str">
            <v>الرابعة</v>
          </cell>
          <cell r="F1332" t="str">
            <v>مستنفذ فصل اول 2023-2024</v>
          </cell>
        </row>
        <row r="1333">
          <cell r="A1333">
            <v>522387</v>
          </cell>
          <cell r="B1333" t="str">
            <v>كارين شلهوب</v>
          </cell>
          <cell r="C1333" t="str">
            <v>مروان</v>
          </cell>
          <cell r="D1333" t="str">
            <v>روز</v>
          </cell>
          <cell r="E1333" t="str">
            <v>الثا نية</v>
          </cell>
          <cell r="F1333" t="str">
            <v/>
          </cell>
        </row>
        <row r="1334">
          <cell r="A1334">
            <v>522391</v>
          </cell>
          <cell r="B1334" t="str">
            <v>كفاح ابراهيم</v>
          </cell>
          <cell r="C1334" t="str">
            <v>خليل</v>
          </cell>
          <cell r="D1334" t="str">
            <v>عائشة</v>
          </cell>
          <cell r="E1334" t="str">
            <v>الرابعة</v>
          </cell>
          <cell r="F1334" t="str">
            <v/>
          </cell>
        </row>
        <row r="1335">
          <cell r="A1335">
            <v>522394</v>
          </cell>
          <cell r="B1335" t="str">
            <v>كنوز درويش</v>
          </cell>
          <cell r="C1335" t="str">
            <v>رضوان</v>
          </cell>
          <cell r="D1335" t="str">
            <v>هند</v>
          </cell>
          <cell r="E1335" t="str">
            <v>الرابعة</v>
          </cell>
          <cell r="F1335" t="str">
            <v/>
          </cell>
        </row>
        <row r="1336">
          <cell r="A1336">
            <v>522398</v>
          </cell>
          <cell r="B1336" t="str">
            <v>كوثر مصطفى</v>
          </cell>
          <cell r="C1336" t="str">
            <v>جابر</v>
          </cell>
          <cell r="D1336" t="str">
            <v>مؤمنة</v>
          </cell>
          <cell r="E1336" t="str">
            <v>الرابعة</v>
          </cell>
          <cell r="F1336" t="str">
            <v/>
          </cell>
        </row>
        <row r="1337">
          <cell r="A1337">
            <v>522399</v>
          </cell>
          <cell r="B1337" t="str">
            <v>لارا خالد</v>
          </cell>
          <cell r="C1337" t="str">
            <v>وليد</v>
          </cell>
          <cell r="D1337" t="str">
            <v>امنه</v>
          </cell>
          <cell r="E1337" t="str">
            <v>الثالثة</v>
          </cell>
          <cell r="F1337" t="str">
            <v/>
          </cell>
        </row>
        <row r="1338">
          <cell r="A1338">
            <v>522402</v>
          </cell>
          <cell r="B1338" t="str">
            <v>لاما جبر</v>
          </cell>
          <cell r="C1338" t="str">
            <v>سليم</v>
          </cell>
          <cell r="D1338" t="str">
            <v>هدية</v>
          </cell>
          <cell r="E1338" t="str">
            <v>الرابعة</v>
          </cell>
          <cell r="F1338" t="str">
            <v/>
          </cell>
        </row>
        <row r="1339">
          <cell r="A1339">
            <v>522404</v>
          </cell>
          <cell r="B1339" t="str">
            <v>لانا فتال</v>
          </cell>
          <cell r="C1339" t="str">
            <v>نديم</v>
          </cell>
          <cell r="D1339" t="str">
            <v>ندى</v>
          </cell>
          <cell r="E1339" t="str">
            <v>الرابعة</v>
          </cell>
          <cell r="F1339" t="str">
            <v/>
          </cell>
        </row>
        <row r="1340">
          <cell r="A1340">
            <v>522416</v>
          </cell>
          <cell r="B1340" t="str">
            <v>لمى كيوان</v>
          </cell>
          <cell r="C1340" t="str">
            <v>عصام</v>
          </cell>
          <cell r="D1340" t="str">
            <v>اعتدال</v>
          </cell>
          <cell r="E1340" t="str">
            <v>الرابعة</v>
          </cell>
          <cell r="F1340" t="str">
            <v/>
          </cell>
        </row>
        <row r="1341">
          <cell r="A1341">
            <v>522417</v>
          </cell>
          <cell r="B1341" t="str">
            <v>لمى مغربي</v>
          </cell>
          <cell r="C1341" t="str">
            <v>عارف</v>
          </cell>
          <cell r="D1341" t="str">
            <v>شاديه</v>
          </cell>
          <cell r="E1341" t="str">
            <v>الربعة حديث</v>
          </cell>
          <cell r="F1341" t="str">
            <v/>
          </cell>
        </row>
        <row r="1342">
          <cell r="A1342">
            <v>522419</v>
          </cell>
          <cell r="B1342" t="str">
            <v>لميس ابو رافع</v>
          </cell>
          <cell r="C1342" t="str">
            <v>يوسف</v>
          </cell>
          <cell r="D1342" t="str">
            <v>نوال</v>
          </cell>
          <cell r="E1342" t="str">
            <v>الثالثة</v>
          </cell>
          <cell r="F1342" t="str">
            <v/>
          </cell>
        </row>
        <row r="1343">
          <cell r="A1343">
            <v>522420</v>
          </cell>
          <cell r="B1343" t="str">
            <v>لميس العبدالله</v>
          </cell>
          <cell r="C1343" t="str">
            <v>طلال</v>
          </cell>
          <cell r="D1343" t="str">
            <v>سمر</v>
          </cell>
          <cell r="E1343" t="str">
            <v>الرابعة</v>
          </cell>
          <cell r="F1343" t="str">
            <v/>
          </cell>
        </row>
        <row r="1344">
          <cell r="A1344">
            <v>522423</v>
          </cell>
          <cell r="B1344" t="str">
            <v>لوده قبلان</v>
          </cell>
          <cell r="C1344" t="str">
            <v>عصام</v>
          </cell>
          <cell r="D1344" t="str">
            <v>منى</v>
          </cell>
          <cell r="E1344" t="str">
            <v>الثاتية</v>
          </cell>
          <cell r="F1344" t="str">
            <v/>
          </cell>
        </row>
        <row r="1345">
          <cell r="A1345">
            <v>522424</v>
          </cell>
          <cell r="B1345" t="str">
            <v>لودي زينيه</v>
          </cell>
          <cell r="C1345" t="str">
            <v>ابراهيم</v>
          </cell>
          <cell r="D1345" t="str">
            <v>ماريانا</v>
          </cell>
          <cell r="E1345" t="str">
            <v>الرابعة</v>
          </cell>
          <cell r="F1345" t="str">
            <v/>
          </cell>
        </row>
        <row r="1346">
          <cell r="A1346">
            <v>522425</v>
          </cell>
          <cell r="B1346" t="str">
            <v>لوره مخول</v>
          </cell>
          <cell r="C1346" t="str">
            <v>نديم</v>
          </cell>
          <cell r="D1346" t="str">
            <v>يسرا</v>
          </cell>
          <cell r="E1346" t="str">
            <v>الثالثة</v>
          </cell>
          <cell r="F1346" t="str">
            <v/>
          </cell>
        </row>
        <row r="1347">
          <cell r="A1347">
            <v>522428</v>
          </cell>
          <cell r="B1347" t="str">
            <v>لونا ملص</v>
          </cell>
          <cell r="C1347" t="str">
            <v>جهاد</v>
          </cell>
          <cell r="D1347" t="str">
            <v>ريما</v>
          </cell>
          <cell r="E1347" t="str">
            <v>الثالثة</v>
          </cell>
          <cell r="F1347" t="str">
            <v/>
          </cell>
        </row>
        <row r="1348">
          <cell r="A1348">
            <v>522431</v>
          </cell>
          <cell r="B1348" t="str">
            <v>ليان شيخ الأرض</v>
          </cell>
          <cell r="C1348" t="str">
            <v>محمود</v>
          </cell>
          <cell r="D1348" t="str">
            <v>رائده</v>
          </cell>
          <cell r="E1348" t="str">
            <v>الرابعة</v>
          </cell>
          <cell r="F1348" t="str">
            <v/>
          </cell>
        </row>
        <row r="1349">
          <cell r="A1349">
            <v>522434</v>
          </cell>
          <cell r="B1349" t="str">
            <v>ليلاس كحيل</v>
          </cell>
          <cell r="C1349" t="str">
            <v>عبد الفتاح</v>
          </cell>
          <cell r="D1349" t="str">
            <v>اسمية</v>
          </cell>
          <cell r="E1349" t="str">
            <v>الرابعة</v>
          </cell>
          <cell r="F1349" t="str">
            <v/>
          </cell>
        </row>
        <row r="1350">
          <cell r="A1350">
            <v>522435</v>
          </cell>
          <cell r="B1350" t="str">
            <v>ليلى الشلبي</v>
          </cell>
          <cell r="C1350" t="str">
            <v>محمود</v>
          </cell>
          <cell r="D1350" t="str">
            <v>لطيفه</v>
          </cell>
          <cell r="E1350" t="str">
            <v>الرابعة</v>
          </cell>
          <cell r="F1350" t="str">
            <v/>
          </cell>
        </row>
        <row r="1351">
          <cell r="A1351">
            <v>522438</v>
          </cell>
          <cell r="B1351" t="str">
            <v>ليلى سلمان</v>
          </cell>
          <cell r="C1351" t="str">
            <v>نزار</v>
          </cell>
          <cell r="D1351" t="str">
            <v>ابتسام</v>
          </cell>
          <cell r="E1351" t="str">
            <v>الرابعة</v>
          </cell>
          <cell r="F1351" t="str">
            <v/>
          </cell>
        </row>
        <row r="1352">
          <cell r="A1352">
            <v>522440</v>
          </cell>
          <cell r="B1352" t="str">
            <v>ليلى طحله</v>
          </cell>
          <cell r="C1352" t="str">
            <v>زياد</v>
          </cell>
          <cell r="D1352" t="str">
            <v>ايمان</v>
          </cell>
          <cell r="E1352" t="str">
            <v>الرابعة</v>
          </cell>
          <cell r="F1352" t="str">
            <v/>
          </cell>
        </row>
        <row r="1353">
          <cell r="A1353">
            <v>522442</v>
          </cell>
          <cell r="B1353" t="str">
            <v>لين الحاجي</v>
          </cell>
          <cell r="C1353" t="str">
            <v>مأمون</v>
          </cell>
          <cell r="D1353" t="str">
            <v>احاره</v>
          </cell>
          <cell r="E1353" t="str">
            <v>الرابعة</v>
          </cell>
          <cell r="F1353" t="str">
            <v/>
          </cell>
        </row>
        <row r="1354">
          <cell r="A1354">
            <v>522443</v>
          </cell>
          <cell r="B1354" t="str">
            <v>لين الفرا</v>
          </cell>
          <cell r="C1354" t="str">
            <v>عرفان</v>
          </cell>
          <cell r="D1354" t="str">
            <v>رشا</v>
          </cell>
          <cell r="E1354" t="str">
            <v>الرابعة</v>
          </cell>
          <cell r="F1354" t="str">
            <v/>
          </cell>
        </row>
        <row r="1355">
          <cell r="A1355">
            <v>522444</v>
          </cell>
          <cell r="B1355" t="str">
            <v>لين اللحام</v>
          </cell>
          <cell r="C1355" t="str">
            <v>مصطفى</v>
          </cell>
          <cell r="D1355" t="str">
            <v>هنادي</v>
          </cell>
          <cell r="E1355" t="str">
            <v>الثالثة</v>
          </cell>
          <cell r="F1355" t="str">
            <v>مستنفذ فصل اول 2023-2024</v>
          </cell>
        </row>
        <row r="1356">
          <cell r="A1356">
            <v>522446</v>
          </cell>
          <cell r="B1356" t="str">
            <v>لين الموصللي</v>
          </cell>
          <cell r="C1356" t="str">
            <v>مصطفى</v>
          </cell>
          <cell r="D1356" t="str">
            <v>مرح</v>
          </cell>
          <cell r="E1356" t="str">
            <v>الرابعة</v>
          </cell>
          <cell r="F1356" t="str">
            <v/>
          </cell>
        </row>
        <row r="1357">
          <cell r="A1357">
            <v>522448</v>
          </cell>
          <cell r="B1357" t="str">
            <v>لين رمو</v>
          </cell>
          <cell r="C1357" t="str">
            <v>محمدطلال</v>
          </cell>
          <cell r="D1357" t="str">
            <v>خالده</v>
          </cell>
          <cell r="E1357" t="str">
            <v>الثالثة</v>
          </cell>
          <cell r="F1357" t="str">
            <v/>
          </cell>
        </row>
        <row r="1358">
          <cell r="A1358">
            <v>522450</v>
          </cell>
          <cell r="B1358" t="str">
            <v>لينا الحجار</v>
          </cell>
          <cell r="C1358" t="str">
            <v>موفق</v>
          </cell>
          <cell r="D1358" t="str">
            <v>فريال</v>
          </cell>
          <cell r="E1358" t="str">
            <v>الرابعة</v>
          </cell>
          <cell r="F1358" t="str">
            <v/>
          </cell>
        </row>
        <row r="1359">
          <cell r="A1359">
            <v>522454</v>
          </cell>
          <cell r="B1359" t="str">
            <v>لينا عبدالنبي</v>
          </cell>
          <cell r="C1359" t="str">
            <v>يوسف</v>
          </cell>
          <cell r="D1359" t="str">
            <v>صباح</v>
          </cell>
          <cell r="E1359" t="str">
            <v>الثالثة</v>
          </cell>
          <cell r="F1359" t="str">
            <v/>
          </cell>
        </row>
        <row r="1360">
          <cell r="A1360">
            <v>522456</v>
          </cell>
          <cell r="B1360" t="str">
            <v>ليندا فروج</v>
          </cell>
          <cell r="C1360" t="str">
            <v>فايز</v>
          </cell>
          <cell r="D1360" t="str">
            <v>ناهي</v>
          </cell>
          <cell r="E1360" t="str">
            <v>الرابعة</v>
          </cell>
          <cell r="F1360" t="str">
            <v/>
          </cell>
        </row>
        <row r="1361">
          <cell r="A1361">
            <v>522457</v>
          </cell>
          <cell r="B1361" t="str">
            <v>لينه البشعان</v>
          </cell>
          <cell r="C1361" t="str">
            <v>حيدر</v>
          </cell>
          <cell r="D1361" t="str">
            <v>ايمان الراوي</v>
          </cell>
          <cell r="E1361" t="str">
            <v>الثا نية</v>
          </cell>
          <cell r="F1361" t="str">
            <v/>
          </cell>
        </row>
        <row r="1362">
          <cell r="A1362">
            <v>522460</v>
          </cell>
          <cell r="B1362" t="str">
            <v>ماجده زين</v>
          </cell>
          <cell r="C1362" t="str">
            <v>حسين</v>
          </cell>
          <cell r="D1362" t="str">
            <v>سهام</v>
          </cell>
          <cell r="E1362" t="str">
            <v>الثالثة</v>
          </cell>
          <cell r="F1362" t="str">
            <v>مستنفذ فصل اول 2023-2024</v>
          </cell>
        </row>
        <row r="1363">
          <cell r="A1363">
            <v>522463</v>
          </cell>
          <cell r="B1363" t="str">
            <v>ماري جرجس</v>
          </cell>
          <cell r="C1363" t="str">
            <v>بسام</v>
          </cell>
          <cell r="D1363" t="str">
            <v>عائده</v>
          </cell>
          <cell r="E1363" t="str">
            <v>الرابعة</v>
          </cell>
          <cell r="F1363" t="str">
            <v/>
          </cell>
        </row>
        <row r="1364">
          <cell r="A1364">
            <v>522467</v>
          </cell>
          <cell r="B1364" t="str">
            <v>ماريه العلي</v>
          </cell>
          <cell r="C1364" t="str">
            <v>محمد</v>
          </cell>
          <cell r="D1364" t="str">
            <v>سهى</v>
          </cell>
          <cell r="E1364" t="str">
            <v>الرابعة</v>
          </cell>
          <cell r="F1364" t="str">
            <v/>
          </cell>
        </row>
        <row r="1365">
          <cell r="A1365">
            <v>522472</v>
          </cell>
          <cell r="B1365" t="str">
            <v>مايا اورفه لي</v>
          </cell>
          <cell r="C1365" t="str">
            <v>محمد واصف</v>
          </cell>
          <cell r="D1365" t="str">
            <v>فائذه</v>
          </cell>
          <cell r="E1365" t="str">
            <v>الرابعة</v>
          </cell>
          <cell r="F1365" t="str">
            <v/>
          </cell>
        </row>
        <row r="1366">
          <cell r="A1366">
            <v>522475</v>
          </cell>
          <cell r="B1366" t="str">
            <v>مايا فوراني</v>
          </cell>
          <cell r="C1366" t="str">
            <v>وائل</v>
          </cell>
          <cell r="D1366" t="str">
            <v>منال</v>
          </cell>
          <cell r="E1366" t="str">
            <v>الرابعة</v>
          </cell>
          <cell r="F1366" t="str">
            <v/>
          </cell>
        </row>
        <row r="1367">
          <cell r="A1367">
            <v>522492</v>
          </cell>
          <cell r="B1367" t="str">
            <v>محمود طعمةحلبي</v>
          </cell>
          <cell r="C1367" t="str">
            <v>محمد</v>
          </cell>
          <cell r="D1367" t="str">
            <v>مها</v>
          </cell>
          <cell r="E1367" t="str">
            <v>الثالثة</v>
          </cell>
          <cell r="F1367" t="str">
            <v/>
          </cell>
        </row>
        <row r="1368">
          <cell r="A1368">
            <v>522493</v>
          </cell>
          <cell r="B1368" t="str">
            <v>مرام البوشي</v>
          </cell>
          <cell r="C1368" t="str">
            <v>مروان</v>
          </cell>
          <cell r="D1368" t="str">
            <v>ديبه</v>
          </cell>
          <cell r="E1368" t="str">
            <v>الثالثة</v>
          </cell>
          <cell r="F1368" t="str">
            <v>مستنفذ فصل اول 2023-2024</v>
          </cell>
        </row>
        <row r="1369">
          <cell r="A1369">
            <v>522496</v>
          </cell>
          <cell r="B1369" t="str">
            <v>مرام عبد المالك</v>
          </cell>
          <cell r="C1369" t="str">
            <v>فايز</v>
          </cell>
          <cell r="D1369" t="str">
            <v>فاطمه</v>
          </cell>
          <cell r="E1369" t="str">
            <v>الرابعة</v>
          </cell>
          <cell r="F1369" t="str">
            <v/>
          </cell>
        </row>
        <row r="1370">
          <cell r="A1370">
            <v>522500</v>
          </cell>
          <cell r="B1370" t="str">
            <v>مرح ابو اللبن</v>
          </cell>
          <cell r="C1370" t="str">
            <v>محمد عارف</v>
          </cell>
          <cell r="D1370" t="str">
            <v>ثناء</v>
          </cell>
          <cell r="E1370" t="str">
            <v>الثالثة</v>
          </cell>
          <cell r="F1370" t="str">
            <v/>
          </cell>
        </row>
        <row r="1371">
          <cell r="A1371">
            <v>522504</v>
          </cell>
          <cell r="B1371" t="str">
            <v>مرح حوري</v>
          </cell>
          <cell r="C1371" t="str">
            <v>محمد</v>
          </cell>
          <cell r="D1371" t="str">
            <v>حسن</v>
          </cell>
          <cell r="E1371" t="str">
            <v>الرابعة</v>
          </cell>
          <cell r="F1371" t="str">
            <v/>
          </cell>
        </row>
        <row r="1372">
          <cell r="A1372">
            <v>522506</v>
          </cell>
          <cell r="B1372" t="str">
            <v>مرح قطايف</v>
          </cell>
          <cell r="C1372" t="str">
            <v>محمدبسام</v>
          </cell>
          <cell r="D1372" t="str">
            <v>باسمه</v>
          </cell>
          <cell r="E1372" t="str">
            <v>الرابعة</v>
          </cell>
          <cell r="F1372" t="str">
            <v>مستنفذ فصل اول 2023-2024</v>
          </cell>
        </row>
        <row r="1373">
          <cell r="A1373">
            <v>522512</v>
          </cell>
          <cell r="B1373" t="str">
            <v>مروة قدسي</v>
          </cell>
          <cell r="C1373" t="str">
            <v>ابراهيم</v>
          </cell>
          <cell r="D1373" t="str">
            <v>اميرة</v>
          </cell>
          <cell r="E1373" t="str">
            <v>الرابعة</v>
          </cell>
          <cell r="F1373" t="str">
            <v/>
          </cell>
        </row>
        <row r="1374">
          <cell r="A1374">
            <v>522514</v>
          </cell>
          <cell r="B1374" t="str">
            <v>مروة يعقوب</v>
          </cell>
          <cell r="C1374" t="str">
            <v>احمد</v>
          </cell>
          <cell r="D1374" t="str">
            <v>سناء</v>
          </cell>
          <cell r="E1374" t="str">
            <v>الثالثة</v>
          </cell>
          <cell r="F1374" t="str">
            <v/>
          </cell>
        </row>
        <row r="1375">
          <cell r="A1375">
            <v>522516</v>
          </cell>
          <cell r="B1375" t="str">
            <v>مروه الحاج علي</v>
          </cell>
          <cell r="C1375" t="str">
            <v>حسين</v>
          </cell>
          <cell r="D1375" t="str">
            <v>لطفيه</v>
          </cell>
          <cell r="E1375" t="str">
            <v>الرابعة</v>
          </cell>
          <cell r="F1375" t="str">
            <v/>
          </cell>
        </row>
        <row r="1376">
          <cell r="A1376">
            <v>522518</v>
          </cell>
          <cell r="B1376" t="str">
            <v>مروه حفيان</v>
          </cell>
          <cell r="C1376" t="str">
            <v>محمد</v>
          </cell>
          <cell r="D1376" t="str">
            <v>رندا</v>
          </cell>
          <cell r="E1376" t="str">
            <v>الرابعة</v>
          </cell>
          <cell r="F1376" t="str">
            <v>مستنفذ فصل اول 2023-2024</v>
          </cell>
        </row>
        <row r="1377">
          <cell r="A1377">
            <v>522520</v>
          </cell>
          <cell r="B1377" t="str">
            <v>مروه سوقيه</v>
          </cell>
          <cell r="C1377" t="str">
            <v>محمدسمير</v>
          </cell>
          <cell r="D1377" t="str">
            <v>عائشه</v>
          </cell>
          <cell r="E1377" t="str">
            <v>الرابعة</v>
          </cell>
          <cell r="F1377" t="str">
            <v/>
          </cell>
        </row>
        <row r="1378">
          <cell r="A1378">
            <v>522523</v>
          </cell>
          <cell r="B1378" t="str">
            <v>مروه نسب</v>
          </cell>
          <cell r="C1378" t="str">
            <v>ماجد</v>
          </cell>
          <cell r="D1378" t="str">
            <v>وسيمه</v>
          </cell>
          <cell r="E1378" t="str">
            <v>الثالثة</v>
          </cell>
          <cell r="F1378" t="str">
            <v/>
          </cell>
        </row>
        <row r="1379">
          <cell r="A1379">
            <v>522529</v>
          </cell>
          <cell r="B1379" t="str">
            <v>مريم بكر</v>
          </cell>
          <cell r="C1379" t="str">
            <v>فواز</v>
          </cell>
          <cell r="D1379" t="str">
            <v>فاطمة</v>
          </cell>
          <cell r="E1379" t="str">
            <v>الرابعة</v>
          </cell>
          <cell r="F1379" t="str">
            <v/>
          </cell>
        </row>
        <row r="1380">
          <cell r="A1380">
            <v>522534</v>
          </cell>
          <cell r="B1380" t="str">
            <v>مريم عباس</v>
          </cell>
          <cell r="C1380" t="str">
            <v>سالم</v>
          </cell>
          <cell r="D1380" t="str">
            <v>فادية</v>
          </cell>
          <cell r="E1380" t="str">
            <v>الرابعة</v>
          </cell>
          <cell r="F1380" t="str">
            <v/>
          </cell>
        </row>
        <row r="1381">
          <cell r="A1381">
            <v>522539</v>
          </cell>
          <cell r="B1381" t="str">
            <v>مريم محمد</v>
          </cell>
          <cell r="C1381" t="str">
            <v>محمد</v>
          </cell>
          <cell r="D1381" t="str">
            <v>سلمى</v>
          </cell>
          <cell r="E1381" t="str">
            <v>الثالثة</v>
          </cell>
          <cell r="F1381" t="str">
            <v>مستنفذ فصل اول 2023-2024</v>
          </cell>
        </row>
        <row r="1382">
          <cell r="A1382">
            <v>522542</v>
          </cell>
          <cell r="B1382" t="str">
            <v>مريم نموره</v>
          </cell>
          <cell r="C1382" t="str">
            <v>عقيل</v>
          </cell>
          <cell r="D1382" t="str">
            <v>هناء</v>
          </cell>
          <cell r="E1382" t="str">
            <v>الرابعة</v>
          </cell>
          <cell r="F1382" t="str">
            <v/>
          </cell>
        </row>
        <row r="1383">
          <cell r="A1383">
            <v>522546</v>
          </cell>
          <cell r="B1383" t="str">
            <v>معالي قاسم</v>
          </cell>
          <cell r="C1383" t="str">
            <v>مرشد</v>
          </cell>
          <cell r="D1383" t="str">
            <v>ثنايا</v>
          </cell>
          <cell r="E1383" t="str">
            <v>الثالثة</v>
          </cell>
          <cell r="F1383" t="str">
            <v/>
          </cell>
        </row>
        <row r="1384">
          <cell r="A1384">
            <v>522552</v>
          </cell>
          <cell r="B1384" t="str">
            <v>منار سعد</v>
          </cell>
          <cell r="C1384" t="str">
            <v>منذر</v>
          </cell>
          <cell r="D1384" t="str">
            <v>فريزه</v>
          </cell>
          <cell r="E1384" t="str">
            <v>الثالثة</v>
          </cell>
          <cell r="F1384" t="str">
            <v/>
          </cell>
        </row>
        <row r="1385">
          <cell r="A1385">
            <v>522553</v>
          </cell>
          <cell r="B1385" t="str">
            <v>منار شاهين</v>
          </cell>
          <cell r="C1385" t="str">
            <v>جميل</v>
          </cell>
          <cell r="D1385" t="str">
            <v>سهام</v>
          </cell>
          <cell r="E1385" t="str">
            <v>الرابعة</v>
          </cell>
          <cell r="F1385" t="str">
            <v/>
          </cell>
        </row>
        <row r="1386">
          <cell r="A1386">
            <v>522555</v>
          </cell>
          <cell r="B1386" t="str">
            <v>منار عطيه</v>
          </cell>
          <cell r="C1386" t="str">
            <v>حسين</v>
          </cell>
          <cell r="D1386" t="str">
            <v>ناديه</v>
          </cell>
          <cell r="E1386" t="str">
            <v>الرابعة</v>
          </cell>
          <cell r="F1386" t="str">
            <v/>
          </cell>
        </row>
        <row r="1387">
          <cell r="A1387">
            <v>522559</v>
          </cell>
          <cell r="B1387" t="str">
            <v>منال الابراهيم</v>
          </cell>
          <cell r="C1387" t="str">
            <v>ابراهيم</v>
          </cell>
          <cell r="D1387" t="str">
            <v>خولة</v>
          </cell>
          <cell r="E1387" t="str">
            <v>الثالثة</v>
          </cell>
          <cell r="F1387" t="str">
            <v>مستنفذ فصل اول 2023-2024</v>
          </cell>
        </row>
        <row r="1388">
          <cell r="A1388">
            <v>522561</v>
          </cell>
          <cell r="B1388" t="str">
            <v>منال الحلاق</v>
          </cell>
          <cell r="C1388" t="str">
            <v>محمدعدنان</v>
          </cell>
          <cell r="D1388" t="str">
            <v>وسام</v>
          </cell>
          <cell r="E1388" t="str">
            <v>الرابعة</v>
          </cell>
          <cell r="F1388" t="str">
            <v/>
          </cell>
        </row>
        <row r="1389">
          <cell r="A1389">
            <v>522566</v>
          </cell>
          <cell r="B1389" t="str">
            <v>منال القاضي</v>
          </cell>
          <cell r="C1389" t="str">
            <v>محمود</v>
          </cell>
          <cell r="D1389" t="str">
            <v>فاطمه</v>
          </cell>
          <cell r="E1389" t="str">
            <v>الثالثة</v>
          </cell>
          <cell r="F1389" t="str">
            <v/>
          </cell>
        </row>
        <row r="1390">
          <cell r="A1390">
            <v>522575</v>
          </cell>
          <cell r="B1390" t="str">
            <v>منى العبدالله</v>
          </cell>
          <cell r="C1390" t="str">
            <v>عبدالحميد</v>
          </cell>
          <cell r="D1390" t="str">
            <v>فوزيه</v>
          </cell>
          <cell r="E1390" t="str">
            <v>الثالثة</v>
          </cell>
          <cell r="F1390" t="str">
            <v/>
          </cell>
        </row>
        <row r="1391">
          <cell r="A1391">
            <v>522580</v>
          </cell>
          <cell r="B1391" t="str">
            <v>منى قسومه</v>
          </cell>
          <cell r="C1391" t="str">
            <v>محمد حسان</v>
          </cell>
          <cell r="D1391" t="str">
            <v>باسمة</v>
          </cell>
          <cell r="E1391" t="str">
            <v>الرابعة</v>
          </cell>
          <cell r="F1391" t="str">
            <v/>
          </cell>
        </row>
        <row r="1392">
          <cell r="A1392">
            <v>522582</v>
          </cell>
          <cell r="B1392" t="str">
            <v>منى هرو</v>
          </cell>
          <cell r="C1392" t="str">
            <v>هيثم</v>
          </cell>
          <cell r="D1392" t="str">
            <v>عليا</v>
          </cell>
          <cell r="E1392" t="str">
            <v>الرابعة</v>
          </cell>
          <cell r="F1392" t="str">
            <v/>
          </cell>
        </row>
        <row r="1393">
          <cell r="A1393">
            <v>522588</v>
          </cell>
          <cell r="B1393" t="str">
            <v>مي عيسى</v>
          </cell>
          <cell r="C1393" t="str">
            <v>علي</v>
          </cell>
          <cell r="D1393" t="str">
            <v>سميرة</v>
          </cell>
          <cell r="E1393" t="str">
            <v>الرابعة</v>
          </cell>
          <cell r="F1393" t="str">
            <v/>
          </cell>
        </row>
        <row r="1394">
          <cell r="A1394">
            <v>522592</v>
          </cell>
          <cell r="B1394" t="str">
            <v>ميار حماديه</v>
          </cell>
          <cell r="C1394" t="str">
            <v>عصام</v>
          </cell>
          <cell r="D1394" t="str">
            <v>منى</v>
          </cell>
          <cell r="E1394" t="str">
            <v>الرابعة</v>
          </cell>
          <cell r="F1394" t="str">
            <v/>
          </cell>
        </row>
        <row r="1395">
          <cell r="A1395">
            <v>522595</v>
          </cell>
          <cell r="B1395" t="str">
            <v>مياس شبعانيه</v>
          </cell>
          <cell r="C1395" t="str">
            <v>محمد سهيل</v>
          </cell>
          <cell r="D1395" t="str">
            <v xml:space="preserve">سمر </v>
          </cell>
          <cell r="E1395" t="str">
            <v>الثاتية</v>
          </cell>
          <cell r="F1395" t="str">
            <v/>
          </cell>
        </row>
        <row r="1396">
          <cell r="A1396">
            <v>522596</v>
          </cell>
          <cell r="B1396" t="str">
            <v>ميراي القسيس</v>
          </cell>
          <cell r="C1396" t="str">
            <v>بشار</v>
          </cell>
          <cell r="D1396" t="str">
            <v>انطوانيت</v>
          </cell>
          <cell r="E1396" t="str">
            <v>الرابعة</v>
          </cell>
          <cell r="F1396" t="str">
            <v/>
          </cell>
        </row>
        <row r="1397">
          <cell r="A1397">
            <v>522597</v>
          </cell>
          <cell r="B1397" t="str">
            <v>ميرفت  حيدر</v>
          </cell>
          <cell r="C1397" t="str">
            <v>محمد</v>
          </cell>
          <cell r="D1397" t="str">
            <v>رئيفه</v>
          </cell>
          <cell r="E1397" t="str">
            <v>الرابعة</v>
          </cell>
          <cell r="F1397" t="str">
            <v/>
          </cell>
        </row>
        <row r="1398">
          <cell r="A1398">
            <v>522608</v>
          </cell>
          <cell r="B1398" t="str">
            <v>ميساء ديوب</v>
          </cell>
          <cell r="C1398" t="str">
            <v>حسن</v>
          </cell>
          <cell r="D1398" t="str">
            <v>مدينه</v>
          </cell>
          <cell r="E1398" t="str">
            <v>الربعة حديث</v>
          </cell>
          <cell r="F1398" t="str">
            <v/>
          </cell>
        </row>
        <row r="1399">
          <cell r="A1399">
            <v>522616</v>
          </cell>
          <cell r="B1399" t="str">
            <v>نادين نعمة</v>
          </cell>
          <cell r="C1399" t="str">
            <v>رياض</v>
          </cell>
          <cell r="D1399" t="str">
            <v>نهى</v>
          </cell>
          <cell r="E1399" t="str">
            <v>الثالثة</v>
          </cell>
          <cell r="F1399" t="str">
            <v/>
          </cell>
        </row>
        <row r="1400">
          <cell r="A1400">
            <v>522619</v>
          </cell>
          <cell r="B1400" t="str">
            <v>ناهده مارديني</v>
          </cell>
          <cell r="C1400" t="str">
            <v>محمد صبحي</v>
          </cell>
          <cell r="D1400" t="str">
            <v>بديعة</v>
          </cell>
          <cell r="E1400" t="str">
            <v>الثالثة</v>
          </cell>
          <cell r="F1400" t="str">
            <v/>
          </cell>
        </row>
        <row r="1401">
          <cell r="A1401">
            <v>522637</v>
          </cell>
          <cell r="B1401" t="str">
            <v>نداء يوسف</v>
          </cell>
          <cell r="C1401" t="str">
            <v>محمود</v>
          </cell>
          <cell r="D1401" t="str">
            <v>ماريه</v>
          </cell>
          <cell r="E1401" t="str">
            <v>الثالثة</v>
          </cell>
          <cell r="F1401" t="str">
            <v/>
          </cell>
        </row>
        <row r="1402">
          <cell r="A1402">
            <v>522640</v>
          </cell>
          <cell r="B1402" t="str">
            <v>ندى النمر</v>
          </cell>
          <cell r="C1402" t="str">
            <v>فهد</v>
          </cell>
          <cell r="D1402" t="str">
            <v>رتيبه</v>
          </cell>
          <cell r="E1402" t="str">
            <v>الرابعة</v>
          </cell>
          <cell r="F1402" t="str">
            <v/>
          </cell>
        </row>
        <row r="1403">
          <cell r="A1403">
            <v>522642</v>
          </cell>
          <cell r="B1403" t="str">
            <v>ندى سليمان</v>
          </cell>
          <cell r="C1403" t="str">
            <v>احمد</v>
          </cell>
          <cell r="D1403" t="str">
            <v>فاتن</v>
          </cell>
          <cell r="E1403" t="str">
            <v>الثا نية</v>
          </cell>
          <cell r="F1403" t="str">
            <v/>
          </cell>
        </row>
        <row r="1404">
          <cell r="A1404">
            <v>522643</v>
          </cell>
          <cell r="B1404" t="str">
            <v>ندى عائشه</v>
          </cell>
          <cell r="C1404" t="str">
            <v>عبدالرحمن</v>
          </cell>
          <cell r="D1404" t="str">
            <v>فاطمة</v>
          </cell>
          <cell r="E1404" t="str">
            <v>الرابعة</v>
          </cell>
          <cell r="F1404" t="str">
            <v/>
          </cell>
        </row>
        <row r="1405">
          <cell r="A1405">
            <v>522644</v>
          </cell>
          <cell r="B1405" t="str">
            <v>ندى معن</v>
          </cell>
          <cell r="C1405" t="str">
            <v>صالح</v>
          </cell>
          <cell r="D1405" t="str">
            <v>ناديا</v>
          </cell>
          <cell r="E1405" t="str">
            <v>الثالثة</v>
          </cell>
          <cell r="F1405" t="str">
            <v/>
          </cell>
        </row>
        <row r="1406">
          <cell r="A1406">
            <v>522647</v>
          </cell>
          <cell r="B1406" t="str">
            <v>نرمين تبليس</v>
          </cell>
          <cell r="C1406" t="str">
            <v>احمد</v>
          </cell>
          <cell r="D1406" t="str">
            <v>فريال</v>
          </cell>
          <cell r="E1406" t="str">
            <v>الثالثة</v>
          </cell>
          <cell r="F1406" t="str">
            <v>مستنفذ فصل اول 2023-2024</v>
          </cell>
        </row>
        <row r="1407">
          <cell r="A1407">
            <v>522648</v>
          </cell>
          <cell r="B1407" t="str">
            <v>نسرين التركي</v>
          </cell>
          <cell r="C1407" t="str">
            <v>ميزر</v>
          </cell>
          <cell r="D1407" t="str">
            <v>كمرة</v>
          </cell>
          <cell r="E1407" t="str">
            <v>الثالثة</v>
          </cell>
          <cell r="F1407" t="str">
            <v/>
          </cell>
        </row>
        <row r="1408">
          <cell r="A1408">
            <v>522653</v>
          </cell>
          <cell r="B1408" t="str">
            <v>نسرين العلي</v>
          </cell>
          <cell r="C1408" t="str">
            <v>عباس</v>
          </cell>
          <cell r="D1408" t="str">
            <v>حُسن</v>
          </cell>
          <cell r="E1408" t="str">
            <v>الثالثة</v>
          </cell>
          <cell r="F1408" t="str">
            <v/>
          </cell>
        </row>
        <row r="1409">
          <cell r="A1409">
            <v>522655</v>
          </cell>
          <cell r="B1409" t="str">
            <v>نسرين المشعان</v>
          </cell>
          <cell r="C1409" t="str">
            <v>قاسم</v>
          </cell>
          <cell r="D1409" t="str">
            <v>اسيا</v>
          </cell>
          <cell r="E1409" t="str">
            <v>الثالثة</v>
          </cell>
          <cell r="F1409" t="str">
            <v/>
          </cell>
        </row>
        <row r="1410">
          <cell r="A1410">
            <v>522657</v>
          </cell>
          <cell r="B1410" t="str">
            <v>نسرين شبيب</v>
          </cell>
          <cell r="C1410" t="str">
            <v>يوسف</v>
          </cell>
          <cell r="D1410" t="str">
            <v>مكيه</v>
          </cell>
          <cell r="E1410" t="str">
            <v>الرابعة</v>
          </cell>
          <cell r="F1410" t="str">
            <v/>
          </cell>
        </row>
        <row r="1411">
          <cell r="A1411">
            <v>522658</v>
          </cell>
          <cell r="B1411" t="str">
            <v>نسرين عقيل</v>
          </cell>
          <cell r="C1411" t="str">
            <v>نبيل</v>
          </cell>
          <cell r="D1411" t="str">
            <v>فاطمه</v>
          </cell>
          <cell r="E1411" t="str">
            <v>الاولى</v>
          </cell>
          <cell r="F1411" t="str">
            <v/>
          </cell>
        </row>
        <row r="1412">
          <cell r="A1412">
            <v>522660</v>
          </cell>
          <cell r="B1412" t="str">
            <v>نسور الحميد العبدالله</v>
          </cell>
          <cell r="C1412" t="str">
            <v>حامد</v>
          </cell>
          <cell r="D1412" t="str">
            <v>مالكه</v>
          </cell>
          <cell r="E1412" t="str">
            <v>الرابعة</v>
          </cell>
          <cell r="F1412" t="str">
            <v/>
          </cell>
        </row>
        <row r="1413">
          <cell r="A1413">
            <v>522664</v>
          </cell>
          <cell r="B1413" t="str">
            <v>نعمة حبش</v>
          </cell>
          <cell r="C1413" t="str">
            <v>عبد الوهاب</v>
          </cell>
          <cell r="D1413" t="str">
            <v>أمل</v>
          </cell>
          <cell r="E1413" t="str">
            <v>الاولى</v>
          </cell>
          <cell r="F1413" t="str">
            <v/>
          </cell>
        </row>
        <row r="1414">
          <cell r="A1414">
            <v>522665</v>
          </cell>
          <cell r="B1414" t="str">
            <v>نعمه الكلش</v>
          </cell>
          <cell r="C1414" t="str">
            <v>محمود</v>
          </cell>
          <cell r="D1414" t="str">
            <v>افتكار</v>
          </cell>
          <cell r="E1414" t="str">
            <v>الرابعة</v>
          </cell>
          <cell r="F1414" t="str">
            <v/>
          </cell>
        </row>
        <row r="1415">
          <cell r="A1415">
            <v>522673</v>
          </cell>
          <cell r="B1415" t="str">
            <v>نهلا الابراهيم</v>
          </cell>
          <cell r="C1415" t="str">
            <v>علي</v>
          </cell>
          <cell r="D1415" t="str">
            <v>مهجة</v>
          </cell>
          <cell r="E1415" t="str">
            <v>الرابعة</v>
          </cell>
          <cell r="F1415" t="str">
            <v/>
          </cell>
        </row>
        <row r="1416">
          <cell r="A1416">
            <v>522674</v>
          </cell>
          <cell r="B1416" t="str">
            <v>نهله الاحمد</v>
          </cell>
          <cell r="C1416" t="str">
            <v>محمد</v>
          </cell>
          <cell r="D1416" t="str">
            <v>عزيزه</v>
          </cell>
          <cell r="E1416" t="str">
            <v>الرابعة</v>
          </cell>
          <cell r="F1416" t="str">
            <v/>
          </cell>
        </row>
        <row r="1417">
          <cell r="A1417">
            <v>522675</v>
          </cell>
          <cell r="B1417" t="str">
            <v>نهى كناكري</v>
          </cell>
          <cell r="C1417" t="str">
            <v>احسان</v>
          </cell>
          <cell r="D1417" t="str">
            <v>مياده</v>
          </cell>
          <cell r="E1417" t="str">
            <v>الرابعة</v>
          </cell>
          <cell r="F1417" t="str">
            <v>مستنفذ فصل اول 2023-2024</v>
          </cell>
        </row>
        <row r="1418">
          <cell r="A1418">
            <v>522677</v>
          </cell>
          <cell r="B1418" t="str">
            <v>نوار الخليل</v>
          </cell>
          <cell r="C1418" t="str">
            <v>فؤاد</v>
          </cell>
          <cell r="D1418" t="str">
            <v>عربية</v>
          </cell>
          <cell r="E1418" t="str">
            <v>الثالثة</v>
          </cell>
          <cell r="F1418" t="str">
            <v>مستنفذ فصل اول 2023-2024</v>
          </cell>
        </row>
        <row r="1419">
          <cell r="A1419">
            <v>522683</v>
          </cell>
          <cell r="B1419" t="str">
            <v>نور التكله</v>
          </cell>
          <cell r="C1419" t="str">
            <v>زياد</v>
          </cell>
          <cell r="D1419" t="str">
            <v>ماجده</v>
          </cell>
          <cell r="E1419" t="str">
            <v>الرابعة</v>
          </cell>
          <cell r="F1419" t="str">
            <v/>
          </cell>
        </row>
        <row r="1420">
          <cell r="A1420">
            <v>522684</v>
          </cell>
          <cell r="B1420" t="str">
            <v>نور الخطيب</v>
          </cell>
          <cell r="C1420" t="str">
            <v>محي الدين</v>
          </cell>
          <cell r="D1420" t="str">
            <v>ليلا</v>
          </cell>
          <cell r="E1420" t="str">
            <v>الثاتية</v>
          </cell>
          <cell r="F1420" t="str">
            <v/>
          </cell>
        </row>
        <row r="1421">
          <cell r="A1421">
            <v>522686</v>
          </cell>
          <cell r="B1421" t="str">
            <v>نور الدهان</v>
          </cell>
          <cell r="C1421" t="str">
            <v>خالد</v>
          </cell>
          <cell r="D1421" t="str">
            <v>رنا</v>
          </cell>
          <cell r="E1421" t="str">
            <v>الرابعة</v>
          </cell>
          <cell r="F1421" t="str">
            <v/>
          </cell>
        </row>
        <row r="1422">
          <cell r="A1422">
            <v>522688</v>
          </cell>
          <cell r="B1422" t="str">
            <v>نور السقا</v>
          </cell>
          <cell r="C1422" t="str">
            <v>معتز</v>
          </cell>
          <cell r="D1422" t="str">
            <v>حنان</v>
          </cell>
          <cell r="E1422" t="str">
            <v>الرابعة</v>
          </cell>
          <cell r="F1422" t="str">
            <v/>
          </cell>
        </row>
        <row r="1423">
          <cell r="A1423">
            <v>522690</v>
          </cell>
          <cell r="B1423" t="str">
            <v>نور العينيه</v>
          </cell>
          <cell r="C1423" t="str">
            <v>محمد</v>
          </cell>
          <cell r="D1423" t="str">
            <v>ايمان</v>
          </cell>
          <cell r="E1423" t="str">
            <v>الرابعة</v>
          </cell>
          <cell r="F1423" t="str">
            <v/>
          </cell>
        </row>
        <row r="1424">
          <cell r="A1424">
            <v>522698</v>
          </cell>
          <cell r="B1424" t="str">
            <v>نور جواد</v>
          </cell>
          <cell r="C1424" t="str">
            <v>قاسم</v>
          </cell>
          <cell r="D1424" t="str">
            <v>نهله</v>
          </cell>
          <cell r="E1424" t="str">
            <v>الثا نية</v>
          </cell>
          <cell r="F1424" t="str">
            <v/>
          </cell>
        </row>
        <row r="1425">
          <cell r="A1425">
            <v>522699</v>
          </cell>
          <cell r="B1425" t="str">
            <v>نور حبوباتي</v>
          </cell>
          <cell r="C1425" t="str">
            <v>محمد</v>
          </cell>
          <cell r="D1425" t="str">
            <v>رجاء</v>
          </cell>
          <cell r="E1425" t="str">
            <v>الرابعة</v>
          </cell>
          <cell r="F1425" t="str">
            <v/>
          </cell>
        </row>
        <row r="1426">
          <cell r="A1426">
            <v>522704</v>
          </cell>
          <cell r="B1426" t="str">
            <v>نور سعد</v>
          </cell>
          <cell r="C1426" t="str">
            <v>ياسر</v>
          </cell>
          <cell r="D1426" t="str">
            <v>ماجدة</v>
          </cell>
          <cell r="E1426" t="str">
            <v>الثالثة</v>
          </cell>
          <cell r="F1426" t="str">
            <v/>
          </cell>
        </row>
        <row r="1427">
          <cell r="A1427">
            <v>522710</v>
          </cell>
          <cell r="B1427" t="str">
            <v>نور غوثاني</v>
          </cell>
          <cell r="C1427" t="str">
            <v>محمدمطيع</v>
          </cell>
          <cell r="D1427" t="str">
            <v>ميساء</v>
          </cell>
          <cell r="E1427" t="str">
            <v>الرابعة</v>
          </cell>
          <cell r="F1427" t="str">
            <v>مستنفذ فصل اول 2023-2024</v>
          </cell>
        </row>
        <row r="1428">
          <cell r="A1428">
            <v>522711</v>
          </cell>
          <cell r="B1428" t="str">
            <v>نور محمد</v>
          </cell>
          <cell r="C1428" t="str">
            <v>محمدخير</v>
          </cell>
          <cell r="D1428" t="str">
            <v>سناء</v>
          </cell>
          <cell r="E1428" t="str">
            <v>الثالثة</v>
          </cell>
          <cell r="F1428" t="str">
            <v/>
          </cell>
        </row>
        <row r="1429">
          <cell r="A1429">
            <v>522715</v>
          </cell>
          <cell r="B1429" t="str">
            <v>نورا دعبول</v>
          </cell>
          <cell r="C1429" t="str">
            <v>محمدشاهر</v>
          </cell>
          <cell r="D1429" t="str">
            <v>امل</v>
          </cell>
          <cell r="E1429" t="str">
            <v>الثالثة</v>
          </cell>
          <cell r="F1429" t="str">
            <v/>
          </cell>
        </row>
        <row r="1430">
          <cell r="A1430">
            <v>522718</v>
          </cell>
          <cell r="B1430" t="str">
            <v>نورالهدى جمعه</v>
          </cell>
          <cell r="C1430" t="str">
            <v>عبدالاله</v>
          </cell>
          <cell r="D1430" t="str">
            <v>عليه</v>
          </cell>
          <cell r="E1430" t="str">
            <v>الرابعة</v>
          </cell>
          <cell r="F1430" t="str">
            <v/>
          </cell>
        </row>
        <row r="1431">
          <cell r="A1431">
            <v>522720</v>
          </cell>
          <cell r="B1431" t="str">
            <v>نوران الغاوي</v>
          </cell>
          <cell r="C1431" t="str">
            <v>صلاح</v>
          </cell>
          <cell r="D1431" t="str">
            <v>سميرة</v>
          </cell>
          <cell r="E1431" t="str">
            <v>الرابعة</v>
          </cell>
          <cell r="F1431" t="str">
            <v/>
          </cell>
        </row>
        <row r="1432">
          <cell r="A1432">
            <v>522722</v>
          </cell>
          <cell r="B1432" t="str">
            <v>نوران جمال الدين</v>
          </cell>
          <cell r="C1432" t="str">
            <v xml:space="preserve"> فؤاد</v>
          </cell>
          <cell r="D1432" t="str">
            <v>منار</v>
          </cell>
          <cell r="E1432" t="str">
            <v>الربعة حديث</v>
          </cell>
          <cell r="F1432" t="str">
            <v/>
          </cell>
        </row>
        <row r="1433">
          <cell r="A1433">
            <v>522723</v>
          </cell>
          <cell r="B1433" t="str">
            <v>نورليسا المنجد</v>
          </cell>
          <cell r="C1433" t="str">
            <v>بسام</v>
          </cell>
          <cell r="D1433" t="str">
            <v>وفاء</v>
          </cell>
          <cell r="E1433" t="str">
            <v>الرابعة</v>
          </cell>
          <cell r="F1433" t="str">
            <v/>
          </cell>
        </row>
        <row r="1434">
          <cell r="A1434">
            <v>522724</v>
          </cell>
          <cell r="B1434" t="str">
            <v>نورمان دباس</v>
          </cell>
          <cell r="C1434" t="str">
            <v>نزار</v>
          </cell>
          <cell r="D1434" t="str">
            <v>ناريمان</v>
          </cell>
          <cell r="E1434" t="str">
            <v>الرابعة</v>
          </cell>
          <cell r="F1434" t="str">
            <v/>
          </cell>
        </row>
        <row r="1435">
          <cell r="A1435">
            <v>522739</v>
          </cell>
          <cell r="B1435" t="str">
            <v>هاله الهندي</v>
          </cell>
          <cell r="C1435" t="str">
            <v>محمد</v>
          </cell>
          <cell r="D1435" t="str">
            <v>نبيله</v>
          </cell>
          <cell r="E1435" t="str">
            <v>الثاتية</v>
          </cell>
          <cell r="F1435" t="str">
            <v/>
          </cell>
        </row>
        <row r="1436">
          <cell r="A1436">
            <v>522740</v>
          </cell>
          <cell r="B1436" t="str">
            <v>هاله ملا علي</v>
          </cell>
          <cell r="C1436" t="str">
            <v>هشام</v>
          </cell>
          <cell r="D1436" t="str">
            <v>امنة</v>
          </cell>
          <cell r="E1436" t="str">
            <v>الرابعة</v>
          </cell>
          <cell r="F1436" t="str">
            <v/>
          </cell>
        </row>
        <row r="1437">
          <cell r="A1437">
            <v>522748</v>
          </cell>
          <cell r="B1437" t="str">
            <v>هبه ابورايد</v>
          </cell>
          <cell r="C1437" t="str">
            <v>جودات</v>
          </cell>
          <cell r="D1437" t="str">
            <v>هيام</v>
          </cell>
          <cell r="E1437" t="str">
            <v>الرابعة</v>
          </cell>
          <cell r="F1437" t="str">
            <v/>
          </cell>
        </row>
        <row r="1438">
          <cell r="A1438">
            <v>522752</v>
          </cell>
          <cell r="B1438" t="str">
            <v>هبه الكحاله</v>
          </cell>
          <cell r="C1438" t="str">
            <v>محمدخير</v>
          </cell>
          <cell r="D1438" t="str">
            <v>امل</v>
          </cell>
          <cell r="E1438" t="str">
            <v>الرابعة</v>
          </cell>
          <cell r="F1438" t="str">
            <v>مستنفذ فصل اول 2023-2024</v>
          </cell>
        </row>
        <row r="1439">
          <cell r="A1439">
            <v>522753</v>
          </cell>
          <cell r="B1439" t="str">
            <v>هبه الله موسى</v>
          </cell>
          <cell r="C1439" t="str">
            <v>جهاد</v>
          </cell>
          <cell r="D1439" t="str">
            <v>فاطمة</v>
          </cell>
          <cell r="E1439" t="str">
            <v>الرابعة</v>
          </cell>
          <cell r="F1439" t="str">
            <v/>
          </cell>
        </row>
        <row r="1440">
          <cell r="A1440">
            <v>522757</v>
          </cell>
          <cell r="B1440" t="str">
            <v>هبه سلوم</v>
          </cell>
          <cell r="C1440" t="str">
            <v>نبيل</v>
          </cell>
          <cell r="D1440" t="str">
            <v>ماري</v>
          </cell>
          <cell r="E1440" t="str">
            <v>الرابعة</v>
          </cell>
          <cell r="F1440" t="str">
            <v/>
          </cell>
        </row>
        <row r="1441">
          <cell r="A1441">
            <v>522758</v>
          </cell>
          <cell r="B1441" t="str">
            <v>هبه سليمان</v>
          </cell>
          <cell r="C1441" t="str">
            <v>صالح</v>
          </cell>
          <cell r="D1441" t="str">
            <v>ناديا</v>
          </cell>
          <cell r="E1441" t="str">
            <v>الثا نية</v>
          </cell>
          <cell r="F1441" t="str">
            <v/>
          </cell>
        </row>
        <row r="1442">
          <cell r="A1442">
            <v>522763</v>
          </cell>
          <cell r="B1442" t="str">
            <v>هبه نسلي</v>
          </cell>
          <cell r="C1442" t="str">
            <v xml:space="preserve"> نبيل</v>
          </cell>
          <cell r="D1442" t="str">
            <v>سميرة</v>
          </cell>
          <cell r="E1442" t="str">
            <v>الرابعة</v>
          </cell>
          <cell r="F1442" t="str">
            <v/>
          </cell>
        </row>
        <row r="1443">
          <cell r="A1443">
            <v>522765</v>
          </cell>
          <cell r="B1443" t="str">
            <v>هدى الشن</v>
          </cell>
          <cell r="C1443" t="str">
            <v>محمد خير</v>
          </cell>
          <cell r="D1443" t="str">
            <v>سميره</v>
          </cell>
          <cell r="E1443" t="str">
            <v>الثا نية</v>
          </cell>
          <cell r="F1443" t="str">
            <v/>
          </cell>
        </row>
        <row r="1444">
          <cell r="A1444">
            <v>522769</v>
          </cell>
          <cell r="B1444" t="str">
            <v>هدى زكريا</v>
          </cell>
          <cell r="C1444" t="str">
            <v>احمد</v>
          </cell>
          <cell r="D1444" t="str">
            <v>فاطمة</v>
          </cell>
          <cell r="E1444" t="str">
            <v>الرابعة</v>
          </cell>
          <cell r="F1444" t="str">
            <v/>
          </cell>
        </row>
        <row r="1445">
          <cell r="A1445">
            <v>522770</v>
          </cell>
          <cell r="B1445" t="str">
            <v>هدى طالب</v>
          </cell>
          <cell r="C1445" t="str">
            <v>محمد</v>
          </cell>
          <cell r="D1445" t="str">
            <v>فايز</v>
          </cell>
          <cell r="E1445" t="str">
            <v>الرابعة</v>
          </cell>
          <cell r="F1445" t="str">
            <v/>
          </cell>
        </row>
        <row r="1446">
          <cell r="A1446">
            <v>522771</v>
          </cell>
          <cell r="B1446" t="str">
            <v>هديل الحلبي</v>
          </cell>
          <cell r="C1446" t="str">
            <v>بسام</v>
          </cell>
          <cell r="D1446" t="str">
            <v>سلوى</v>
          </cell>
          <cell r="E1446" t="str">
            <v>الثاتية</v>
          </cell>
          <cell r="F1446" t="str">
            <v/>
          </cell>
        </row>
        <row r="1447">
          <cell r="A1447">
            <v>522772</v>
          </cell>
          <cell r="B1447" t="str">
            <v>هديل السعدي</v>
          </cell>
          <cell r="C1447" t="str">
            <v>طلعت</v>
          </cell>
          <cell r="D1447" t="str">
            <v>رابحة</v>
          </cell>
          <cell r="E1447" t="str">
            <v>الرابعة</v>
          </cell>
          <cell r="F1447" t="str">
            <v/>
          </cell>
        </row>
        <row r="1448">
          <cell r="A1448">
            <v>522774</v>
          </cell>
          <cell r="B1448" t="str">
            <v>هديل حامد</v>
          </cell>
          <cell r="C1448" t="str">
            <v>ملحم</v>
          </cell>
          <cell r="D1448" t="str">
            <v>نجود</v>
          </cell>
          <cell r="E1448" t="str">
            <v>الثا نية</v>
          </cell>
          <cell r="F1448" t="str">
            <v/>
          </cell>
        </row>
        <row r="1449">
          <cell r="A1449">
            <v>522784</v>
          </cell>
          <cell r="B1449" t="str">
            <v>هلا جمعة</v>
          </cell>
          <cell r="C1449" t="str">
            <v>نصر</v>
          </cell>
          <cell r="D1449" t="str">
            <v>رجاء</v>
          </cell>
          <cell r="E1449" t="str">
            <v>الرابعة</v>
          </cell>
          <cell r="F1449" t="str">
            <v/>
          </cell>
        </row>
        <row r="1450">
          <cell r="A1450">
            <v>522785</v>
          </cell>
          <cell r="B1450" t="str">
            <v>هلا قصيباتي</v>
          </cell>
          <cell r="C1450" t="str">
            <v>محمد سامر</v>
          </cell>
          <cell r="D1450" t="str">
            <v>نور الهدى</v>
          </cell>
          <cell r="E1450" t="str">
            <v>الثالثة</v>
          </cell>
          <cell r="F1450" t="str">
            <v/>
          </cell>
        </row>
        <row r="1451">
          <cell r="A1451">
            <v>522787</v>
          </cell>
          <cell r="B1451" t="str">
            <v>همسه حمزة</v>
          </cell>
          <cell r="C1451" t="str">
            <v>عمار</v>
          </cell>
          <cell r="D1451" t="str">
            <v>سمر</v>
          </cell>
          <cell r="E1451" t="str">
            <v>الثاتية</v>
          </cell>
          <cell r="F1451" t="str">
            <v/>
          </cell>
        </row>
        <row r="1452">
          <cell r="A1452">
            <v>522792</v>
          </cell>
          <cell r="B1452" t="str">
            <v>هناء الشيخه</v>
          </cell>
          <cell r="C1452" t="str">
            <v>علي</v>
          </cell>
          <cell r="D1452" t="str">
            <v>هدير</v>
          </cell>
          <cell r="E1452" t="str">
            <v>الثا نية</v>
          </cell>
          <cell r="F1452" t="str">
            <v/>
          </cell>
        </row>
        <row r="1453">
          <cell r="A1453">
            <v>522793</v>
          </cell>
          <cell r="B1453" t="str">
            <v>هناء محمد</v>
          </cell>
          <cell r="C1453" t="str">
            <v>صلاح</v>
          </cell>
          <cell r="D1453" t="str">
            <v>ماجده</v>
          </cell>
          <cell r="E1453" t="str">
            <v>الرابعة</v>
          </cell>
          <cell r="F1453" t="str">
            <v/>
          </cell>
        </row>
        <row r="1454">
          <cell r="A1454">
            <v>522801</v>
          </cell>
          <cell r="B1454" t="str">
            <v>هنادي صبان</v>
          </cell>
          <cell r="C1454" t="str">
            <v>ياسين</v>
          </cell>
          <cell r="D1454" t="str">
            <v>سهام</v>
          </cell>
          <cell r="E1454" t="str">
            <v>الرابعة</v>
          </cell>
          <cell r="F1454" t="str">
            <v/>
          </cell>
        </row>
        <row r="1455">
          <cell r="A1455">
            <v>522811</v>
          </cell>
          <cell r="B1455" t="str">
            <v>هيا الغياض</v>
          </cell>
          <cell r="C1455" t="str">
            <v>عبد الرؤوف</v>
          </cell>
          <cell r="D1455" t="str">
            <v>فاطمة</v>
          </cell>
          <cell r="E1455" t="str">
            <v>الرابعة</v>
          </cell>
          <cell r="F1455" t="str">
            <v/>
          </cell>
        </row>
        <row r="1456">
          <cell r="A1456">
            <v>522813</v>
          </cell>
          <cell r="B1456" t="str">
            <v>هيام درباع</v>
          </cell>
          <cell r="C1456" t="str">
            <v>عبدالرحمن</v>
          </cell>
          <cell r="D1456" t="str">
            <v>ابتسام</v>
          </cell>
          <cell r="E1456" t="str">
            <v>الرابعة</v>
          </cell>
          <cell r="F1456" t="str">
            <v/>
          </cell>
        </row>
        <row r="1457">
          <cell r="A1457">
            <v>522816</v>
          </cell>
          <cell r="B1457" t="str">
            <v>هيفاء الحلبي</v>
          </cell>
          <cell r="C1457" t="str">
            <v>محمدديب</v>
          </cell>
          <cell r="D1457" t="str">
            <v>اماني</v>
          </cell>
          <cell r="E1457" t="str">
            <v>الثالثة</v>
          </cell>
          <cell r="F1457" t="str">
            <v/>
          </cell>
        </row>
        <row r="1458">
          <cell r="A1458">
            <v>522818</v>
          </cell>
          <cell r="B1458" t="str">
            <v>هيفاء هلال</v>
          </cell>
          <cell r="C1458" t="str">
            <v>عبدالكريم</v>
          </cell>
          <cell r="D1458" t="str">
            <v>خديجة</v>
          </cell>
          <cell r="E1458" t="str">
            <v>الرابعة</v>
          </cell>
          <cell r="F1458" t="str">
            <v/>
          </cell>
        </row>
        <row r="1459">
          <cell r="A1459">
            <v>522821</v>
          </cell>
          <cell r="B1459" t="str">
            <v>وجدان الحمود</v>
          </cell>
          <cell r="C1459" t="str">
            <v>جميل</v>
          </cell>
          <cell r="D1459" t="str">
            <v>فوزيه</v>
          </cell>
          <cell r="E1459" t="str">
            <v>الثاتية</v>
          </cell>
          <cell r="F1459" t="str">
            <v/>
          </cell>
        </row>
        <row r="1460">
          <cell r="A1460">
            <v>522826</v>
          </cell>
          <cell r="B1460" t="str">
            <v>وداد دحروج</v>
          </cell>
          <cell r="C1460" t="str">
            <v>محمدسعيد</v>
          </cell>
          <cell r="D1460" t="str">
            <v>فاطمه</v>
          </cell>
          <cell r="E1460" t="str">
            <v>الثالثة</v>
          </cell>
          <cell r="F1460" t="str">
            <v/>
          </cell>
        </row>
        <row r="1461">
          <cell r="A1461">
            <v>522833</v>
          </cell>
          <cell r="B1461" t="str">
            <v>وعد الحمود</v>
          </cell>
          <cell r="C1461" t="str">
            <v>محمود</v>
          </cell>
          <cell r="D1461" t="str">
            <v>فاطمه</v>
          </cell>
          <cell r="E1461" t="str">
            <v>الرابعة</v>
          </cell>
          <cell r="F1461" t="str">
            <v>مستنفذ فصل اول 2023-2024</v>
          </cell>
        </row>
        <row r="1462">
          <cell r="A1462">
            <v>522842</v>
          </cell>
          <cell r="B1462" t="str">
            <v>وفاء الحموي</v>
          </cell>
          <cell r="C1462" t="str">
            <v>محمدعرفان</v>
          </cell>
          <cell r="D1462" t="str">
            <v>دريه</v>
          </cell>
          <cell r="E1462" t="str">
            <v>الرابعة</v>
          </cell>
          <cell r="F1462" t="str">
            <v>مستنفذ فصل اول 2023-2024</v>
          </cell>
        </row>
        <row r="1463">
          <cell r="A1463">
            <v>522846</v>
          </cell>
          <cell r="B1463" t="str">
            <v>وفاء عموري</v>
          </cell>
          <cell r="C1463" t="str">
            <v>خالد</v>
          </cell>
          <cell r="D1463" t="str">
            <v>خديجه</v>
          </cell>
          <cell r="E1463" t="str">
            <v>الثالثة</v>
          </cell>
          <cell r="F1463" t="str">
            <v/>
          </cell>
        </row>
        <row r="1464">
          <cell r="A1464">
            <v>522852</v>
          </cell>
          <cell r="B1464" t="str">
            <v>ولاء طيري</v>
          </cell>
          <cell r="C1464" t="str">
            <v>ياسر</v>
          </cell>
          <cell r="D1464" t="str">
            <v>فاطمة</v>
          </cell>
          <cell r="E1464" t="str">
            <v>الرابعة</v>
          </cell>
          <cell r="F1464" t="str">
            <v/>
          </cell>
        </row>
        <row r="1465">
          <cell r="A1465">
            <v>522853</v>
          </cell>
          <cell r="B1465" t="str">
            <v>ولاء كعك</v>
          </cell>
          <cell r="C1465" t="str">
            <v>علي</v>
          </cell>
          <cell r="D1465" t="str">
            <v>فايزه</v>
          </cell>
          <cell r="E1465" t="str">
            <v>الرابعة</v>
          </cell>
          <cell r="F1465" t="str">
            <v/>
          </cell>
        </row>
        <row r="1466">
          <cell r="A1466">
            <v>522863</v>
          </cell>
          <cell r="B1466" t="str">
            <v>ياسمين أعمى</v>
          </cell>
          <cell r="C1466" t="str">
            <v>صالح</v>
          </cell>
          <cell r="D1466" t="str">
            <v>زكيه</v>
          </cell>
          <cell r="E1466" t="str">
            <v>الرابعة</v>
          </cell>
          <cell r="F1466" t="str">
            <v/>
          </cell>
        </row>
        <row r="1467">
          <cell r="A1467">
            <v>522864</v>
          </cell>
          <cell r="B1467" t="str">
            <v>ياسمين ثابت</v>
          </cell>
          <cell r="C1467" t="str">
            <v>ياسر</v>
          </cell>
          <cell r="D1467" t="str">
            <v>نسرين</v>
          </cell>
          <cell r="E1467" t="str">
            <v>الرابعة</v>
          </cell>
          <cell r="F1467" t="str">
            <v/>
          </cell>
        </row>
        <row r="1468">
          <cell r="A1468">
            <v>522865</v>
          </cell>
          <cell r="B1468" t="str">
            <v>ياسمين حيدور</v>
          </cell>
          <cell r="C1468" t="str">
            <v>طاهر</v>
          </cell>
          <cell r="D1468" t="str">
            <v>صفاء</v>
          </cell>
          <cell r="E1468" t="str">
            <v>الرابعة</v>
          </cell>
          <cell r="F1468" t="str">
            <v/>
          </cell>
        </row>
        <row r="1469">
          <cell r="A1469">
            <v>522872</v>
          </cell>
          <cell r="B1469" t="str">
            <v>يانا ريشاني</v>
          </cell>
          <cell r="C1469" t="str">
            <v/>
          </cell>
          <cell r="D1469" t="str">
            <v/>
          </cell>
          <cell r="E1469" t="str">
            <v>الثا نية</v>
          </cell>
          <cell r="F1469" t="str">
            <v/>
          </cell>
        </row>
        <row r="1470">
          <cell r="A1470">
            <v>522879</v>
          </cell>
          <cell r="B1470" t="str">
            <v>يسرى كنعان</v>
          </cell>
          <cell r="C1470" t="str">
            <v>علي</v>
          </cell>
          <cell r="D1470" t="str">
            <v>سميه</v>
          </cell>
          <cell r="E1470" t="str">
            <v>الثالثة</v>
          </cell>
          <cell r="F1470" t="str">
            <v/>
          </cell>
        </row>
        <row r="1471">
          <cell r="A1471">
            <v>522881</v>
          </cell>
          <cell r="B1471" t="str">
            <v>يمامه المطلق</v>
          </cell>
          <cell r="C1471" t="str">
            <v>حسين</v>
          </cell>
          <cell r="D1471" t="str">
            <v>خديجة</v>
          </cell>
          <cell r="E1471" t="str">
            <v>الرابعة</v>
          </cell>
          <cell r="F1471" t="str">
            <v/>
          </cell>
        </row>
        <row r="1472">
          <cell r="A1472">
            <v>522886</v>
          </cell>
          <cell r="B1472" t="str">
            <v>سلام الشيخ</v>
          </cell>
          <cell r="C1472" t="str">
            <v>علي</v>
          </cell>
          <cell r="D1472" t="str">
            <v>فاطمة</v>
          </cell>
          <cell r="E1472" t="str">
            <v>الرابعة</v>
          </cell>
          <cell r="F1472" t="str">
            <v/>
          </cell>
        </row>
        <row r="1473">
          <cell r="A1473">
            <v>522892</v>
          </cell>
          <cell r="B1473" t="str">
            <v>عذراء العطوة</v>
          </cell>
          <cell r="C1473" t="str">
            <v>عبد الحميد</v>
          </cell>
          <cell r="D1473" t="str">
            <v>مريم</v>
          </cell>
          <cell r="E1473" t="str">
            <v>الرابعة</v>
          </cell>
          <cell r="F1473" t="str">
            <v/>
          </cell>
        </row>
        <row r="1474">
          <cell r="A1474">
            <v>522895</v>
          </cell>
          <cell r="B1474" t="str">
            <v xml:space="preserve">رباب الحلبي </v>
          </cell>
          <cell r="C1474" t="str">
            <v>عبدالله</v>
          </cell>
          <cell r="D1474" t="str">
            <v>نهاد</v>
          </cell>
          <cell r="E1474" t="str">
            <v>الرابعة</v>
          </cell>
          <cell r="F1474" t="str">
            <v/>
          </cell>
        </row>
        <row r="1475">
          <cell r="A1475">
            <v>522899</v>
          </cell>
          <cell r="B1475" t="str">
            <v xml:space="preserve">سوار الخطيب </v>
          </cell>
          <cell r="C1475" t="str">
            <v>اسامه</v>
          </cell>
          <cell r="D1475" t="str">
            <v>رائدة</v>
          </cell>
          <cell r="E1475" t="str">
            <v>الرابعة</v>
          </cell>
          <cell r="F1475" t="str">
            <v/>
          </cell>
        </row>
        <row r="1476">
          <cell r="A1476">
            <v>522900</v>
          </cell>
          <cell r="B1476" t="str">
            <v>الخنساء حامد ناجي</v>
          </cell>
          <cell r="C1476" t="str">
            <v>محمد عامر</v>
          </cell>
          <cell r="D1476" t="str">
            <v>زينب</v>
          </cell>
          <cell r="E1476" t="str">
            <v>الثاتية</v>
          </cell>
          <cell r="F1476" t="str">
            <v/>
          </cell>
        </row>
        <row r="1477">
          <cell r="A1477">
            <v>522913</v>
          </cell>
          <cell r="B1477" t="str">
            <v xml:space="preserve">يسرى السعدي </v>
          </cell>
          <cell r="C1477" t="str">
            <v>محمد خير</v>
          </cell>
          <cell r="D1477" t="str">
            <v>نجلاء</v>
          </cell>
          <cell r="E1477" t="str">
            <v>الرابعة</v>
          </cell>
          <cell r="F1477" t="str">
            <v>مستنفذ فصل اول 2023-2024</v>
          </cell>
        </row>
        <row r="1478">
          <cell r="A1478">
            <v>522914</v>
          </cell>
          <cell r="B1478" t="str">
            <v>نوال بقدونس</v>
          </cell>
          <cell r="C1478" t="str">
            <v>خليل</v>
          </cell>
          <cell r="D1478" t="str">
            <v>محاسن</v>
          </cell>
          <cell r="E1478" t="str">
            <v>الرابعة</v>
          </cell>
          <cell r="F1478" t="str">
            <v/>
          </cell>
        </row>
        <row r="1479">
          <cell r="A1479">
            <v>522916</v>
          </cell>
          <cell r="B1479" t="str">
            <v>هديه يوسف شيباني</v>
          </cell>
          <cell r="C1479" t="str">
            <v>يوسف</v>
          </cell>
          <cell r="D1479" t="str">
            <v>سميرة</v>
          </cell>
          <cell r="E1479" t="str">
            <v>الربعة حديث</v>
          </cell>
          <cell r="F1479" t="str">
            <v/>
          </cell>
        </row>
        <row r="1480">
          <cell r="A1480">
            <v>522918</v>
          </cell>
          <cell r="B1480" t="str">
            <v>يارا  غريب</v>
          </cell>
          <cell r="C1480" t="str">
            <v>علي</v>
          </cell>
          <cell r="D1480" t="str">
            <v>وفاء</v>
          </cell>
          <cell r="E1480" t="str">
            <v>الثا نية</v>
          </cell>
          <cell r="F1480" t="str">
            <v/>
          </cell>
        </row>
        <row r="1481">
          <cell r="A1481">
            <v>522919</v>
          </cell>
          <cell r="B1481" t="str">
            <v>ندى فياض</v>
          </cell>
          <cell r="C1481" t="str">
            <v>احمد</v>
          </cell>
          <cell r="D1481" t="str">
            <v>حسنه</v>
          </cell>
          <cell r="E1481" t="str">
            <v>الرابعة</v>
          </cell>
          <cell r="F1481" t="str">
            <v/>
          </cell>
        </row>
        <row r="1482">
          <cell r="A1482">
            <v>522920</v>
          </cell>
          <cell r="B1482" t="str">
            <v>صفا جمعه</v>
          </cell>
          <cell r="C1482" t="str">
            <v xml:space="preserve">زهير </v>
          </cell>
          <cell r="D1482" t="str">
            <v>نورة</v>
          </cell>
          <cell r="E1482" t="str">
            <v>الثاتية</v>
          </cell>
          <cell r="F1482" t="str">
            <v/>
          </cell>
        </row>
        <row r="1483">
          <cell r="A1483">
            <v>522925</v>
          </cell>
          <cell r="B1483" t="str">
            <v>رزان كريم الدين</v>
          </cell>
          <cell r="C1483" t="str">
            <v>محمد حسان</v>
          </cell>
          <cell r="D1483" t="str">
            <v>باسمه</v>
          </cell>
          <cell r="E1483" t="str">
            <v>الثالثة</v>
          </cell>
          <cell r="F1483" t="str">
            <v/>
          </cell>
        </row>
        <row r="1484">
          <cell r="A1484">
            <v>522935</v>
          </cell>
          <cell r="B1484" t="str">
            <v>حنان الشلبي</v>
          </cell>
          <cell r="C1484" t="str">
            <v>محمد فاتح</v>
          </cell>
          <cell r="D1484" t="str">
            <v>بشيرة</v>
          </cell>
          <cell r="E1484" t="str">
            <v>الرابعة</v>
          </cell>
          <cell r="F1484" t="str">
            <v/>
          </cell>
        </row>
        <row r="1485">
          <cell r="A1485">
            <v>522940</v>
          </cell>
          <cell r="B1485" t="str">
            <v>ابتسام الشعراني</v>
          </cell>
          <cell r="C1485" t="str">
            <v>جدعان</v>
          </cell>
          <cell r="D1485" t="str">
            <v>حلوه</v>
          </cell>
          <cell r="E1485" t="str">
            <v>الرابعة</v>
          </cell>
          <cell r="F1485" t="str">
            <v/>
          </cell>
        </row>
        <row r="1486">
          <cell r="A1486">
            <v>522955</v>
          </cell>
          <cell r="B1486" t="str">
            <v>اروى علوش</v>
          </cell>
          <cell r="C1486" t="str">
            <v>سمير</v>
          </cell>
          <cell r="D1486" t="str">
            <v>سمر</v>
          </cell>
          <cell r="E1486" t="str">
            <v>الرابعة</v>
          </cell>
          <cell r="F1486" t="str">
            <v/>
          </cell>
        </row>
        <row r="1487">
          <cell r="A1487">
            <v>522956</v>
          </cell>
          <cell r="B1487" t="str">
            <v>اريج ابو مره</v>
          </cell>
          <cell r="C1487" t="str">
            <v>اسماعيل</v>
          </cell>
          <cell r="D1487" t="str">
            <v>يسرى</v>
          </cell>
          <cell r="E1487" t="str">
            <v>الثاتية</v>
          </cell>
          <cell r="F1487" t="str">
            <v/>
          </cell>
        </row>
        <row r="1488">
          <cell r="A1488">
            <v>522957</v>
          </cell>
          <cell r="B1488" t="str">
            <v>اريج الجهماني</v>
          </cell>
          <cell r="C1488" t="str">
            <v>محمد أمين</v>
          </cell>
          <cell r="D1488" t="str">
            <v>شيرين</v>
          </cell>
          <cell r="E1488" t="str">
            <v>الرابعة</v>
          </cell>
          <cell r="F1488" t="str">
            <v/>
          </cell>
        </row>
        <row r="1489">
          <cell r="A1489">
            <v>522959</v>
          </cell>
          <cell r="B1489" t="str">
            <v>اريج السوادي</v>
          </cell>
          <cell r="C1489" t="str">
            <v>ياسين</v>
          </cell>
          <cell r="D1489" t="str">
            <v>روضه</v>
          </cell>
          <cell r="E1489" t="str">
            <v>الثالثة</v>
          </cell>
          <cell r="F1489" t="str">
            <v/>
          </cell>
        </row>
        <row r="1490">
          <cell r="A1490">
            <v>522962</v>
          </cell>
          <cell r="B1490" t="str">
            <v>اريج ناجي</v>
          </cell>
          <cell r="C1490" t="str">
            <v>محمود</v>
          </cell>
          <cell r="D1490" t="str">
            <v>رائدة</v>
          </cell>
          <cell r="E1490" t="str">
            <v>الرابعة</v>
          </cell>
          <cell r="F1490" t="str">
            <v/>
          </cell>
        </row>
        <row r="1491">
          <cell r="A1491">
            <v>522965</v>
          </cell>
          <cell r="B1491" t="str">
            <v>اسراء شحرور</v>
          </cell>
          <cell r="C1491" t="str">
            <v>فايز</v>
          </cell>
          <cell r="D1491" t="str">
            <v>ايمان</v>
          </cell>
          <cell r="E1491" t="str">
            <v>الثالثة</v>
          </cell>
          <cell r="F1491" t="str">
            <v/>
          </cell>
        </row>
        <row r="1492">
          <cell r="A1492">
            <v>522971</v>
          </cell>
          <cell r="B1492" t="str">
            <v>اسراء سكاف</v>
          </cell>
          <cell r="C1492" t="str">
            <v>خيرالدين</v>
          </cell>
          <cell r="D1492" t="str">
            <v>فاطمة</v>
          </cell>
          <cell r="E1492" t="str">
            <v>الرابعة</v>
          </cell>
          <cell r="F1492" t="str">
            <v/>
          </cell>
        </row>
        <row r="1493">
          <cell r="A1493">
            <v>522973</v>
          </cell>
          <cell r="B1493" t="str">
            <v>اسراء محي الدين</v>
          </cell>
          <cell r="C1493" t="str">
            <v>سليمان</v>
          </cell>
          <cell r="D1493" t="str">
            <v>سناء</v>
          </cell>
          <cell r="E1493" t="str">
            <v>الثالثة</v>
          </cell>
          <cell r="F1493" t="str">
            <v/>
          </cell>
        </row>
        <row r="1494">
          <cell r="A1494">
            <v>522974</v>
          </cell>
          <cell r="B1494" t="str">
            <v>اسلام الحداد</v>
          </cell>
          <cell r="C1494" t="str">
            <v>فخري</v>
          </cell>
          <cell r="D1494" t="str">
            <v>صباح</v>
          </cell>
          <cell r="E1494" t="str">
            <v>الثالثة</v>
          </cell>
          <cell r="F1494" t="str">
            <v>مستنفذ فصل اول 2023-2024</v>
          </cell>
        </row>
        <row r="1495">
          <cell r="A1495">
            <v>522975</v>
          </cell>
          <cell r="B1495" t="str">
            <v>اسلام فريسان</v>
          </cell>
          <cell r="C1495" t="str">
            <v>يحيى</v>
          </cell>
          <cell r="D1495" t="str">
            <v>فاطمه</v>
          </cell>
          <cell r="E1495" t="str">
            <v>الثالثة</v>
          </cell>
          <cell r="F1495" t="str">
            <v>مستنفذ فصل اول 2023-2024</v>
          </cell>
        </row>
        <row r="1496">
          <cell r="A1496">
            <v>522981</v>
          </cell>
          <cell r="B1496" t="str">
            <v>اسماء غنام</v>
          </cell>
          <cell r="C1496" t="str">
            <v>مروان</v>
          </cell>
          <cell r="D1496" t="str">
            <v>حسنيه</v>
          </cell>
          <cell r="E1496" t="str">
            <v>الرابعة</v>
          </cell>
          <cell r="F1496" t="str">
            <v/>
          </cell>
        </row>
        <row r="1497">
          <cell r="A1497">
            <v>522986</v>
          </cell>
          <cell r="B1497" t="str">
            <v>اعتماد عبدالخالق</v>
          </cell>
          <cell r="C1497" t="str">
            <v>علي</v>
          </cell>
          <cell r="D1497" t="str">
            <v>عائشه</v>
          </cell>
          <cell r="E1497" t="str">
            <v>الثالثة</v>
          </cell>
          <cell r="F1497" t="str">
            <v/>
          </cell>
        </row>
        <row r="1498">
          <cell r="A1498">
            <v>522987</v>
          </cell>
          <cell r="B1498" t="str">
            <v>الاء الاكشر</v>
          </cell>
          <cell r="C1498" t="str">
            <v>محمدخير</v>
          </cell>
          <cell r="D1498" t="str">
            <v>ميساء</v>
          </cell>
          <cell r="E1498" t="str">
            <v>الرابعة</v>
          </cell>
          <cell r="F1498" t="str">
            <v/>
          </cell>
        </row>
        <row r="1499">
          <cell r="A1499">
            <v>522990</v>
          </cell>
          <cell r="B1499" t="str">
            <v>الاء الدرة</v>
          </cell>
          <cell r="C1499" t="str">
            <v>بشير</v>
          </cell>
          <cell r="D1499" t="str">
            <v>فطمة</v>
          </cell>
          <cell r="E1499" t="str">
            <v>الرابعة</v>
          </cell>
          <cell r="F1499" t="str">
            <v/>
          </cell>
        </row>
        <row r="1500">
          <cell r="A1500">
            <v>522996</v>
          </cell>
          <cell r="B1500" t="str">
            <v>الاء حوريه</v>
          </cell>
          <cell r="C1500" t="str">
            <v>محمد</v>
          </cell>
          <cell r="D1500" t="str">
            <v>انعام</v>
          </cell>
          <cell r="E1500" t="str">
            <v>الثالثة</v>
          </cell>
          <cell r="F1500" t="str">
            <v/>
          </cell>
        </row>
        <row r="1501">
          <cell r="A1501">
            <v>522999</v>
          </cell>
          <cell r="B1501" t="str">
            <v>الاء طعمه</v>
          </cell>
          <cell r="C1501" t="str">
            <v>عدنان</v>
          </cell>
          <cell r="D1501" t="str">
            <v>بثينه</v>
          </cell>
          <cell r="E1501" t="str">
            <v>الرابعة</v>
          </cell>
          <cell r="F1501" t="str">
            <v/>
          </cell>
        </row>
        <row r="1502">
          <cell r="A1502">
            <v>523003</v>
          </cell>
          <cell r="B1502" t="str">
            <v>البتول علي</v>
          </cell>
          <cell r="C1502" t="str">
            <v>يونس</v>
          </cell>
          <cell r="D1502" t="str">
            <v>سهيلا</v>
          </cell>
          <cell r="E1502" t="str">
            <v>الرابعة</v>
          </cell>
          <cell r="F1502" t="str">
            <v/>
          </cell>
        </row>
        <row r="1503">
          <cell r="A1503">
            <v>523004</v>
          </cell>
          <cell r="B1503" t="str">
            <v>الزهراء الخلف</v>
          </cell>
          <cell r="C1503" t="str">
            <v>احمد</v>
          </cell>
          <cell r="D1503" t="str">
            <v>جميله</v>
          </cell>
          <cell r="E1503" t="str">
            <v>الثالثة</v>
          </cell>
          <cell r="F1503" t="str">
            <v/>
          </cell>
        </row>
        <row r="1504">
          <cell r="A1504">
            <v>523006</v>
          </cell>
          <cell r="B1504" t="str">
            <v>الفت الاسماعيل</v>
          </cell>
          <cell r="C1504" t="str">
            <v>سمير</v>
          </cell>
          <cell r="D1504" t="str">
            <v>رحيمه</v>
          </cell>
          <cell r="E1504" t="str">
            <v>الرابعة</v>
          </cell>
          <cell r="F1504" t="str">
            <v/>
          </cell>
        </row>
        <row r="1505">
          <cell r="A1505">
            <v>523008</v>
          </cell>
          <cell r="B1505" t="str">
            <v>الفت برهان</v>
          </cell>
          <cell r="C1505" t="str">
            <v>محمد</v>
          </cell>
          <cell r="D1505" t="str">
            <v>رانيه</v>
          </cell>
          <cell r="E1505" t="str">
            <v>الرابعة</v>
          </cell>
          <cell r="F1505" t="str">
            <v/>
          </cell>
        </row>
        <row r="1506">
          <cell r="A1506">
            <v>523012</v>
          </cell>
          <cell r="B1506" t="str">
            <v>الهام ابراهيم</v>
          </cell>
          <cell r="C1506" t="str">
            <v>نورالدين</v>
          </cell>
          <cell r="D1506" t="str">
            <v>نعمه</v>
          </cell>
          <cell r="E1506" t="str">
            <v>الرابعة</v>
          </cell>
          <cell r="F1506" t="str">
            <v/>
          </cell>
        </row>
        <row r="1507">
          <cell r="A1507">
            <v>523013</v>
          </cell>
          <cell r="B1507" t="str">
            <v>الهام المهاوش</v>
          </cell>
          <cell r="C1507" t="str">
            <v>أحمد</v>
          </cell>
          <cell r="D1507" t="str">
            <v>حمده</v>
          </cell>
          <cell r="E1507" t="str">
            <v>الرابعة</v>
          </cell>
          <cell r="F1507" t="str">
            <v/>
          </cell>
        </row>
        <row r="1508">
          <cell r="A1508">
            <v>523014</v>
          </cell>
          <cell r="B1508" t="str">
            <v>الهام مسعود</v>
          </cell>
          <cell r="C1508" t="str">
            <v>نواف</v>
          </cell>
          <cell r="D1508" t="str">
            <v>عزيزه</v>
          </cell>
          <cell r="E1508" t="str">
            <v>الرابعة</v>
          </cell>
          <cell r="F1508" t="str">
            <v/>
          </cell>
        </row>
        <row r="1509">
          <cell r="A1509">
            <v>523015</v>
          </cell>
          <cell r="B1509" t="str">
            <v>امارة النقار</v>
          </cell>
          <cell r="C1509" t="str">
            <v>اديب</v>
          </cell>
          <cell r="D1509" t="str">
            <v>بشرى</v>
          </cell>
          <cell r="E1509" t="str">
            <v>الثالثة</v>
          </cell>
          <cell r="F1509" t="str">
            <v/>
          </cell>
        </row>
        <row r="1510">
          <cell r="A1510">
            <v>523016</v>
          </cell>
          <cell r="B1510" t="str">
            <v>امال العلام</v>
          </cell>
          <cell r="C1510" t="str">
            <v/>
          </cell>
          <cell r="D1510" t="str">
            <v/>
          </cell>
          <cell r="E1510" t="str">
            <v>الثالثة</v>
          </cell>
          <cell r="F1510" t="str">
            <v/>
          </cell>
        </row>
        <row r="1511">
          <cell r="A1511">
            <v>523019</v>
          </cell>
          <cell r="B1511" t="str">
            <v>اماني اقبيق</v>
          </cell>
          <cell r="C1511" t="str">
            <v>محمدجلال</v>
          </cell>
          <cell r="D1511" t="str">
            <v>حنان</v>
          </cell>
          <cell r="E1511" t="str">
            <v>الرابعة</v>
          </cell>
          <cell r="F1511" t="str">
            <v/>
          </cell>
        </row>
        <row r="1512">
          <cell r="A1512">
            <v>523020</v>
          </cell>
          <cell r="B1512" t="str">
            <v>اماني الاحمد</v>
          </cell>
          <cell r="C1512" t="str">
            <v>حسين</v>
          </cell>
          <cell r="D1512" t="str">
            <v>ابتسام</v>
          </cell>
          <cell r="E1512" t="str">
            <v>الرابعة</v>
          </cell>
          <cell r="F1512" t="str">
            <v/>
          </cell>
        </row>
        <row r="1513">
          <cell r="A1513">
            <v>523026</v>
          </cell>
          <cell r="B1513" t="str">
            <v>امل غاوي</v>
          </cell>
          <cell r="C1513" t="str">
            <v>محمد</v>
          </cell>
          <cell r="D1513" t="str">
            <v>نهوند</v>
          </cell>
          <cell r="E1513" t="str">
            <v>الثالثة</v>
          </cell>
          <cell r="F1513" t="str">
            <v>مستنفذ فصل اول 2023-2024</v>
          </cell>
        </row>
        <row r="1514">
          <cell r="A1514">
            <v>523031</v>
          </cell>
          <cell r="B1514" t="str">
            <v>اميرة العثمان</v>
          </cell>
          <cell r="C1514" t="str">
            <v>نادر</v>
          </cell>
          <cell r="D1514" t="str">
            <v>عيوش</v>
          </cell>
          <cell r="E1514" t="str">
            <v>الرابعة</v>
          </cell>
          <cell r="F1514" t="str">
            <v/>
          </cell>
        </row>
        <row r="1515">
          <cell r="A1515">
            <v>523033</v>
          </cell>
          <cell r="B1515" t="str">
            <v>اميره شرف</v>
          </cell>
          <cell r="C1515" t="str">
            <v>علاءالدين</v>
          </cell>
          <cell r="D1515" t="str">
            <v>سلام</v>
          </cell>
          <cell r="E1515" t="str">
            <v>الرابعة</v>
          </cell>
          <cell r="F1515" t="str">
            <v/>
          </cell>
        </row>
        <row r="1516">
          <cell r="A1516">
            <v>523034</v>
          </cell>
          <cell r="B1516" t="str">
            <v>اميره علي</v>
          </cell>
          <cell r="C1516" t="str">
            <v>صالح</v>
          </cell>
          <cell r="D1516" t="str">
            <v>حمده</v>
          </cell>
          <cell r="E1516" t="str">
            <v>الاولى</v>
          </cell>
          <cell r="F1516" t="str">
            <v/>
          </cell>
        </row>
        <row r="1517">
          <cell r="A1517">
            <v>523036</v>
          </cell>
          <cell r="B1517" t="str">
            <v>اميمة القربي</v>
          </cell>
          <cell r="C1517" t="str">
            <v>معاوية</v>
          </cell>
          <cell r="D1517" t="str">
            <v>خزامى</v>
          </cell>
          <cell r="E1517" t="str">
            <v>الثالثة</v>
          </cell>
          <cell r="F1517" t="str">
            <v/>
          </cell>
        </row>
        <row r="1518">
          <cell r="A1518">
            <v>523037</v>
          </cell>
          <cell r="B1518" t="str">
            <v>انتصار الغز</v>
          </cell>
          <cell r="C1518" t="str">
            <v>محمد</v>
          </cell>
          <cell r="D1518" t="str">
            <v>فطومه</v>
          </cell>
          <cell r="E1518" t="str">
            <v>الثا نية</v>
          </cell>
          <cell r="F1518" t="str">
            <v/>
          </cell>
        </row>
        <row r="1519">
          <cell r="A1519">
            <v>523041</v>
          </cell>
          <cell r="B1519" t="str">
            <v>انوار سمني</v>
          </cell>
          <cell r="C1519" t="str">
            <v>عبده</v>
          </cell>
          <cell r="D1519" t="str">
            <v>سعاد</v>
          </cell>
          <cell r="E1519" t="str">
            <v>الرابعة</v>
          </cell>
          <cell r="F1519" t="str">
            <v/>
          </cell>
        </row>
        <row r="1520">
          <cell r="A1520">
            <v>523042</v>
          </cell>
          <cell r="B1520" t="str">
            <v>ايات الابراهيم</v>
          </cell>
          <cell r="C1520" t="str">
            <v>منصور</v>
          </cell>
          <cell r="D1520" t="str">
            <v>فاطمه</v>
          </cell>
          <cell r="E1520" t="str">
            <v>الرابعة</v>
          </cell>
          <cell r="F1520" t="str">
            <v/>
          </cell>
        </row>
        <row r="1521">
          <cell r="A1521">
            <v>523043</v>
          </cell>
          <cell r="B1521" t="str">
            <v>ايات الريس</v>
          </cell>
          <cell r="C1521" t="str">
            <v>احمد</v>
          </cell>
          <cell r="D1521" t="str">
            <v>صباح</v>
          </cell>
          <cell r="E1521" t="str">
            <v>الثا نية</v>
          </cell>
          <cell r="F1521" t="str">
            <v/>
          </cell>
        </row>
        <row r="1522">
          <cell r="A1522">
            <v>523046</v>
          </cell>
          <cell r="B1522" t="str">
            <v>ايات زرزور</v>
          </cell>
          <cell r="C1522" t="str">
            <v>عبد الجليل</v>
          </cell>
          <cell r="D1522" t="str">
            <v>سمر</v>
          </cell>
          <cell r="E1522" t="str">
            <v>الثالثة</v>
          </cell>
          <cell r="F1522" t="str">
            <v/>
          </cell>
        </row>
        <row r="1523">
          <cell r="A1523">
            <v>523047</v>
          </cell>
          <cell r="B1523" t="str">
            <v xml:space="preserve">اية سليمان </v>
          </cell>
          <cell r="C1523" t="str">
            <v>اكرم</v>
          </cell>
          <cell r="D1523" t="str">
            <v>فدوى</v>
          </cell>
          <cell r="E1523" t="str">
            <v>الثاتية</v>
          </cell>
          <cell r="F1523" t="str">
            <v/>
          </cell>
        </row>
        <row r="1524">
          <cell r="A1524">
            <v>523050</v>
          </cell>
          <cell r="B1524" t="str">
            <v>ايمان بريكات</v>
          </cell>
          <cell r="C1524" t="str">
            <v>حاتم</v>
          </cell>
          <cell r="D1524" t="str">
            <v>نعامه</v>
          </cell>
          <cell r="E1524" t="str">
            <v>الثالثة</v>
          </cell>
          <cell r="F1524" t="str">
            <v/>
          </cell>
        </row>
        <row r="1525">
          <cell r="A1525">
            <v>523054</v>
          </cell>
          <cell r="B1525" t="str">
            <v>ايمان مصطفى</v>
          </cell>
          <cell r="C1525" t="str">
            <v>عيسى</v>
          </cell>
          <cell r="D1525" t="str">
            <v>فاطمة</v>
          </cell>
          <cell r="E1525" t="str">
            <v>الرابعة</v>
          </cell>
          <cell r="F1525" t="str">
            <v/>
          </cell>
        </row>
        <row r="1526">
          <cell r="A1526">
            <v>523055</v>
          </cell>
          <cell r="B1526" t="str">
            <v>ايمان نابلسي</v>
          </cell>
          <cell r="C1526" t="str">
            <v>مهاب</v>
          </cell>
          <cell r="D1526" t="str">
            <v>زبيده</v>
          </cell>
          <cell r="E1526" t="str">
            <v>الثالثة</v>
          </cell>
          <cell r="F1526" t="str">
            <v/>
          </cell>
        </row>
        <row r="1527">
          <cell r="A1527">
            <v>523056</v>
          </cell>
          <cell r="B1527" t="str">
            <v>ايناس أبوقش</v>
          </cell>
          <cell r="C1527" t="str">
            <v>محمد خالد</v>
          </cell>
          <cell r="D1527" t="str">
            <v>نعمه</v>
          </cell>
          <cell r="E1527" t="str">
            <v>الثالثة</v>
          </cell>
          <cell r="F1527" t="str">
            <v/>
          </cell>
        </row>
        <row r="1528">
          <cell r="A1528">
            <v>523060</v>
          </cell>
          <cell r="B1528" t="str">
            <v>ايه الحلاق</v>
          </cell>
          <cell r="C1528" t="str">
            <v>تمام</v>
          </cell>
          <cell r="D1528" t="str">
            <v>سلوى</v>
          </cell>
          <cell r="E1528" t="str">
            <v>الرابعة</v>
          </cell>
          <cell r="F1528" t="str">
            <v/>
          </cell>
        </row>
        <row r="1529">
          <cell r="A1529">
            <v>523062</v>
          </cell>
          <cell r="B1529" t="str">
            <v>ايه شيخو</v>
          </cell>
          <cell r="C1529" t="str">
            <v>رائد</v>
          </cell>
          <cell r="D1529" t="str">
            <v>نسرين</v>
          </cell>
          <cell r="E1529" t="str">
            <v>الرابعة</v>
          </cell>
          <cell r="F1529" t="str">
            <v/>
          </cell>
        </row>
        <row r="1530">
          <cell r="A1530">
            <v>523063</v>
          </cell>
          <cell r="B1530" t="str">
            <v>ايه عباس</v>
          </cell>
          <cell r="C1530" t="str">
            <v>حافظ</v>
          </cell>
          <cell r="D1530" t="str">
            <v>سلوى</v>
          </cell>
          <cell r="E1530" t="str">
            <v>الثالثة</v>
          </cell>
          <cell r="F1530" t="str">
            <v/>
          </cell>
        </row>
        <row r="1531">
          <cell r="A1531">
            <v>523065</v>
          </cell>
          <cell r="B1531" t="str">
            <v>ايوب الجباوي</v>
          </cell>
          <cell r="C1531" t="str">
            <v>علي</v>
          </cell>
          <cell r="D1531" t="str">
            <v>اسمهان</v>
          </cell>
          <cell r="E1531" t="str">
            <v>الثالثة</v>
          </cell>
          <cell r="F1531" t="str">
            <v>مستنفذ فصل اول 2023-2024</v>
          </cell>
        </row>
        <row r="1532">
          <cell r="A1532">
            <v>523066</v>
          </cell>
          <cell r="B1532" t="str">
            <v>بارعه عجاج</v>
          </cell>
          <cell r="C1532" t="str">
            <v>محمدرياض</v>
          </cell>
          <cell r="D1532" t="str">
            <v>سلمى</v>
          </cell>
          <cell r="E1532" t="str">
            <v>الرابعة</v>
          </cell>
          <cell r="F1532" t="str">
            <v/>
          </cell>
        </row>
        <row r="1533">
          <cell r="A1533">
            <v>523067</v>
          </cell>
          <cell r="B1533" t="str">
            <v>باسمة العامود</v>
          </cell>
          <cell r="C1533" t="str">
            <v>نورس</v>
          </cell>
          <cell r="D1533" t="str">
            <v>سميحة</v>
          </cell>
          <cell r="E1533" t="str">
            <v>الرابعة</v>
          </cell>
          <cell r="F1533" t="str">
            <v/>
          </cell>
        </row>
        <row r="1534">
          <cell r="A1534">
            <v>523068</v>
          </cell>
          <cell r="B1534" t="str">
            <v>باسمه كمال الدين</v>
          </cell>
          <cell r="C1534" t="str">
            <v>خالد</v>
          </cell>
          <cell r="D1534" t="str">
            <v>فاطمه</v>
          </cell>
          <cell r="E1534" t="str">
            <v>الثالثة</v>
          </cell>
          <cell r="F1534" t="str">
            <v/>
          </cell>
        </row>
        <row r="1535">
          <cell r="A1535">
            <v>523071</v>
          </cell>
          <cell r="B1535" t="str">
            <v>بتول داؤود</v>
          </cell>
          <cell r="C1535" t="str">
            <v>عبداللطيف</v>
          </cell>
          <cell r="D1535" t="str">
            <v>هيام</v>
          </cell>
          <cell r="E1535" t="str">
            <v>الثا نية</v>
          </cell>
          <cell r="F1535" t="str">
            <v/>
          </cell>
        </row>
        <row r="1536">
          <cell r="A1536">
            <v>523072</v>
          </cell>
          <cell r="B1536" t="str">
            <v>بتول زعيتر</v>
          </cell>
          <cell r="C1536" t="str">
            <v>نور الدين</v>
          </cell>
          <cell r="D1536" t="str">
            <v>خلود</v>
          </cell>
          <cell r="E1536" t="str">
            <v>الرابعة</v>
          </cell>
          <cell r="F1536" t="str">
            <v/>
          </cell>
        </row>
        <row r="1537">
          <cell r="A1537">
            <v>523074</v>
          </cell>
          <cell r="B1537" t="str">
            <v>بتول علي</v>
          </cell>
          <cell r="C1537" t="str">
            <v>محسن</v>
          </cell>
          <cell r="D1537" t="str">
            <v>هاجر</v>
          </cell>
          <cell r="E1537" t="str">
            <v>الرابعة</v>
          </cell>
          <cell r="F1537" t="str">
            <v/>
          </cell>
        </row>
        <row r="1538">
          <cell r="A1538">
            <v>523076</v>
          </cell>
          <cell r="B1538" t="str">
            <v>بثينة الحمود</v>
          </cell>
          <cell r="C1538" t="str">
            <v>محمود</v>
          </cell>
          <cell r="D1538" t="str">
            <v>صبحية</v>
          </cell>
          <cell r="E1538" t="str">
            <v>الاولى</v>
          </cell>
          <cell r="F1538" t="str">
            <v/>
          </cell>
        </row>
        <row r="1539">
          <cell r="A1539">
            <v>523079</v>
          </cell>
          <cell r="B1539" t="str">
            <v>بدريه الدقي</v>
          </cell>
          <cell r="C1539" t="str">
            <v>نزار</v>
          </cell>
          <cell r="D1539" t="str">
            <v>دلال</v>
          </cell>
          <cell r="E1539" t="str">
            <v>الرابعة</v>
          </cell>
          <cell r="F1539" t="str">
            <v/>
          </cell>
        </row>
        <row r="1540">
          <cell r="A1540">
            <v>523081</v>
          </cell>
          <cell r="B1540" t="str">
            <v>براءة منصور</v>
          </cell>
          <cell r="C1540" t="str">
            <v>شريف</v>
          </cell>
          <cell r="D1540" t="str">
            <v>حنان</v>
          </cell>
          <cell r="E1540" t="str">
            <v>الرابعة</v>
          </cell>
          <cell r="F1540" t="str">
            <v/>
          </cell>
        </row>
        <row r="1541">
          <cell r="A1541">
            <v>523082</v>
          </cell>
          <cell r="B1541" t="str">
            <v>براءه عليا</v>
          </cell>
          <cell r="C1541" t="str">
            <v>لؤي</v>
          </cell>
          <cell r="D1541" t="str">
            <v>ميسر</v>
          </cell>
          <cell r="E1541" t="str">
            <v>الرابعة</v>
          </cell>
          <cell r="F1541" t="str">
            <v/>
          </cell>
        </row>
        <row r="1542">
          <cell r="A1542">
            <v>523089</v>
          </cell>
          <cell r="B1542" t="str">
            <v>بشرى الحريري</v>
          </cell>
          <cell r="C1542" t="str">
            <v>سامر</v>
          </cell>
          <cell r="D1542" t="str">
            <v>يوكسال</v>
          </cell>
          <cell r="E1542" t="str">
            <v>الثالثة</v>
          </cell>
          <cell r="F1542" t="str">
            <v/>
          </cell>
        </row>
        <row r="1543">
          <cell r="A1543">
            <v>523091</v>
          </cell>
          <cell r="B1543" t="str">
            <v>بشرى الكحالة</v>
          </cell>
          <cell r="C1543" t="str">
            <v>أسامة</v>
          </cell>
          <cell r="D1543" t="str">
            <v>منى</v>
          </cell>
          <cell r="E1543" t="str">
            <v>الثالثة</v>
          </cell>
          <cell r="F1543" t="str">
            <v/>
          </cell>
        </row>
        <row r="1544">
          <cell r="A1544">
            <v>523093</v>
          </cell>
          <cell r="B1544" t="str">
            <v>بشرى جوديه</v>
          </cell>
          <cell r="C1544" t="str">
            <v>فاضل</v>
          </cell>
          <cell r="D1544" t="str">
            <v>امينه</v>
          </cell>
          <cell r="E1544" t="str">
            <v>الرابعة</v>
          </cell>
          <cell r="F1544" t="str">
            <v/>
          </cell>
        </row>
        <row r="1545">
          <cell r="A1545">
            <v>523095</v>
          </cell>
          <cell r="B1545" t="str">
            <v>بشرى دللول</v>
          </cell>
          <cell r="C1545" t="str">
            <v>محمد جمال</v>
          </cell>
          <cell r="D1545" t="str">
            <v>ميسر</v>
          </cell>
          <cell r="E1545" t="str">
            <v>الرابعة</v>
          </cell>
          <cell r="F1545" t="str">
            <v/>
          </cell>
        </row>
        <row r="1546">
          <cell r="A1546">
            <v>523096</v>
          </cell>
          <cell r="B1546" t="str">
            <v>بشرى عباس</v>
          </cell>
          <cell r="C1546" t="str">
            <v>موسى</v>
          </cell>
          <cell r="D1546" t="str">
            <v>فاطمه</v>
          </cell>
          <cell r="E1546" t="str">
            <v>الرابعة</v>
          </cell>
          <cell r="F1546" t="str">
            <v/>
          </cell>
        </row>
        <row r="1547">
          <cell r="A1547">
            <v>523097</v>
          </cell>
          <cell r="B1547" t="str">
            <v>بشيره حمود</v>
          </cell>
          <cell r="C1547" t="str">
            <v>عبده</v>
          </cell>
          <cell r="D1547" t="str">
            <v>خديجه</v>
          </cell>
          <cell r="E1547" t="str">
            <v>الثاتية</v>
          </cell>
          <cell r="F1547" t="str">
            <v/>
          </cell>
        </row>
        <row r="1548">
          <cell r="A1548">
            <v>523101</v>
          </cell>
          <cell r="B1548" t="str">
            <v>بيان السيد</v>
          </cell>
          <cell r="C1548" t="str">
            <v>توفيق</v>
          </cell>
          <cell r="D1548" t="str">
            <v>اسعاف</v>
          </cell>
          <cell r="E1548" t="str">
            <v>الرابعة</v>
          </cell>
          <cell r="F1548" t="str">
            <v/>
          </cell>
        </row>
        <row r="1549">
          <cell r="A1549">
            <v>523102</v>
          </cell>
          <cell r="B1549" t="str">
            <v>بيان حريدين</v>
          </cell>
          <cell r="C1549" t="str">
            <v>محمدجميل</v>
          </cell>
          <cell r="D1549" t="str">
            <v>شتوه</v>
          </cell>
          <cell r="E1549" t="str">
            <v>الثاتية</v>
          </cell>
          <cell r="F1549" t="str">
            <v/>
          </cell>
        </row>
        <row r="1550">
          <cell r="A1550">
            <v>523106</v>
          </cell>
          <cell r="B1550" t="str">
            <v>تالا محمد علي</v>
          </cell>
          <cell r="C1550" t="str">
            <v>احمد</v>
          </cell>
          <cell r="D1550" t="str">
            <v>سماح</v>
          </cell>
          <cell r="E1550" t="str">
            <v>الثالثة</v>
          </cell>
          <cell r="F1550" t="str">
            <v/>
          </cell>
        </row>
        <row r="1551">
          <cell r="A1551">
            <v>523107</v>
          </cell>
          <cell r="B1551" t="str">
            <v>تسنيم ابو عساف</v>
          </cell>
          <cell r="C1551" t="str">
            <v>جهاد</v>
          </cell>
          <cell r="D1551" t="str">
            <v>افتكار</v>
          </cell>
          <cell r="E1551" t="str">
            <v>الرابعة</v>
          </cell>
          <cell r="F1551" t="str">
            <v/>
          </cell>
        </row>
        <row r="1552">
          <cell r="A1552">
            <v>523108</v>
          </cell>
          <cell r="B1552" t="str">
            <v>تسنيم الطالب</v>
          </cell>
          <cell r="C1552" t="str">
            <v>أكرم</v>
          </cell>
          <cell r="D1552" t="str">
            <v>روز</v>
          </cell>
          <cell r="E1552" t="str">
            <v>الرابعة</v>
          </cell>
          <cell r="F1552" t="str">
            <v/>
          </cell>
        </row>
        <row r="1553">
          <cell r="A1553">
            <v>523111</v>
          </cell>
          <cell r="B1553" t="str">
            <v>تغريد برقه</v>
          </cell>
          <cell r="C1553" t="str">
            <v>خالد</v>
          </cell>
          <cell r="D1553" t="str">
            <v>جميلة</v>
          </cell>
          <cell r="E1553" t="str">
            <v>الثالثة</v>
          </cell>
          <cell r="F1553" t="str">
            <v/>
          </cell>
        </row>
        <row r="1554">
          <cell r="A1554">
            <v>523112</v>
          </cell>
          <cell r="B1554" t="str">
            <v>تقى بكر</v>
          </cell>
          <cell r="C1554" t="str">
            <v>بكر</v>
          </cell>
          <cell r="D1554" t="str">
            <v>منور</v>
          </cell>
          <cell r="E1554" t="str">
            <v>الثالثة</v>
          </cell>
          <cell r="F1554" t="str">
            <v/>
          </cell>
        </row>
        <row r="1555">
          <cell r="A1555">
            <v>523113</v>
          </cell>
          <cell r="B1555" t="str">
            <v>تمارا سبع</v>
          </cell>
          <cell r="C1555" t="str">
            <v>أجود</v>
          </cell>
          <cell r="D1555" t="str">
            <v>رسيلة</v>
          </cell>
          <cell r="E1555" t="str">
            <v>الرابعة</v>
          </cell>
          <cell r="F1555" t="str">
            <v/>
          </cell>
        </row>
        <row r="1556">
          <cell r="A1556">
            <v>523115</v>
          </cell>
          <cell r="B1556" t="str">
            <v>تهاني الفقسه</v>
          </cell>
          <cell r="C1556" t="str">
            <v>نبيل</v>
          </cell>
          <cell r="D1556" t="str">
            <v>اماني</v>
          </cell>
          <cell r="E1556" t="str">
            <v>الرابعة</v>
          </cell>
          <cell r="F1556" t="str">
            <v/>
          </cell>
        </row>
        <row r="1557">
          <cell r="A1557">
            <v>523118</v>
          </cell>
          <cell r="B1557" t="str">
            <v>ثريا عنقود</v>
          </cell>
          <cell r="C1557" t="str">
            <v>ديب</v>
          </cell>
          <cell r="D1557" t="str">
            <v>فلك</v>
          </cell>
          <cell r="E1557" t="str">
            <v>الثا نية</v>
          </cell>
          <cell r="F1557" t="str">
            <v/>
          </cell>
        </row>
        <row r="1558">
          <cell r="A1558">
            <v>523120</v>
          </cell>
          <cell r="B1558" t="str">
            <v>ثريه ابوعوده</v>
          </cell>
          <cell r="C1558" t="str">
            <v>يوسف</v>
          </cell>
          <cell r="D1558" t="str">
            <v>فاطمه</v>
          </cell>
          <cell r="E1558" t="str">
            <v>الثالثة</v>
          </cell>
          <cell r="F1558" t="str">
            <v/>
          </cell>
        </row>
        <row r="1559">
          <cell r="A1559">
            <v>523123</v>
          </cell>
          <cell r="B1559" t="str">
            <v>جروح النبهان</v>
          </cell>
          <cell r="C1559" t="str">
            <v>خالد</v>
          </cell>
          <cell r="D1559" t="str">
            <v>نبيله</v>
          </cell>
          <cell r="E1559" t="str">
            <v>الثالثة</v>
          </cell>
          <cell r="F1559" t="str">
            <v/>
          </cell>
        </row>
        <row r="1560">
          <cell r="A1560">
            <v>523124</v>
          </cell>
          <cell r="B1560" t="str">
            <v>جلنار العلوش</v>
          </cell>
          <cell r="C1560" t="str">
            <v>محمد</v>
          </cell>
          <cell r="D1560" t="str">
            <v>كاترين</v>
          </cell>
          <cell r="E1560" t="str">
            <v>الرابعة</v>
          </cell>
          <cell r="F1560" t="str">
            <v/>
          </cell>
        </row>
        <row r="1561">
          <cell r="A1561">
            <v>523125</v>
          </cell>
          <cell r="B1561" t="str">
            <v>جلنار القاق</v>
          </cell>
          <cell r="C1561" t="str">
            <v>حسن</v>
          </cell>
          <cell r="D1561" t="str">
            <v>وفاء</v>
          </cell>
          <cell r="E1561" t="str">
            <v>الثالثة</v>
          </cell>
          <cell r="F1561" t="str">
            <v/>
          </cell>
        </row>
        <row r="1562">
          <cell r="A1562">
            <v>523133</v>
          </cell>
          <cell r="B1562" t="str">
            <v>جيهان الغزالي</v>
          </cell>
          <cell r="C1562" t="str">
            <v>عبداللطيف</v>
          </cell>
          <cell r="D1562" t="str">
            <v>ايمان</v>
          </cell>
          <cell r="E1562" t="str">
            <v>الرابعة</v>
          </cell>
          <cell r="F1562" t="str">
            <v/>
          </cell>
        </row>
        <row r="1563">
          <cell r="A1563">
            <v>523136</v>
          </cell>
          <cell r="B1563" t="str">
            <v>حسيبه النسر</v>
          </cell>
          <cell r="C1563" t="str">
            <v>تميم</v>
          </cell>
          <cell r="D1563" t="str">
            <v>عائشة</v>
          </cell>
          <cell r="E1563" t="str">
            <v>الرابعة</v>
          </cell>
          <cell r="F1563" t="str">
            <v/>
          </cell>
        </row>
        <row r="1564">
          <cell r="A1564">
            <v>523137</v>
          </cell>
          <cell r="B1564" t="str">
            <v>حفيظه خليفة</v>
          </cell>
          <cell r="C1564" t="str">
            <v>محمدبدر</v>
          </cell>
          <cell r="D1564" t="str">
            <v>زبيدة</v>
          </cell>
          <cell r="E1564" t="str">
            <v>الرابعة</v>
          </cell>
          <cell r="F1564" t="str">
            <v/>
          </cell>
        </row>
        <row r="1565">
          <cell r="A1565">
            <v>523138</v>
          </cell>
          <cell r="B1565" t="str">
            <v>حفيظه عبدالعزيز</v>
          </cell>
          <cell r="C1565" t="str">
            <v>محمدماجد</v>
          </cell>
          <cell r="D1565" t="str">
            <v>لطيفه</v>
          </cell>
          <cell r="E1565" t="str">
            <v>الثالثة</v>
          </cell>
          <cell r="F1565" t="str">
            <v/>
          </cell>
        </row>
        <row r="1566">
          <cell r="A1566">
            <v>523139</v>
          </cell>
          <cell r="B1566" t="str">
            <v>حلا الدروبي</v>
          </cell>
          <cell r="C1566" t="str">
            <v>شجاع</v>
          </cell>
          <cell r="D1566" t="str">
            <v>سعاد</v>
          </cell>
          <cell r="E1566" t="str">
            <v>الثالثة</v>
          </cell>
          <cell r="F1566" t="str">
            <v/>
          </cell>
        </row>
        <row r="1567">
          <cell r="A1567">
            <v>523141</v>
          </cell>
          <cell r="B1567" t="str">
            <v>حلا وفا</v>
          </cell>
          <cell r="C1567" t="str">
            <v>رجب</v>
          </cell>
          <cell r="D1567" t="str">
            <v>سندس</v>
          </cell>
          <cell r="E1567" t="str">
            <v>الثاتية</v>
          </cell>
          <cell r="F1567" t="str">
            <v/>
          </cell>
        </row>
        <row r="1568">
          <cell r="A1568">
            <v>523149</v>
          </cell>
          <cell r="B1568" t="str">
            <v>حنان الحريري</v>
          </cell>
          <cell r="C1568" t="str">
            <v>عبد الرحيم</v>
          </cell>
          <cell r="D1568" t="str">
            <v>عائشه</v>
          </cell>
          <cell r="E1568" t="str">
            <v>الرابعة</v>
          </cell>
          <cell r="F1568" t="str">
            <v/>
          </cell>
        </row>
        <row r="1569">
          <cell r="A1569">
            <v>523151</v>
          </cell>
          <cell r="B1569" t="str">
            <v>حنان سواحة</v>
          </cell>
          <cell r="C1569" t="str">
            <v>محمد فياض</v>
          </cell>
          <cell r="D1569" t="str">
            <v>جهان</v>
          </cell>
          <cell r="E1569" t="str">
            <v>الثالثة</v>
          </cell>
          <cell r="F1569" t="str">
            <v/>
          </cell>
        </row>
        <row r="1570">
          <cell r="A1570">
            <v>523153</v>
          </cell>
          <cell r="B1570" t="str">
            <v>حنان كنيش</v>
          </cell>
          <cell r="C1570" t="str">
            <v>علي</v>
          </cell>
          <cell r="D1570" t="str">
            <v>دلال</v>
          </cell>
          <cell r="E1570" t="str">
            <v>الثالثة</v>
          </cell>
          <cell r="F1570" t="str">
            <v>مستنفذ فصل اول 2023-2024</v>
          </cell>
        </row>
        <row r="1571">
          <cell r="A1571">
            <v>523155</v>
          </cell>
          <cell r="B1571" t="str">
            <v>حنين ابو ترابي</v>
          </cell>
          <cell r="C1571" t="str">
            <v>نشأت</v>
          </cell>
          <cell r="D1571" t="str">
            <v>جيهان</v>
          </cell>
          <cell r="E1571" t="str">
            <v>الرابعة</v>
          </cell>
          <cell r="F1571" t="str">
            <v/>
          </cell>
        </row>
        <row r="1572">
          <cell r="A1572">
            <v>523157</v>
          </cell>
          <cell r="B1572" t="str">
            <v>حنين حمد</v>
          </cell>
          <cell r="C1572" t="str">
            <v>رضوان</v>
          </cell>
          <cell r="D1572" t="str">
            <v>خيريه</v>
          </cell>
          <cell r="E1572" t="str">
            <v>الرابعة</v>
          </cell>
          <cell r="F1572" t="str">
            <v/>
          </cell>
        </row>
        <row r="1573">
          <cell r="A1573">
            <v>523158</v>
          </cell>
          <cell r="B1573" t="str">
            <v>حنين مراد</v>
          </cell>
          <cell r="C1573" t="str">
            <v>نبيل</v>
          </cell>
          <cell r="D1573" t="str">
            <v>سلوى</v>
          </cell>
          <cell r="E1573" t="str">
            <v>الرابعة</v>
          </cell>
          <cell r="F1573" t="str">
            <v/>
          </cell>
        </row>
        <row r="1574">
          <cell r="A1574">
            <v>523159</v>
          </cell>
          <cell r="B1574" t="str">
            <v>حنين وفا</v>
          </cell>
          <cell r="C1574" t="str">
            <v>خالد</v>
          </cell>
          <cell r="D1574" t="str">
            <v>باسمة</v>
          </cell>
          <cell r="E1574" t="str">
            <v>الرابعة</v>
          </cell>
          <cell r="F1574" t="str">
            <v/>
          </cell>
        </row>
        <row r="1575">
          <cell r="A1575">
            <v>523160</v>
          </cell>
          <cell r="B1575" t="str">
            <v>حوريه جهد الله</v>
          </cell>
          <cell r="C1575" t="str">
            <v>محمد</v>
          </cell>
          <cell r="D1575" t="str">
            <v>نعمت</v>
          </cell>
          <cell r="E1575" t="str">
            <v>الثالثة</v>
          </cell>
          <cell r="F1575" t="str">
            <v/>
          </cell>
        </row>
        <row r="1576">
          <cell r="A1576">
            <v>523165</v>
          </cell>
          <cell r="B1576" t="str">
            <v>ختام الغياض</v>
          </cell>
          <cell r="C1576" t="str">
            <v>محمد جمال</v>
          </cell>
          <cell r="D1576" t="str">
            <v>اسماء</v>
          </cell>
          <cell r="E1576" t="str">
            <v>الرابعة</v>
          </cell>
          <cell r="F1576" t="str">
            <v/>
          </cell>
        </row>
        <row r="1577">
          <cell r="A1577">
            <v>523168</v>
          </cell>
          <cell r="B1577" t="str">
            <v xml:space="preserve">خديجة كريم </v>
          </cell>
          <cell r="C1577" t="str">
            <v>حسن</v>
          </cell>
          <cell r="D1577" t="str">
            <v>سلمى</v>
          </cell>
          <cell r="E1577" t="str">
            <v>الرابعة</v>
          </cell>
          <cell r="F1577" t="str">
            <v/>
          </cell>
        </row>
        <row r="1578">
          <cell r="A1578">
            <v>523172</v>
          </cell>
          <cell r="B1578" t="str">
            <v>خديجه الشاغوري</v>
          </cell>
          <cell r="C1578" t="str">
            <v>نزار</v>
          </cell>
          <cell r="D1578" t="str">
            <v>سمر</v>
          </cell>
          <cell r="E1578" t="str">
            <v>الرابعة</v>
          </cell>
          <cell r="F1578" t="str">
            <v/>
          </cell>
        </row>
        <row r="1579">
          <cell r="A1579">
            <v>523173</v>
          </cell>
          <cell r="B1579" t="str">
            <v>خديجه الهجيج</v>
          </cell>
          <cell r="C1579" t="str">
            <v>مطر</v>
          </cell>
          <cell r="D1579" t="str">
            <v>دره</v>
          </cell>
          <cell r="E1579" t="str">
            <v>الثالثة</v>
          </cell>
          <cell r="F1579" t="str">
            <v/>
          </cell>
        </row>
        <row r="1580">
          <cell r="A1580">
            <v>523174</v>
          </cell>
          <cell r="B1580" t="str">
            <v>خزامه بركات</v>
          </cell>
          <cell r="C1580" t="str">
            <v>ناظم</v>
          </cell>
          <cell r="D1580" t="str">
            <v>امال</v>
          </cell>
          <cell r="E1580" t="str">
            <v>الثالثة</v>
          </cell>
          <cell r="F1580" t="str">
            <v/>
          </cell>
        </row>
        <row r="1581">
          <cell r="A1581">
            <v>523176</v>
          </cell>
          <cell r="B1581" t="str">
            <v>خلود سفرجلاني</v>
          </cell>
          <cell r="C1581" t="str">
            <v>صبحي</v>
          </cell>
          <cell r="D1581" t="str">
            <v>خديجة</v>
          </cell>
          <cell r="E1581" t="str">
            <v>الرابعة</v>
          </cell>
          <cell r="F1581" t="str">
            <v/>
          </cell>
        </row>
        <row r="1582">
          <cell r="A1582">
            <v>523177</v>
          </cell>
          <cell r="B1582" t="str">
            <v>خلود ياسين</v>
          </cell>
          <cell r="C1582" t="str">
            <v>بسام</v>
          </cell>
          <cell r="D1582" t="str">
            <v>هنا</v>
          </cell>
          <cell r="E1582" t="str">
            <v>الثا نية</v>
          </cell>
          <cell r="F1582" t="str">
            <v/>
          </cell>
        </row>
        <row r="1583">
          <cell r="A1583">
            <v>523183</v>
          </cell>
          <cell r="B1583" t="str">
            <v>دانا رنكوسي</v>
          </cell>
          <cell r="C1583" t="str">
            <v>بشار</v>
          </cell>
          <cell r="D1583" t="str">
            <v>هدى</v>
          </cell>
          <cell r="E1583" t="str">
            <v>الثا نية</v>
          </cell>
          <cell r="F1583" t="str">
            <v/>
          </cell>
        </row>
        <row r="1584">
          <cell r="A1584">
            <v>523186</v>
          </cell>
          <cell r="B1584" t="str">
            <v>دانيا الصالح</v>
          </cell>
          <cell r="C1584" t="str">
            <v>محمد</v>
          </cell>
          <cell r="D1584" t="str">
            <v>امنه</v>
          </cell>
          <cell r="E1584" t="str">
            <v>الثالثة</v>
          </cell>
          <cell r="F1584" t="str">
            <v/>
          </cell>
        </row>
        <row r="1585">
          <cell r="A1585">
            <v>523187</v>
          </cell>
          <cell r="B1585" t="str">
            <v>دانيا شموط</v>
          </cell>
          <cell r="C1585" t="str">
            <v>محمد</v>
          </cell>
          <cell r="D1585" t="str">
            <v>سميرة</v>
          </cell>
          <cell r="E1585" t="str">
            <v>الرابعة</v>
          </cell>
          <cell r="F1585" t="str">
            <v/>
          </cell>
        </row>
        <row r="1586">
          <cell r="A1586">
            <v>523188</v>
          </cell>
          <cell r="B1586" t="str">
            <v>ادنية الصباغ</v>
          </cell>
          <cell r="C1586" t="str">
            <v>محمد غازي</v>
          </cell>
          <cell r="D1586" t="str">
            <v>فاتنة</v>
          </cell>
          <cell r="E1586" t="str">
            <v>الثالثة حديث</v>
          </cell>
          <cell r="F1586" t="str">
            <v/>
          </cell>
        </row>
        <row r="1587">
          <cell r="A1587">
            <v>523189</v>
          </cell>
          <cell r="B1587" t="str">
            <v>دانيه سنوبر</v>
          </cell>
          <cell r="C1587" t="str">
            <v>علي</v>
          </cell>
          <cell r="D1587" t="str">
            <v>قمر</v>
          </cell>
          <cell r="E1587" t="str">
            <v>الرابعة</v>
          </cell>
          <cell r="F1587" t="str">
            <v/>
          </cell>
        </row>
        <row r="1588">
          <cell r="A1588">
            <v>523190</v>
          </cell>
          <cell r="B1588" t="str">
            <v>دانيه منعم</v>
          </cell>
          <cell r="C1588" t="str">
            <v>محمود</v>
          </cell>
          <cell r="D1588" t="str">
            <v>عفاف</v>
          </cell>
          <cell r="E1588" t="str">
            <v>الرابعة</v>
          </cell>
          <cell r="F1588" t="str">
            <v/>
          </cell>
        </row>
        <row r="1589">
          <cell r="A1589">
            <v>523191</v>
          </cell>
          <cell r="B1589" t="str">
            <v>دعاء اخوان</v>
          </cell>
          <cell r="C1589" t="str">
            <v>محمود</v>
          </cell>
          <cell r="D1589" t="str">
            <v>مزين</v>
          </cell>
          <cell r="E1589" t="str">
            <v>الثالثة</v>
          </cell>
          <cell r="F1589" t="str">
            <v/>
          </cell>
        </row>
        <row r="1590">
          <cell r="A1590">
            <v>523192</v>
          </cell>
          <cell r="B1590" t="str">
            <v>دعاء الداهوك</v>
          </cell>
          <cell r="C1590" t="str">
            <v xml:space="preserve">خالد </v>
          </cell>
          <cell r="D1590" t="str">
            <v xml:space="preserve">فاطمة </v>
          </cell>
          <cell r="E1590" t="str">
            <v>الرابعة</v>
          </cell>
          <cell r="F1590" t="str">
            <v/>
          </cell>
        </row>
        <row r="1591">
          <cell r="A1591">
            <v>523194</v>
          </cell>
          <cell r="B1591" t="str">
            <v>دعاء السويدان</v>
          </cell>
          <cell r="C1591" t="str">
            <v>درغام</v>
          </cell>
          <cell r="D1591" t="str">
            <v>تحرير</v>
          </cell>
          <cell r="E1591" t="str">
            <v>الثالثة</v>
          </cell>
          <cell r="F1591" t="str">
            <v/>
          </cell>
        </row>
        <row r="1592">
          <cell r="A1592">
            <v>523197</v>
          </cell>
          <cell r="B1592" t="str">
            <v>دعاء الفاضل</v>
          </cell>
          <cell r="C1592" t="str">
            <v>اسامه</v>
          </cell>
          <cell r="D1592" t="str">
            <v>فاديا</v>
          </cell>
          <cell r="E1592" t="str">
            <v>الثاتية</v>
          </cell>
          <cell r="F1592" t="str">
            <v/>
          </cell>
        </row>
        <row r="1593">
          <cell r="A1593">
            <v>523200</v>
          </cell>
          <cell r="B1593" t="str">
            <v>دعاء حمدعزام</v>
          </cell>
          <cell r="C1593" t="str">
            <v>مرسل</v>
          </cell>
          <cell r="D1593" t="str">
            <v>امال</v>
          </cell>
          <cell r="E1593" t="str">
            <v>الرابعة</v>
          </cell>
          <cell r="F1593" t="str">
            <v/>
          </cell>
        </row>
        <row r="1594">
          <cell r="A1594">
            <v>523202</v>
          </cell>
          <cell r="B1594" t="str">
            <v>دعاء شقيران</v>
          </cell>
          <cell r="C1594" t="str">
            <v>عبدالحفيظ</v>
          </cell>
          <cell r="D1594" t="str">
            <v>ميساء</v>
          </cell>
          <cell r="E1594" t="str">
            <v>الرابعة</v>
          </cell>
          <cell r="F1594" t="str">
            <v/>
          </cell>
        </row>
        <row r="1595">
          <cell r="A1595">
            <v>523206</v>
          </cell>
          <cell r="B1595" t="str">
            <v>دعاء مراد</v>
          </cell>
          <cell r="C1595" t="str">
            <v>عمار</v>
          </cell>
          <cell r="D1595" t="str">
            <v>ميساء</v>
          </cell>
          <cell r="E1595" t="str">
            <v>الثالثة</v>
          </cell>
          <cell r="F1595" t="str">
            <v/>
          </cell>
        </row>
        <row r="1596">
          <cell r="A1596">
            <v>523209</v>
          </cell>
          <cell r="B1596" t="str">
            <v>دعاء نحله</v>
          </cell>
          <cell r="C1596" t="str">
            <v>محمدعادل</v>
          </cell>
          <cell r="D1596" t="str">
            <v>امينه</v>
          </cell>
          <cell r="E1596" t="str">
            <v>الرابعة</v>
          </cell>
          <cell r="F1596" t="str">
            <v/>
          </cell>
        </row>
        <row r="1597">
          <cell r="A1597">
            <v>523211</v>
          </cell>
          <cell r="B1597" t="str">
            <v>دنيا سليمان</v>
          </cell>
          <cell r="C1597" t="str">
            <v>دانيال</v>
          </cell>
          <cell r="D1597" t="str">
            <v>لبينا</v>
          </cell>
          <cell r="E1597" t="str">
            <v>الثاتية</v>
          </cell>
          <cell r="F1597" t="str">
            <v/>
          </cell>
        </row>
        <row r="1598">
          <cell r="A1598">
            <v>523212</v>
          </cell>
          <cell r="B1598" t="str">
            <v>ديالا الخطيب</v>
          </cell>
          <cell r="C1598" t="str">
            <v>عبد الحميد</v>
          </cell>
          <cell r="D1598" t="str">
            <v>عمسه</v>
          </cell>
          <cell r="E1598" t="str">
            <v>الرابعة</v>
          </cell>
          <cell r="F1598" t="str">
            <v/>
          </cell>
        </row>
        <row r="1599">
          <cell r="A1599">
            <v>523213</v>
          </cell>
          <cell r="B1599" t="str">
            <v>ديانا الحريري</v>
          </cell>
          <cell r="C1599" t="str">
            <v>عبد الكريم</v>
          </cell>
          <cell r="D1599" t="str">
            <v>داليا</v>
          </cell>
          <cell r="E1599" t="str">
            <v>الثالثة</v>
          </cell>
          <cell r="F1599" t="str">
            <v/>
          </cell>
        </row>
        <row r="1600">
          <cell r="A1600">
            <v>523214</v>
          </cell>
          <cell r="B1600" t="str">
            <v>ديانا الشريف</v>
          </cell>
          <cell r="C1600" t="str">
            <v>محمد</v>
          </cell>
          <cell r="D1600" t="str">
            <v>اميرة</v>
          </cell>
          <cell r="E1600" t="str">
            <v>الرابعة</v>
          </cell>
          <cell r="F1600" t="str">
            <v/>
          </cell>
        </row>
        <row r="1601">
          <cell r="A1601">
            <v>523217</v>
          </cell>
          <cell r="B1601" t="str">
            <v>ديما بكار</v>
          </cell>
          <cell r="C1601" t="str">
            <v>احمد</v>
          </cell>
          <cell r="D1601" t="str">
            <v>ريمه</v>
          </cell>
          <cell r="E1601" t="str">
            <v>الرابعة</v>
          </cell>
          <cell r="F1601" t="str">
            <v/>
          </cell>
        </row>
        <row r="1602">
          <cell r="A1602">
            <v>523222</v>
          </cell>
          <cell r="B1602" t="str">
            <v>دينا النابلسي</v>
          </cell>
          <cell r="C1602" t="str">
            <v>معتز</v>
          </cell>
          <cell r="D1602" t="str">
            <v>بثينه</v>
          </cell>
          <cell r="E1602" t="str">
            <v>الثالثة</v>
          </cell>
          <cell r="F1602" t="str">
            <v/>
          </cell>
        </row>
        <row r="1603">
          <cell r="A1603">
            <v>523223</v>
          </cell>
          <cell r="B1603" t="str">
            <v>رؤى امرير</v>
          </cell>
          <cell r="C1603" t="str">
            <v>شاهر</v>
          </cell>
          <cell r="D1603" t="str">
            <v>سلام</v>
          </cell>
          <cell r="E1603" t="str">
            <v>الاولى</v>
          </cell>
          <cell r="F1603" t="str">
            <v/>
          </cell>
        </row>
        <row r="1604">
          <cell r="A1604">
            <v>523224</v>
          </cell>
          <cell r="B1604" t="str">
            <v>رؤى حاتم</v>
          </cell>
          <cell r="C1604" t="str">
            <v>عدنان</v>
          </cell>
          <cell r="D1604" t="str">
            <v>هيفاء</v>
          </cell>
          <cell r="E1604" t="str">
            <v>الرابعة</v>
          </cell>
          <cell r="F1604" t="str">
            <v/>
          </cell>
        </row>
        <row r="1605">
          <cell r="A1605">
            <v>523228</v>
          </cell>
          <cell r="B1605" t="str">
            <v>رازا وجوخ</v>
          </cell>
          <cell r="C1605" t="str">
            <v>صفوان</v>
          </cell>
          <cell r="D1605" t="str">
            <v>رنده</v>
          </cell>
          <cell r="E1605" t="str">
            <v>الرابعة</v>
          </cell>
          <cell r="F1605" t="str">
            <v/>
          </cell>
        </row>
        <row r="1606">
          <cell r="A1606">
            <v>523230</v>
          </cell>
          <cell r="B1606" t="str">
            <v>راما الاسعد</v>
          </cell>
          <cell r="C1606" t="str">
            <v>مروان</v>
          </cell>
          <cell r="D1606" t="str">
            <v>اكرام</v>
          </cell>
          <cell r="E1606" t="str">
            <v>الثالثة</v>
          </cell>
          <cell r="F1606" t="str">
            <v/>
          </cell>
        </row>
        <row r="1607">
          <cell r="A1607">
            <v>523234</v>
          </cell>
          <cell r="B1607" t="str">
            <v>راما العبد</v>
          </cell>
          <cell r="C1607" t="str">
            <v>ابراهيم</v>
          </cell>
          <cell r="D1607" t="str">
            <v>منال</v>
          </cell>
          <cell r="E1607" t="str">
            <v>الثالثة</v>
          </cell>
          <cell r="F1607" t="str">
            <v/>
          </cell>
        </row>
        <row r="1608">
          <cell r="A1608">
            <v>523235</v>
          </cell>
          <cell r="B1608" t="str">
            <v>راما بكري باشا</v>
          </cell>
          <cell r="C1608" t="str">
            <v>سمير</v>
          </cell>
          <cell r="D1608" t="str">
            <v>اسماء</v>
          </cell>
          <cell r="E1608" t="str">
            <v>الرابعة</v>
          </cell>
          <cell r="F1608" t="str">
            <v/>
          </cell>
        </row>
        <row r="1609">
          <cell r="A1609">
            <v>523237</v>
          </cell>
          <cell r="B1609" t="str">
            <v>راما سليمان</v>
          </cell>
          <cell r="C1609" t="str">
            <v>ياسين</v>
          </cell>
          <cell r="D1609" t="str">
            <v>حياة</v>
          </cell>
          <cell r="E1609" t="str">
            <v>الرابعة</v>
          </cell>
          <cell r="F1609" t="str">
            <v/>
          </cell>
        </row>
        <row r="1610">
          <cell r="A1610">
            <v>523241</v>
          </cell>
          <cell r="B1610" t="str">
            <v>راميا الرهونجي</v>
          </cell>
          <cell r="C1610" t="str">
            <v>نذير</v>
          </cell>
          <cell r="D1610" t="str">
            <v>زينب</v>
          </cell>
          <cell r="E1610" t="str">
            <v>الثالثة</v>
          </cell>
          <cell r="F1610" t="str">
            <v/>
          </cell>
        </row>
        <row r="1611">
          <cell r="A1611">
            <v>523242</v>
          </cell>
          <cell r="B1611" t="str">
            <v>رانيا الخوري</v>
          </cell>
          <cell r="C1611" t="str">
            <v>انطون</v>
          </cell>
          <cell r="D1611" t="str">
            <v>نهاد</v>
          </cell>
          <cell r="E1611" t="str">
            <v>الرابعة</v>
          </cell>
          <cell r="F1611" t="str">
            <v/>
          </cell>
        </row>
        <row r="1612">
          <cell r="A1612">
            <v>523243</v>
          </cell>
          <cell r="B1612" t="str">
            <v>رانيا عثمان</v>
          </cell>
          <cell r="C1612" t="str">
            <v>بسام</v>
          </cell>
          <cell r="D1612" t="str">
            <v>سناء</v>
          </cell>
          <cell r="E1612" t="str">
            <v>الرابعة</v>
          </cell>
          <cell r="F1612" t="str">
            <v/>
          </cell>
        </row>
        <row r="1613">
          <cell r="A1613">
            <v>523246</v>
          </cell>
          <cell r="B1613" t="str">
            <v>ربا الحصيني</v>
          </cell>
          <cell r="C1613" t="str">
            <v>خالد</v>
          </cell>
          <cell r="D1613" t="str">
            <v>نبيها</v>
          </cell>
          <cell r="E1613" t="str">
            <v>الرابعة</v>
          </cell>
          <cell r="F1613" t="str">
            <v/>
          </cell>
        </row>
        <row r="1614">
          <cell r="A1614">
            <v>523247</v>
          </cell>
          <cell r="B1614" t="str">
            <v>ربا الطرودي</v>
          </cell>
          <cell r="C1614" t="str">
            <v>عزات</v>
          </cell>
          <cell r="D1614" t="str">
            <v>زاهيره</v>
          </cell>
          <cell r="E1614" t="str">
            <v>الرابعة</v>
          </cell>
          <cell r="F1614" t="str">
            <v/>
          </cell>
        </row>
        <row r="1615">
          <cell r="A1615">
            <v>523248</v>
          </cell>
          <cell r="B1615" t="str">
            <v>ربا فخرو</v>
          </cell>
          <cell r="C1615" t="str">
            <v>محمد</v>
          </cell>
          <cell r="D1615" t="str">
            <v>غاده</v>
          </cell>
          <cell r="E1615" t="str">
            <v>الثا نية</v>
          </cell>
          <cell r="F1615" t="str">
            <v/>
          </cell>
        </row>
        <row r="1616">
          <cell r="A1616">
            <v>523250</v>
          </cell>
          <cell r="B1616" t="str">
            <v>ربى القده</v>
          </cell>
          <cell r="C1616" t="str">
            <v>محمدبشار</v>
          </cell>
          <cell r="D1616" t="str">
            <v>منى</v>
          </cell>
          <cell r="E1616" t="str">
            <v>الرابعة</v>
          </cell>
          <cell r="F1616" t="str">
            <v/>
          </cell>
        </row>
        <row r="1617">
          <cell r="A1617">
            <v>523252</v>
          </cell>
          <cell r="B1617" t="str">
            <v>ربى شيخ اكريم</v>
          </cell>
          <cell r="C1617" t="str">
            <v>محمدعزت</v>
          </cell>
          <cell r="D1617" t="str">
            <v>هدى</v>
          </cell>
          <cell r="E1617" t="str">
            <v>الثالثة</v>
          </cell>
          <cell r="F1617" t="str">
            <v/>
          </cell>
        </row>
        <row r="1618">
          <cell r="A1618">
            <v>523253</v>
          </cell>
          <cell r="B1618" t="str">
            <v>ربيعه نصر</v>
          </cell>
          <cell r="C1618" t="str">
            <v>فهد</v>
          </cell>
          <cell r="D1618" t="str">
            <v>امل</v>
          </cell>
          <cell r="E1618" t="str">
            <v>الثالثة</v>
          </cell>
          <cell r="F1618" t="str">
            <v/>
          </cell>
        </row>
        <row r="1619">
          <cell r="A1619">
            <v>523255</v>
          </cell>
          <cell r="B1619" t="str">
            <v>رجاء قداح</v>
          </cell>
          <cell r="C1619" t="str">
            <v>أحمد</v>
          </cell>
          <cell r="D1619" t="str">
            <v>خديجة</v>
          </cell>
          <cell r="E1619" t="str">
            <v>الثالثة</v>
          </cell>
          <cell r="F1619" t="str">
            <v/>
          </cell>
        </row>
        <row r="1620">
          <cell r="A1620">
            <v>523260</v>
          </cell>
          <cell r="B1620" t="str">
            <v>رزان طلب</v>
          </cell>
          <cell r="C1620" t="str">
            <v>محمدحسن</v>
          </cell>
          <cell r="D1620" t="str">
            <v>حسنيه</v>
          </cell>
          <cell r="E1620" t="str">
            <v>الرابعة</v>
          </cell>
          <cell r="F1620" t="str">
            <v/>
          </cell>
        </row>
        <row r="1621">
          <cell r="A1621">
            <v>523262</v>
          </cell>
          <cell r="B1621" t="str">
            <v>رزان عرفات</v>
          </cell>
          <cell r="C1621" t="str">
            <v>محمد</v>
          </cell>
          <cell r="D1621" t="str">
            <v>سميه زيدان</v>
          </cell>
          <cell r="E1621" t="str">
            <v>الثاتية</v>
          </cell>
          <cell r="F1621" t="str">
            <v/>
          </cell>
        </row>
        <row r="1622">
          <cell r="A1622">
            <v>523263</v>
          </cell>
          <cell r="B1622" t="str">
            <v>رشا ابوعقل</v>
          </cell>
          <cell r="C1622" t="str">
            <v>حسن</v>
          </cell>
          <cell r="D1622" t="str">
            <v>هنا</v>
          </cell>
          <cell r="E1622" t="str">
            <v>الرابعة</v>
          </cell>
          <cell r="F1622" t="str">
            <v/>
          </cell>
        </row>
        <row r="1623">
          <cell r="A1623">
            <v>523266</v>
          </cell>
          <cell r="B1623" t="str">
            <v>رشا الداود</v>
          </cell>
          <cell r="C1623" t="str">
            <v>علي</v>
          </cell>
          <cell r="D1623" t="str">
            <v>انتصار</v>
          </cell>
          <cell r="E1623" t="str">
            <v>الرابعة</v>
          </cell>
          <cell r="F1623" t="str">
            <v/>
          </cell>
        </row>
        <row r="1624">
          <cell r="A1624">
            <v>523267</v>
          </cell>
          <cell r="B1624" t="str">
            <v>رشا الدعاس</v>
          </cell>
          <cell r="C1624" t="str">
            <v>صمادي</v>
          </cell>
          <cell r="D1624" t="str">
            <v>كوثر</v>
          </cell>
          <cell r="E1624" t="str">
            <v>الثالثة</v>
          </cell>
          <cell r="F1624" t="str">
            <v/>
          </cell>
        </row>
        <row r="1625">
          <cell r="A1625">
            <v>523269</v>
          </cell>
          <cell r="B1625" t="str">
            <v>رشا الزغيب</v>
          </cell>
          <cell r="C1625" t="str">
            <v>عبد</v>
          </cell>
          <cell r="D1625" t="str">
            <v>رفعه</v>
          </cell>
          <cell r="E1625" t="str">
            <v>الثالثة</v>
          </cell>
          <cell r="F1625" t="str">
            <v/>
          </cell>
        </row>
        <row r="1626">
          <cell r="A1626">
            <v>523270</v>
          </cell>
          <cell r="B1626" t="str">
            <v>رشا الصوص</v>
          </cell>
          <cell r="C1626" t="str">
            <v>شبلي</v>
          </cell>
          <cell r="D1626" t="str">
            <v>فاتن</v>
          </cell>
          <cell r="E1626" t="str">
            <v>الرابعة</v>
          </cell>
          <cell r="F1626" t="str">
            <v/>
          </cell>
        </row>
        <row r="1627">
          <cell r="A1627">
            <v>523280</v>
          </cell>
          <cell r="B1627" t="str">
            <v>رغد الابراهيم</v>
          </cell>
          <cell r="C1627" t="str">
            <v>يحيى</v>
          </cell>
          <cell r="D1627" t="str">
            <v>غصون</v>
          </cell>
          <cell r="E1627" t="str">
            <v>الثالثة</v>
          </cell>
          <cell r="F1627" t="str">
            <v/>
          </cell>
        </row>
        <row r="1628">
          <cell r="A1628">
            <v>523281</v>
          </cell>
          <cell r="B1628" t="str">
            <v>رغد الخضري</v>
          </cell>
          <cell r="C1628" t="str">
            <v>فواز</v>
          </cell>
          <cell r="D1628" t="str">
            <v>روضه</v>
          </cell>
          <cell r="E1628" t="str">
            <v>الثالثة</v>
          </cell>
          <cell r="F1628" t="str">
            <v/>
          </cell>
        </row>
        <row r="1629">
          <cell r="A1629">
            <v>523282</v>
          </cell>
          <cell r="B1629" t="str">
            <v>رغد الشيخة</v>
          </cell>
          <cell r="C1629" t="str">
            <v>دياب</v>
          </cell>
          <cell r="D1629" t="str">
            <v>نبال</v>
          </cell>
          <cell r="E1629" t="str">
            <v>الرابعة</v>
          </cell>
          <cell r="F1629" t="str">
            <v/>
          </cell>
        </row>
        <row r="1630">
          <cell r="A1630">
            <v>523284</v>
          </cell>
          <cell r="B1630" t="str">
            <v>رغد الهرباوي</v>
          </cell>
          <cell r="C1630" t="str">
            <v>محمد هيثم</v>
          </cell>
          <cell r="D1630" t="str">
            <v>ابتسام</v>
          </cell>
          <cell r="E1630" t="str">
            <v>الرابعة</v>
          </cell>
          <cell r="F1630" t="str">
            <v/>
          </cell>
        </row>
        <row r="1631">
          <cell r="A1631">
            <v>523285</v>
          </cell>
          <cell r="B1631" t="str">
            <v>رغد أبوالوفا</v>
          </cell>
          <cell r="C1631" t="str">
            <v>محمد عمر</v>
          </cell>
          <cell r="D1631" t="str">
            <v>نجاح</v>
          </cell>
          <cell r="E1631" t="str">
            <v>الرابعة</v>
          </cell>
          <cell r="F1631" t="str">
            <v/>
          </cell>
        </row>
        <row r="1632">
          <cell r="A1632">
            <v>523286</v>
          </cell>
          <cell r="B1632" t="str">
            <v>رغد درويش</v>
          </cell>
          <cell r="C1632" t="str">
            <v>محمدجميل</v>
          </cell>
          <cell r="D1632" t="str">
            <v>نور الهدى</v>
          </cell>
          <cell r="E1632" t="str">
            <v>الربعة حديث</v>
          </cell>
          <cell r="F1632" t="str">
            <v/>
          </cell>
        </row>
        <row r="1633">
          <cell r="A1633">
            <v>523289</v>
          </cell>
          <cell r="B1633" t="str">
            <v>رفاء مكارم</v>
          </cell>
          <cell r="C1633" t="str">
            <v>نايف</v>
          </cell>
          <cell r="D1633" t="str">
            <v>صباح</v>
          </cell>
          <cell r="E1633" t="str">
            <v>الرابعة</v>
          </cell>
          <cell r="F1633" t="str">
            <v/>
          </cell>
        </row>
        <row r="1634">
          <cell r="A1634">
            <v>523291</v>
          </cell>
          <cell r="B1634" t="str">
            <v>رقية العبد</v>
          </cell>
          <cell r="C1634" t="str">
            <v>رمضان</v>
          </cell>
          <cell r="D1634" t="str">
            <v>رشده</v>
          </cell>
          <cell r="E1634" t="str">
            <v>الرابعة</v>
          </cell>
          <cell r="F1634" t="str">
            <v/>
          </cell>
        </row>
        <row r="1635">
          <cell r="A1635">
            <v>523292</v>
          </cell>
          <cell r="B1635" t="str">
            <v>رقيه ادلبي</v>
          </cell>
          <cell r="C1635" t="str">
            <v>خالد</v>
          </cell>
          <cell r="D1635" t="str">
            <v>ملكه</v>
          </cell>
          <cell r="E1635" t="str">
            <v>الرابعة</v>
          </cell>
          <cell r="F1635" t="str">
            <v/>
          </cell>
        </row>
        <row r="1636">
          <cell r="A1636">
            <v>523297</v>
          </cell>
          <cell r="B1636" t="str">
            <v>رنا دره</v>
          </cell>
          <cell r="C1636" t="str">
            <v>عمر</v>
          </cell>
          <cell r="D1636" t="str">
            <v>زمرده</v>
          </cell>
          <cell r="E1636" t="str">
            <v>الثا نية</v>
          </cell>
          <cell r="F1636" t="str">
            <v/>
          </cell>
        </row>
        <row r="1637">
          <cell r="A1637">
            <v>523298</v>
          </cell>
          <cell r="B1637" t="str">
            <v>رند احمد</v>
          </cell>
          <cell r="C1637" t="str">
            <v>عامر</v>
          </cell>
          <cell r="D1637" t="str">
            <v>حنان</v>
          </cell>
          <cell r="E1637" t="str">
            <v>الرابعة</v>
          </cell>
          <cell r="F1637" t="str">
            <v/>
          </cell>
        </row>
        <row r="1638">
          <cell r="A1638">
            <v>523302</v>
          </cell>
          <cell r="B1638" t="str">
            <v>رنيم التخين</v>
          </cell>
          <cell r="C1638" t="str">
            <v>فايق</v>
          </cell>
          <cell r="D1638" t="str">
            <v>سميرة</v>
          </cell>
          <cell r="E1638" t="str">
            <v>الثالثة</v>
          </cell>
          <cell r="F1638" t="str">
            <v/>
          </cell>
        </row>
        <row r="1639">
          <cell r="A1639">
            <v>523306</v>
          </cell>
          <cell r="B1639" t="str">
            <v>رنيم نمر</v>
          </cell>
          <cell r="C1639" t="str">
            <v>محمود</v>
          </cell>
          <cell r="D1639" t="str">
            <v>عبير</v>
          </cell>
          <cell r="E1639" t="str">
            <v>الثالثة</v>
          </cell>
          <cell r="F1639" t="str">
            <v>مستنفذ فصل اول 2023-2024</v>
          </cell>
        </row>
        <row r="1640">
          <cell r="A1640">
            <v>523307</v>
          </cell>
          <cell r="B1640" t="str">
            <v>رهام سالم</v>
          </cell>
          <cell r="C1640" t="str">
            <v>احمد</v>
          </cell>
          <cell r="D1640" t="str">
            <v>نوال</v>
          </cell>
          <cell r="E1640" t="str">
            <v>الرابعة</v>
          </cell>
          <cell r="F1640" t="str">
            <v/>
          </cell>
        </row>
        <row r="1641">
          <cell r="A1641">
            <v>523311</v>
          </cell>
          <cell r="B1641" t="str">
            <v>رهف القباني</v>
          </cell>
          <cell r="C1641" t="str">
            <v>زياد</v>
          </cell>
          <cell r="D1641" t="str">
            <v>سابينا</v>
          </cell>
          <cell r="E1641" t="str">
            <v>الرابعة</v>
          </cell>
          <cell r="F1641" t="str">
            <v/>
          </cell>
        </row>
        <row r="1642">
          <cell r="A1642">
            <v>523312</v>
          </cell>
          <cell r="B1642" t="str">
            <v>رهف النمر</v>
          </cell>
          <cell r="C1642" t="str">
            <v>محمدكاسر</v>
          </cell>
          <cell r="D1642" t="str">
            <v>انتصار</v>
          </cell>
          <cell r="E1642" t="str">
            <v>الرابعة</v>
          </cell>
          <cell r="F1642" t="str">
            <v/>
          </cell>
        </row>
        <row r="1643">
          <cell r="A1643">
            <v>523313</v>
          </cell>
          <cell r="B1643" t="str">
            <v>رهف ساري</v>
          </cell>
          <cell r="C1643" t="str">
            <v>حسين</v>
          </cell>
          <cell r="D1643" t="str">
            <v>صبحية</v>
          </cell>
          <cell r="E1643" t="str">
            <v>الرابعة</v>
          </cell>
          <cell r="F1643" t="str">
            <v/>
          </cell>
        </row>
        <row r="1644">
          <cell r="A1644">
            <v>523314</v>
          </cell>
          <cell r="B1644" t="str">
            <v>رهف صهيون</v>
          </cell>
          <cell r="C1644" t="str">
            <v>حسان</v>
          </cell>
          <cell r="D1644" t="str">
            <v>ملك</v>
          </cell>
          <cell r="E1644" t="str">
            <v>الربعة حديث</v>
          </cell>
          <cell r="F1644" t="str">
            <v/>
          </cell>
        </row>
        <row r="1645">
          <cell r="A1645">
            <v>523316</v>
          </cell>
          <cell r="B1645" t="str">
            <v>رهف عكاشه</v>
          </cell>
          <cell r="C1645" t="str">
            <v>صياح</v>
          </cell>
          <cell r="D1645" t="str">
            <v>عنايه</v>
          </cell>
          <cell r="E1645" t="str">
            <v>الرابعة</v>
          </cell>
          <cell r="F1645" t="str">
            <v/>
          </cell>
        </row>
        <row r="1646">
          <cell r="A1646">
            <v>523317</v>
          </cell>
          <cell r="B1646" t="str">
            <v>رهف علي</v>
          </cell>
          <cell r="C1646" t="str">
            <v>فايق</v>
          </cell>
          <cell r="D1646" t="str">
            <v>غروب</v>
          </cell>
          <cell r="E1646" t="str">
            <v>الرابعة</v>
          </cell>
          <cell r="F1646" t="str">
            <v/>
          </cell>
        </row>
        <row r="1647">
          <cell r="A1647">
            <v>523318</v>
          </cell>
          <cell r="B1647" t="str">
            <v>رهف عوده</v>
          </cell>
          <cell r="C1647" t="str">
            <v>محمدجمال</v>
          </cell>
          <cell r="D1647" t="str">
            <v>لينه</v>
          </cell>
          <cell r="E1647" t="str">
            <v>الرابعة</v>
          </cell>
          <cell r="F1647" t="str">
            <v/>
          </cell>
        </row>
        <row r="1648">
          <cell r="A1648">
            <v>523319</v>
          </cell>
          <cell r="B1648" t="str">
            <v>رهف عيسات</v>
          </cell>
          <cell r="C1648" t="str">
            <v>رياض</v>
          </cell>
          <cell r="D1648" t="str">
            <v>حنان</v>
          </cell>
          <cell r="E1648" t="str">
            <v>الثالثة</v>
          </cell>
          <cell r="F1648" t="str">
            <v>مستنفذ فصل اول 2023-2024</v>
          </cell>
        </row>
        <row r="1649">
          <cell r="A1649">
            <v>523320</v>
          </cell>
          <cell r="B1649" t="str">
            <v>رهف محرز</v>
          </cell>
          <cell r="C1649" t="str">
            <v>نبيل</v>
          </cell>
          <cell r="D1649" t="str">
            <v>فريال</v>
          </cell>
          <cell r="E1649" t="str">
            <v>الرابعة</v>
          </cell>
          <cell r="F1649" t="str">
            <v/>
          </cell>
        </row>
        <row r="1650">
          <cell r="A1650">
            <v>523321</v>
          </cell>
          <cell r="B1650" t="str">
            <v>روان الحلبي</v>
          </cell>
          <cell r="C1650" t="str">
            <v>محمدعبدالناصر</v>
          </cell>
          <cell r="D1650" t="str">
            <v>باسمه</v>
          </cell>
          <cell r="E1650" t="str">
            <v>الثالثة</v>
          </cell>
          <cell r="F1650" t="str">
            <v/>
          </cell>
        </row>
        <row r="1651">
          <cell r="A1651">
            <v>523322</v>
          </cell>
          <cell r="B1651" t="str">
            <v>روان الحمد</v>
          </cell>
          <cell r="C1651" t="str">
            <v>بسام</v>
          </cell>
          <cell r="D1651" t="str">
            <v>سميره</v>
          </cell>
          <cell r="E1651" t="str">
            <v>الربعة حديث</v>
          </cell>
          <cell r="F1651" t="str">
            <v/>
          </cell>
        </row>
        <row r="1652">
          <cell r="A1652">
            <v>523323</v>
          </cell>
          <cell r="B1652" t="str">
            <v>روان الحموي</v>
          </cell>
          <cell r="C1652" t="str">
            <v>غسان</v>
          </cell>
          <cell r="D1652" t="str">
            <v>غالية</v>
          </cell>
          <cell r="E1652" t="str">
            <v>الرابعة</v>
          </cell>
          <cell r="F1652" t="str">
            <v/>
          </cell>
        </row>
        <row r="1653">
          <cell r="A1653">
            <v>523324</v>
          </cell>
          <cell r="B1653" t="str">
            <v>روان الحناوي</v>
          </cell>
          <cell r="C1653" t="str">
            <v>عزات</v>
          </cell>
          <cell r="D1653" t="str">
            <v>صفاء</v>
          </cell>
          <cell r="E1653" t="str">
            <v>الثالثة</v>
          </cell>
          <cell r="F1653" t="str">
            <v/>
          </cell>
        </row>
        <row r="1654">
          <cell r="A1654">
            <v>523329</v>
          </cell>
          <cell r="B1654" t="str">
            <v>روان شطو</v>
          </cell>
          <cell r="C1654" t="str">
            <v>محمدخير</v>
          </cell>
          <cell r="D1654" t="str">
            <v>فتحيه</v>
          </cell>
          <cell r="E1654" t="str">
            <v>الرابعة</v>
          </cell>
          <cell r="F1654" t="str">
            <v/>
          </cell>
        </row>
        <row r="1655">
          <cell r="A1655">
            <v>523330</v>
          </cell>
          <cell r="B1655" t="str">
            <v>روان عبد القادر</v>
          </cell>
          <cell r="C1655" t="str">
            <v>خالد</v>
          </cell>
          <cell r="D1655" t="str">
            <v>سمر</v>
          </cell>
          <cell r="E1655" t="str">
            <v>الرابعة</v>
          </cell>
          <cell r="F1655" t="str">
            <v/>
          </cell>
        </row>
        <row r="1656">
          <cell r="A1656">
            <v>523332</v>
          </cell>
          <cell r="B1656" t="str">
            <v>روان مريش</v>
          </cell>
          <cell r="C1656" t="str">
            <v>محمدممتاز</v>
          </cell>
          <cell r="D1656" t="str">
            <v>رنده</v>
          </cell>
          <cell r="E1656" t="str">
            <v>الثالثة</v>
          </cell>
          <cell r="F1656" t="str">
            <v/>
          </cell>
        </row>
        <row r="1657">
          <cell r="A1657">
            <v>523334</v>
          </cell>
          <cell r="B1657" t="str">
            <v>روز الخليل</v>
          </cell>
          <cell r="C1657" t="str">
            <v>أحمد</v>
          </cell>
          <cell r="D1657" t="str">
            <v>اسماء</v>
          </cell>
          <cell r="E1657" t="str">
            <v>الرابعة</v>
          </cell>
          <cell r="F1657" t="str">
            <v/>
          </cell>
        </row>
        <row r="1658">
          <cell r="A1658">
            <v>523335</v>
          </cell>
          <cell r="B1658" t="str">
            <v>روز جبور</v>
          </cell>
          <cell r="C1658" t="str">
            <v>سليم</v>
          </cell>
          <cell r="D1658" t="str">
            <v>الهام</v>
          </cell>
          <cell r="E1658" t="str">
            <v>الرابعة</v>
          </cell>
          <cell r="F1658" t="str">
            <v/>
          </cell>
        </row>
        <row r="1659">
          <cell r="A1659">
            <v>523339</v>
          </cell>
          <cell r="B1659" t="str">
            <v>رولا الجلاب</v>
          </cell>
          <cell r="C1659" t="str">
            <v>عبد الغفور</v>
          </cell>
          <cell r="D1659" t="str">
            <v>راغده</v>
          </cell>
          <cell r="E1659" t="str">
            <v>الثا نية</v>
          </cell>
          <cell r="F1659" t="str">
            <v/>
          </cell>
        </row>
        <row r="1660">
          <cell r="A1660">
            <v>523341</v>
          </cell>
          <cell r="B1660" t="str">
            <v>رولا فشتوك</v>
          </cell>
          <cell r="C1660" t="str">
            <v>خضر</v>
          </cell>
          <cell r="D1660" t="str">
            <v>هناء</v>
          </cell>
          <cell r="E1660" t="str">
            <v>الرابعة</v>
          </cell>
          <cell r="F1660" t="str">
            <v/>
          </cell>
        </row>
        <row r="1661">
          <cell r="A1661">
            <v>523345</v>
          </cell>
          <cell r="B1661" t="str">
            <v>رويدة القهوه جي</v>
          </cell>
          <cell r="C1661" t="str">
            <v>راشد</v>
          </cell>
          <cell r="D1661" t="str">
            <v>هيام</v>
          </cell>
          <cell r="E1661" t="str">
            <v>الربعة حديث</v>
          </cell>
          <cell r="F1661" t="str">
            <v/>
          </cell>
        </row>
        <row r="1662">
          <cell r="A1662">
            <v>523347</v>
          </cell>
          <cell r="B1662" t="str">
            <v>ريم احمد</v>
          </cell>
          <cell r="C1662" t="str">
            <v>محسن</v>
          </cell>
          <cell r="D1662" t="str">
            <v>ابتسام</v>
          </cell>
          <cell r="E1662" t="str">
            <v>الرابعة</v>
          </cell>
          <cell r="F1662" t="str">
            <v/>
          </cell>
        </row>
        <row r="1663">
          <cell r="A1663">
            <v>523352</v>
          </cell>
          <cell r="B1663" t="str">
            <v>ريم الرشيد</v>
          </cell>
          <cell r="C1663" t="str">
            <v>حسان</v>
          </cell>
          <cell r="D1663" t="str">
            <v>حسنيه</v>
          </cell>
          <cell r="E1663" t="str">
            <v>الثالثة</v>
          </cell>
          <cell r="F1663" t="str">
            <v>مستنفذ فصل اول 2023-2024</v>
          </cell>
        </row>
        <row r="1664">
          <cell r="A1664">
            <v>523353</v>
          </cell>
          <cell r="B1664" t="str">
            <v>ريم الشوفي</v>
          </cell>
          <cell r="C1664" t="str">
            <v>جمال</v>
          </cell>
          <cell r="D1664" t="str">
            <v>نجاه</v>
          </cell>
          <cell r="E1664" t="str">
            <v>الثالثة</v>
          </cell>
          <cell r="F1664" t="str">
            <v/>
          </cell>
        </row>
        <row r="1665">
          <cell r="A1665">
            <v>523357</v>
          </cell>
          <cell r="B1665" t="str">
            <v>ريم عرفات</v>
          </cell>
          <cell r="C1665" t="str">
            <v>محمد</v>
          </cell>
          <cell r="D1665" t="str">
            <v>سمية</v>
          </cell>
          <cell r="E1665" t="str">
            <v>الثالثة</v>
          </cell>
          <cell r="F1665" t="str">
            <v/>
          </cell>
        </row>
        <row r="1666">
          <cell r="A1666">
            <v>523359</v>
          </cell>
          <cell r="B1666" t="str">
            <v>ريما الاسعد</v>
          </cell>
          <cell r="C1666" t="str">
            <v>محمد</v>
          </cell>
          <cell r="D1666" t="str">
            <v>عيشه</v>
          </cell>
          <cell r="E1666" t="str">
            <v>الرابعة</v>
          </cell>
          <cell r="F1666" t="str">
            <v/>
          </cell>
        </row>
        <row r="1667">
          <cell r="A1667">
            <v>523362</v>
          </cell>
          <cell r="B1667" t="str">
            <v>ريما حرب</v>
          </cell>
          <cell r="C1667" t="str">
            <v>فؤاد</v>
          </cell>
          <cell r="D1667" t="str">
            <v>نهاد</v>
          </cell>
          <cell r="E1667" t="str">
            <v>الثالثة</v>
          </cell>
          <cell r="F1667" t="str">
            <v/>
          </cell>
        </row>
        <row r="1668">
          <cell r="A1668">
            <v>523363</v>
          </cell>
          <cell r="B1668" t="str">
            <v>ريما دره</v>
          </cell>
          <cell r="C1668" t="str">
            <v>ياسين</v>
          </cell>
          <cell r="D1668" t="str">
            <v>رغداء</v>
          </cell>
          <cell r="E1668" t="str">
            <v>الرابعة</v>
          </cell>
          <cell r="F1668" t="str">
            <v/>
          </cell>
        </row>
        <row r="1669">
          <cell r="A1669">
            <v>523364</v>
          </cell>
          <cell r="B1669" t="str">
            <v>ريما رحيباني</v>
          </cell>
          <cell r="C1669" t="str">
            <v xml:space="preserve">ياسين </v>
          </cell>
          <cell r="D1669" t="str">
            <v>اميره</v>
          </cell>
          <cell r="E1669" t="str">
            <v>الثالثة</v>
          </cell>
          <cell r="F1669" t="str">
            <v/>
          </cell>
        </row>
        <row r="1670">
          <cell r="A1670">
            <v>523366</v>
          </cell>
          <cell r="B1670" t="str">
            <v>ريهام الداوود</v>
          </cell>
          <cell r="C1670" t="str">
            <v>رضوان</v>
          </cell>
          <cell r="D1670" t="str">
            <v>بدريه</v>
          </cell>
          <cell r="E1670" t="str">
            <v>الثالثة</v>
          </cell>
          <cell r="F1670" t="str">
            <v/>
          </cell>
        </row>
        <row r="1671">
          <cell r="A1671">
            <v>523368</v>
          </cell>
          <cell r="B1671" t="str">
            <v>زبيده الحنيف الحمد</v>
          </cell>
          <cell r="C1671" t="str">
            <v>صالح</v>
          </cell>
          <cell r="D1671" t="str">
            <v>خوله</v>
          </cell>
          <cell r="E1671" t="str">
            <v>الثاتية</v>
          </cell>
          <cell r="F1671" t="str">
            <v/>
          </cell>
        </row>
        <row r="1672">
          <cell r="A1672">
            <v>523370</v>
          </cell>
          <cell r="B1672" t="str">
            <v>زينب ابو حوى</v>
          </cell>
          <cell r="C1672" t="str">
            <v>يوسف</v>
          </cell>
          <cell r="D1672" t="str">
            <v>صبحية</v>
          </cell>
          <cell r="E1672" t="str">
            <v>الرابعة</v>
          </cell>
          <cell r="F1672" t="str">
            <v/>
          </cell>
        </row>
        <row r="1673">
          <cell r="A1673">
            <v>523372</v>
          </cell>
          <cell r="B1673" t="str">
            <v>زينب الشحود</v>
          </cell>
          <cell r="C1673" t="str">
            <v>محمد</v>
          </cell>
          <cell r="D1673" t="str">
            <v>بتول</v>
          </cell>
          <cell r="E1673" t="str">
            <v>الثالثة</v>
          </cell>
          <cell r="F1673" t="str">
            <v/>
          </cell>
        </row>
        <row r="1674">
          <cell r="A1674">
            <v>523376</v>
          </cell>
          <cell r="B1674" t="str">
            <v>زينب بردان</v>
          </cell>
          <cell r="C1674" t="str">
            <v>محمود</v>
          </cell>
          <cell r="D1674" t="str">
            <v>سميره</v>
          </cell>
          <cell r="E1674" t="str">
            <v>الثالثة</v>
          </cell>
          <cell r="F1674" t="str">
            <v/>
          </cell>
        </row>
        <row r="1675">
          <cell r="A1675">
            <v>523377</v>
          </cell>
          <cell r="B1675" t="str">
            <v>زينب حسن</v>
          </cell>
          <cell r="C1675" t="str">
            <v>منجد</v>
          </cell>
          <cell r="D1675" t="str">
            <v>سهام</v>
          </cell>
          <cell r="E1675" t="str">
            <v>الثالثة</v>
          </cell>
          <cell r="F1675" t="str">
            <v/>
          </cell>
        </row>
        <row r="1676">
          <cell r="A1676">
            <v>523379</v>
          </cell>
          <cell r="B1676" t="str">
            <v>زينب خليفه</v>
          </cell>
          <cell r="C1676" t="str">
            <v>محمدحسام</v>
          </cell>
          <cell r="D1676" t="str">
            <v>رزان</v>
          </cell>
          <cell r="E1676" t="str">
            <v>الثالثة</v>
          </cell>
          <cell r="F1676" t="str">
            <v/>
          </cell>
        </row>
        <row r="1677">
          <cell r="A1677">
            <v>523381</v>
          </cell>
          <cell r="B1677" t="str">
            <v>زينب علي</v>
          </cell>
          <cell r="C1677" t="str">
            <v>سهيل</v>
          </cell>
          <cell r="D1677" t="str">
            <v>رجاء</v>
          </cell>
          <cell r="E1677" t="str">
            <v>الثا نية</v>
          </cell>
          <cell r="F1677" t="str">
            <v/>
          </cell>
        </row>
        <row r="1678">
          <cell r="A1678">
            <v>523382</v>
          </cell>
          <cell r="B1678" t="str">
            <v>زينب هرمز</v>
          </cell>
          <cell r="C1678" t="str">
            <v>هيثم</v>
          </cell>
          <cell r="D1678" t="str">
            <v>رولا</v>
          </cell>
          <cell r="E1678" t="str">
            <v>الثالثة</v>
          </cell>
          <cell r="F1678" t="str">
            <v/>
          </cell>
        </row>
        <row r="1679">
          <cell r="A1679">
            <v>523385</v>
          </cell>
          <cell r="B1679" t="str">
            <v>سارة عرب أوغلي</v>
          </cell>
          <cell r="C1679" t="str">
            <v>محمدباسل</v>
          </cell>
          <cell r="D1679" t="str">
            <v>ميادة</v>
          </cell>
          <cell r="E1679" t="str">
            <v>الرابعة</v>
          </cell>
          <cell r="F1679" t="str">
            <v/>
          </cell>
        </row>
        <row r="1680">
          <cell r="A1680">
            <v>523386</v>
          </cell>
          <cell r="B1680" t="str">
            <v>ساره الخوري</v>
          </cell>
          <cell r="C1680" t="str">
            <v>اميل</v>
          </cell>
          <cell r="D1680" t="str">
            <v>سراب</v>
          </cell>
          <cell r="E1680" t="str">
            <v>الرابعة</v>
          </cell>
          <cell r="F1680" t="str">
            <v/>
          </cell>
        </row>
        <row r="1681">
          <cell r="A1681">
            <v>523387</v>
          </cell>
          <cell r="B1681" t="str">
            <v>ساره السليمان</v>
          </cell>
          <cell r="C1681" t="str">
            <v>خليل</v>
          </cell>
          <cell r="D1681" t="str">
            <v>انتصار</v>
          </cell>
          <cell r="E1681" t="str">
            <v>الرابعة</v>
          </cell>
          <cell r="F1681" t="str">
            <v/>
          </cell>
        </row>
        <row r="1682">
          <cell r="A1682">
            <v>523390</v>
          </cell>
          <cell r="B1682" t="str">
            <v>ساره العلي الدخيل</v>
          </cell>
          <cell r="C1682" t="str">
            <v>ابراهيم</v>
          </cell>
          <cell r="D1682" t="str">
            <v>طليعة</v>
          </cell>
          <cell r="E1682" t="str">
            <v>الرابعة</v>
          </cell>
          <cell r="F1682" t="str">
            <v/>
          </cell>
        </row>
        <row r="1683">
          <cell r="A1683">
            <v>523391</v>
          </cell>
          <cell r="B1683" t="str">
            <v>سالي حمصي</v>
          </cell>
          <cell r="C1683" t="str">
            <v>الياس</v>
          </cell>
          <cell r="D1683" t="str">
            <v>نهوى</v>
          </cell>
          <cell r="E1683" t="str">
            <v>الرابعة</v>
          </cell>
          <cell r="F1683" t="str">
            <v/>
          </cell>
        </row>
        <row r="1684">
          <cell r="A1684">
            <v>523393</v>
          </cell>
          <cell r="B1684" t="str">
            <v>سالي عبدالكريم</v>
          </cell>
          <cell r="C1684" t="str">
            <v>سامر</v>
          </cell>
          <cell r="D1684" t="str">
            <v>ريا</v>
          </cell>
          <cell r="E1684" t="str">
            <v>الثاتية</v>
          </cell>
          <cell r="F1684" t="str">
            <v/>
          </cell>
        </row>
        <row r="1685">
          <cell r="A1685">
            <v>523394</v>
          </cell>
          <cell r="B1685" t="str">
            <v>ساميه ابراهيم</v>
          </cell>
          <cell r="C1685" t="str">
            <v>علي</v>
          </cell>
          <cell r="D1685" t="str">
            <v>مهجه</v>
          </cell>
          <cell r="E1685" t="str">
            <v>الثاتية</v>
          </cell>
          <cell r="F1685" t="str">
            <v/>
          </cell>
        </row>
        <row r="1686">
          <cell r="A1686">
            <v>523399</v>
          </cell>
          <cell r="B1686" t="str">
            <v>سراب خضور</v>
          </cell>
          <cell r="C1686" t="str">
            <v>يوسف</v>
          </cell>
          <cell r="D1686" t="str">
            <v>شفيقة</v>
          </cell>
          <cell r="E1686" t="str">
            <v>الثالثة</v>
          </cell>
          <cell r="F1686" t="str">
            <v>مستنفذ فصل اول 2023-2024</v>
          </cell>
        </row>
        <row r="1687">
          <cell r="A1687">
            <v>523402</v>
          </cell>
          <cell r="B1687" t="str">
            <v>سلاف شلغين</v>
          </cell>
          <cell r="C1687" t="str">
            <v>محمود</v>
          </cell>
          <cell r="D1687" t="str">
            <v>نجاة</v>
          </cell>
          <cell r="E1687" t="str">
            <v>الرابعة</v>
          </cell>
          <cell r="F1687" t="str">
            <v/>
          </cell>
        </row>
        <row r="1688">
          <cell r="A1688">
            <v>523403</v>
          </cell>
          <cell r="B1688" t="str">
            <v>سلام زهراء</v>
          </cell>
          <cell r="C1688" t="str">
            <v>محمد بسام</v>
          </cell>
          <cell r="D1688" t="str">
            <v>لميس</v>
          </cell>
          <cell r="E1688" t="str">
            <v>الثالثة</v>
          </cell>
          <cell r="F1688" t="str">
            <v/>
          </cell>
        </row>
        <row r="1689">
          <cell r="A1689">
            <v>523404</v>
          </cell>
          <cell r="B1689" t="str">
            <v>سلام سعادات</v>
          </cell>
          <cell r="C1689" t="str">
            <v>عماد</v>
          </cell>
          <cell r="D1689" t="str">
            <v>هالة</v>
          </cell>
          <cell r="E1689" t="str">
            <v>الرابعة</v>
          </cell>
          <cell r="F1689" t="str">
            <v/>
          </cell>
        </row>
        <row r="1690">
          <cell r="A1690">
            <v>523407</v>
          </cell>
          <cell r="B1690" t="str">
            <v>سلامة عبدالرزاق</v>
          </cell>
          <cell r="C1690" t="str">
            <v>فاروق</v>
          </cell>
          <cell r="D1690" t="str">
            <v>فاطمة</v>
          </cell>
          <cell r="E1690" t="str">
            <v>الرابعة</v>
          </cell>
          <cell r="F1690" t="str">
            <v/>
          </cell>
        </row>
        <row r="1691">
          <cell r="A1691">
            <v>523411</v>
          </cell>
          <cell r="B1691" t="str">
            <v>سلوى الدرويش</v>
          </cell>
          <cell r="C1691" t="str">
            <v>رمضان</v>
          </cell>
          <cell r="D1691" t="str">
            <v>فاطمه</v>
          </cell>
          <cell r="E1691" t="str">
            <v>الثا نية</v>
          </cell>
          <cell r="F1691" t="str">
            <v/>
          </cell>
        </row>
        <row r="1692">
          <cell r="A1692">
            <v>523415</v>
          </cell>
          <cell r="B1692" t="str">
            <v>سماح ديراني</v>
          </cell>
          <cell r="C1692" t="str">
            <v>عادل</v>
          </cell>
          <cell r="D1692" t="str">
            <v>صباح</v>
          </cell>
          <cell r="E1692" t="str">
            <v>الثا نية</v>
          </cell>
          <cell r="F1692" t="str">
            <v/>
          </cell>
        </row>
        <row r="1693">
          <cell r="A1693">
            <v>523416</v>
          </cell>
          <cell r="B1693" t="str">
            <v>سماح شربك</v>
          </cell>
          <cell r="C1693" t="str">
            <v>محمد غسان</v>
          </cell>
          <cell r="D1693" t="str">
            <v>فريال</v>
          </cell>
          <cell r="E1693" t="str">
            <v>الثاتية</v>
          </cell>
          <cell r="F1693" t="str">
            <v/>
          </cell>
        </row>
        <row r="1694">
          <cell r="A1694">
            <v>523426</v>
          </cell>
          <cell r="B1694" t="str">
            <v>سميرة مبروكة</v>
          </cell>
          <cell r="C1694" t="str">
            <v>ايمن</v>
          </cell>
          <cell r="D1694" t="str">
            <v>منال</v>
          </cell>
          <cell r="E1694" t="str">
            <v>الثا نية</v>
          </cell>
          <cell r="F1694" t="str">
            <v/>
          </cell>
        </row>
        <row r="1695">
          <cell r="A1695">
            <v>523431</v>
          </cell>
          <cell r="B1695" t="str">
            <v>سناء صوان</v>
          </cell>
          <cell r="C1695" t="str">
            <v>رياض</v>
          </cell>
          <cell r="D1695" t="str">
            <v>محاسن</v>
          </cell>
          <cell r="E1695" t="str">
            <v>الرابعة</v>
          </cell>
          <cell r="F1695" t="str">
            <v/>
          </cell>
        </row>
        <row r="1696">
          <cell r="A1696">
            <v>523432</v>
          </cell>
          <cell r="B1696" t="str">
            <v>سناء فرينو</v>
          </cell>
          <cell r="C1696" t="str">
            <v>عمر</v>
          </cell>
          <cell r="D1696" t="str">
            <v>مريم</v>
          </cell>
          <cell r="E1696" t="str">
            <v>الرابعة</v>
          </cell>
          <cell r="F1696" t="str">
            <v/>
          </cell>
        </row>
        <row r="1697">
          <cell r="A1697">
            <v>523434</v>
          </cell>
          <cell r="B1697" t="str">
            <v>سنين رجب</v>
          </cell>
          <cell r="C1697" t="str">
            <v>جهاد</v>
          </cell>
          <cell r="D1697" t="str">
            <v xml:space="preserve">سميره </v>
          </cell>
          <cell r="E1697" t="str">
            <v>الاولى</v>
          </cell>
          <cell r="F1697" t="str">
            <v/>
          </cell>
        </row>
        <row r="1698">
          <cell r="A1698">
            <v>523435</v>
          </cell>
          <cell r="B1698" t="str">
            <v>سها المزوق</v>
          </cell>
          <cell r="C1698" t="str">
            <v>انور</v>
          </cell>
          <cell r="D1698" t="str">
            <v>اميرة</v>
          </cell>
          <cell r="E1698" t="str">
            <v>الثالثة</v>
          </cell>
          <cell r="F1698" t="str">
            <v/>
          </cell>
        </row>
        <row r="1699">
          <cell r="A1699">
            <v>523437</v>
          </cell>
          <cell r="B1699" t="str">
            <v>سهام قارصلي</v>
          </cell>
          <cell r="C1699" t="str">
            <v>عبد المعين</v>
          </cell>
          <cell r="D1699" t="str">
            <v>نبيلة</v>
          </cell>
          <cell r="E1699" t="str">
            <v>الرابعة</v>
          </cell>
          <cell r="F1699" t="str">
            <v/>
          </cell>
        </row>
        <row r="1700">
          <cell r="A1700">
            <v>523438</v>
          </cell>
          <cell r="B1700" t="str">
            <v>سهام ميرة</v>
          </cell>
          <cell r="C1700" t="str">
            <v>هشام</v>
          </cell>
          <cell r="D1700" t="str">
            <v>رجاء</v>
          </cell>
          <cell r="E1700" t="str">
            <v>الثالثة</v>
          </cell>
          <cell r="F1700" t="str">
            <v/>
          </cell>
        </row>
        <row r="1701">
          <cell r="A1701">
            <v>523441</v>
          </cell>
          <cell r="B1701" t="str">
            <v>سوار الحمد</v>
          </cell>
          <cell r="C1701" t="str">
            <v>عماد</v>
          </cell>
          <cell r="D1701" t="str">
            <v>قربال</v>
          </cell>
          <cell r="E1701" t="str">
            <v>الرابعة</v>
          </cell>
          <cell r="F1701" t="str">
            <v/>
          </cell>
        </row>
        <row r="1702">
          <cell r="A1702">
            <v>523442</v>
          </cell>
          <cell r="B1702" t="str">
            <v>سوزان الشهابي</v>
          </cell>
          <cell r="C1702" t="str">
            <v>محمدخير</v>
          </cell>
          <cell r="D1702" t="str">
            <v>سميره</v>
          </cell>
          <cell r="E1702" t="str">
            <v>الثاتية</v>
          </cell>
          <cell r="F1702" t="str">
            <v/>
          </cell>
        </row>
        <row r="1703">
          <cell r="A1703">
            <v>523444</v>
          </cell>
          <cell r="B1703" t="str">
            <v>سوزان سرور</v>
          </cell>
          <cell r="C1703" t="str">
            <v>محمد</v>
          </cell>
          <cell r="D1703" t="str">
            <v>اديبة</v>
          </cell>
          <cell r="E1703" t="str">
            <v>الثالثة</v>
          </cell>
          <cell r="F1703" t="str">
            <v/>
          </cell>
        </row>
        <row r="1704">
          <cell r="A1704">
            <v>523445</v>
          </cell>
          <cell r="B1704" t="str">
            <v>سوسن الحاجي امرير</v>
          </cell>
          <cell r="C1704" t="str">
            <v>جاسم</v>
          </cell>
          <cell r="D1704" t="str">
            <v>فكريه</v>
          </cell>
          <cell r="E1704" t="str">
            <v>الرابعة</v>
          </cell>
          <cell r="F1704" t="str">
            <v/>
          </cell>
        </row>
        <row r="1705">
          <cell r="A1705">
            <v>523449</v>
          </cell>
          <cell r="B1705" t="str">
            <v>سوسن سلماوي</v>
          </cell>
          <cell r="C1705" t="str">
            <v>محمود</v>
          </cell>
          <cell r="D1705" t="str">
            <v>عطره</v>
          </cell>
          <cell r="E1705" t="str">
            <v>الرابعة</v>
          </cell>
          <cell r="F1705" t="str">
            <v/>
          </cell>
        </row>
        <row r="1706">
          <cell r="A1706">
            <v>523450</v>
          </cell>
          <cell r="B1706" t="str">
            <v>سوسن علي</v>
          </cell>
          <cell r="C1706" t="str">
            <v>علي</v>
          </cell>
          <cell r="D1706" t="str">
            <v>فاطمه</v>
          </cell>
          <cell r="E1706" t="str">
            <v>الرابعة</v>
          </cell>
          <cell r="F1706" t="str">
            <v/>
          </cell>
        </row>
        <row r="1707">
          <cell r="A1707">
            <v>523452</v>
          </cell>
          <cell r="B1707" t="str">
            <v>شام كعدان</v>
          </cell>
          <cell r="C1707" t="str">
            <v>فواز</v>
          </cell>
          <cell r="D1707" t="str">
            <v>هالا</v>
          </cell>
          <cell r="E1707" t="str">
            <v>الثاتية</v>
          </cell>
          <cell r="F1707" t="str">
            <v/>
          </cell>
        </row>
        <row r="1708">
          <cell r="A1708">
            <v>523456</v>
          </cell>
          <cell r="B1708" t="str">
            <v>شفاء الخالد</v>
          </cell>
          <cell r="C1708" t="str">
            <v>حسن</v>
          </cell>
          <cell r="D1708" t="str">
            <v>فاطمة</v>
          </cell>
          <cell r="E1708" t="str">
            <v>الرابعة</v>
          </cell>
          <cell r="F1708" t="str">
            <v/>
          </cell>
        </row>
        <row r="1709">
          <cell r="A1709">
            <v>523457</v>
          </cell>
          <cell r="B1709" t="str">
            <v>شفاء المهاوش</v>
          </cell>
          <cell r="C1709" t="str">
            <v>علي</v>
          </cell>
          <cell r="D1709" t="str">
            <v>مريم</v>
          </cell>
          <cell r="E1709" t="str">
            <v>الثالثة</v>
          </cell>
          <cell r="F1709" t="str">
            <v/>
          </cell>
        </row>
        <row r="1710">
          <cell r="A1710">
            <v>523458</v>
          </cell>
          <cell r="B1710" t="str">
            <v>شفاء قابيل</v>
          </cell>
          <cell r="C1710" t="str">
            <v>جمال</v>
          </cell>
          <cell r="D1710" t="str">
            <v>كنوز</v>
          </cell>
          <cell r="E1710" t="str">
            <v>الثالثة</v>
          </cell>
          <cell r="F1710" t="str">
            <v>مستنفذ فصل اول 2023-2024</v>
          </cell>
        </row>
        <row r="1711">
          <cell r="A1711">
            <v>523462</v>
          </cell>
          <cell r="B1711" t="str">
            <v>صبا التمكي</v>
          </cell>
          <cell r="C1711" t="str">
            <v>زكريا</v>
          </cell>
          <cell r="D1711" t="str">
            <v>ميسون</v>
          </cell>
          <cell r="E1711" t="str">
            <v>الثا نية</v>
          </cell>
          <cell r="F1711" t="str">
            <v/>
          </cell>
        </row>
        <row r="1712">
          <cell r="A1712">
            <v>523464</v>
          </cell>
          <cell r="B1712" t="str">
            <v>صباح الشلبي</v>
          </cell>
          <cell r="C1712" t="str">
            <v>ناصر</v>
          </cell>
          <cell r="D1712" t="str">
            <v>رانية</v>
          </cell>
          <cell r="E1712" t="str">
            <v>الرابعة</v>
          </cell>
          <cell r="F1712" t="str">
            <v/>
          </cell>
        </row>
        <row r="1713">
          <cell r="A1713">
            <v>523466</v>
          </cell>
          <cell r="B1713" t="str">
            <v>صفاء الخلف</v>
          </cell>
          <cell r="C1713" t="str">
            <v>حردان</v>
          </cell>
          <cell r="D1713" t="str">
            <v>حمده</v>
          </cell>
          <cell r="E1713" t="str">
            <v>الرابعة</v>
          </cell>
          <cell r="F1713" t="str">
            <v/>
          </cell>
        </row>
        <row r="1714">
          <cell r="A1714">
            <v>523469</v>
          </cell>
          <cell r="B1714" t="str">
            <v>صفاء علوش</v>
          </cell>
          <cell r="C1714" t="str">
            <v>مأمون</v>
          </cell>
          <cell r="D1714" t="str">
            <v>حنان</v>
          </cell>
          <cell r="E1714" t="str">
            <v>الثاتية</v>
          </cell>
          <cell r="F1714" t="str">
            <v/>
          </cell>
        </row>
        <row r="1715">
          <cell r="A1715">
            <v>523472</v>
          </cell>
          <cell r="B1715" t="str">
            <v>ضحى العاقل</v>
          </cell>
          <cell r="C1715" t="str">
            <v>حسين</v>
          </cell>
          <cell r="D1715" t="str">
            <v>هنده</v>
          </cell>
          <cell r="E1715" t="str">
            <v>الثا نية</v>
          </cell>
          <cell r="F1715" t="str">
            <v/>
          </cell>
        </row>
        <row r="1716">
          <cell r="A1716">
            <v>523473</v>
          </cell>
          <cell r="B1716" t="str">
            <v>ضحى ديب</v>
          </cell>
          <cell r="C1716" t="str">
            <v>محمد موفق</v>
          </cell>
          <cell r="D1716" t="str">
            <v>زهرية</v>
          </cell>
          <cell r="E1716" t="str">
            <v>الرابعة</v>
          </cell>
          <cell r="F1716" t="str">
            <v/>
          </cell>
        </row>
        <row r="1717">
          <cell r="A1717">
            <v>523478</v>
          </cell>
          <cell r="B1717" t="str">
            <v>عائشه العلي</v>
          </cell>
          <cell r="C1717" t="str">
            <v>فواز</v>
          </cell>
          <cell r="D1717" t="str">
            <v>لميا</v>
          </cell>
          <cell r="E1717" t="str">
            <v>الرابعة</v>
          </cell>
          <cell r="F1717" t="str">
            <v/>
          </cell>
        </row>
        <row r="1718">
          <cell r="A1718">
            <v>523479</v>
          </cell>
          <cell r="B1718" t="str">
            <v>عائشه سعده</v>
          </cell>
          <cell r="C1718" t="str">
            <v>محمد عيد</v>
          </cell>
          <cell r="D1718" t="str">
            <v>ناديا</v>
          </cell>
          <cell r="E1718" t="str">
            <v>الثالثة</v>
          </cell>
          <cell r="F1718" t="str">
            <v>مستنفذ فصل اول 2023-2024</v>
          </cell>
        </row>
        <row r="1719">
          <cell r="A1719">
            <v>523481</v>
          </cell>
          <cell r="B1719" t="str">
            <v>عاتكه السعدي</v>
          </cell>
          <cell r="C1719" t="str">
            <v>سامي</v>
          </cell>
          <cell r="D1719" t="str">
            <v>جالا</v>
          </cell>
          <cell r="E1719" t="str">
            <v>الرابعة</v>
          </cell>
          <cell r="F1719" t="str">
            <v/>
          </cell>
        </row>
        <row r="1720">
          <cell r="A1720">
            <v>523482</v>
          </cell>
          <cell r="B1720" t="str">
            <v>عايشه الحسن</v>
          </cell>
          <cell r="C1720" t="str">
            <v>شهاب</v>
          </cell>
          <cell r="D1720" t="str">
            <v>مريم</v>
          </cell>
          <cell r="E1720" t="str">
            <v>الثالثة</v>
          </cell>
          <cell r="F1720" t="str">
            <v/>
          </cell>
        </row>
        <row r="1721">
          <cell r="A1721">
            <v>523483</v>
          </cell>
          <cell r="B1721" t="str">
            <v>عبد السلام الحوامدة</v>
          </cell>
          <cell r="C1721" t="str">
            <v>مصطفى</v>
          </cell>
          <cell r="D1721" t="str">
            <v>هيام</v>
          </cell>
          <cell r="E1721" t="str">
            <v>الثا نية</v>
          </cell>
          <cell r="F1721" t="str">
            <v/>
          </cell>
        </row>
        <row r="1722">
          <cell r="A1722">
            <v>523487</v>
          </cell>
          <cell r="B1722" t="str">
            <v>عبدالوهاب شلي</v>
          </cell>
          <cell r="C1722" t="str">
            <v>أحمد</v>
          </cell>
          <cell r="D1722" t="str">
            <v>ثناء</v>
          </cell>
          <cell r="E1722" t="str">
            <v>الثاتية</v>
          </cell>
          <cell r="F1722" t="str">
            <v/>
          </cell>
        </row>
        <row r="1723">
          <cell r="A1723">
            <v>523488</v>
          </cell>
          <cell r="B1723" t="str">
            <v>عبير بطاح الحصني</v>
          </cell>
          <cell r="C1723" t="str">
            <v>مرهف</v>
          </cell>
          <cell r="D1723" t="str">
            <v>ايمان</v>
          </cell>
          <cell r="E1723" t="str">
            <v>الثاتية</v>
          </cell>
          <cell r="F1723" t="str">
            <v/>
          </cell>
        </row>
        <row r="1724">
          <cell r="A1724">
            <v>523490</v>
          </cell>
          <cell r="B1724" t="str">
            <v>عبير ذياب</v>
          </cell>
          <cell r="C1724" t="str">
            <v>محمد</v>
          </cell>
          <cell r="D1724" t="str">
            <v>فاطمه</v>
          </cell>
          <cell r="E1724" t="str">
            <v>الرابعة</v>
          </cell>
          <cell r="F1724" t="str">
            <v/>
          </cell>
        </row>
        <row r="1725">
          <cell r="A1725">
            <v>523493</v>
          </cell>
          <cell r="B1725" t="str">
            <v>عدنان مغربي</v>
          </cell>
          <cell r="C1725" t="str">
            <v>نادر</v>
          </cell>
          <cell r="D1725" t="str">
            <v>تهاني</v>
          </cell>
          <cell r="E1725" t="str">
            <v>الثالثة</v>
          </cell>
          <cell r="F1725" t="str">
            <v>مستنفذ فصل اول 2023-2024</v>
          </cell>
        </row>
        <row r="1726">
          <cell r="A1726">
            <v>523497</v>
          </cell>
          <cell r="B1726" t="str">
            <v>عفاف الدبس</v>
          </cell>
          <cell r="C1726" t="str">
            <v>رغيد</v>
          </cell>
          <cell r="D1726" t="str">
            <v>تهاني</v>
          </cell>
          <cell r="E1726" t="str">
            <v>الثالثة</v>
          </cell>
          <cell r="F1726" t="str">
            <v>مستنفذ فصل اول 2023-2024</v>
          </cell>
        </row>
        <row r="1727">
          <cell r="A1727">
            <v>523498</v>
          </cell>
          <cell r="B1727" t="str">
            <v>عفاف سلمان</v>
          </cell>
          <cell r="C1727" t="str">
            <v>محمد</v>
          </cell>
          <cell r="D1727" t="str">
            <v>نوال</v>
          </cell>
          <cell r="E1727" t="str">
            <v>الثا نية</v>
          </cell>
          <cell r="F1727" t="str">
            <v/>
          </cell>
        </row>
        <row r="1728">
          <cell r="A1728">
            <v>523499</v>
          </cell>
          <cell r="B1728" t="str">
            <v>عفاف عباس</v>
          </cell>
          <cell r="C1728" t="str">
            <v>عبدالرزاق</v>
          </cell>
          <cell r="D1728" t="str">
            <v>تفيده</v>
          </cell>
          <cell r="E1728" t="str">
            <v>الرابعة</v>
          </cell>
          <cell r="F1728" t="str">
            <v/>
          </cell>
        </row>
        <row r="1729">
          <cell r="A1729">
            <v>523504</v>
          </cell>
          <cell r="B1729" t="str">
            <v>عفراء عبد النبي</v>
          </cell>
          <cell r="C1729" t="str">
            <v>محمد</v>
          </cell>
          <cell r="D1729" t="str">
            <v>حمده</v>
          </cell>
          <cell r="E1729" t="str">
            <v>الرابعة</v>
          </cell>
          <cell r="F1729" t="str">
            <v/>
          </cell>
        </row>
        <row r="1730">
          <cell r="A1730">
            <v>523507</v>
          </cell>
          <cell r="B1730" t="str">
            <v>علا الحمدان</v>
          </cell>
          <cell r="C1730" t="str">
            <v xml:space="preserve">احمد </v>
          </cell>
          <cell r="D1730" t="str">
            <v>حنان</v>
          </cell>
          <cell r="E1730" t="str">
            <v>الثالثة</v>
          </cell>
          <cell r="F1730" t="str">
            <v/>
          </cell>
        </row>
        <row r="1731">
          <cell r="A1731">
            <v>523508</v>
          </cell>
          <cell r="B1731" t="str">
            <v>علا الدريبي</v>
          </cell>
          <cell r="C1731" t="str">
            <v>عبد الحكيم</v>
          </cell>
          <cell r="D1731" t="str">
            <v>ايمان</v>
          </cell>
          <cell r="E1731" t="str">
            <v>الرابعة</v>
          </cell>
          <cell r="F1731" t="str">
            <v/>
          </cell>
        </row>
        <row r="1732">
          <cell r="A1732">
            <v>523509</v>
          </cell>
          <cell r="B1732" t="str">
            <v>علا الرفاعي</v>
          </cell>
          <cell r="C1732" t="str">
            <v>كمال</v>
          </cell>
          <cell r="D1732" t="str">
            <v>منى</v>
          </cell>
          <cell r="E1732" t="str">
            <v>الرابعة</v>
          </cell>
          <cell r="F1732" t="str">
            <v/>
          </cell>
        </row>
        <row r="1733">
          <cell r="A1733">
            <v>523510</v>
          </cell>
          <cell r="B1733" t="str">
            <v>علا السكافي</v>
          </cell>
          <cell r="C1733" t="str">
            <v/>
          </cell>
          <cell r="D1733" t="str">
            <v/>
          </cell>
          <cell r="E1733" t="str">
            <v>الرابعة</v>
          </cell>
          <cell r="F1733" t="str">
            <v/>
          </cell>
        </row>
        <row r="1734">
          <cell r="A1734">
            <v>523511</v>
          </cell>
          <cell r="B1734" t="str">
            <v>علا السيداه</v>
          </cell>
          <cell r="C1734" t="str">
            <v>زياد</v>
          </cell>
          <cell r="D1734" t="str">
            <v>خوله</v>
          </cell>
          <cell r="E1734" t="str">
            <v>الثالثة</v>
          </cell>
          <cell r="F1734" t="str">
            <v>مستنفذ فصل اول 2023-2024</v>
          </cell>
        </row>
        <row r="1735">
          <cell r="A1735">
            <v>523515</v>
          </cell>
          <cell r="B1735" t="str">
            <v>علا مظلوم</v>
          </cell>
          <cell r="C1735" t="str">
            <v>بشار</v>
          </cell>
          <cell r="D1735" t="str">
            <v>ايمان</v>
          </cell>
          <cell r="E1735" t="str">
            <v>الثالثة</v>
          </cell>
          <cell r="F1735" t="str">
            <v/>
          </cell>
        </row>
        <row r="1736">
          <cell r="A1736">
            <v>523523</v>
          </cell>
          <cell r="B1736" t="str">
            <v>غادة فرج</v>
          </cell>
          <cell r="C1736" t="str">
            <v>جاد الله</v>
          </cell>
          <cell r="D1736" t="str">
            <v>نايفه</v>
          </cell>
          <cell r="E1736" t="str">
            <v>الثالثة</v>
          </cell>
          <cell r="F1736" t="str">
            <v/>
          </cell>
        </row>
        <row r="1737">
          <cell r="A1737">
            <v>523525</v>
          </cell>
          <cell r="B1737" t="str">
            <v>غالية الأكرمي</v>
          </cell>
          <cell r="C1737" t="str">
            <v>فاروق</v>
          </cell>
          <cell r="D1737" t="str">
            <v>فادية</v>
          </cell>
          <cell r="E1737" t="str">
            <v>الرابعة</v>
          </cell>
          <cell r="F1737" t="str">
            <v/>
          </cell>
        </row>
        <row r="1738">
          <cell r="A1738">
            <v>523526</v>
          </cell>
          <cell r="B1738" t="str">
            <v>غالية الحلاق</v>
          </cell>
          <cell r="C1738" t="str">
            <v>زهير</v>
          </cell>
          <cell r="D1738" t="str">
            <v>ابتسام</v>
          </cell>
          <cell r="E1738" t="str">
            <v>الرابعة</v>
          </cell>
          <cell r="F1738" t="str">
            <v/>
          </cell>
        </row>
        <row r="1739">
          <cell r="A1739">
            <v>523527</v>
          </cell>
          <cell r="B1739" t="str">
            <v>غاليه المجذوب</v>
          </cell>
          <cell r="C1739" t="str">
            <v>محمود</v>
          </cell>
          <cell r="D1739" t="str">
            <v>لينا</v>
          </cell>
          <cell r="E1739" t="str">
            <v>الاولى</v>
          </cell>
          <cell r="F1739" t="str">
            <v/>
          </cell>
        </row>
        <row r="1740">
          <cell r="A1740">
            <v>523529</v>
          </cell>
          <cell r="B1740" t="str">
            <v>غاليه عرب الحلبي</v>
          </cell>
          <cell r="C1740" t="str">
            <v>محمدجمال</v>
          </cell>
          <cell r="D1740" t="str">
            <v>منى</v>
          </cell>
          <cell r="E1740" t="str">
            <v>الرابعة</v>
          </cell>
          <cell r="F1740" t="str">
            <v/>
          </cell>
        </row>
        <row r="1741">
          <cell r="A1741">
            <v>523538</v>
          </cell>
          <cell r="B1741" t="str">
            <v>غفران البغدادي</v>
          </cell>
          <cell r="C1741" t="str">
            <v>موسى</v>
          </cell>
          <cell r="D1741" t="str">
            <v>عيشه</v>
          </cell>
          <cell r="E1741" t="str">
            <v>الربعة حديث</v>
          </cell>
          <cell r="F1741" t="str">
            <v/>
          </cell>
        </row>
        <row r="1742">
          <cell r="A1742">
            <v>523540</v>
          </cell>
          <cell r="B1742" t="str">
            <v>غفران زين</v>
          </cell>
          <cell r="C1742" t="str">
            <v>محمد</v>
          </cell>
          <cell r="D1742" t="str">
            <v>سمر</v>
          </cell>
          <cell r="E1742" t="str">
            <v>الرابعة</v>
          </cell>
          <cell r="F1742" t="str">
            <v/>
          </cell>
        </row>
        <row r="1743">
          <cell r="A1743">
            <v>523541</v>
          </cell>
          <cell r="B1743" t="str">
            <v>غفران شبعاني</v>
          </cell>
          <cell r="C1743" t="str">
            <v>سامر</v>
          </cell>
          <cell r="D1743" t="str">
            <v>نهى</v>
          </cell>
          <cell r="E1743" t="str">
            <v>الثالثة</v>
          </cell>
          <cell r="F1743" t="str">
            <v/>
          </cell>
        </row>
        <row r="1744">
          <cell r="A1744">
            <v>523546</v>
          </cell>
          <cell r="B1744" t="str">
            <v>غفران نقرش فهده</v>
          </cell>
          <cell r="C1744" t="str">
            <v>خالد</v>
          </cell>
          <cell r="D1744" t="str">
            <v>عليا</v>
          </cell>
          <cell r="E1744" t="str">
            <v>الثالثة</v>
          </cell>
          <cell r="F1744" t="str">
            <v>مستنفذ فصل اول 2023-2024</v>
          </cell>
        </row>
        <row r="1745">
          <cell r="A1745">
            <v>523551</v>
          </cell>
          <cell r="B1745" t="str">
            <v>غيداء الصالح</v>
          </cell>
          <cell r="C1745" t="str">
            <v>علي</v>
          </cell>
          <cell r="D1745" t="str">
            <v>يسرى</v>
          </cell>
          <cell r="E1745" t="str">
            <v>الثالثة</v>
          </cell>
          <cell r="F1745" t="str">
            <v/>
          </cell>
        </row>
        <row r="1746">
          <cell r="A1746">
            <v>523553</v>
          </cell>
          <cell r="B1746" t="str">
            <v>غيداء زهر الدين</v>
          </cell>
          <cell r="C1746" t="str">
            <v>محفوظ</v>
          </cell>
          <cell r="D1746" t="str">
            <v>هيام</v>
          </cell>
          <cell r="E1746" t="str">
            <v>الثالثة</v>
          </cell>
          <cell r="F1746" t="str">
            <v/>
          </cell>
        </row>
        <row r="1747">
          <cell r="A1747">
            <v>523555</v>
          </cell>
          <cell r="B1747" t="str">
            <v>فاتن حماد</v>
          </cell>
          <cell r="C1747" t="str">
            <v>فؤاد</v>
          </cell>
          <cell r="D1747" t="str">
            <v>ناديا</v>
          </cell>
          <cell r="E1747" t="str">
            <v>الربعة حديث</v>
          </cell>
          <cell r="F1747" t="str">
            <v/>
          </cell>
        </row>
        <row r="1748">
          <cell r="A1748">
            <v>523557</v>
          </cell>
          <cell r="B1748" t="str">
            <v>فاتن زين</v>
          </cell>
          <cell r="C1748" t="str">
            <v>حسين</v>
          </cell>
          <cell r="D1748" t="str">
            <v>فاديا</v>
          </cell>
          <cell r="E1748" t="str">
            <v>الرابعة</v>
          </cell>
          <cell r="F1748" t="str">
            <v/>
          </cell>
        </row>
        <row r="1749">
          <cell r="A1749">
            <v>523560</v>
          </cell>
          <cell r="B1749" t="str">
            <v>فاديا جومر</v>
          </cell>
          <cell r="C1749" t="str">
            <v>احمد</v>
          </cell>
          <cell r="D1749" t="str">
            <v>عبيدة</v>
          </cell>
          <cell r="E1749" t="str">
            <v>الثالثة</v>
          </cell>
          <cell r="F1749" t="str">
            <v/>
          </cell>
        </row>
        <row r="1750">
          <cell r="A1750">
            <v>523563</v>
          </cell>
          <cell r="B1750" t="str">
            <v>فاطمة الشيحاوي</v>
          </cell>
          <cell r="C1750" t="str">
            <v>محمد</v>
          </cell>
          <cell r="D1750" t="str">
            <v>خديجة</v>
          </cell>
          <cell r="E1750" t="str">
            <v>الرابعة</v>
          </cell>
          <cell r="F1750" t="str">
            <v/>
          </cell>
        </row>
        <row r="1751">
          <cell r="A1751">
            <v>523564</v>
          </cell>
          <cell r="B1751" t="str">
            <v>فاطمه العلوش</v>
          </cell>
          <cell r="C1751" t="str">
            <v>صالح</v>
          </cell>
          <cell r="D1751" t="str">
            <v>يازي</v>
          </cell>
          <cell r="E1751" t="str">
            <v>الثانية حديث</v>
          </cell>
          <cell r="F1751" t="str">
            <v/>
          </cell>
        </row>
        <row r="1752">
          <cell r="A1752">
            <v>523565</v>
          </cell>
          <cell r="B1752" t="str">
            <v>فاطمة صالح</v>
          </cell>
          <cell r="C1752" t="str">
            <v>محمد</v>
          </cell>
          <cell r="D1752" t="str">
            <v>امنة</v>
          </cell>
          <cell r="E1752" t="str">
            <v>الرابعة</v>
          </cell>
          <cell r="F1752" t="str">
            <v/>
          </cell>
        </row>
        <row r="1753">
          <cell r="A1753">
            <v>523570</v>
          </cell>
          <cell r="B1753" t="str">
            <v>فاطمه الخطيب</v>
          </cell>
          <cell r="C1753" t="str">
            <v>موفق</v>
          </cell>
          <cell r="D1753" t="str">
            <v>بدريه</v>
          </cell>
          <cell r="E1753" t="str">
            <v>الرابعة</v>
          </cell>
          <cell r="F1753" t="str">
            <v/>
          </cell>
        </row>
        <row r="1754">
          <cell r="A1754">
            <v>523576</v>
          </cell>
          <cell r="B1754" t="str">
            <v>فاطمه العيلان</v>
          </cell>
          <cell r="C1754" t="str">
            <v>بدعي</v>
          </cell>
          <cell r="D1754" t="str">
            <v>صيته</v>
          </cell>
          <cell r="E1754" t="str">
            <v>الثالثة</v>
          </cell>
          <cell r="F1754" t="str">
            <v/>
          </cell>
        </row>
        <row r="1755">
          <cell r="A1755">
            <v>523578</v>
          </cell>
          <cell r="B1755" t="str">
            <v>فاطمه القادري</v>
          </cell>
          <cell r="C1755" t="str">
            <v>ابراهيم</v>
          </cell>
          <cell r="D1755" t="str">
            <v>سحر</v>
          </cell>
          <cell r="E1755" t="str">
            <v>الثالثة</v>
          </cell>
          <cell r="F1755" t="str">
            <v/>
          </cell>
        </row>
        <row r="1756">
          <cell r="A1756">
            <v>523579</v>
          </cell>
          <cell r="B1756" t="str">
            <v>فاطمه النور</v>
          </cell>
          <cell r="C1756" t="str">
            <v>عثمان</v>
          </cell>
          <cell r="D1756" t="str">
            <v>انعام</v>
          </cell>
          <cell r="E1756" t="str">
            <v>الثالثة</v>
          </cell>
          <cell r="F1756" t="str">
            <v/>
          </cell>
        </row>
        <row r="1757">
          <cell r="A1757">
            <v>523589</v>
          </cell>
          <cell r="B1757" t="str">
            <v>فاطمه شله</v>
          </cell>
          <cell r="C1757" t="str">
            <v>نعيم</v>
          </cell>
          <cell r="D1757" t="str">
            <v>دلال</v>
          </cell>
          <cell r="E1757" t="str">
            <v>الثالثة</v>
          </cell>
          <cell r="F1757" t="str">
            <v/>
          </cell>
        </row>
        <row r="1758">
          <cell r="A1758">
            <v>523590</v>
          </cell>
          <cell r="B1758" t="str">
            <v>فاطمه ليلا</v>
          </cell>
          <cell r="C1758" t="str">
            <v>عبدالحميد</v>
          </cell>
          <cell r="D1758" t="str">
            <v>ابتسام</v>
          </cell>
          <cell r="E1758" t="str">
            <v>الثاتية</v>
          </cell>
          <cell r="F1758" t="str">
            <v/>
          </cell>
        </row>
        <row r="1759">
          <cell r="A1759">
            <v>523592</v>
          </cell>
          <cell r="B1759" t="str">
            <v>فتحية بشير</v>
          </cell>
          <cell r="C1759" t="str">
            <v>احمد</v>
          </cell>
          <cell r="D1759" t="str">
            <v>عائشة</v>
          </cell>
          <cell r="E1759" t="str">
            <v>الرابعة</v>
          </cell>
          <cell r="F1759" t="str">
            <v/>
          </cell>
        </row>
        <row r="1760">
          <cell r="A1760">
            <v>523593</v>
          </cell>
          <cell r="B1760" t="str">
            <v>فتون وكيل</v>
          </cell>
          <cell r="C1760" t="str">
            <v>وليد</v>
          </cell>
          <cell r="D1760" t="str">
            <v>باسمه</v>
          </cell>
          <cell r="E1760" t="str">
            <v>الرابعة</v>
          </cell>
          <cell r="F1760" t="str">
            <v/>
          </cell>
        </row>
        <row r="1761">
          <cell r="A1761">
            <v>523596</v>
          </cell>
          <cell r="B1761" t="str">
            <v>فرح غانم</v>
          </cell>
          <cell r="C1761" t="str">
            <v>فيصل</v>
          </cell>
          <cell r="D1761" t="str">
            <v>نجاح</v>
          </cell>
          <cell r="E1761" t="str">
            <v>الثالثة</v>
          </cell>
          <cell r="F1761" t="str">
            <v/>
          </cell>
        </row>
        <row r="1762">
          <cell r="A1762">
            <v>523597</v>
          </cell>
          <cell r="B1762" t="str">
            <v>فرح مطر</v>
          </cell>
          <cell r="C1762" t="str">
            <v>وليد</v>
          </cell>
          <cell r="D1762" t="str">
            <v>رجاء</v>
          </cell>
          <cell r="E1762" t="str">
            <v>الثا نية</v>
          </cell>
          <cell r="F1762" t="str">
            <v/>
          </cell>
        </row>
        <row r="1763">
          <cell r="A1763">
            <v>523599</v>
          </cell>
          <cell r="B1763" t="str">
            <v>فضه الحسن</v>
          </cell>
          <cell r="C1763" t="str">
            <v>جمال</v>
          </cell>
          <cell r="D1763" t="str">
            <v>حمده</v>
          </cell>
          <cell r="E1763" t="str">
            <v>الرابعة</v>
          </cell>
          <cell r="F1763" t="str">
            <v/>
          </cell>
        </row>
        <row r="1764">
          <cell r="A1764">
            <v>523602</v>
          </cell>
          <cell r="B1764" t="str">
            <v>قمر القصار</v>
          </cell>
          <cell r="C1764" t="str">
            <v>منذر</v>
          </cell>
          <cell r="D1764" t="str">
            <v>حنان</v>
          </cell>
          <cell r="E1764" t="str">
            <v>الثالثة</v>
          </cell>
          <cell r="F1764" t="str">
            <v/>
          </cell>
        </row>
        <row r="1765">
          <cell r="A1765">
            <v>523608</v>
          </cell>
          <cell r="B1765" t="str">
            <v>قمر غنام</v>
          </cell>
          <cell r="C1765" t="str">
            <v>محمود</v>
          </cell>
          <cell r="D1765" t="str">
            <v>سلوى</v>
          </cell>
          <cell r="E1765" t="str">
            <v>الرابعة</v>
          </cell>
          <cell r="F1765" t="str">
            <v/>
          </cell>
        </row>
        <row r="1766">
          <cell r="A1766">
            <v>523609</v>
          </cell>
          <cell r="B1766" t="str">
            <v>كاترين صقر</v>
          </cell>
          <cell r="C1766" t="str">
            <v>رياض</v>
          </cell>
          <cell r="D1766" t="str">
            <v>تفيده</v>
          </cell>
          <cell r="E1766" t="str">
            <v>الثالثة</v>
          </cell>
          <cell r="F1766" t="str">
            <v/>
          </cell>
        </row>
        <row r="1767">
          <cell r="A1767">
            <v>523610</v>
          </cell>
          <cell r="B1767" t="str">
            <v>كارلا العجم</v>
          </cell>
          <cell r="C1767" t="str">
            <v>يوسف</v>
          </cell>
          <cell r="D1767" t="str">
            <v>ميرنا</v>
          </cell>
          <cell r="E1767" t="str">
            <v>الثالثة</v>
          </cell>
          <cell r="F1767" t="str">
            <v/>
          </cell>
        </row>
        <row r="1768">
          <cell r="A1768">
            <v>523611</v>
          </cell>
          <cell r="B1768" t="str">
            <v>كارول ابراهيم</v>
          </cell>
          <cell r="C1768" t="str">
            <v>سامر</v>
          </cell>
          <cell r="D1768" t="str">
            <v>هيام</v>
          </cell>
          <cell r="E1768" t="str">
            <v>الثالثة</v>
          </cell>
          <cell r="F1768" t="str">
            <v/>
          </cell>
        </row>
        <row r="1769">
          <cell r="A1769">
            <v>523623</v>
          </cell>
          <cell r="B1769" t="str">
            <v>لانا الحموي</v>
          </cell>
          <cell r="C1769" t="str">
            <v>عدنان</v>
          </cell>
          <cell r="D1769" t="str">
            <v>نجاح</v>
          </cell>
          <cell r="E1769" t="str">
            <v>الثا نية</v>
          </cell>
          <cell r="F1769" t="str">
            <v/>
          </cell>
        </row>
        <row r="1770">
          <cell r="A1770">
            <v>523628</v>
          </cell>
          <cell r="B1770" t="str">
            <v>لبانه حسن</v>
          </cell>
          <cell r="C1770" t="str">
            <v>اسامه</v>
          </cell>
          <cell r="D1770" t="str">
            <v>مريم</v>
          </cell>
          <cell r="E1770" t="str">
            <v>الربعة حديث</v>
          </cell>
          <cell r="F1770" t="str">
            <v/>
          </cell>
        </row>
        <row r="1771">
          <cell r="A1771">
            <v>523630</v>
          </cell>
          <cell r="B1771" t="str">
            <v>لبنى الموسى</v>
          </cell>
          <cell r="C1771" t="str">
            <v>ناجي</v>
          </cell>
          <cell r="D1771" t="str">
            <v>وفاء</v>
          </cell>
          <cell r="E1771" t="str">
            <v>الرابعة</v>
          </cell>
          <cell r="F1771" t="str">
            <v/>
          </cell>
        </row>
        <row r="1772">
          <cell r="A1772">
            <v>523631</v>
          </cell>
          <cell r="B1772" t="str">
            <v>لبنى سباهي ارناؤوط</v>
          </cell>
          <cell r="C1772" t="str">
            <v>محمد كامل</v>
          </cell>
          <cell r="D1772" t="str">
            <v>بيان</v>
          </cell>
          <cell r="E1772" t="str">
            <v>الرابعة</v>
          </cell>
          <cell r="F1772" t="str">
            <v/>
          </cell>
        </row>
        <row r="1773">
          <cell r="A1773">
            <v>523634</v>
          </cell>
          <cell r="B1773" t="str">
            <v>لجين يونس</v>
          </cell>
          <cell r="C1773" t="str">
            <v>حسن</v>
          </cell>
          <cell r="D1773" t="str">
            <v>سهام</v>
          </cell>
          <cell r="E1773" t="str">
            <v>الرابعة</v>
          </cell>
          <cell r="F1773" t="str">
            <v/>
          </cell>
        </row>
        <row r="1774">
          <cell r="A1774">
            <v>523635</v>
          </cell>
          <cell r="B1774" t="str">
            <v>لطيفه طلب</v>
          </cell>
          <cell r="C1774" t="str">
            <v>عبداللطيف</v>
          </cell>
          <cell r="D1774" t="str">
            <v>اعتدال</v>
          </cell>
          <cell r="E1774" t="str">
            <v>الثالثة</v>
          </cell>
          <cell r="F1774" t="str">
            <v/>
          </cell>
        </row>
        <row r="1775">
          <cell r="A1775">
            <v>523637</v>
          </cell>
          <cell r="B1775" t="str">
            <v>لما السلوم</v>
          </cell>
          <cell r="C1775" t="str">
            <v>غسان</v>
          </cell>
          <cell r="D1775" t="str">
            <v>وفاء</v>
          </cell>
          <cell r="E1775" t="str">
            <v>الرابعة</v>
          </cell>
          <cell r="F1775" t="str">
            <v/>
          </cell>
        </row>
        <row r="1776">
          <cell r="A1776">
            <v>523639</v>
          </cell>
          <cell r="B1776" t="str">
            <v>لمى سبح</v>
          </cell>
          <cell r="C1776" t="str">
            <v>أيمن</v>
          </cell>
          <cell r="D1776" t="str">
            <v>صباح</v>
          </cell>
          <cell r="E1776" t="str">
            <v>الثالثة</v>
          </cell>
          <cell r="F1776" t="str">
            <v/>
          </cell>
        </row>
        <row r="1777">
          <cell r="A1777">
            <v>523643</v>
          </cell>
          <cell r="B1777" t="str">
            <v>لميس حمزه</v>
          </cell>
          <cell r="C1777" t="str">
            <v>محمد</v>
          </cell>
          <cell r="D1777" t="str">
            <v>ورده</v>
          </cell>
          <cell r="E1777" t="str">
            <v>الثاتية</v>
          </cell>
          <cell r="F1777" t="str">
            <v/>
          </cell>
        </row>
        <row r="1778">
          <cell r="A1778">
            <v>523646</v>
          </cell>
          <cell r="B1778" t="str">
            <v>لوسي الطه</v>
          </cell>
          <cell r="C1778" t="str">
            <v>عبدالمنعم</v>
          </cell>
          <cell r="D1778" t="str">
            <v>حنان</v>
          </cell>
          <cell r="E1778" t="str">
            <v>الثالثة</v>
          </cell>
          <cell r="F1778" t="str">
            <v>مستنفذ فصل اول 2023-2024</v>
          </cell>
        </row>
        <row r="1779">
          <cell r="A1779">
            <v>523649</v>
          </cell>
          <cell r="B1779" t="str">
            <v>ليالي القاق</v>
          </cell>
          <cell r="C1779" t="str">
            <v>احمد</v>
          </cell>
          <cell r="D1779" t="str">
            <v>هيفاء</v>
          </cell>
          <cell r="E1779" t="str">
            <v>الثالثة</v>
          </cell>
          <cell r="F1779" t="str">
            <v/>
          </cell>
        </row>
        <row r="1780">
          <cell r="A1780">
            <v>523650</v>
          </cell>
          <cell r="B1780" t="str">
            <v>ليلاس البرادعي</v>
          </cell>
          <cell r="C1780" t="str">
            <v>محمود</v>
          </cell>
          <cell r="D1780" t="str">
            <v>دانيا</v>
          </cell>
          <cell r="E1780" t="str">
            <v>الثاتية</v>
          </cell>
          <cell r="F1780" t="str">
            <v/>
          </cell>
        </row>
        <row r="1781">
          <cell r="A1781">
            <v>523651</v>
          </cell>
          <cell r="B1781" t="str">
            <v>ليلى التحفه</v>
          </cell>
          <cell r="C1781" t="str">
            <v>مسلم</v>
          </cell>
          <cell r="D1781" t="str">
            <v>سمر</v>
          </cell>
          <cell r="E1781" t="str">
            <v>الرابعة</v>
          </cell>
          <cell r="F1781" t="str">
            <v/>
          </cell>
        </row>
        <row r="1782">
          <cell r="A1782">
            <v>523653</v>
          </cell>
          <cell r="B1782" t="str">
            <v>ليلى حسن</v>
          </cell>
          <cell r="C1782" t="str">
            <v xml:space="preserve">منجد </v>
          </cell>
          <cell r="D1782" t="str">
            <v>سهام</v>
          </cell>
          <cell r="E1782" t="str">
            <v>الثا نية</v>
          </cell>
          <cell r="F1782" t="str">
            <v/>
          </cell>
        </row>
        <row r="1783">
          <cell r="A1783">
            <v>523654</v>
          </cell>
          <cell r="B1783" t="str">
            <v>ليلى عرار</v>
          </cell>
          <cell r="C1783" t="str">
            <v>محمد ياسين</v>
          </cell>
          <cell r="D1783" t="str">
            <v>روضه</v>
          </cell>
          <cell r="E1783" t="str">
            <v>الرابعة</v>
          </cell>
          <cell r="F1783" t="str">
            <v/>
          </cell>
        </row>
        <row r="1784">
          <cell r="A1784">
            <v>523655</v>
          </cell>
          <cell r="B1784" t="str">
            <v>ليلى عزاوي</v>
          </cell>
          <cell r="C1784" t="str">
            <v>جاسم</v>
          </cell>
          <cell r="D1784" t="str">
            <v>ريشة</v>
          </cell>
          <cell r="E1784" t="str">
            <v>الرابعة</v>
          </cell>
          <cell r="F1784" t="str">
            <v/>
          </cell>
        </row>
        <row r="1785">
          <cell r="A1785">
            <v>523656</v>
          </cell>
          <cell r="B1785" t="str">
            <v>ليلى قاسو</v>
          </cell>
          <cell r="C1785" t="str">
            <v>محمد وليد</v>
          </cell>
          <cell r="D1785" t="str">
            <v>ملك</v>
          </cell>
          <cell r="E1785" t="str">
            <v>الثا نية</v>
          </cell>
          <cell r="F1785" t="str">
            <v/>
          </cell>
        </row>
        <row r="1786">
          <cell r="A1786">
            <v>523660</v>
          </cell>
          <cell r="B1786" t="str">
            <v>لينا البلخي</v>
          </cell>
          <cell r="C1786" t="str">
            <v>عبدو</v>
          </cell>
          <cell r="D1786" t="str">
            <v>هاديا</v>
          </cell>
          <cell r="E1786" t="str">
            <v>الثاتية</v>
          </cell>
          <cell r="F1786" t="str">
            <v/>
          </cell>
        </row>
        <row r="1787">
          <cell r="A1787">
            <v>523662</v>
          </cell>
          <cell r="B1787" t="str">
            <v>لينا الزعبي</v>
          </cell>
          <cell r="C1787" t="str">
            <v>احمد نشأت</v>
          </cell>
          <cell r="D1787" t="str">
            <v>نجات</v>
          </cell>
          <cell r="E1787" t="str">
            <v>الثالثة</v>
          </cell>
          <cell r="F1787" t="str">
            <v/>
          </cell>
        </row>
        <row r="1788">
          <cell r="A1788">
            <v>523666</v>
          </cell>
          <cell r="B1788" t="str">
            <v>لينا واكد</v>
          </cell>
          <cell r="C1788" t="str">
            <v>هيثم</v>
          </cell>
          <cell r="D1788" t="str">
            <v>وفاء</v>
          </cell>
          <cell r="E1788" t="str">
            <v>الثالثة</v>
          </cell>
          <cell r="F1788" t="str">
            <v/>
          </cell>
        </row>
        <row r="1789">
          <cell r="A1789">
            <v>523670</v>
          </cell>
          <cell r="B1789" t="str">
            <v>ماري شعبان</v>
          </cell>
          <cell r="C1789" t="str">
            <v>قصي</v>
          </cell>
          <cell r="D1789" t="str">
            <v>ميادة</v>
          </cell>
          <cell r="E1789" t="str">
            <v>الرابعة</v>
          </cell>
          <cell r="F1789" t="str">
            <v/>
          </cell>
        </row>
        <row r="1790">
          <cell r="A1790">
            <v>523686</v>
          </cell>
          <cell r="B1790" t="str">
            <v>محمد العلان</v>
          </cell>
          <cell r="C1790" t="str">
            <v>احمد</v>
          </cell>
          <cell r="D1790" t="str">
            <v>خديجه</v>
          </cell>
          <cell r="E1790" t="str">
            <v>الثا نية</v>
          </cell>
          <cell r="F1790" t="str">
            <v/>
          </cell>
        </row>
        <row r="1791">
          <cell r="A1791">
            <v>523688</v>
          </cell>
          <cell r="B1791" t="str">
            <v>محمد خليل الحاج علي</v>
          </cell>
          <cell r="C1791" t="str">
            <v>نضال</v>
          </cell>
          <cell r="D1791" t="str">
            <v>تركيه</v>
          </cell>
          <cell r="E1791" t="str">
            <v>الرابعة</v>
          </cell>
          <cell r="F1791" t="str">
            <v/>
          </cell>
        </row>
        <row r="1792">
          <cell r="A1792">
            <v>523690</v>
          </cell>
          <cell r="B1792" t="str">
            <v>محمد معاذ حوراني</v>
          </cell>
          <cell r="C1792" t="str">
            <v xml:space="preserve">كمال </v>
          </cell>
          <cell r="D1792" t="str">
            <v>ندى</v>
          </cell>
          <cell r="E1792" t="str">
            <v>الثالثة</v>
          </cell>
          <cell r="F1792" t="str">
            <v/>
          </cell>
        </row>
        <row r="1793">
          <cell r="A1793">
            <v>523693</v>
          </cell>
          <cell r="B1793" t="str">
            <v>مرام البردقاني</v>
          </cell>
          <cell r="C1793" t="str">
            <v>محمد بسام</v>
          </cell>
          <cell r="D1793" t="str">
            <v>هيفاء</v>
          </cell>
          <cell r="E1793" t="str">
            <v>الثاتية</v>
          </cell>
          <cell r="F1793" t="str">
            <v/>
          </cell>
        </row>
        <row r="1794">
          <cell r="A1794">
            <v>523695</v>
          </cell>
          <cell r="B1794" t="str">
            <v>مرام المحمد</v>
          </cell>
          <cell r="C1794" t="str">
            <v>احمد</v>
          </cell>
          <cell r="D1794" t="str">
            <v>نهاد</v>
          </cell>
          <cell r="E1794" t="str">
            <v>الرابعة</v>
          </cell>
          <cell r="F1794" t="str">
            <v/>
          </cell>
        </row>
        <row r="1795">
          <cell r="A1795">
            <v>523697</v>
          </cell>
          <cell r="B1795" t="str">
            <v>مرام بريك</v>
          </cell>
          <cell r="C1795" t="str">
            <v>عماد</v>
          </cell>
          <cell r="D1795" t="str">
            <v>ناديا</v>
          </cell>
          <cell r="E1795" t="str">
            <v>الرابعة</v>
          </cell>
          <cell r="F1795" t="str">
            <v/>
          </cell>
        </row>
        <row r="1796">
          <cell r="A1796">
            <v>523698</v>
          </cell>
          <cell r="B1796" t="str">
            <v>مرام رزق</v>
          </cell>
          <cell r="C1796" t="str">
            <v>حسان</v>
          </cell>
          <cell r="D1796" t="str">
            <v>هدى</v>
          </cell>
          <cell r="E1796" t="str">
            <v>الثالثة</v>
          </cell>
          <cell r="F1796" t="str">
            <v/>
          </cell>
        </row>
        <row r="1797">
          <cell r="A1797">
            <v>523699</v>
          </cell>
          <cell r="B1797" t="str">
            <v>مرام عامر</v>
          </cell>
          <cell r="C1797" t="str">
            <v>تيسير</v>
          </cell>
          <cell r="D1797" t="str">
            <v>نجاح</v>
          </cell>
          <cell r="E1797" t="str">
            <v>الثاتية</v>
          </cell>
          <cell r="F1797" t="str">
            <v/>
          </cell>
        </row>
        <row r="1798">
          <cell r="A1798">
            <v>523702</v>
          </cell>
          <cell r="B1798" t="str">
            <v>مرح الجباعي</v>
          </cell>
          <cell r="C1798" t="str">
            <v>فداء</v>
          </cell>
          <cell r="D1798" t="str">
            <v>سماح</v>
          </cell>
          <cell r="E1798" t="str">
            <v>الثالثة</v>
          </cell>
          <cell r="F1798" t="str">
            <v/>
          </cell>
        </row>
        <row r="1799">
          <cell r="A1799">
            <v>523703</v>
          </cell>
          <cell r="B1799" t="str">
            <v>مرح الشتار</v>
          </cell>
          <cell r="C1799" t="str">
            <v>نزيه</v>
          </cell>
          <cell r="D1799" t="str">
            <v>اسمهان</v>
          </cell>
          <cell r="E1799" t="str">
            <v>الرابعة</v>
          </cell>
          <cell r="F1799" t="str">
            <v/>
          </cell>
        </row>
        <row r="1800">
          <cell r="A1800">
            <v>523705</v>
          </cell>
          <cell r="B1800" t="str">
            <v>مرح العلي</v>
          </cell>
          <cell r="C1800" t="str">
            <v>عرسان</v>
          </cell>
          <cell r="D1800" t="str">
            <v>فاطمه</v>
          </cell>
          <cell r="E1800" t="str">
            <v>الثا نية</v>
          </cell>
          <cell r="F1800" t="str">
            <v/>
          </cell>
        </row>
        <row r="1801">
          <cell r="A1801">
            <v>523706</v>
          </cell>
          <cell r="B1801" t="str">
            <v>مرح العيسمي</v>
          </cell>
          <cell r="C1801" t="str">
            <v>سليمان</v>
          </cell>
          <cell r="D1801" t="str">
            <v>هدى</v>
          </cell>
          <cell r="E1801" t="str">
            <v>الاولى</v>
          </cell>
          <cell r="F1801" t="str">
            <v/>
          </cell>
        </row>
        <row r="1802">
          <cell r="A1802">
            <v>523707</v>
          </cell>
          <cell r="B1802" t="str">
            <v>مرح احمد</v>
          </cell>
          <cell r="C1802" t="str">
            <v xml:space="preserve">محمد ايمن </v>
          </cell>
          <cell r="D1802" t="str">
            <v>رنا</v>
          </cell>
          <cell r="E1802" t="str">
            <v>الثا نية</v>
          </cell>
          <cell r="F1802" t="str">
            <v/>
          </cell>
        </row>
        <row r="1803">
          <cell r="A1803">
            <v>523708</v>
          </cell>
          <cell r="B1803" t="str">
            <v>مرح درويش</v>
          </cell>
          <cell r="C1803" t="str">
            <v>خالد</v>
          </cell>
          <cell r="D1803" t="str">
            <v>اميره</v>
          </cell>
          <cell r="E1803" t="str">
            <v>الاولى</v>
          </cell>
          <cell r="F1803" t="str">
            <v/>
          </cell>
        </row>
        <row r="1804">
          <cell r="A1804">
            <v>523709</v>
          </cell>
          <cell r="B1804" t="str">
            <v>مرح دوله</v>
          </cell>
          <cell r="C1804" t="str">
            <v>عبد الاله</v>
          </cell>
          <cell r="D1804" t="str">
            <v>سعاد</v>
          </cell>
          <cell r="E1804" t="str">
            <v>الثاتية</v>
          </cell>
          <cell r="F1804" t="str">
            <v/>
          </cell>
        </row>
        <row r="1805">
          <cell r="A1805">
            <v>523713</v>
          </cell>
          <cell r="B1805" t="str">
            <v>مرح صوان</v>
          </cell>
          <cell r="C1805" t="str">
            <v>احمد</v>
          </cell>
          <cell r="D1805" t="str">
            <v>سعاد</v>
          </cell>
          <cell r="E1805" t="str">
            <v>الثالثة</v>
          </cell>
          <cell r="F1805" t="str">
            <v/>
          </cell>
        </row>
        <row r="1806">
          <cell r="A1806">
            <v>523714</v>
          </cell>
          <cell r="B1806" t="str">
            <v>مرح فلوح</v>
          </cell>
          <cell r="C1806" t="str">
            <v>جوهر</v>
          </cell>
          <cell r="D1806" t="str">
            <v>منى</v>
          </cell>
          <cell r="E1806" t="str">
            <v>الرابعة</v>
          </cell>
          <cell r="F1806" t="str">
            <v/>
          </cell>
        </row>
        <row r="1807">
          <cell r="A1807">
            <v>523719</v>
          </cell>
          <cell r="B1807" t="str">
            <v>مروة الفحل</v>
          </cell>
          <cell r="C1807" t="str">
            <v>علي</v>
          </cell>
          <cell r="D1807" t="str">
            <v>مريم</v>
          </cell>
          <cell r="E1807" t="str">
            <v>الرابعة</v>
          </cell>
          <cell r="F1807" t="str">
            <v/>
          </cell>
        </row>
        <row r="1808">
          <cell r="A1808">
            <v>523720</v>
          </cell>
          <cell r="B1808" t="str">
            <v>مروة أبوراس</v>
          </cell>
          <cell r="C1808" t="str">
            <v>محمدوليد</v>
          </cell>
          <cell r="D1808" t="str">
            <v>دلال</v>
          </cell>
          <cell r="E1808" t="str">
            <v>الرابعة</v>
          </cell>
          <cell r="F1808" t="str">
            <v/>
          </cell>
        </row>
        <row r="1809">
          <cell r="A1809">
            <v>523722</v>
          </cell>
          <cell r="B1809" t="str">
            <v>مروه الفريجات</v>
          </cell>
          <cell r="C1809" t="str">
            <v>طليع</v>
          </cell>
          <cell r="D1809" t="str">
            <v>امل</v>
          </cell>
          <cell r="E1809" t="str">
            <v>الثالثة</v>
          </cell>
          <cell r="F1809" t="str">
            <v/>
          </cell>
        </row>
        <row r="1810">
          <cell r="A1810">
            <v>523723</v>
          </cell>
          <cell r="B1810" t="str">
            <v>مروه حميدي</v>
          </cell>
          <cell r="C1810" t="str">
            <v>كدرم</v>
          </cell>
          <cell r="D1810" t="str">
            <v>ثريا</v>
          </cell>
          <cell r="E1810" t="str">
            <v>الثاتية</v>
          </cell>
          <cell r="F1810" t="str">
            <v/>
          </cell>
        </row>
        <row r="1811">
          <cell r="A1811">
            <v>523729</v>
          </cell>
          <cell r="B1811" t="str">
            <v>مريم ابو عوده</v>
          </cell>
          <cell r="C1811" t="str">
            <v>احمد</v>
          </cell>
          <cell r="D1811" t="str">
            <v>حمده</v>
          </cell>
          <cell r="E1811" t="str">
            <v>الثالثة</v>
          </cell>
          <cell r="F1811" t="str">
            <v/>
          </cell>
        </row>
        <row r="1812">
          <cell r="A1812">
            <v>523732</v>
          </cell>
          <cell r="B1812" t="str">
            <v>مريم البطش</v>
          </cell>
          <cell r="C1812" t="str">
            <v>مطانس</v>
          </cell>
          <cell r="D1812" t="str">
            <v>سعاد</v>
          </cell>
          <cell r="E1812" t="str">
            <v>الثالثة حديث</v>
          </cell>
          <cell r="F1812" t="str">
            <v/>
          </cell>
        </row>
        <row r="1813">
          <cell r="A1813">
            <v>523737</v>
          </cell>
          <cell r="B1813" t="str">
            <v>مريم الشحادات</v>
          </cell>
          <cell r="C1813" t="str">
            <v>ماجد</v>
          </cell>
          <cell r="D1813" t="str">
            <v>مها</v>
          </cell>
          <cell r="E1813" t="str">
            <v>الرابعة</v>
          </cell>
          <cell r="F1813" t="str">
            <v/>
          </cell>
        </row>
        <row r="1814">
          <cell r="A1814">
            <v>523738</v>
          </cell>
          <cell r="B1814" t="str">
            <v>مريم الشمالي</v>
          </cell>
          <cell r="C1814" t="str">
            <v>مصطفى</v>
          </cell>
          <cell r="D1814" t="str">
            <v>انتصار</v>
          </cell>
          <cell r="E1814" t="str">
            <v>الثالثة</v>
          </cell>
          <cell r="F1814" t="str">
            <v/>
          </cell>
        </row>
        <row r="1815">
          <cell r="A1815">
            <v>523740</v>
          </cell>
          <cell r="B1815" t="str">
            <v>مريم أباظة</v>
          </cell>
          <cell r="C1815" t="str">
            <v>رضوان</v>
          </cell>
          <cell r="D1815" t="str">
            <v>سهام</v>
          </cell>
          <cell r="E1815" t="str">
            <v>الرابعة</v>
          </cell>
          <cell r="F1815" t="str">
            <v/>
          </cell>
        </row>
        <row r="1816">
          <cell r="A1816">
            <v>523741</v>
          </cell>
          <cell r="B1816" t="str">
            <v>مريم برغلة</v>
          </cell>
          <cell r="C1816" t="str">
            <v>ياسر</v>
          </cell>
          <cell r="D1816" t="str">
            <v>نعمت</v>
          </cell>
          <cell r="E1816" t="str">
            <v>الثالثة</v>
          </cell>
          <cell r="F1816" t="str">
            <v/>
          </cell>
        </row>
        <row r="1817">
          <cell r="A1817">
            <v>523743</v>
          </cell>
          <cell r="B1817" t="str">
            <v>مريم طبيش</v>
          </cell>
          <cell r="C1817" t="str">
            <v>محمود</v>
          </cell>
          <cell r="D1817" t="str">
            <v>فاطمه</v>
          </cell>
          <cell r="E1817" t="str">
            <v>الثا نية</v>
          </cell>
          <cell r="F1817" t="str">
            <v/>
          </cell>
        </row>
        <row r="1818">
          <cell r="A1818">
            <v>523745</v>
          </cell>
          <cell r="B1818" t="str">
            <v>مريم قعدان</v>
          </cell>
          <cell r="C1818" t="str">
            <v>يوسف</v>
          </cell>
          <cell r="D1818" t="str">
            <v>فاطمه</v>
          </cell>
          <cell r="E1818" t="str">
            <v>الثاتية</v>
          </cell>
          <cell r="F1818" t="str">
            <v/>
          </cell>
        </row>
        <row r="1819">
          <cell r="A1819">
            <v>523747</v>
          </cell>
          <cell r="B1819" t="str">
            <v>ملاذ بغدادي</v>
          </cell>
          <cell r="C1819" t="str">
            <v>محمد عاطف</v>
          </cell>
          <cell r="D1819" t="str">
            <v>غاده</v>
          </cell>
          <cell r="E1819" t="str">
            <v>الثالثة</v>
          </cell>
          <cell r="F1819" t="str">
            <v/>
          </cell>
        </row>
        <row r="1820">
          <cell r="A1820">
            <v>523750</v>
          </cell>
          <cell r="B1820" t="str">
            <v>ملك مصمص</v>
          </cell>
          <cell r="C1820" t="str">
            <v>محمد</v>
          </cell>
          <cell r="D1820" t="str">
            <v>امنه</v>
          </cell>
          <cell r="E1820" t="str">
            <v>الرابعة</v>
          </cell>
          <cell r="F1820" t="str">
            <v/>
          </cell>
        </row>
        <row r="1821">
          <cell r="A1821">
            <v>523756</v>
          </cell>
          <cell r="B1821" t="str">
            <v>منال الحاجي</v>
          </cell>
          <cell r="C1821" t="str">
            <v>عمر</v>
          </cell>
          <cell r="D1821" t="str">
            <v>فاطمه</v>
          </cell>
          <cell r="E1821" t="str">
            <v>الثالثة</v>
          </cell>
          <cell r="F1821" t="str">
            <v/>
          </cell>
        </row>
        <row r="1822">
          <cell r="A1822">
            <v>523759</v>
          </cell>
          <cell r="B1822" t="str">
            <v>منال سليمان</v>
          </cell>
          <cell r="C1822" t="str">
            <v>رشيد</v>
          </cell>
          <cell r="D1822" t="str">
            <v>عليا</v>
          </cell>
          <cell r="E1822" t="str">
            <v>الرابعة</v>
          </cell>
          <cell r="F1822" t="str">
            <v/>
          </cell>
        </row>
        <row r="1823">
          <cell r="A1823">
            <v>523760</v>
          </cell>
          <cell r="B1823" t="str">
            <v>منال عباره</v>
          </cell>
          <cell r="C1823" t="str">
            <v>عبدالحميد</v>
          </cell>
          <cell r="D1823" t="str">
            <v>امل</v>
          </cell>
          <cell r="E1823" t="str">
            <v>الثا نية</v>
          </cell>
          <cell r="F1823" t="str">
            <v/>
          </cell>
        </row>
        <row r="1824">
          <cell r="A1824">
            <v>523765</v>
          </cell>
          <cell r="B1824" t="str">
            <v>منى الحميد</v>
          </cell>
          <cell r="C1824" t="str">
            <v>عزيز</v>
          </cell>
          <cell r="D1824" t="str">
            <v>منسيه</v>
          </cell>
          <cell r="E1824" t="str">
            <v>الرابعة</v>
          </cell>
          <cell r="F1824" t="str">
            <v/>
          </cell>
        </row>
        <row r="1825">
          <cell r="A1825">
            <v>523768</v>
          </cell>
          <cell r="B1825" t="str">
            <v>منى حسواني</v>
          </cell>
          <cell r="C1825" t="str">
            <v>نصوح</v>
          </cell>
          <cell r="D1825" t="str">
            <v>ايمان</v>
          </cell>
          <cell r="E1825" t="str">
            <v>الرابعة</v>
          </cell>
          <cell r="F1825" t="str">
            <v/>
          </cell>
        </row>
        <row r="1826">
          <cell r="A1826">
            <v>523770</v>
          </cell>
          <cell r="B1826" t="str">
            <v>منى لباد</v>
          </cell>
          <cell r="C1826" t="str">
            <v>أحمد</v>
          </cell>
          <cell r="D1826" t="str">
            <v>عائشة</v>
          </cell>
          <cell r="E1826" t="str">
            <v>الرابعة</v>
          </cell>
          <cell r="F1826" t="str">
            <v/>
          </cell>
        </row>
        <row r="1827">
          <cell r="A1827">
            <v>523773</v>
          </cell>
          <cell r="B1827" t="str">
            <v>مها مرزه</v>
          </cell>
          <cell r="C1827" t="str">
            <v>محمدسعيد</v>
          </cell>
          <cell r="D1827" t="str">
            <v>هدية</v>
          </cell>
          <cell r="E1827" t="str">
            <v>الرابعة</v>
          </cell>
          <cell r="F1827" t="str">
            <v/>
          </cell>
        </row>
        <row r="1828">
          <cell r="A1828">
            <v>523778</v>
          </cell>
          <cell r="B1828" t="str">
            <v>ميرال اليوسف</v>
          </cell>
          <cell r="C1828" t="str">
            <v>عاصم</v>
          </cell>
          <cell r="D1828" t="str">
            <v>وفاء</v>
          </cell>
          <cell r="E1828" t="str">
            <v>الثالثة</v>
          </cell>
          <cell r="F1828" t="str">
            <v/>
          </cell>
        </row>
        <row r="1829">
          <cell r="A1829">
            <v>523781</v>
          </cell>
          <cell r="B1829" t="str">
            <v>ميرنا ضاحي</v>
          </cell>
          <cell r="C1829" t="str">
            <v>جورج</v>
          </cell>
          <cell r="D1829" t="str">
            <v>دنيا</v>
          </cell>
          <cell r="E1829" t="str">
            <v>الرابعة</v>
          </cell>
          <cell r="F1829" t="str">
            <v/>
          </cell>
        </row>
        <row r="1830">
          <cell r="A1830">
            <v>523782</v>
          </cell>
          <cell r="B1830" t="str">
            <v>ميريانا ملاك</v>
          </cell>
          <cell r="C1830" t="str">
            <v>غازي</v>
          </cell>
          <cell r="D1830" t="str">
            <v>لينا</v>
          </cell>
          <cell r="E1830" t="str">
            <v>الثالثة</v>
          </cell>
          <cell r="F1830" t="str">
            <v/>
          </cell>
        </row>
        <row r="1831">
          <cell r="A1831">
            <v>523783</v>
          </cell>
          <cell r="B1831" t="str">
            <v>ميريلا الحداد</v>
          </cell>
          <cell r="C1831" t="str">
            <v>جهاد</v>
          </cell>
          <cell r="D1831" t="str">
            <v>كنده</v>
          </cell>
          <cell r="E1831" t="str">
            <v>الثاتية</v>
          </cell>
          <cell r="F1831" t="str">
            <v/>
          </cell>
        </row>
        <row r="1832">
          <cell r="A1832">
            <v>523784</v>
          </cell>
          <cell r="B1832" t="str">
            <v>ميس الحريري</v>
          </cell>
          <cell r="C1832" t="str">
            <v>محمود</v>
          </cell>
          <cell r="D1832" t="str">
            <v>جمالات</v>
          </cell>
          <cell r="E1832" t="str">
            <v>الرابعة</v>
          </cell>
          <cell r="F1832" t="str">
            <v/>
          </cell>
        </row>
        <row r="1833">
          <cell r="A1833">
            <v>523786</v>
          </cell>
          <cell r="B1833" t="str">
            <v>ميس حسن</v>
          </cell>
          <cell r="C1833" t="str">
            <v>مرسل</v>
          </cell>
          <cell r="D1833" t="str">
            <v>فوزيه</v>
          </cell>
          <cell r="E1833" t="str">
            <v>الرابعة</v>
          </cell>
          <cell r="F1833" t="str">
            <v/>
          </cell>
        </row>
        <row r="1834">
          <cell r="A1834">
            <v>523787</v>
          </cell>
          <cell r="B1834" t="str">
            <v>ميساء الزعبي</v>
          </cell>
          <cell r="C1834" t="str">
            <v>احمد خير</v>
          </cell>
          <cell r="D1834" t="str">
            <v>فطوم</v>
          </cell>
          <cell r="E1834" t="str">
            <v>الرابعة</v>
          </cell>
          <cell r="F1834" t="str">
            <v/>
          </cell>
        </row>
        <row r="1835">
          <cell r="A1835">
            <v>523788</v>
          </cell>
          <cell r="B1835" t="str">
            <v>ميساء المحمد</v>
          </cell>
          <cell r="C1835" t="str">
            <v>عبدالله</v>
          </cell>
          <cell r="D1835" t="str">
            <v>فاطمة</v>
          </cell>
          <cell r="E1835" t="str">
            <v>الرابعة</v>
          </cell>
          <cell r="F1835" t="str">
            <v/>
          </cell>
        </row>
        <row r="1836">
          <cell r="A1836">
            <v>523789</v>
          </cell>
          <cell r="B1836" t="str">
            <v>ميساء زين الدين</v>
          </cell>
          <cell r="C1836" t="str">
            <v xml:space="preserve">كمال </v>
          </cell>
          <cell r="D1836" t="str">
            <v>فريدة</v>
          </cell>
          <cell r="E1836" t="str">
            <v>الثالثة</v>
          </cell>
          <cell r="F1836" t="str">
            <v/>
          </cell>
        </row>
        <row r="1837">
          <cell r="A1837">
            <v>523791</v>
          </cell>
          <cell r="B1837" t="str">
            <v>ميناء شيخ احمد</v>
          </cell>
          <cell r="C1837" t="str">
            <v>عيسى</v>
          </cell>
          <cell r="D1837" t="str">
            <v>فضه</v>
          </cell>
          <cell r="E1837" t="str">
            <v>الرابعة</v>
          </cell>
          <cell r="F1837" t="str">
            <v/>
          </cell>
        </row>
        <row r="1838">
          <cell r="A1838">
            <v>523793</v>
          </cell>
          <cell r="B1838" t="str">
            <v>نادره الحميدي</v>
          </cell>
          <cell r="C1838" t="str">
            <v>محمد</v>
          </cell>
          <cell r="D1838" t="str">
            <v>منى</v>
          </cell>
          <cell r="E1838" t="str">
            <v>الثالثة</v>
          </cell>
          <cell r="F1838" t="str">
            <v>مستنفذ فصل اول 2023-2024</v>
          </cell>
        </row>
        <row r="1839">
          <cell r="A1839">
            <v>523797</v>
          </cell>
          <cell r="B1839" t="str">
            <v>نادين كنينه</v>
          </cell>
          <cell r="C1839" t="str">
            <v>زياد</v>
          </cell>
          <cell r="D1839" t="str">
            <v>اعتدال</v>
          </cell>
          <cell r="E1839" t="str">
            <v>الرابعة</v>
          </cell>
          <cell r="F1839" t="str">
            <v/>
          </cell>
        </row>
        <row r="1840">
          <cell r="A1840">
            <v>523801</v>
          </cell>
          <cell r="B1840" t="str">
            <v>ناهده ابوفخر</v>
          </cell>
          <cell r="C1840" t="str">
            <v>ناصر</v>
          </cell>
          <cell r="D1840" t="str">
            <v>نعيمه</v>
          </cell>
          <cell r="E1840" t="str">
            <v>الثا نية</v>
          </cell>
          <cell r="F1840" t="str">
            <v/>
          </cell>
        </row>
        <row r="1841">
          <cell r="A1841">
            <v>523810</v>
          </cell>
          <cell r="B1841" t="str">
            <v>ندى الحمصي</v>
          </cell>
          <cell r="C1841" t="str">
            <v>معتز</v>
          </cell>
          <cell r="D1841" t="str">
            <v>حنان</v>
          </cell>
          <cell r="E1841" t="str">
            <v>الثاتية</v>
          </cell>
          <cell r="F1841" t="str">
            <v/>
          </cell>
        </row>
        <row r="1842">
          <cell r="A1842">
            <v>523812</v>
          </cell>
          <cell r="B1842" t="str">
            <v>ندى الكيال</v>
          </cell>
          <cell r="C1842" t="str">
            <v>محمد فريد</v>
          </cell>
          <cell r="D1842" t="str">
            <v>وفاء</v>
          </cell>
          <cell r="E1842" t="str">
            <v>الثالثة</v>
          </cell>
          <cell r="F1842" t="str">
            <v/>
          </cell>
        </row>
        <row r="1843">
          <cell r="A1843">
            <v>523813</v>
          </cell>
          <cell r="B1843" t="str">
            <v>ندى المسوتي</v>
          </cell>
          <cell r="C1843" t="str">
            <v>محمدياسين</v>
          </cell>
          <cell r="D1843" t="str">
            <v>خانم</v>
          </cell>
          <cell r="E1843" t="str">
            <v>الرابعة</v>
          </cell>
          <cell r="F1843" t="str">
            <v/>
          </cell>
        </row>
        <row r="1844">
          <cell r="A1844">
            <v>523818</v>
          </cell>
          <cell r="B1844" t="str">
            <v>نسرين الذياب</v>
          </cell>
          <cell r="C1844" t="str">
            <v>حسين</v>
          </cell>
          <cell r="D1844" t="str">
            <v>سهام</v>
          </cell>
          <cell r="E1844" t="str">
            <v>الثالثة</v>
          </cell>
          <cell r="F1844" t="str">
            <v/>
          </cell>
        </row>
        <row r="1845">
          <cell r="A1845">
            <v>523823</v>
          </cell>
          <cell r="B1845" t="str">
            <v>نسرين خليل</v>
          </cell>
          <cell r="C1845" t="str">
            <v>محمد</v>
          </cell>
          <cell r="D1845" t="str">
            <v>خديجه</v>
          </cell>
          <cell r="E1845" t="str">
            <v>الرابعة</v>
          </cell>
          <cell r="F1845" t="str">
            <v/>
          </cell>
        </row>
        <row r="1846">
          <cell r="A1846">
            <v>523825</v>
          </cell>
          <cell r="B1846" t="str">
            <v>نسرين شرشار</v>
          </cell>
          <cell r="C1846" t="str">
            <v>محمداديب</v>
          </cell>
          <cell r="D1846" t="str">
            <v>منال</v>
          </cell>
          <cell r="E1846" t="str">
            <v>الثالثة</v>
          </cell>
          <cell r="F1846" t="str">
            <v/>
          </cell>
        </row>
        <row r="1847">
          <cell r="A1847">
            <v>523826</v>
          </cell>
          <cell r="B1847" t="str">
            <v>نسرين محمد</v>
          </cell>
          <cell r="C1847" t="str">
            <v>جمعه</v>
          </cell>
          <cell r="D1847" t="str">
            <v>فاضنه</v>
          </cell>
          <cell r="E1847" t="str">
            <v>الرابعة</v>
          </cell>
          <cell r="F1847" t="str">
            <v/>
          </cell>
        </row>
        <row r="1848">
          <cell r="A1848">
            <v>523827</v>
          </cell>
          <cell r="B1848" t="str">
            <v>نسيبة الشيخ</v>
          </cell>
          <cell r="C1848" t="str">
            <v>عبد الحكيم</v>
          </cell>
          <cell r="D1848" t="str">
            <v>كريمه</v>
          </cell>
          <cell r="E1848" t="str">
            <v>الرابعة</v>
          </cell>
          <cell r="F1848" t="str">
            <v/>
          </cell>
        </row>
        <row r="1849">
          <cell r="A1849">
            <v>523828</v>
          </cell>
          <cell r="B1849" t="str">
            <v>نسيبه دلال</v>
          </cell>
          <cell r="C1849" t="str">
            <v>مظهر</v>
          </cell>
          <cell r="D1849" t="str">
            <v>منا</v>
          </cell>
          <cell r="E1849" t="str">
            <v>الرابعة</v>
          </cell>
          <cell r="F1849" t="str">
            <v/>
          </cell>
        </row>
        <row r="1850">
          <cell r="A1850">
            <v>523829</v>
          </cell>
          <cell r="B1850" t="str">
            <v>نصر الله خميس</v>
          </cell>
          <cell r="C1850" t="str">
            <v>ياسين</v>
          </cell>
          <cell r="D1850" t="str">
            <v>حمده</v>
          </cell>
          <cell r="E1850" t="str">
            <v>الثالثة</v>
          </cell>
          <cell r="F1850" t="str">
            <v>مستنفذ فصل اول 2023-2024</v>
          </cell>
        </row>
        <row r="1851">
          <cell r="A1851">
            <v>523832</v>
          </cell>
          <cell r="B1851" t="str">
            <v>نعمه طلب</v>
          </cell>
          <cell r="C1851" t="str">
            <v>محمد حسن</v>
          </cell>
          <cell r="D1851" t="str">
            <v>حسينه</v>
          </cell>
          <cell r="E1851" t="str">
            <v>الثالثة</v>
          </cell>
          <cell r="F1851" t="str">
            <v/>
          </cell>
        </row>
        <row r="1852">
          <cell r="A1852">
            <v>523833</v>
          </cell>
          <cell r="B1852" t="str">
            <v>نعيمه النظامي</v>
          </cell>
          <cell r="C1852" t="str">
            <v>مصطفى</v>
          </cell>
          <cell r="D1852" t="str">
            <v>عزيزه</v>
          </cell>
          <cell r="E1852" t="str">
            <v>الرابعة</v>
          </cell>
          <cell r="F1852" t="str">
            <v/>
          </cell>
        </row>
        <row r="1853">
          <cell r="A1853">
            <v>523834</v>
          </cell>
          <cell r="B1853" t="str">
            <v>نغم جغنون</v>
          </cell>
          <cell r="C1853" t="str">
            <v>بسيم</v>
          </cell>
          <cell r="D1853" t="str">
            <v>منا</v>
          </cell>
          <cell r="E1853" t="str">
            <v>الثالثة</v>
          </cell>
          <cell r="F1853" t="str">
            <v/>
          </cell>
        </row>
        <row r="1854">
          <cell r="A1854">
            <v>523835</v>
          </cell>
          <cell r="B1854" t="str">
            <v>نغم مخلوف</v>
          </cell>
          <cell r="C1854" t="str">
            <v>عادل</v>
          </cell>
          <cell r="D1854" t="str">
            <v>ناريمان</v>
          </cell>
          <cell r="E1854" t="str">
            <v>الثا نية</v>
          </cell>
          <cell r="F1854" t="str">
            <v/>
          </cell>
        </row>
        <row r="1855">
          <cell r="A1855">
            <v>523842</v>
          </cell>
          <cell r="B1855" t="str">
            <v>نهوند السحلي</v>
          </cell>
          <cell r="C1855" t="str">
            <v>محمود</v>
          </cell>
          <cell r="D1855" t="str">
            <v>منيره</v>
          </cell>
          <cell r="E1855" t="str">
            <v>الثالثة</v>
          </cell>
          <cell r="F1855" t="str">
            <v/>
          </cell>
        </row>
        <row r="1856">
          <cell r="A1856">
            <v>523846</v>
          </cell>
          <cell r="B1856" t="str">
            <v>نوار الزعبي</v>
          </cell>
          <cell r="C1856" t="str">
            <v>محمد</v>
          </cell>
          <cell r="D1856" t="str">
            <v>وفاء</v>
          </cell>
          <cell r="E1856" t="str">
            <v>الثالثة</v>
          </cell>
          <cell r="F1856" t="str">
            <v/>
          </cell>
        </row>
        <row r="1857">
          <cell r="A1857">
            <v>523848</v>
          </cell>
          <cell r="B1857" t="str">
            <v>نوال توتونجي</v>
          </cell>
          <cell r="C1857" t="str">
            <v>محمدانور</v>
          </cell>
          <cell r="D1857" t="str">
            <v>اسماء</v>
          </cell>
          <cell r="E1857" t="str">
            <v>الرابعة</v>
          </cell>
          <cell r="F1857" t="str">
            <v/>
          </cell>
        </row>
        <row r="1858">
          <cell r="A1858">
            <v>523849</v>
          </cell>
          <cell r="B1858" t="str">
            <v>نوال عبيد</v>
          </cell>
          <cell r="C1858" t="str">
            <v>راتب</v>
          </cell>
          <cell r="D1858" t="str">
            <v>امل</v>
          </cell>
          <cell r="E1858" t="str">
            <v>الثالثة</v>
          </cell>
          <cell r="F1858" t="str">
            <v/>
          </cell>
        </row>
        <row r="1859">
          <cell r="A1859">
            <v>523850</v>
          </cell>
          <cell r="B1859" t="str">
            <v>نور ابوشاله</v>
          </cell>
          <cell r="C1859" t="str">
            <v>غسان</v>
          </cell>
          <cell r="D1859" t="str">
            <v>ميساء</v>
          </cell>
          <cell r="E1859" t="str">
            <v>الثاتية</v>
          </cell>
          <cell r="F1859" t="str">
            <v/>
          </cell>
        </row>
        <row r="1860">
          <cell r="A1860">
            <v>523851</v>
          </cell>
          <cell r="B1860" t="str">
            <v>نور الامام</v>
          </cell>
          <cell r="C1860" t="str">
            <v>محمد زياد</v>
          </cell>
          <cell r="D1860" t="str">
            <v>ملك</v>
          </cell>
          <cell r="E1860" t="str">
            <v>الرابعة</v>
          </cell>
          <cell r="F1860" t="str">
            <v/>
          </cell>
        </row>
        <row r="1861">
          <cell r="A1861">
            <v>523853</v>
          </cell>
          <cell r="B1861" t="str">
            <v>نور البكري</v>
          </cell>
          <cell r="C1861" t="str">
            <v>محمد</v>
          </cell>
          <cell r="D1861" t="str">
            <v>مريم</v>
          </cell>
          <cell r="E1861" t="str">
            <v>الرابعة</v>
          </cell>
          <cell r="F1861" t="str">
            <v/>
          </cell>
        </row>
        <row r="1862">
          <cell r="A1862">
            <v>523856</v>
          </cell>
          <cell r="B1862" t="str">
            <v>نور الدين مؤذن</v>
          </cell>
          <cell r="C1862" t="str">
            <v>محمد سليمان</v>
          </cell>
          <cell r="D1862" t="str">
            <v>ريما</v>
          </cell>
          <cell r="E1862" t="str">
            <v>الثالثة</v>
          </cell>
          <cell r="F1862" t="str">
            <v/>
          </cell>
        </row>
        <row r="1863">
          <cell r="A1863">
            <v>523858</v>
          </cell>
          <cell r="B1863" t="str">
            <v>نور الذيب هنيدي</v>
          </cell>
          <cell r="C1863" t="str">
            <v>منير</v>
          </cell>
          <cell r="D1863" t="str">
            <v>سحر</v>
          </cell>
          <cell r="E1863" t="str">
            <v>الرابعة</v>
          </cell>
          <cell r="F1863" t="str">
            <v/>
          </cell>
        </row>
        <row r="1864">
          <cell r="A1864">
            <v>523860</v>
          </cell>
          <cell r="B1864" t="str">
            <v>نور الصدقه</v>
          </cell>
          <cell r="C1864" t="str">
            <v>منير</v>
          </cell>
          <cell r="D1864" t="str">
            <v>اميرة</v>
          </cell>
          <cell r="E1864" t="str">
            <v>الرابعة</v>
          </cell>
          <cell r="F1864" t="str">
            <v/>
          </cell>
        </row>
        <row r="1865">
          <cell r="A1865">
            <v>523861</v>
          </cell>
          <cell r="B1865" t="str">
            <v>نور الطرشان</v>
          </cell>
          <cell r="C1865" t="str">
            <v>أحمد</v>
          </cell>
          <cell r="D1865" t="str">
            <v>مكرم</v>
          </cell>
          <cell r="E1865" t="str">
            <v>الثالثة</v>
          </cell>
          <cell r="F1865" t="str">
            <v/>
          </cell>
        </row>
        <row r="1866">
          <cell r="A1866">
            <v>523864</v>
          </cell>
          <cell r="B1866" t="str">
            <v>نور العيون جابر</v>
          </cell>
          <cell r="C1866" t="str">
            <v>عايد</v>
          </cell>
          <cell r="D1866" t="str">
            <v>مهديه</v>
          </cell>
          <cell r="E1866" t="str">
            <v>الرابعة</v>
          </cell>
          <cell r="F1866" t="str">
            <v/>
          </cell>
        </row>
        <row r="1867">
          <cell r="A1867">
            <v>523865</v>
          </cell>
          <cell r="B1867" t="str">
            <v>نور المحايري</v>
          </cell>
          <cell r="C1867" t="str">
            <v>مأمون</v>
          </cell>
          <cell r="D1867" t="str">
            <v>سحر</v>
          </cell>
          <cell r="E1867" t="str">
            <v>الثالثة</v>
          </cell>
          <cell r="F1867" t="str">
            <v/>
          </cell>
        </row>
        <row r="1868">
          <cell r="A1868">
            <v>523868</v>
          </cell>
          <cell r="B1868" t="str">
            <v>نور المعلم</v>
          </cell>
          <cell r="C1868" t="str">
            <v>طالب</v>
          </cell>
          <cell r="D1868" t="str">
            <v>باسمه</v>
          </cell>
          <cell r="E1868" t="str">
            <v>الرابعة</v>
          </cell>
          <cell r="F1868" t="str">
            <v/>
          </cell>
        </row>
        <row r="1869">
          <cell r="A1869">
            <v>523869</v>
          </cell>
          <cell r="B1869" t="str">
            <v>نور الهدى قلعجي</v>
          </cell>
          <cell r="C1869" t="str">
            <v>محمود</v>
          </cell>
          <cell r="D1869" t="str">
            <v>ايمان</v>
          </cell>
          <cell r="E1869" t="str">
            <v>الرابعة</v>
          </cell>
          <cell r="F1869" t="str">
            <v/>
          </cell>
        </row>
        <row r="1870">
          <cell r="A1870">
            <v>523873</v>
          </cell>
          <cell r="B1870" t="str">
            <v>نور راشد</v>
          </cell>
          <cell r="C1870" t="str">
            <v>اسماعيل</v>
          </cell>
          <cell r="D1870" t="str">
            <v>عزيزه</v>
          </cell>
          <cell r="E1870" t="str">
            <v>الرابعة</v>
          </cell>
          <cell r="F1870" t="str">
            <v/>
          </cell>
        </row>
        <row r="1871">
          <cell r="A1871">
            <v>523874</v>
          </cell>
          <cell r="B1871" t="str">
            <v>نور سعد</v>
          </cell>
          <cell r="C1871" t="str">
            <v>رامز</v>
          </cell>
          <cell r="D1871" t="str">
            <v>عواطف</v>
          </cell>
          <cell r="E1871" t="str">
            <v>الثالثة</v>
          </cell>
          <cell r="F1871" t="str">
            <v/>
          </cell>
        </row>
        <row r="1872">
          <cell r="A1872">
            <v>523875</v>
          </cell>
          <cell r="B1872" t="str">
            <v>نور شحاده</v>
          </cell>
          <cell r="C1872" t="str">
            <v>محمدعربي</v>
          </cell>
          <cell r="D1872" t="str">
            <v>ماجدا</v>
          </cell>
          <cell r="E1872" t="str">
            <v>الرابعة</v>
          </cell>
          <cell r="F1872" t="str">
            <v/>
          </cell>
        </row>
        <row r="1873">
          <cell r="A1873">
            <v>523876</v>
          </cell>
          <cell r="B1873" t="str">
            <v>نور شلغين</v>
          </cell>
          <cell r="C1873" t="str">
            <v>وفيق</v>
          </cell>
          <cell r="D1873" t="str">
            <v>منال</v>
          </cell>
          <cell r="E1873" t="str">
            <v>الرابعة</v>
          </cell>
          <cell r="F1873" t="str">
            <v/>
          </cell>
        </row>
        <row r="1874">
          <cell r="A1874">
            <v>523878</v>
          </cell>
          <cell r="B1874" t="str">
            <v>نور عبدالقادر</v>
          </cell>
          <cell r="C1874" t="str">
            <v>عمر</v>
          </cell>
          <cell r="D1874" t="str">
            <v>طيبه</v>
          </cell>
          <cell r="E1874" t="str">
            <v>الثا نية</v>
          </cell>
          <cell r="F1874" t="str">
            <v/>
          </cell>
        </row>
        <row r="1875">
          <cell r="A1875">
            <v>523879</v>
          </cell>
          <cell r="B1875" t="str">
            <v>نور كاتبة</v>
          </cell>
          <cell r="C1875" t="str">
            <v>أحمد</v>
          </cell>
          <cell r="D1875" t="str">
            <v>امل</v>
          </cell>
          <cell r="E1875" t="str">
            <v>الرابعة</v>
          </cell>
          <cell r="F1875" t="str">
            <v/>
          </cell>
        </row>
        <row r="1876">
          <cell r="A1876">
            <v>523882</v>
          </cell>
          <cell r="B1876" t="str">
            <v>نورا الحريري</v>
          </cell>
          <cell r="C1876" t="str">
            <v>عبدالرحمن</v>
          </cell>
          <cell r="D1876" t="str">
            <v>هيام</v>
          </cell>
          <cell r="E1876" t="str">
            <v>الرابعة</v>
          </cell>
          <cell r="F1876" t="str">
            <v/>
          </cell>
        </row>
        <row r="1877">
          <cell r="A1877">
            <v>523883</v>
          </cell>
          <cell r="B1877" t="str">
            <v>نورالهدى الجدا</v>
          </cell>
          <cell r="C1877" t="str">
            <v>محمدزياد</v>
          </cell>
          <cell r="D1877" t="str">
            <v>هدى</v>
          </cell>
          <cell r="E1877" t="str">
            <v>الرابعة</v>
          </cell>
          <cell r="F1877" t="str">
            <v/>
          </cell>
        </row>
        <row r="1878">
          <cell r="A1878">
            <v>523885</v>
          </cell>
          <cell r="B1878" t="str">
            <v>نورالهدى القداح</v>
          </cell>
          <cell r="C1878" t="str">
            <v>عبدالسلام</v>
          </cell>
          <cell r="D1878" t="str">
            <v>مريم</v>
          </cell>
          <cell r="E1878" t="str">
            <v>الرابعة</v>
          </cell>
          <cell r="F1878" t="str">
            <v/>
          </cell>
        </row>
        <row r="1879">
          <cell r="A1879">
            <v>523886</v>
          </cell>
          <cell r="B1879" t="str">
            <v>نورة اللحلوح</v>
          </cell>
          <cell r="C1879" t="str">
            <v>احمد</v>
          </cell>
          <cell r="D1879" t="str">
            <v>عليا</v>
          </cell>
          <cell r="E1879" t="str">
            <v>الثاتية</v>
          </cell>
          <cell r="F1879" t="str">
            <v/>
          </cell>
        </row>
        <row r="1880">
          <cell r="A1880">
            <v>523888</v>
          </cell>
          <cell r="B1880" t="str">
            <v>نورما السنوسي</v>
          </cell>
          <cell r="C1880" t="str">
            <v>وائل</v>
          </cell>
          <cell r="D1880" t="str">
            <v>وفاء</v>
          </cell>
          <cell r="E1880" t="str">
            <v>الرابعة</v>
          </cell>
          <cell r="F1880" t="str">
            <v/>
          </cell>
        </row>
        <row r="1881">
          <cell r="A1881">
            <v>523890</v>
          </cell>
          <cell r="B1881" t="str">
            <v>نورهان اكاشه</v>
          </cell>
          <cell r="C1881" t="str">
            <v>باسم</v>
          </cell>
          <cell r="D1881" t="str">
            <v>فلك</v>
          </cell>
          <cell r="E1881" t="str">
            <v>الرابعة</v>
          </cell>
          <cell r="F1881" t="str">
            <v/>
          </cell>
        </row>
        <row r="1882">
          <cell r="A1882">
            <v>523895</v>
          </cell>
          <cell r="B1882" t="str">
            <v>نيرمين ضيف الله الفريحات</v>
          </cell>
          <cell r="C1882" t="str">
            <v>سليمان</v>
          </cell>
          <cell r="D1882" t="str">
            <v>حياة</v>
          </cell>
          <cell r="E1882" t="str">
            <v>الرابعة</v>
          </cell>
          <cell r="F1882" t="str">
            <v/>
          </cell>
        </row>
        <row r="1883">
          <cell r="A1883">
            <v>523900</v>
          </cell>
          <cell r="B1883" t="str">
            <v>هاله صوفان</v>
          </cell>
          <cell r="C1883" t="str">
            <v>محمد ياسين</v>
          </cell>
          <cell r="D1883" t="str">
            <v>فاطمه</v>
          </cell>
          <cell r="E1883" t="str">
            <v>الثالثة</v>
          </cell>
          <cell r="F1883" t="str">
            <v/>
          </cell>
        </row>
        <row r="1884">
          <cell r="A1884">
            <v>523904</v>
          </cell>
          <cell r="B1884" t="str">
            <v>هبة معطي</v>
          </cell>
          <cell r="C1884" t="str">
            <v>عبد الله</v>
          </cell>
          <cell r="D1884" t="str">
            <v>فاطمة</v>
          </cell>
          <cell r="E1884" t="str">
            <v>الرابعة</v>
          </cell>
          <cell r="F1884" t="str">
            <v/>
          </cell>
        </row>
        <row r="1885">
          <cell r="A1885">
            <v>523905</v>
          </cell>
          <cell r="B1885" t="str">
            <v>هبه الحلبي</v>
          </cell>
          <cell r="C1885" t="str">
            <v>بسام</v>
          </cell>
          <cell r="D1885" t="str">
            <v>سمر</v>
          </cell>
          <cell r="E1885" t="str">
            <v>الرابعة</v>
          </cell>
          <cell r="F1885" t="str">
            <v/>
          </cell>
        </row>
        <row r="1886">
          <cell r="A1886">
            <v>523913</v>
          </cell>
          <cell r="B1886" t="str">
            <v>هبة الله محفوض</v>
          </cell>
          <cell r="C1886" t="str">
            <v>محمد ديب</v>
          </cell>
          <cell r="D1886" t="str">
            <v>منى</v>
          </cell>
          <cell r="E1886" t="str">
            <v>الرابعة</v>
          </cell>
          <cell r="F1886" t="str">
            <v/>
          </cell>
        </row>
        <row r="1887">
          <cell r="A1887">
            <v>523918</v>
          </cell>
          <cell r="B1887" t="str">
            <v>هبه بقاعي</v>
          </cell>
          <cell r="C1887" t="str">
            <v>مصطفى</v>
          </cell>
          <cell r="D1887" t="str">
            <v>فاطمه</v>
          </cell>
          <cell r="E1887" t="str">
            <v>الرابعة</v>
          </cell>
          <cell r="F1887" t="str">
            <v/>
          </cell>
        </row>
        <row r="1888">
          <cell r="A1888">
            <v>523919</v>
          </cell>
          <cell r="B1888" t="str">
            <v>هبه خير</v>
          </cell>
          <cell r="C1888" t="str">
            <v xml:space="preserve">يوسف </v>
          </cell>
          <cell r="D1888" t="str">
            <v>حنين</v>
          </cell>
          <cell r="E1888" t="str">
            <v>الثالثة</v>
          </cell>
          <cell r="F1888" t="str">
            <v/>
          </cell>
        </row>
        <row r="1889">
          <cell r="A1889">
            <v>523921</v>
          </cell>
          <cell r="B1889" t="str">
            <v>هبه سرور</v>
          </cell>
          <cell r="C1889" t="str">
            <v>عربي</v>
          </cell>
          <cell r="D1889" t="str">
            <v>فاديا</v>
          </cell>
          <cell r="E1889" t="str">
            <v>الرابعة</v>
          </cell>
          <cell r="F1889" t="str">
            <v/>
          </cell>
        </row>
        <row r="1890">
          <cell r="A1890">
            <v>523925</v>
          </cell>
          <cell r="B1890" t="str">
            <v>هبه واكد</v>
          </cell>
          <cell r="C1890" t="str">
            <v>زايد</v>
          </cell>
          <cell r="D1890" t="str">
            <v>نجاح</v>
          </cell>
          <cell r="E1890" t="str">
            <v>الرابعة</v>
          </cell>
          <cell r="F1890" t="str">
            <v/>
          </cell>
        </row>
        <row r="1891">
          <cell r="A1891">
            <v>523929</v>
          </cell>
          <cell r="B1891" t="str">
            <v>هدى عبدالجواد</v>
          </cell>
          <cell r="C1891" t="str">
            <v>عمر</v>
          </cell>
          <cell r="D1891" t="str">
            <v>ايمان</v>
          </cell>
          <cell r="E1891" t="str">
            <v>الثالثة</v>
          </cell>
          <cell r="F1891" t="str">
            <v/>
          </cell>
        </row>
        <row r="1892">
          <cell r="A1892">
            <v>523930</v>
          </cell>
          <cell r="B1892" t="str">
            <v>هديل ابو لبده</v>
          </cell>
          <cell r="C1892" t="str">
            <v/>
          </cell>
          <cell r="D1892" t="str">
            <v/>
          </cell>
          <cell r="E1892" t="str">
            <v>الثا نية</v>
          </cell>
          <cell r="F1892" t="str">
            <v/>
          </cell>
        </row>
        <row r="1893">
          <cell r="A1893">
            <v>523933</v>
          </cell>
          <cell r="B1893" t="str">
            <v>هديل حسن</v>
          </cell>
          <cell r="C1893" t="str">
            <v>حبيب</v>
          </cell>
          <cell r="D1893" t="str">
            <v>منى</v>
          </cell>
          <cell r="E1893" t="str">
            <v>الثالثة</v>
          </cell>
          <cell r="F1893" t="str">
            <v/>
          </cell>
        </row>
        <row r="1894">
          <cell r="A1894">
            <v>523934</v>
          </cell>
          <cell r="B1894" t="str">
            <v>هديل حسن</v>
          </cell>
          <cell r="C1894" t="str">
            <v xml:space="preserve"> ياسر</v>
          </cell>
          <cell r="D1894" t="str">
            <v>حياه</v>
          </cell>
          <cell r="E1894" t="str">
            <v>الثاتية</v>
          </cell>
          <cell r="F1894" t="str">
            <v/>
          </cell>
        </row>
        <row r="1895">
          <cell r="A1895">
            <v>523935</v>
          </cell>
          <cell r="B1895" t="str">
            <v>رونزا صارم</v>
          </cell>
          <cell r="C1895" t="str">
            <v>نبيل</v>
          </cell>
          <cell r="D1895" t="str">
            <v>امل</v>
          </cell>
          <cell r="E1895" t="str">
            <v>الثالثة</v>
          </cell>
          <cell r="F1895" t="str">
            <v/>
          </cell>
        </row>
        <row r="1896">
          <cell r="A1896">
            <v>523938</v>
          </cell>
          <cell r="B1896" t="str">
            <v>هزار العتيق</v>
          </cell>
          <cell r="C1896" t="str">
            <v>عمار</v>
          </cell>
          <cell r="D1896" t="str">
            <v>شمسه</v>
          </cell>
          <cell r="E1896" t="str">
            <v>الرابعة</v>
          </cell>
          <cell r="F1896" t="str">
            <v/>
          </cell>
        </row>
        <row r="1897">
          <cell r="A1897">
            <v>523945</v>
          </cell>
          <cell r="B1897" t="str">
            <v>هناء ابوحلاوه</v>
          </cell>
          <cell r="C1897" t="str">
            <v>معروف</v>
          </cell>
          <cell r="D1897" t="str">
            <v>يسرى</v>
          </cell>
          <cell r="E1897" t="str">
            <v>الرابعة</v>
          </cell>
          <cell r="F1897" t="str">
            <v/>
          </cell>
        </row>
        <row r="1898">
          <cell r="A1898">
            <v>523953</v>
          </cell>
          <cell r="B1898" t="str">
            <v>هنادي سليك</v>
          </cell>
          <cell r="C1898" t="str">
            <v>حسن</v>
          </cell>
          <cell r="D1898" t="str">
            <v>رويدا</v>
          </cell>
          <cell r="E1898" t="str">
            <v>الرابعة</v>
          </cell>
          <cell r="F1898" t="str">
            <v/>
          </cell>
        </row>
        <row r="1899">
          <cell r="A1899">
            <v>523954</v>
          </cell>
          <cell r="B1899" t="str">
            <v>هند توتي</v>
          </cell>
          <cell r="C1899" t="str">
            <v>علي</v>
          </cell>
          <cell r="D1899" t="str">
            <v>صباح</v>
          </cell>
          <cell r="E1899" t="str">
            <v>الرابعة</v>
          </cell>
          <cell r="F1899" t="str">
            <v/>
          </cell>
        </row>
        <row r="1900">
          <cell r="A1900">
            <v>523955</v>
          </cell>
          <cell r="B1900" t="str">
            <v>هند سرحان</v>
          </cell>
          <cell r="C1900" t="str">
            <v>محمد</v>
          </cell>
          <cell r="D1900" t="str">
            <v>يسره</v>
          </cell>
          <cell r="E1900" t="str">
            <v>الثالثة</v>
          </cell>
          <cell r="F1900" t="str">
            <v/>
          </cell>
        </row>
        <row r="1901">
          <cell r="A1901">
            <v>523958</v>
          </cell>
          <cell r="B1901" t="str">
            <v>هوينده شرف الدين</v>
          </cell>
          <cell r="C1901" t="str">
            <v>يحيى</v>
          </cell>
          <cell r="D1901" t="str">
            <v>عليا</v>
          </cell>
          <cell r="E1901" t="str">
            <v>الثاتية</v>
          </cell>
          <cell r="F1901" t="str">
            <v/>
          </cell>
        </row>
        <row r="1902">
          <cell r="A1902">
            <v>523961</v>
          </cell>
          <cell r="B1902" t="str">
            <v>هيا الهواش</v>
          </cell>
          <cell r="C1902" t="str">
            <v>سمير</v>
          </cell>
          <cell r="D1902" t="str">
            <v>ايمان</v>
          </cell>
          <cell r="E1902" t="str">
            <v>الثا نية</v>
          </cell>
          <cell r="F1902" t="str">
            <v/>
          </cell>
        </row>
        <row r="1903">
          <cell r="A1903">
            <v>523963</v>
          </cell>
          <cell r="B1903" t="str">
            <v>هيا رضوان</v>
          </cell>
          <cell r="C1903" t="str">
            <v>غدير</v>
          </cell>
          <cell r="D1903" t="str">
            <v>منتها</v>
          </cell>
          <cell r="E1903" t="str">
            <v>الثالثة</v>
          </cell>
          <cell r="F1903" t="str">
            <v/>
          </cell>
        </row>
        <row r="1904">
          <cell r="A1904">
            <v>523965</v>
          </cell>
          <cell r="B1904" t="str">
            <v>هياء طنوس</v>
          </cell>
          <cell r="C1904" t="str">
            <v>ماهر</v>
          </cell>
          <cell r="D1904" t="str">
            <v>الهام</v>
          </cell>
          <cell r="E1904" t="str">
            <v>الثالثة</v>
          </cell>
          <cell r="F1904" t="str">
            <v/>
          </cell>
        </row>
        <row r="1905">
          <cell r="A1905">
            <v>523968</v>
          </cell>
          <cell r="B1905" t="str">
            <v>هيفاء الحلبي</v>
          </cell>
          <cell r="C1905" t="str">
            <v>حسين</v>
          </cell>
          <cell r="D1905" t="str">
            <v>اديبة</v>
          </cell>
          <cell r="E1905" t="str">
            <v>الثالثة</v>
          </cell>
          <cell r="F1905" t="str">
            <v/>
          </cell>
        </row>
        <row r="1906">
          <cell r="A1906">
            <v>523970</v>
          </cell>
          <cell r="B1906" t="str">
            <v>هيفين باجاري</v>
          </cell>
          <cell r="C1906" t="str">
            <v>نور الدين</v>
          </cell>
          <cell r="D1906" t="str">
            <v>ايمان</v>
          </cell>
          <cell r="E1906" t="str">
            <v>الثاتية</v>
          </cell>
          <cell r="F1906" t="str">
            <v/>
          </cell>
        </row>
        <row r="1907">
          <cell r="A1907">
            <v>523971</v>
          </cell>
          <cell r="B1907" t="str">
            <v>وائل المصطفى</v>
          </cell>
          <cell r="C1907" t="str">
            <v>علي</v>
          </cell>
          <cell r="D1907" t="str">
            <v>عائشة</v>
          </cell>
          <cell r="E1907" t="str">
            <v>الرابعة</v>
          </cell>
          <cell r="F1907" t="str">
            <v/>
          </cell>
        </row>
        <row r="1908">
          <cell r="A1908">
            <v>523975</v>
          </cell>
          <cell r="B1908" t="str">
            <v>وصال الرفاعي</v>
          </cell>
          <cell r="C1908" t="str">
            <v>عبدالمنعم</v>
          </cell>
          <cell r="D1908" t="str">
            <v>زهره</v>
          </cell>
          <cell r="E1908" t="str">
            <v>الرابعة</v>
          </cell>
          <cell r="F1908" t="str">
            <v/>
          </cell>
        </row>
        <row r="1909">
          <cell r="A1909">
            <v>523993</v>
          </cell>
          <cell r="B1909" t="str">
            <v>ولاء حمدان صوان</v>
          </cell>
          <cell r="C1909" t="str">
            <v>عبدو</v>
          </cell>
          <cell r="D1909" t="str">
            <v>مريم</v>
          </cell>
          <cell r="E1909" t="str">
            <v>الرابعة</v>
          </cell>
          <cell r="F1909" t="str">
            <v/>
          </cell>
        </row>
        <row r="1910">
          <cell r="A1910">
            <v>523994</v>
          </cell>
          <cell r="B1910" t="str">
            <v>ولاء خلوف</v>
          </cell>
          <cell r="C1910" t="str">
            <v>صالح</v>
          </cell>
          <cell r="D1910" t="str">
            <v>صفاء</v>
          </cell>
          <cell r="E1910" t="str">
            <v>الثالثة</v>
          </cell>
          <cell r="F1910" t="str">
            <v/>
          </cell>
        </row>
        <row r="1911">
          <cell r="A1911">
            <v>523998</v>
          </cell>
          <cell r="B1911" t="str">
            <v>ولاء عثمان</v>
          </cell>
          <cell r="C1911" t="str">
            <v>يحيى</v>
          </cell>
          <cell r="D1911" t="str">
            <v>فاطمه</v>
          </cell>
          <cell r="E1911" t="str">
            <v>الرابعة</v>
          </cell>
          <cell r="F1911" t="str">
            <v/>
          </cell>
        </row>
        <row r="1912">
          <cell r="A1912">
            <v>523999</v>
          </cell>
          <cell r="B1912" t="str">
            <v>ولاء عيسى</v>
          </cell>
          <cell r="C1912" t="str">
            <v>بشير</v>
          </cell>
          <cell r="D1912" t="str">
            <v>بشيره</v>
          </cell>
          <cell r="E1912" t="str">
            <v>الرابعة</v>
          </cell>
          <cell r="F1912" t="str">
            <v/>
          </cell>
        </row>
        <row r="1913">
          <cell r="A1913">
            <v>524002</v>
          </cell>
          <cell r="B1913" t="str">
            <v>ولاء منصور</v>
          </cell>
          <cell r="C1913" t="str">
            <v>عدنان</v>
          </cell>
          <cell r="D1913" t="str">
            <v>هدى</v>
          </cell>
          <cell r="E1913" t="str">
            <v>الرابعة</v>
          </cell>
          <cell r="F1913" t="str">
            <v/>
          </cell>
        </row>
        <row r="1914">
          <cell r="A1914">
            <v>524004</v>
          </cell>
          <cell r="B1914" t="str">
            <v>يارا الحريس</v>
          </cell>
          <cell r="C1914" t="str">
            <v>حسن</v>
          </cell>
          <cell r="D1914" t="str">
            <v>انتصار</v>
          </cell>
          <cell r="E1914" t="str">
            <v>الثا نية</v>
          </cell>
          <cell r="F1914" t="str">
            <v/>
          </cell>
        </row>
        <row r="1915">
          <cell r="A1915">
            <v>524005</v>
          </cell>
          <cell r="B1915" t="str">
            <v>يارا حسن</v>
          </cell>
          <cell r="C1915" t="str">
            <v>ابراهيم</v>
          </cell>
          <cell r="D1915" t="str">
            <v>ندى</v>
          </cell>
          <cell r="E1915" t="str">
            <v>الرابعة</v>
          </cell>
          <cell r="F1915" t="str">
            <v/>
          </cell>
        </row>
        <row r="1916">
          <cell r="A1916">
            <v>524008</v>
          </cell>
          <cell r="B1916" t="str">
            <v>ياسمين الفلاح</v>
          </cell>
          <cell r="C1916" t="str">
            <v>أحمد</v>
          </cell>
          <cell r="D1916" t="str">
            <v>حليمه</v>
          </cell>
          <cell r="E1916" t="str">
            <v>الثالثة</v>
          </cell>
          <cell r="F1916" t="str">
            <v/>
          </cell>
        </row>
        <row r="1917">
          <cell r="A1917">
            <v>524011</v>
          </cell>
          <cell r="B1917" t="str">
            <v>ياسمين سعيد</v>
          </cell>
          <cell r="C1917" t="str">
            <v>محمود</v>
          </cell>
          <cell r="D1917" t="str">
            <v>خطيره</v>
          </cell>
          <cell r="E1917" t="str">
            <v>الثالثة</v>
          </cell>
          <cell r="F1917" t="str">
            <v/>
          </cell>
        </row>
        <row r="1918">
          <cell r="A1918">
            <v>524012</v>
          </cell>
          <cell r="B1918" t="str">
            <v>ياسمين كركي</v>
          </cell>
          <cell r="C1918" t="str">
            <v>حسن</v>
          </cell>
          <cell r="D1918" t="str">
            <v>سوسن</v>
          </cell>
          <cell r="E1918" t="str">
            <v>الثالثة</v>
          </cell>
          <cell r="F1918" t="str">
            <v/>
          </cell>
        </row>
        <row r="1919">
          <cell r="A1919">
            <v>524017</v>
          </cell>
          <cell r="B1919" t="str">
            <v>يسرى ابومغضب</v>
          </cell>
          <cell r="C1919" t="str">
            <v>زياد</v>
          </cell>
          <cell r="D1919" t="str">
            <v>فاديا</v>
          </cell>
          <cell r="E1919" t="str">
            <v>الثالثة</v>
          </cell>
          <cell r="F1919" t="str">
            <v/>
          </cell>
        </row>
        <row r="1920">
          <cell r="A1920">
            <v>524018</v>
          </cell>
          <cell r="B1920" t="str">
            <v>يسرى العويدات</v>
          </cell>
          <cell r="C1920" t="str">
            <v>اسماعيل</v>
          </cell>
          <cell r="D1920" t="str">
            <v>فاطمة</v>
          </cell>
          <cell r="E1920" t="str">
            <v>الرابعة</v>
          </cell>
          <cell r="F1920" t="str">
            <v/>
          </cell>
        </row>
        <row r="1921">
          <cell r="A1921">
            <v>524024</v>
          </cell>
          <cell r="B1921" t="str">
            <v>رابعة الحايك</v>
          </cell>
          <cell r="C1921" t="str">
            <v>احمد</v>
          </cell>
          <cell r="D1921" t="str">
            <v>يسرى</v>
          </cell>
          <cell r="E1921" t="str">
            <v>الرابعة</v>
          </cell>
          <cell r="F1921" t="str">
            <v>مستنفذ فصل اول 2023-2024</v>
          </cell>
        </row>
        <row r="1922">
          <cell r="A1922">
            <v>524033</v>
          </cell>
          <cell r="B1922" t="str">
            <v>فاطمه صرصر</v>
          </cell>
          <cell r="C1922" t="str">
            <v/>
          </cell>
          <cell r="D1922" t="str">
            <v/>
          </cell>
          <cell r="E1922" t="str">
            <v>الثالثة</v>
          </cell>
          <cell r="F1922" t="str">
            <v/>
          </cell>
        </row>
        <row r="1923">
          <cell r="A1923">
            <v>524040</v>
          </cell>
          <cell r="B1923" t="str">
            <v>ميادة علي</v>
          </cell>
          <cell r="C1923" t="str">
            <v>حمزة</v>
          </cell>
          <cell r="D1923" t="str">
            <v>خولة</v>
          </cell>
          <cell r="E1923" t="str">
            <v>الرابعة</v>
          </cell>
          <cell r="F1923" t="str">
            <v/>
          </cell>
        </row>
        <row r="1924">
          <cell r="A1924">
            <v>524041</v>
          </cell>
          <cell r="B1924" t="str">
            <v>نانسي الدرويش</v>
          </cell>
          <cell r="C1924" t="str">
            <v>محمود</v>
          </cell>
          <cell r="D1924" t="str">
            <v>هدى</v>
          </cell>
          <cell r="E1924" t="str">
            <v>الثالثة</v>
          </cell>
          <cell r="F1924" t="str">
            <v/>
          </cell>
        </row>
        <row r="1925">
          <cell r="A1925">
            <v>524043</v>
          </cell>
          <cell r="B1925" t="str">
            <v>نور ابوتك</v>
          </cell>
          <cell r="C1925" t="str">
            <v>عدنان</v>
          </cell>
          <cell r="D1925" t="str">
            <v>خديجه</v>
          </cell>
          <cell r="E1925" t="str">
            <v>الثالثة</v>
          </cell>
          <cell r="F1925" t="str">
            <v/>
          </cell>
        </row>
        <row r="1926">
          <cell r="A1926">
            <v>524052</v>
          </cell>
          <cell r="B1926" t="str">
            <v>عبيده زيدان</v>
          </cell>
          <cell r="C1926" t="str">
            <v>عبده</v>
          </cell>
          <cell r="D1926" t="str">
            <v>لما</v>
          </cell>
          <cell r="E1926" t="str">
            <v>الرابعة</v>
          </cell>
          <cell r="F1926" t="str">
            <v/>
          </cell>
        </row>
        <row r="1927">
          <cell r="A1927">
            <v>524053</v>
          </cell>
          <cell r="B1927" t="str">
            <v>اكرام فرهود</v>
          </cell>
          <cell r="C1927" t="str">
            <v>محمد</v>
          </cell>
          <cell r="D1927" t="str">
            <v>عائده</v>
          </cell>
          <cell r="E1927" t="str">
            <v>الثالثة</v>
          </cell>
          <cell r="F1927" t="str">
            <v/>
          </cell>
        </row>
        <row r="1928">
          <cell r="A1928">
            <v>524062</v>
          </cell>
          <cell r="B1928" t="str">
            <v>مريم الشلبي</v>
          </cell>
          <cell r="C1928" t="str">
            <v>احمد سهيل</v>
          </cell>
          <cell r="D1928" t="str">
            <v>ساره</v>
          </cell>
          <cell r="E1928" t="str">
            <v>الثاتية</v>
          </cell>
          <cell r="F1928" t="str">
            <v/>
          </cell>
        </row>
        <row r="1929">
          <cell r="A1929">
            <v>524063</v>
          </cell>
          <cell r="B1929" t="str">
            <v>نزهة الطويل</v>
          </cell>
          <cell r="C1929" t="str">
            <v>محمد</v>
          </cell>
          <cell r="D1929" t="str">
            <v>زينب</v>
          </cell>
          <cell r="E1929" t="str">
            <v>الثا نية</v>
          </cell>
          <cell r="F1929" t="str">
            <v/>
          </cell>
        </row>
        <row r="1930">
          <cell r="A1930">
            <v>524064</v>
          </cell>
          <cell r="B1930" t="str">
            <v>عائشة برنية</v>
          </cell>
          <cell r="C1930" t="str">
            <v>هشام</v>
          </cell>
          <cell r="D1930" t="str">
            <v>نزهة</v>
          </cell>
          <cell r="E1930" t="str">
            <v>الثالثة</v>
          </cell>
          <cell r="F1930" t="str">
            <v/>
          </cell>
        </row>
        <row r="1931">
          <cell r="A1931">
            <v>524065</v>
          </cell>
          <cell r="B1931" t="str">
            <v>لين شحرور</v>
          </cell>
          <cell r="C1931" t="str">
            <v>محمد علي</v>
          </cell>
          <cell r="D1931" t="str">
            <v>هيام</v>
          </cell>
          <cell r="E1931" t="str">
            <v>الثا نية</v>
          </cell>
          <cell r="F1931" t="str">
            <v/>
          </cell>
        </row>
        <row r="1932">
          <cell r="A1932">
            <v>524070</v>
          </cell>
          <cell r="B1932" t="str">
            <v>هاجر الحميدي</v>
          </cell>
          <cell r="C1932" t="str">
            <v>محمد</v>
          </cell>
          <cell r="D1932" t="str">
            <v>حازيه</v>
          </cell>
          <cell r="E1932" t="str">
            <v>الاولى</v>
          </cell>
          <cell r="F1932" t="str">
            <v/>
          </cell>
        </row>
        <row r="1933">
          <cell r="A1933">
            <v>524071</v>
          </cell>
          <cell r="B1933" t="str">
            <v>روان المصري</v>
          </cell>
          <cell r="C1933" t="str">
            <v>احمد حسام الدين</v>
          </cell>
          <cell r="D1933" t="str">
            <v>ماجده</v>
          </cell>
          <cell r="E1933" t="str">
            <v>الثالثة</v>
          </cell>
          <cell r="F1933" t="str">
            <v/>
          </cell>
        </row>
        <row r="1934">
          <cell r="A1934">
            <v>524073</v>
          </cell>
          <cell r="B1934" t="str">
            <v>سونيا شرف</v>
          </cell>
          <cell r="C1934" t="str">
            <v>اكرم</v>
          </cell>
          <cell r="D1934" t="str">
            <v>غاده</v>
          </cell>
          <cell r="E1934" t="str">
            <v>الرابعة</v>
          </cell>
          <cell r="F1934" t="str">
            <v/>
          </cell>
        </row>
        <row r="1935">
          <cell r="A1935">
            <v>524076</v>
          </cell>
          <cell r="B1935" t="str">
            <v>ايه حيدر</v>
          </cell>
          <cell r="C1935" t="str">
            <v>احمد</v>
          </cell>
          <cell r="D1935" t="str">
            <v>فداء</v>
          </cell>
          <cell r="E1935" t="str">
            <v>الثاتية</v>
          </cell>
          <cell r="F1935" t="str">
            <v/>
          </cell>
        </row>
        <row r="1936">
          <cell r="A1936">
            <v>524077</v>
          </cell>
          <cell r="B1936" t="str">
            <v>عائده البيضه</v>
          </cell>
          <cell r="C1936" t="str">
            <v>محمد عرفان</v>
          </cell>
          <cell r="D1936" t="str">
            <v>اماني</v>
          </cell>
          <cell r="E1936" t="str">
            <v>الثا نية</v>
          </cell>
          <cell r="F1936" t="str">
            <v/>
          </cell>
        </row>
        <row r="1937">
          <cell r="A1937">
            <v>524079</v>
          </cell>
          <cell r="B1937" t="str">
            <v>وفاء محمد</v>
          </cell>
          <cell r="C1937" t="str">
            <v>حسن</v>
          </cell>
          <cell r="D1937" t="str">
            <v>هناء</v>
          </cell>
          <cell r="E1937" t="str">
            <v>الثالثة</v>
          </cell>
          <cell r="F1937" t="str">
            <v/>
          </cell>
        </row>
        <row r="1938">
          <cell r="A1938">
            <v>524080</v>
          </cell>
          <cell r="B1938" t="str">
            <v>شذى غندور</v>
          </cell>
          <cell r="C1938" t="str">
            <v>فايز</v>
          </cell>
          <cell r="D1938" t="str">
            <v>حسناء</v>
          </cell>
          <cell r="E1938" t="str">
            <v>الثالثة</v>
          </cell>
          <cell r="F1938" t="str">
            <v/>
          </cell>
        </row>
        <row r="1939">
          <cell r="A1939">
            <v>524082</v>
          </cell>
          <cell r="B1939" t="str">
            <v>هيا معاون</v>
          </cell>
          <cell r="C1939" t="str">
            <v>حسين</v>
          </cell>
          <cell r="D1939" t="str">
            <v>حمده</v>
          </cell>
          <cell r="E1939" t="str">
            <v>الثالثة</v>
          </cell>
          <cell r="F1939" t="str">
            <v/>
          </cell>
        </row>
        <row r="1940">
          <cell r="A1940">
            <v>524083</v>
          </cell>
          <cell r="B1940" t="str">
            <v>رنيم وبي</v>
          </cell>
          <cell r="C1940" t="str">
            <v>حسين</v>
          </cell>
          <cell r="D1940" t="str">
            <v>سميه</v>
          </cell>
          <cell r="E1940" t="str">
            <v>الرابعة</v>
          </cell>
          <cell r="F1940" t="str">
            <v/>
          </cell>
        </row>
        <row r="1941">
          <cell r="A1941">
            <v>524085</v>
          </cell>
          <cell r="B1941" t="str">
            <v>فرح النابلسي</v>
          </cell>
          <cell r="C1941" t="str">
            <v>محمد ياسين</v>
          </cell>
          <cell r="D1941" t="str">
            <v>ايمان</v>
          </cell>
          <cell r="E1941" t="str">
            <v>الرابعة</v>
          </cell>
          <cell r="F1941" t="str">
            <v/>
          </cell>
        </row>
        <row r="1942">
          <cell r="A1942">
            <v>524086</v>
          </cell>
          <cell r="B1942" t="str">
            <v>مروة الرفاعي</v>
          </cell>
          <cell r="C1942" t="str">
            <v xml:space="preserve">مامون </v>
          </cell>
          <cell r="D1942" t="str">
            <v xml:space="preserve">مومنات </v>
          </cell>
          <cell r="E1942" t="str">
            <v>الثالثة</v>
          </cell>
          <cell r="F1942" t="str">
            <v/>
          </cell>
        </row>
        <row r="1943">
          <cell r="A1943">
            <v>524087</v>
          </cell>
          <cell r="B1943" t="str">
            <v>سمر الشالاتي</v>
          </cell>
          <cell r="C1943" t="str">
            <v>نور الدين</v>
          </cell>
          <cell r="D1943" t="str">
            <v>مسره</v>
          </cell>
          <cell r="E1943" t="str">
            <v>الرابعة</v>
          </cell>
          <cell r="F1943" t="str">
            <v/>
          </cell>
        </row>
        <row r="1944">
          <cell r="A1944">
            <v>524088</v>
          </cell>
          <cell r="B1944" t="str">
            <v>سمر الوسي</v>
          </cell>
          <cell r="C1944" t="str">
            <v>ابراهيم</v>
          </cell>
          <cell r="D1944" t="str">
            <v>اميرة</v>
          </cell>
          <cell r="E1944" t="str">
            <v>الثالثة</v>
          </cell>
          <cell r="F1944" t="str">
            <v>مستنفذ فصل اول 2023-2024</v>
          </cell>
        </row>
        <row r="1945">
          <cell r="A1945">
            <v>524089</v>
          </cell>
          <cell r="B1945" t="str">
            <v>رفيف البوشي</v>
          </cell>
          <cell r="C1945" t="str">
            <v>فايز</v>
          </cell>
          <cell r="D1945" t="str">
            <v>مها</v>
          </cell>
          <cell r="E1945" t="str">
            <v>الرابعة</v>
          </cell>
          <cell r="F1945" t="str">
            <v/>
          </cell>
        </row>
        <row r="1946">
          <cell r="A1946">
            <v>524090</v>
          </cell>
          <cell r="B1946" t="str">
            <v>ليلى علي</v>
          </cell>
          <cell r="C1946" t="str">
            <v>عبد الله</v>
          </cell>
          <cell r="D1946" t="str">
            <v>سهام</v>
          </cell>
          <cell r="E1946" t="str">
            <v>الرابعة</v>
          </cell>
          <cell r="F1946" t="str">
            <v/>
          </cell>
        </row>
        <row r="1947">
          <cell r="A1947">
            <v>524093</v>
          </cell>
          <cell r="B1947" t="str">
            <v>سكينة قديسات</v>
          </cell>
          <cell r="C1947" t="str">
            <v>ياسين</v>
          </cell>
          <cell r="D1947" t="str">
            <v>مريم</v>
          </cell>
          <cell r="E1947" t="str">
            <v>الرابعة</v>
          </cell>
          <cell r="F1947" t="str">
            <v/>
          </cell>
        </row>
        <row r="1948">
          <cell r="A1948">
            <v>524095</v>
          </cell>
          <cell r="B1948" t="str">
            <v>فيتون الريس</v>
          </cell>
          <cell r="C1948" t="str">
            <v xml:space="preserve">نجيب </v>
          </cell>
          <cell r="D1948" t="str">
            <v>رسميه</v>
          </cell>
          <cell r="E1948" t="str">
            <v>الثاتية</v>
          </cell>
          <cell r="F1948" t="str">
            <v/>
          </cell>
        </row>
        <row r="1949">
          <cell r="A1949">
            <v>524100</v>
          </cell>
          <cell r="B1949" t="str">
            <v>هديل سبور</v>
          </cell>
          <cell r="C1949" t="str">
            <v>احمد</v>
          </cell>
          <cell r="D1949" t="str">
            <v>امينه</v>
          </cell>
          <cell r="E1949" t="str">
            <v>الثاتية</v>
          </cell>
          <cell r="F1949" t="str">
            <v/>
          </cell>
        </row>
        <row r="1950">
          <cell r="A1950">
            <v>524101</v>
          </cell>
          <cell r="B1950" t="str">
            <v>الاء الصباغ</v>
          </cell>
          <cell r="C1950" t="str">
            <v>احمد حسام الدين</v>
          </cell>
          <cell r="D1950" t="str">
            <v>اسماء</v>
          </cell>
          <cell r="E1950" t="str">
            <v>الرابعة</v>
          </cell>
          <cell r="F1950" t="str">
            <v/>
          </cell>
        </row>
        <row r="1951">
          <cell r="A1951">
            <v>524102</v>
          </cell>
          <cell r="B1951" t="str">
            <v>نورا علوش</v>
          </cell>
          <cell r="C1951" t="str">
            <v>فهيم</v>
          </cell>
          <cell r="D1951" t="str">
            <v>وداد</v>
          </cell>
          <cell r="E1951" t="str">
            <v>الثا نية</v>
          </cell>
          <cell r="F1951" t="str">
            <v/>
          </cell>
        </row>
        <row r="1952">
          <cell r="A1952">
            <v>524104</v>
          </cell>
          <cell r="B1952" t="str">
            <v>ماري الزعيم</v>
          </cell>
          <cell r="C1952" t="str">
            <v>مخلص</v>
          </cell>
          <cell r="D1952" t="str">
            <v>سهيلا</v>
          </cell>
          <cell r="E1952" t="str">
            <v>الثالثة</v>
          </cell>
          <cell r="F1952" t="str">
            <v/>
          </cell>
        </row>
        <row r="1953">
          <cell r="A1953">
            <v>524106</v>
          </cell>
          <cell r="B1953" t="str">
            <v>سهير زيات</v>
          </cell>
          <cell r="C1953" t="str">
            <v>عبد الغني</v>
          </cell>
          <cell r="D1953" t="str">
            <v>اسيمه</v>
          </cell>
          <cell r="E1953" t="str">
            <v>الرابعة</v>
          </cell>
          <cell r="F1953" t="str">
            <v/>
          </cell>
        </row>
        <row r="1954">
          <cell r="A1954">
            <v>524107</v>
          </cell>
          <cell r="B1954" t="str">
            <v>جومانة سليمان</v>
          </cell>
          <cell r="C1954" t="str">
            <v>علي</v>
          </cell>
          <cell r="D1954" t="str">
            <v>شهيرة</v>
          </cell>
          <cell r="E1954" t="str">
            <v>الثاتية</v>
          </cell>
          <cell r="F1954" t="str">
            <v/>
          </cell>
        </row>
        <row r="1955">
          <cell r="A1955">
            <v>524108</v>
          </cell>
          <cell r="B1955" t="str">
            <v xml:space="preserve">راما الناطور </v>
          </cell>
          <cell r="C1955" t="str">
            <v>محمد عدنان</v>
          </cell>
          <cell r="D1955" t="str">
            <v>ملك</v>
          </cell>
          <cell r="E1955" t="str">
            <v>الرابعة</v>
          </cell>
          <cell r="F1955" t="str">
            <v/>
          </cell>
        </row>
        <row r="1956">
          <cell r="A1956">
            <v>524109</v>
          </cell>
          <cell r="B1956" t="str">
            <v>غفران شعبان</v>
          </cell>
          <cell r="C1956" t="str">
            <v>محمود</v>
          </cell>
          <cell r="D1956" t="str">
            <v>فتاة</v>
          </cell>
          <cell r="E1956" t="str">
            <v>الثا نية</v>
          </cell>
          <cell r="F1956" t="str">
            <v/>
          </cell>
        </row>
        <row r="1957">
          <cell r="A1957">
            <v>524111</v>
          </cell>
          <cell r="B1957" t="str">
            <v>موارد نصر</v>
          </cell>
          <cell r="C1957" t="str">
            <v>اسماعيل</v>
          </cell>
          <cell r="D1957" t="str">
            <v>جانيت</v>
          </cell>
          <cell r="E1957" t="str">
            <v>الرابعة</v>
          </cell>
          <cell r="F1957" t="str">
            <v/>
          </cell>
        </row>
        <row r="1958">
          <cell r="A1958">
            <v>524112</v>
          </cell>
          <cell r="B1958" t="str">
            <v>هديل كساب</v>
          </cell>
          <cell r="C1958" t="str">
            <v>سليم</v>
          </cell>
          <cell r="D1958" t="str">
            <v>ايمان</v>
          </cell>
          <cell r="E1958" t="str">
            <v>الرابعة</v>
          </cell>
          <cell r="F1958" t="str">
            <v/>
          </cell>
        </row>
        <row r="1959">
          <cell r="A1959">
            <v>524114</v>
          </cell>
          <cell r="B1959" t="str">
            <v>هيام علي</v>
          </cell>
          <cell r="C1959" t="str">
            <v>منير</v>
          </cell>
          <cell r="D1959" t="str">
            <v>مريم</v>
          </cell>
          <cell r="E1959" t="str">
            <v>الرابعة</v>
          </cell>
          <cell r="F1959" t="str">
            <v/>
          </cell>
        </row>
        <row r="1960">
          <cell r="A1960">
            <v>524115</v>
          </cell>
          <cell r="B1960" t="str">
            <v>نتالين ملحم</v>
          </cell>
          <cell r="C1960" t="str">
            <v>عيسى</v>
          </cell>
          <cell r="D1960" t="str">
            <v>ابتسام</v>
          </cell>
          <cell r="E1960" t="str">
            <v>الربعة حديث</v>
          </cell>
          <cell r="F1960" t="str">
            <v/>
          </cell>
        </row>
        <row r="1961">
          <cell r="A1961">
            <v>524118</v>
          </cell>
          <cell r="B1961" t="str">
            <v>لينا كمال الدين</v>
          </cell>
          <cell r="C1961" t="str">
            <v>محمد</v>
          </cell>
          <cell r="D1961" t="str">
            <v>عائده</v>
          </cell>
          <cell r="E1961" t="str">
            <v>الثاتية</v>
          </cell>
          <cell r="F1961" t="str">
            <v/>
          </cell>
        </row>
        <row r="1962">
          <cell r="A1962">
            <v>524120</v>
          </cell>
          <cell r="B1962" t="str">
            <v>البتول رمضان</v>
          </cell>
          <cell r="C1962" t="str">
            <v>احمد</v>
          </cell>
          <cell r="D1962" t="str">
            <v>مياده</v>
          </cell>
          <cell r="E1962" t="str">
            <v>الرابعة</v>
          </cell>
          <cell r="F1962" t="str">
            <v/>
          </cell>
        </row>
        <row r="1963">
          <cell r="A1963">
            <v>524121</v>
          </cell>
          <cell r="B1963" t="str">
            <v xml:space="preserve">رجاء الجسري </v>
          </cell>
          <cell r="C1963" t="str">
            <v>محمد نزار</v>
          </cell>
          <cell r="D1963" t="str">
            <v>زبيده</v>
          </cell>
          <cell r="E1963" t="str">
            <v>الرابعة</v>
          </cell>
          <cell r="F1963" t="str">
            <v/>
          </cell>
        </row>
        <row r="1964">
          <cell r="A1964">
            <v>524122</v>
          </cell>
          <cell r="B1964" t="str">
            <v>وعد الشوفي</v>
          </cell>
          <cell r="C1964" t="str">
            <v>جمال</v>
          </cell>
          <cell r="D1964" t="str">
            <v>صباح</v>
          </cell>
          <cell r="E1964" t="str">
            <v>الرابعة</v>
          </cell>
          <cell r="F1964" t="str">
            <v/>
          </cell>
        </row>
        <row r="1965">
          <cell r="A1965">
            <v>524125</v>
          </cell>
          <cell r="B1965" t="str">
            <v>رغد سليمان</v>
          </cell>
          <cell r="C1965" t="str">
            <v>احمد</v>
          </cell>
          <cell r="D1965" t="str">
            <v>سميحه</v>
          </cell>
          <cell r="E1965" t="str">
            <v>الثا نية</v>
          </cell>
          <cell r="F1965" t="str">
            <v/>
          </cell>
        </row>
        <row r="1966">
          <cell r="A1966">
            <v>524128</v>
          </cell>
          <cell r="B1966" t="str">
            <v>سناء العساف</v>
          </cell>
          <cell r="C1966" t="str">
            <v>فرحان</v>
          </cell>
          <cell r="D1966" t="str">
            <v>هناء</v>
          </cell>
          <cell r="E1966" t="str">
            <v>الرابعة</v>
          </cell>
          <cell r="F1966" t="str">
            <v/>
          </cell>
        </row>
        <row r="1967">
          <cell r="A1967">
            <v>524129</v>
          </cell>
          <cell r="B1967" t="str">
            <v>محاسن درة</v>
          </cell>
          <cell r="C1967" t="str">
            <v>احمد</v>
          </cell>
          <cell r="D1967" t="str">
            <v>فاطمه</v>
          </cell>
          <cell r="E1967" t="str">
            <v>الرابعة</v>
          </cell>
          <cell r="F1967" t="str">
            <v/>
          </cell>
        </row>
        <row r="1968">
          <cell r="A1968">
            <v>524132</v>
          </cell>
          <cell r="B1968" t="str">
            <v>براءة حمود</v>
          </cell>
          <cell r="C1968" t="str">
            <v>محمد</v>
          </cell>
          <cell r="D1968" t="str">
            <v>عبله</v>
          </cell>
          <cell r="E1968" t="str">
            <v>الثالثة</v>
          </cell>
          <cell r="F1968" t="str">
            <v/>
          </cell>
        </row>
        <row r="1969">
          <cell r="A1969">
            <v>524135</v>
          </cell>
          <cell r="B1969" t="str">
            <v>اسماء تقوى</v>
          </cell>
          <cell r="C1969" t="str">
            <v>زهير</v>
          </cell>
          <cell r="D1969" t="str">
            <v>منى</v>
          </cell>
          <cell r="E1969" t="str">
            <v>الثاتية</v>
          </cell>
          <cell r="F1969" t="str">
            <v/>
          </cell>
        </row>
        <row r="1970">
          <cell r="A1970">
            <v>524136</v>
          </cell>
          <cell r="B1970" t="str">
            <v>ابرار كفا الشهير بالمصري</v>
          </cell>
          <cell r="C1970" t="str">
            <v>رياض</v>
          </cell>
          <cell r="D1970" t="str">
            <v>سحر</v>
          </cell>
          <cell r="E1970" t="str">
            <v>الاولى</v>
          </cell>
          <cell r="F1970" t="str">
            <v/>
          </cell>
        </row>
        <row r="1971">
          <cell r="A1971">
            <v>524142</v>
          </cell>
          <cell r="B1971" t="str">
            <v>داليا عوض</v>
          </cell>
          <cell r="C1971" t="str">
            <v>عدنان</v>
          </cell>
          <cell r="D1971" t="str">
            <v>نهاد</v>
          </cell>
          <cell r="E1971" t="str">
            <v>الرابعة</v>
          </cell>
          <cell r="F1971" t="str">
            <v/>
          </cell>
        </row>
        <row r="1972">
          <cell r="A1972">
            <v>524143</v>
          </cell>
          <cell r="B1972" t="str">
            <v>نور الهدى تواتي</v>
          </cell>
          <cell r="C1972" t="str">
            <v xml:space="preserve">سليم </v>
          </cell>
          <cell r="D1972" t="str">
            <v>يسرا</v>
          </cell>
          <cell r="E1972" t="str">
            <v>الثا نية</v>
          </cell>
          <cell r="F1972" t="str">
            <v/>
          </cell>
        </row>
        <row r="1973">
          <cell r="A1973">
            <v>524146</v>
          </cell>
          <cell r="B1973" t="str">
            <v>اسماء سباهي ارناؤوط</v>
          </cell>
          <cell r="C1973" t="str">
            <v>محمد خالد</v>
          </cell>
          <cell r="D1973" t="str">
            <v>انعام</v>
          </cell>
          <cell r="E1973" t="str">
            <v>الثاتية</v>
          </cell>
          <cell r="F1973" t="str">
            <v/>
          </cell>
        </row>
        <row r="1974">
          <cell r="A1974">
            <v>524147</v>
          </cell>
          <cell r="B1974" t="str">
            <v>عفراء ميا</v>
          </cell>
          <cell r="C1974" t="str">
            <v>علي</v>
          </cell>
          <cell r="D1974" t="str">
            <v>الهام</v>
          </cell>
          <cell r="E1974" t="str">
            <v>الثالثة</v>
          </cell>
          <cell r="F1974" t="str">
            <v/>
          </cell>
        </row>
        <row r="1975">
          <cell r="A1975">
            <v>524150</v>
          </cell>
          <cell r="B1975" t="str">
            <v>علا ابو فياض نعيم</v>
          </cell>
          <cell r="C1975" t="str">
            <v>سلمان</v>
          </cell>
          <cell r="D1975" t="str">
            <v>نايفة</v>
          </cell>
          <cell r="E1975" t="str">
            <v>الرابعة</v>
          </cell>
          <cell r="F1975" t="str">
            <v/>
          </cell>
        </row>
        <row r="1976">
          <cell r="A1976">
            <v>524153</v>
          </cell>
          <cell r="B1976" t="str">
            <v>بتول الماضي</v>
          </cell>
          <cell r="C1976" t="str">
            <v>مهند</v>
          </cell>
          <cell r="D1976" t="str">
            <v>هنادي</v>
          </cell>
          <cell r="E1976" t="str">
            <v>الرابعة</v>
          </cell>
          <cell r="F1976" t="str">
            <v/>
          </cell>
        </row>
        <row r="1977">
          <cell r="A1977">
            <v>524154</v>
          </cell>
          <cell r="B1977" t="str">
            <v>الهام يوسف</v>
          </cell>
          <cell r="C1977" t="str">
            <v>منصور</v>
          </cell>
          <cell r="D1977" t="str">
            <v>سعاد</v>
          </cell>
          <cell r="E1977" t="str">
            <v>الرابعة</v>
          </cell>
          <cell r="F1977" t="str">
            <v/>
          </cell>
        </row>
        <row r="1978">
          <cell r="A1978">
            <v>524155</v>
          </cell>
          <cell r="B1978" t="str">
            <v>هبة شامية</v>
          </cell>
          <cell r="C1978" t="str">
            <v>محمد</v>
          </cell>
          <cell r="D1978" t="str">
            <v>اسماء</v>
          </cell>
          <cell r="E1978" t="str">
            <v>الرابعة</v>
          </cell>
          <cell r="F1978" t="str">
            <v/>
          </cell>
        </row>
        <row r="1979">
          <cell r="A1979">
            <v>524156</v>
          </cell>
          <cell r="B1979" t="str">
            <v>رؤى سلامة</v>
          </cell>
          <cell r="C1979" t="str">
            <v>وليد</v>
          </cell>
          <cell r="D1979" t="str">
            <v>ماري</v>
          </cell>
          <cell r="E1979" t="str">
            <v>الرابعة</v>
          </cell>
          <cell r="F1979" t="str">
            <v/>
          </cell>
        </row>
        <row r="1980">
          <cell r="A1980">
            <v>524161</v>
          </cell>
          <cell r="B1980" t="str">
            <v>رشا ابو حمدان</v>
          </cell>
          <cell r="C1980" t="str">
            <v>طلال</v>
          </cell>
          <cell r="D1980" t="str">
            <v>انعامي</v>
          </cell>
          <cell r="E1980" t="str">
            <v>الرابعة</v>
          </cell>
          <cell r="F1980" t="str">
            <v/>
          </cell>
        </row>
        <row r="1981">
          <cell r="A1981">
            <v>524167</v>
          </cell>
          <cell r="B1981" t="str">
            <v>تسنيم غضبان</v>
          </cell>
          <cell r="C1981" t="str">
            <v>احمد سهيل</v>
          </cell>
          <cell r="D1981" t="str">
            <v>مريم</v>
          </cell>
          <cell r="E1981" t="str">
            <v>الثا نية</v>
          </cell>
          <cell r="F1981" t="str">
            <v/>
          </cell>
        </row>
        <row r="1982">
          <cell r="A1982">
            <v>524173</v>
          </cell>
          <cell r="B1982" t="str">
            <v>راميا خليفة</v>
          </cell>
          <cell r="C1982" t="str">
            <v>خليفة</v>
          </cell>
          <cell r="D1982" t="str">
            <v>فوزيه</v>
          </cell>
          <cell r="E1982" t="str">
            <v>الثا نية</v>
          </cell>
          <cell r="F1982" t="str">
            <v/>
          </cell>
        </row>
        <row r="1983">
          <cell r="A1983">
            <v>524174</v>
          </cell>
          <cell r="B1983" t="str">
            <v>راما حافط</v>
          </cell>
          <cell r="C1983" t="str">
            <v>هاني</v>
          </cell>
          <cell r="D1983" t="str">
            <v>هديل</v>
          </cell>
          <cell r="E1983" t="str">
            <v>الثالثة</v>
          </cell>
          <cell r="F1983" t="str">
            <v/>
          </cell>
        </row>
        <row r="1984">
          <cell r="A1984">
            <v>524181</v>
          </cell>
          <cell r="B1984" t="str">
            <v>ابتسام الحصوة</v>
          </cell>
          <cell r="C1984" t="str">
            <v>محمود</v>
          </cell>
          <cell r="D1984" t="str">
            <v>عطرشان</v>
          </cell>
          <cell r="E1984" t="str">
            <v>الثاتية</v>
          </cell>
          <cell r="F1984" t="str">
            <v/>
          </cell>
        </row>
        <row r="1985">
          <cell r="A1985">
            <v>524183</v>
          </cell>
          <cell r="B1985" t="str">
            <v>ابتسام دعبول</v>
          </cell>
          <cell r="C1985" t="str">
            <v>فايز</v>
          </cell>
          <cell r="D1985" t="str">
            <v>اميرة</v>
          </cell>
          <cell r="E1985" t="str">
            <v>الربعة حديث</v>
          </cell>
          <cell r="F1985" t="str">
            <v/>
          </cell>
        </row>
        <row r="1986">
          <cell r="A1986">
            <v>524185</v>
          </cell>
          <cell r="B1986" t="str">
            <v>ابتهال الخطيب</v>
          </cell>
          <cell r="C1986" t="str">
            <v>محمدخليل</v>
          </cell>
          <cell r="D1986" t="str">
            <v>غاده</v>
          </cell>
          <cell r="E1986" t="str">
            <v>الثالثة</v>
          </cell>
          <cell r="F1986" t="str">
            <v/>
          </cell>
        </row>
        <row r="1987">
          <cell r="A1987">
            <v>524186</v>
          </cell>
          <cell r="B1987" t="str">
            <v>ابتهال المصري</v>
          </cell>
          <cell r="C1987" t="str">
            <v>جمال</v>
          </cell>
          <cell r="D1987" t="str">
            <v>وصال</v>
          </cell>
          <cell r="E1987" t="str">
            <v>الرابعة</v>
          </cell>
          <cell r="F1987" t="str">
            <v/>
          </cell>
        </row>
        <row r="1988">
          <cell r="A1988">
            <v>524188</v>
          </cell>
          <cell r="B1988" t="str">
            <v>اجواء مصلح</v>
          </cell>
          <cell r="C1988" t="str">
            <v>احمد</v>
          </cell>
          <cell r="D1988" t="str">
            <v>غانه</v>
          </cell>
          <cell r="E1988" t="str">
            <v>الرابعة</v>
          </cell>
          <cell r="F1988" t="str">
            <v/>
          </cell>
        </row>
        <row r="1989">
          <cell r="A1989">
            <v>524191</v>
          </cell>
          <cell r="B1989" t="str">
            <v>احمد الاحمد</v>
          </cell>
          <cell r="C1989" t="str">
            <v>حسن</v>
          </cell>
          <cell r="D1989" t="str">
            <v>صباح</v>
          </cell>
          <cell r="E1989" t="str">
            <v>الرابعة</v>
          </cell>
          <cell r="F1989" t="str">
            <v/>
          </cell>
        </row>
        <row r="1990">
          <cell r="A1990">
            <v>524200</v>
          </cell>
          <cell r="B1990" t="str">
            <v>اخلاص معن</v>
          </cell>
          <cell r="C1990" t="str">
            <v>حسون</v>
          </cell>
          <cell r="D1990" t="str">
            <v>اديبه</v>
          </cell>
          <cell r="E1990" t="str">
            <v>الرابعة</v>
          </cell>
          <cell r="F1990" t="str">
            <v/>
          </cell>
        </row>
        <row r="1991">
          <cell r="A1991">
            <v>524202</v>
          </cell>
          <cell r="B1991" t="str">
            <v>اروه الفواخيري</v>
          </cell>
          <cell r="C1991" t="str">
            <v>محمد ياسين</v>
          </cell>
          <cell r="D1991" t="str">
            <v>سمر</v>
          </cell>
          <cell r="E1991" t="str">
            <v>الثاتية</v>
          </cell>
          <cell r="F1991" t="str">
            <v/>
          </cell>
        </row>
        <row r="1992">
          <cell r="A1992">
            <v>524204</v>
          </cell>
          <cell r="B1992" t="str">
            <v>اريج احمد</v>
          </cell>
          <cell r="C1992" t="str">
            <v>سهيل</v>
          </cell>
          <cell r="D1992" t="str">
            <v>رغده</v>
          </cell>
          <cell r="E1992" t="str">
            <v>الرابعة</v>
          </cell>
          <cell r="F1992" t="str">
            <v/>
          </cell>
        </row>
        <row r="1993">
          <cell r="A1993">
            <v>524205</v>
          </cell>
          <cell r="B1993" t="str">
            <v>اريج الباسط</v>
          </cell>
          <cell r="C1993" t="str">
            <v>محسن</v>
          </cell>
          <cell r="D1993" t="str">
            <v>نجوى</v>
          </cell>
          <cell r="E1993" t="str">
            <v>الرابعة</v>
          </cell>
          <cell r="F1993" t="str">
            <v/>
          </cell>
        </row>
        <row r="1994">
          <cell r="A1994">
            <v>524206</v>
          </cell>
          <cell r="B1994" t="str">
            <v>اريج العليوي</v>
          </cell>
          <cell r="C1994" t="str">
            <v>موسى</v>
          </cell>
          <cell r="D1994" t="str">
            <v>عفاف</v>
          </cell>
          <cell r="E1994" t="str">
            <v>الثالثة</v>
          </cell>
          <cell r="F1994" t="str">
            <v/>
          </cell>
        </row>
        <row r="1995">
          <cell r="A1995">
            <v>524207</v>
          </cell>
          <cell r="B1995" t="str">
            <v>اريج جردي</v>
          </cell>
          <cell r="C1995" t="str">
            <v>علي</v>
          </cell>
          <cell r="D1995" t="str">
            <v>فاطمه</v>
          </cell>
          <cell r="E1995" t="str">
            <v>الثالثة</v>
          </cell>
          <cell r="F1995" t="str">
            <v/>
          </cell>
        </row>
        <row r="1996">
          <cell r="A1996">
            <v>524210</v>
          </cell>
          <cell r="B1996" t="str">
            <v>اريج فضل الله</v>
          </cell>
          <cell r="C1996" t="str">
            <v>محمدعمادالدين</v>
          </cell>
          <cell r="D1996" t="str">
            <v>ايتسام</v>
          </cell>
          <cell r="E1996" t="str">
            <v>الثا نية</v>
          </cell>
          <cell r="F1996" t="str">
            <v/>
          </cell>
        </row>
        <row r="1997">
          <cell r="A1997">
            <v>524212</v>
          </cell>
          <cell r="B1997" t="str">
            <v>اسراء البديرة</v>
          </cell>
          <cell r="C1997" t="str">
            <v>إبراهيم</v>
          </cell>
          <cell r="D1997" t="str">
            <v>محيز</v>
          </cell>
          <cell r="E1997" t="str">
            <v>الثاتية</v>
          </cell>
          <cell r="F1997" t="str">
            <v/>
          </cell>
        </row>
        <row r="1998">
          <cell r="A1998">
            <v>524215</v>
          </cell>
          <cell r="B1998" t="str">
            <v>اسراء الرفاعي</v>
          </cell>
          <cell r="C1998" t="str">
            <v>منيب</v>
          </cell>
          <cell r="D1998" t="str">
            <v>اسماء</v>
          </cell>
          <cell r="E1998" t="str">
            <v>الثا نية</v>
          </cell>
          <cell r="F1998" t="str">
            <v/>
          </cell>
        </row>
        <row r="1999">
          <cell r="A1999">
            <v>524216</v>
          </cell>
          <cell r="B1999" t="str">
            <v>اسراء السبسبي</v>
          </cell>
          <cell r="C1999" t="str">
            <v>عبد الكريم</v>
          </cell>
          <cell r="D1999" t="str">
            <v>خولا</v>
          </cell>
          <cell r="E1999" t="str">
            <v>الرابعة</v>
          </cell>
          <cell r="F1999" t="str">
            <v/>
          </cell>
        </row>
        <row r="2000">
          <cell r="A2000">
            <v>524217</v>
          </cell>
          <cell r="B2000" t="str">
            <v>اسراء العبيد</v>
          </cell>
          <cell r="C2000" t="str">
            <v>فاضل</v>
          </cell>
          <cell r="D2000" t="str">
            <v>رويده</v>
          </cell>
          <cell r="E2000" t="str">
            <v>الثالثة</v>
          </cell>
          <cell r="F2000" t="str">
            <v/>
          </cell>
        </row>
        <row r="2001">
          <cell r="A2001">
            <v>524221</v>
          </cell>
          <cell r="B2001" t="str">
            <v>اسراء بكر</v>
          </cell>
          <cell r="C2001" t="str">
            <v>حسين</v>
          </cell>
          <cell r="D2001" t="str">
            <v>عائشه</v>
          </cell>
          <cell r="E2001" t="str">
            <v>الاولى</v>
          </cell>
          <cell r="F2001" t="str">
            <v/>
          </cell>
        </row>
        <row r="2002">
          <cell r="A2002">
            <v>524224</v>
          </cell>
          <cell r="B2002" t="str">
            <v>اسراء توتني</v>
          </cell>
          <cell r="C2002" t="str">
            <v>احمد</v>
          </cell>
          <cell r="D2002" t="str">
            <v>لينا</v>
          </cell>
          <cell r="E2002" t="str">
            <v>الثالثة</v>
          </cell>
          <cell r="F2002" t="str">
            <v/>
          </cell>
        </row>
        <row r="2003">
          <cell r="A2003">
            <v>524228</v>
          </cell>
          <cell r="B2003" t="str">
            <v>اسراء عليا</v>
          </cell>
          <cell r="C2003" t="str">
            <v>عبد النعم</v>
          </cell>
          <cell r="D2003" t="str">
            <v>فاطمه</v>
          </cell>
          <cell r="E2003" t="str">
            <v>الاولى</v>
          </cell>
          <cell r="F2003" t="str">
            <v/>
          </cell>
        </row>
        <row r="2004">
          <cell r="A2004">
            <v>524232</v>
          </cell>
          <cell r="B2004" t="str">
            <v>اسلام البدراني</v>
          </cell>
          <cell r="C2004" t="str">
            <v>محمد</v>
          </cell>
          <cell r="D2004" t="str">
            <v>خزنه</v>
          </cell>
          <cell r="E2004" t="str">
            <v>الثا نية</v>
          </cell>
          <cell r="F2004" t="str">
            <v/>
          </cell>
        </row>
        <row r="2005">
          <cell r="A2005">
            <v>524234</v>
          </cell>
          <cell r="B2005" t="str">
            <v>اسماء الحسن</v>
          </cell>
          <cell r="C2005" t="str">
            <v>يوسف</v>
          </cell>
          <cell r="D2005" t="str">
            <v>عسليه</v>
          </cell>
          <cell r="E2005" t="str">
            <v>الثاتية</v>
          </cell>
          <cell r="F2005" t="str">
            <v/>
          </cell>
        </row>
        <row r="2006">
          <cell r="A2006">
            <v>524235</v>
          </cell>
          <cell r="B2006" t="str">
            <v>اسماء الحمدان</v>
          </cell>
          <cell r="C2006" t="str">
            <v>عبدالمجيد</v>
          </cell>
          <cell r="D2006" t="str">
            <v>عائشه</v>
          </cell>
          <cell r="E2006" t="str">
            <v>الثا نية</v>
          </cell>
          <cell r="F2006" t="str">
            <v/>
          </cell>
        </row>
        <row r="2007">
          <cell r="A2007">
            <v>524237</v>
          </cell>
          <cell r="B2007" t="str">
            <v>أسماء الصلبي</v>
          </cell>
          <cell r="C2007" t="str">
            <v xml:space="preserve">خليل </v>
          </cell>
          <cell r="D2007" t="str">
            <v>كاملة</v>
          </cell>
          <cell r="E2007" t="str">
            <v>الثاتية</v>
          </cell>
          <cell r="F2007" t="str">
            <v/>
          </cell>
        </row>
        <row r="2008">
          <cell r="A2008">
            <v>524240</v>
          </cell>
          <cell r="B2008" t="str">
            <v>اسماء حسين</v>
          </cell>
          <cell r="C2008" t="str">
            <v>أحمد</v>
          </cell>
          <cell r="D2008" t="str">
            <v>رفاء</v>
          </cell>
          <cell r="E2008" t="str">
            <v>الرابعة</v>
          </cell>
          <cell r="F2008" t="str">
            <v/>
          </cell>
        </row>
        <row r="2009">
          <cell r="A2009">
            <v>524241</v>
          </cell>
          <cell r="B2009" t="str">
            <v>اسماء خضيرة</v>
          </cell>
          <cell r="C2009" t="str">
            <v>جمال الدين</v>
          </cell>
          <cell r="D2009" t="str">
            <v/>
          </cell>
          <cell r="E2009" t="str">
            <v>الثالثة</v>
          </cell>
          <cell r="F2009" t="str">
            <v/>
          </cell>
        </row>
        <row r="2010">
          <cell r="A2010">
            <v>524242</v>
          </cell>
          <cell r="B2010" t="str">
            <v>اسماء عسكر</v>
          </cell>
          <cell r="C2010" t="str">
            <v>عبدو</v>
          </cell>
          <cell r="D2010" t="str">
            <v>اعتدال</v>
          </cell>
          <cell r="E2010" t="str">
            <v>الرابعة</v>
          </cell>
          <cell r="F2010" t="str">
            <v/>
          </cell>
        </row>
        <row r="2011">
          <cell r="A2011">
            <v>524243</v>
          </cell>
          <cell r="B2011" t="str">
            <v>اسمهان عمران</v>
          </cell>
          <cell r="C2011" t="str">
            <v>كامل</v>
          </cell>
          <cell r="D2011" t="str">
            <v>غصون</v>
          </cell>
          <cell r="E2011" t="str">
            <v>الثالثة</v>
          </cell>
          <cell r="F2011" t="str">
            <v/>
          </cell>
        </row>
        <row r="2012">
          <cell r="A2012">
            <v>524244</v>
          </cell>
          <cell r="B2012" t="str">
            <v>اسيا عثمان</v>
          </cell>
          <cell r="C2012" t="str">
            <v>قاسم</v>
          </cell>
          <cell r="D2012" t="str">
            <v>عصريه</v>
          </cell>
          <cell r="E2012" t="str">
            <v>الثالثة</v>
          </cell>
          <cell r="F2012" t="str">
            <v/>
          </cell>
        </row>
        <row r="2013">
          <cell r="A2013">
            <v>524245</v>
          </cell>
          <cell r="B2013" t="str">
            <v>اسيما نفيس</v>
          </cell>
          <cell r="C2013" t="str">
            <v>ياسر</v>
          </cell>
          <cell r="D2013" t="str">
            <v>نفيسه</v>
          </cell>
          <cell r="E2013" t="str">
            <v>الثالثة</v>
          </cell>
          <cell r="F2013" t="str">
            <v/>
          </cell>
        </row>
        <row r="2014">
          <cell r="A2014">
            <v>524246</v>
          </cell>
          <cell r="B2014" t="str">
            <v>اسيمه احمد</v>
          </cell>
          <cell r="C2014" t="str">
            <v>عوض</v>
          </cell>
          <cell r="D2014" t="str">
            <v>ثنيه</v>
          </cell>
          <cell r="E2014" t="str">
            <v>الرابعة</v>
          </cell>
          <cell r="F2014" t="str">
            <v/>
          </cell>
        </row>
        <row r="2015">
          <cell r="A2015">
            <v>524247</v>
          </cell>
          <cell r="B2015" t="str">
            <v>اسيمه علي</v>
          </cell>
          <cell r="C2015" t="str">
            <v>ابراهيم</v>
          </cell>
          <cell r="D2015" t="str">
            <v>نزهه</v>
          </cell>
          <cell r="E2015" t="str">
            <v>الثالثة</v>
          </cell>
          <cell r="F2015" t="str">
            <v/>
          </cell>
        </row>
        <row r="2016">
          <cell r="A2016">
            <v>524249</v>
          </cell>
          <cell r="B2016" t="str">
            <v>اصاله صقر</v>
          </cell>
          <cell r="C2016" t="str">
            <v>يوسف</v>
          </cell>
          <cell r="D2016" t="str">
            <v>ميله</v>
          </cell>
          <cell r="E2016" t="str">
            <v>الثا نية</v>
          </cell>
          <cell r="F2016" t="str">
            <v/>
          </cell>
        </row>
        <row r="2017">
          <cell r="A2017">
            <v>524251</v>
          </cell>
          <cell r="B2017" t="str">
            <v>اعتدال بلول</v>
          </cell>
          <cell r="C2017" t="str">
            <v>علي</v>
          </cell>
          <cell r="D2017" t="str">
            <v>اسما</v>
          </cell>
          <cell r="E2017" t="str">
            <v>الثاتية</v>
          </cell>
          <cell r="F2017" t="str">
            <v/>
          </cell>
        </row>
        <row r="2018">
          <cell r="A2018">
            <v>524252</v>
          </cell>
          <cell r="B2018" t="str">
            <v>افتكار شرف</v>
          </cell>
          <cell r="C2018" t="str">
            <v>حسن</v>
          </cell>
          <cell r="D2018" t="str">
            <v>وداد</v>
          </cell>
          <cell r="E2018" t="str">
            <v>الثالثة</v>
          </cell>
          <cell r="F2018" t="str">
            <v/>
          </cell>
        </row>
        <row r="2019">
          <cell r="A2019">
            <v>524253</v>
          </cell>
          <cell r="B2019" t="str">
            <v>اكابر هنيدي</v>
          </cell>
          <cell r="C2019" t="str">
            <v>فيصل</v>
          </cell>
          <cell r="D2019" t="str">
            <v>منيرة</v>
          </cell>
          <cell r="E2019" t="str">
            <v>الرابعة</v>
          </cell>
          <cell r="F2019" t="str">
            <v/>
          </cell>
        </row>
        <row r="2020">
          <cell r="A2020">
            <v>524256</v>
          </cell>
          <cell r="B2020" t="str">
            <v>الاء الجباوي</v>
          </cell>
          <cell r="C2020" t="str">
            <v>ناصر</v>
          </cell>
          <cell r="D2020" t="str">
            <v>عليه</v>
          </cell>
          <cell r="E2020" t="str">
            <v>الثاتية</v>
          </cell>
          <cell r="F2020" t="str">
            <v/>
          </cell>
        </row>
        <row r="2021">
          <cell r="A2021">
            <v>524258</v>
          </cell>
          <cell r="B2021" t="str">
            <v>الاء الزرازرة</v>
          </cell>
          <cell r="C2021" t="str">
            <v>خالد</v>
          </cell>
          <cell r="D2021" t="str">
            <v>هند</v>
          </cell>
          <cell r="E2021" t="str">
            <v>الثا نية</v>
          </cell>
          <cell r="F2021" t="str">
            <v/>
          </cell>
        </row>
        <row r="2022">
          <cell r="A2022">
            <v>524261</v>
          </cell>
          <cell r="B2022" t="str">
            <v>الاء القاضي</v>
          </cell>
          <cell r="C2022" t="str">
            <v>دهشان</v>
          </cell>
          <cell r="D2022" t="str">
            <v>كريمه</v>
          </cell>
          <cell r="E2022" t="str">
            <v>الثاتية</v>
          </cell>
          <cell r="F2022" t="str">
            <v/>
          </cell>
        </row>
        <row r="2023">
          <cell r="A2023">
            <v>524262</v>
          </cell>
          <cell r="B2023" t="str">
            <v>الاء الكاتب</v>
          </cell>
          <cell r="C2023" t="str">
            <v>رياض</v>
          </cell>
          <cell r="D2023" t="str">
            <v>ناجيه</v>
          </cell>
          <cell r="E2023" t="str">
            <v>الرابعة</v>
          </cell>
          <cell r="F2023" t="str">
            <v/>
          </cell>
        </row>
        <row r="2024">
          <cell r="A2024">
            <v>524263</v>
          </cell>
          <cell r="B2024" t="str">
            <v>الاء الكردي</v>
          </cell>
          <cell r="C2024" t="str">
            <v>زهير</v>
          </cell>
          <cell r="D2024" t="str">
            <v>ملك</v>
          </cell>
          <cell r="E2024" t="str">
            <v>الرابعة</v>
          </cell>
          <cell r="F2024" t="str">
            <v/>
          </cell>
        </row>
        <row r="2025">
          <cell r="A2025">
            <v>524264</v>
          </cell>
          <cell r="B2025" t="str">
            <v>الاء المجاهد</v>
          </cell>
          <cell r="C2025" t="str">
            <v>محمدكمال</v>
          </cell>
          <cell r="D2025" t="str">
            <v>ايمان</v>
          </cell>
          <cell r="E2025" t="str">
            <v>الثا نية</v>
          </cell>
          <cell r="F2025" t="str">
            <v/>
          </cell>
        </row>
        <row r="2026">
          <cell r="A2026">
            <v>524265</v>
          </cell>
          <cell r="B2026" t="str">
            <v>الاء المصطفى</v>
          </cell>
          <cell r="C2026" t="str">
            <v>عماد</v>
          </cell>
          <cell r="D2026" t="str">
            <v>نهله</v>
          </cell>
          <cell r="E2026" t="str">
            <v>الثاتية</v>
          </cell>
          <cell r="F2026" t="str">
            <v/>
          </cell>
        </row>
        <row r="2027">
          <cell r="A2027">
            <v>524266</v>
          </cell>
          <cell r="B2027" t="str">
            <v>الاء المنصور</v>
          </cell>
          <cell r="C2027" t="str">
            <v>نبيل</v>
          </cell>
          <cell r="D2027" t="str">
            <v>جميله</v>
          </cell>
          <cell r="E2027" t="str">
            <v>الاولى</v>
          </cell>
          <cell r="F2027" t="str">
            <v/>
          </cell>
        </row>
        <row r="2028">
          <cell r="A2028">
            <v>524268</v>
          </cell>
          <cell r="B2028" t="str">
            <v>الاء جبوليه</v>
          </cell>
          <cell r="C2028" t="str">
            <v>غسان</v>
          </cell>
          <cell r="D2028" t="str">
            <v>هنادي</v>
          </cell>
          <cell r="E2028" t="str">
            <v>الرابعة</v>
          </cell>
          <cell r="F2028" t="str">
            <v/>
          </cell>
        </row>
        <row r="2029">
          <cell r="A2029">
            <v>524269</v>
          </cell>
          <cell r="B2029" t="str">
            <v>الاء حجازي</v>
          </cell>
          <cell r="C2029" t="str">
            <v>عبدالعزيز</v>
          </cell>
          <cell r="D2029" t="str">
            <v>بشيرة</v>
          </cell>
          <cell r="E2029" t="str">
            <v>الثالثة</v>
          </cell>
          <cell r="F2029" t="str">
            <v/>
          </cell>
        </row>
        <row r="2030">
          <cell r="A2030">
            <v>524271</v>
          </cell>
          <cell r="B2030" t="str">
            <v>الاء دعبل</v>
          </cell>
          <cell r="C2030" t="str">
            <v>محمدعزالدين</v>
          </cell>
          <cell r="D2030" t="str">
            <v>فاطمه</v>
          </cell>
          <cell r="E2030" t="str">
            <v>الرابعة</v>
          </cell>
          <cell r="F2030" t="str">
            <v/>
          </cell>
        </row>
        <row r="2031">
          <cell r="A2031">
            <v>524272</v>
          </cell>
          <cell r="B2031" t="str">
            <v>الاء سرور</v>
          </cell>
          <cell r="C2031" t="str">
            <v>عبد الرزاق</v>
          </cell>
          <cell r="D2031" t="str">
            <v>كوثر</v>
          </cell>
          <cell r="E2031" t="str">
            <v>الرابعة</v>
          </cell>
          <cell r="F2031" t="str">
            <v/>
          </cell>
        </row>
        <row r="2032">
          <cell r="A2032">
            <v>524273</v>
          </cell>
          <cell r="B2032" t="str">
            <v>الاء شعبان</v>
          </cell>
          <cell r="C2032" t="str">
            <v>خالد</v>
          </cell>
          <cell r="D2032" t="str">
            <v>فداء</v>
          </cell>
          <cell r="E2032" t="str">
            <v>الثا نية</v>
          </cell>
          <cell r="F2032" t="str">
            <v/>
          </cell>
        </row>
        <row r="2033">
          <cell r="A2033">
            <v>524276</v>
          </cell>
          <cell r="B2033" t="str">
            <v>الاء قدور</v>
          </cell>
          <cell r="C2033" t="str">
            <v>خيرالله</v>
          </cell>
          <cell r="D2033" t="str">
            <v>اميرة</v>
          </cell>
          <cell r="E2033" t="str">
            <v>الرابعة</v>
          </cell>
          <cell r="F2033" t="str">
            <v/>
          </cell>
        </row>
        <row r="2034">
          <cell r="A2034">
            <v>524277</v>
          </cell>
          <cell r="B2034" t="str">
            <v>الاء قطف</v>
          </cell>
          <cell r="C2034" t="str">
            <v>نايف</v>
          </cell>
          <cell r="D2034" t="str">
            <v>بهيجه</v>
          </cell>
          <cell r="E2034" t="str">
            <v>الرابعة</v>
          </cell>
          <cell r="F2034" t="str">
            <v/>
          </cell>
        </row>
        <row r="2035">
          <cell r="A2035">
            <v>524278</v>
          </cell>
          <cell r="B2035" t="str">
            <v>الاء موسى</v>
          </cell>
          <cell r="C2035" t="str">
            <v>يوسف</v>
          </cell>
          <cell r="D2035" t="str">
            <v>انيسه</v>
          </cell>
          <cell r="E2035" t="str">
            <v>الثالثة</v>
          </cell>
          <cell r="F2035" t="str">
            <v/>
          </cell>
        </row>
        <row r="2036">
          <cell r="A2036">
            <v>524280</v>
          </cell>
          <cell r="B2036" t="str">
            <v>الاء هواري</v>
          </cell>
          <cell r="C2036" t="str">
            <v>خالد</v>
          </cell>
          <cell r="D2036" t="str">
            <v>عزيزه</v>
          </cell>
          <cell r="E2036" t="str">
            <v>الثالثة حديث</v>
          </cell>
          <cell r="F2036" t="str">
            <v/>
          </cell>
        </row>
        <row r="2037">
          <cell r="A2037">
            <v>524283</v>
          </cell>
          <cell r="B2037" t="str">
            <v>الزهراء حسن</v>
          </cell>
          <cell r="C2037" t="str">
            <v>سلمان</v>
          </cell>
          <cell r="D2037" t="str">
            <v/>
          </cell>
          <cell r="E2037" t="str">
            <v>الثا نية</v>
          </cell>
          <cell r="F2037" t="str">
            <v/>
          </cell>
        </row>
        <row r="2038">
          <cell r="A2038">
            <v>524284</v>
          </cell>
          <cell r="B2038" t="str">
            <v>العنود الاسعد</v>
          </cell>
          <cell r="C2038" t="str">
            <v>علي</v>
          </cell>
          <cell r="D2038" t="str">
            <v>ريمه</v>
          </cell>
          <cell r="E2038" t="str">
            <v>الرابعة</v>
          </cell>
          <cell r="F2038" t="str">
            <v/>
          </cell>
        </row>
        <row r="2039">
          <cell r="A2039">
            <v>524285</v>
          </cell>
          <cell r="B2039" t="str">
            <v>العنود العويتي</v>
          </cell>
          <cell r="C2039" t="str">
            <v>بركات</v>
          </cell>
          <cell r="D2039" t="str">
            <v>عائشه</v>
          </cell>
          <cell r="E2039" t="str">
            <v>الرابعة</v>
          </cell>
          <cell r="F2039" t="str">
            <v/>
          </cell>
        </row>
        <row r="2040">
          <cell r="A2040">
            <v>524286</v>
          </cell>
          <cell r="B2040" t="str">
            <v>الفت القادري</v>
          </cell>
          <cell r="C2040" t="str">
            <v>محمد</v>
          </cell>
          <cell r="D2040" t="str">
            <v>عربيه</v>
          </cell>
          <cell r="E2040" t="str">
            <v>الرابعة</v>
          </cell>
          <cell r="F2040" t="str">
            <v/>
          </cell>
        </row>
        <row r="2041">
          <cell r="A2041">
            <v>524287</v>
          </cell>
          <cell r="B2041" t="str">
            <v>الفت بوحسون</v>
          </cell>
          <cell r="C2041" t="str">
            <v>راؤف</v>
          </cell>
          <cell r="D2041" t="str">
            <v>ذهبيه</v>
          </cell>
          <cell r="E2041" t="str">
            <v>الثا نية</v>
          </cell>
          <cell r="F2041" t="str">
            <v/>
          </cell>
        </row>
        <row r="2042">
          <cell r="A2042">
            <v>524288</v>
          </cell>
          <cell r="B2042" t="str">
            <v>الفت شدود</v>
          </cell>
          <cell r="C2042" t="str">
            <v>محمود</v>
          </cell>
          <cell r="D2042" t="str">
            <v>دلال</v>
          </cell>
          <cell r="E2042" t="str">
            <v>الثاتية</v>
          </cell>
          <cell r="F2042" t="str">
            <v/>
          </cell>
        </row>
        <row r="2043">
          <cell r="A2043">
            <v>524289</v>
          </cell>
          <cell r="B2043" t="str">
            <v>الكوثر الابراهيم</v>
          </cell>
          <cell r="C2043" t="str">
            <v>معن</v>
          </cell>
          <cell r="D2043" t="str">
            <v>ايمان</v>
          </cell>
          <cell r="E2043" t="str">
            <v>الرابعة</v>
          </cell>
          <cell r="F2043" t="str">
            <v/>
          </cell>
        </row>
        <row r="2044">
          <cell r="A2044">
            <v>524290</v>
          </cell>
          <cell r="B2044" t="str">
            <v>الكوثر الشاهين</v>
          </cell>
          <cell r="C2044" t="str">
            <v>امين</v>
          </cell>
          <cell r="D2044" t="str">
            <v>مريم</v>
          </cell>
          <cell r="E2044" t="str">
            <v>الثا نية</v>
          </cell>
          <cell r="F2044" t="str">
            <v/>
          </cell>
        </row>
        <row r="2045">
          <cell r="A2045">
            <v>524293</v>
          </cell>
          <cell r="B2045" t="str">
            <v>الهام عرابي</v>
          </cell>
          <cell r="C2045" t="str">
            <v>خالد</v>
          </cell>
          <cell r="D2045" t="str">
            <v>اتحاد</v>
          </cell>
          <cell r="E2045" t="str">
            <v>الثالثة</v>
          </cell>
          <cell r="F2045" t="str">
            <v/>
          </cell>
        </row>
        <row r="2046">
          <cell r="A2046">
            <v>524298</v>
          </cell>
          <cell r="B2046" t="str">
            <v>اماني القباني</v>
          </cell>
          <cell r="C2046" t="str">
            <v>رائد</v>
          </cell>
          <cell r="D2046" t="str">
            <v>روزينه</v>
          </cell>
          <cell r="E2046" t="str">
            <v>الثاتية</v>
          </cell>
          <cell r="F2046" t="str">
            <v/>
          </cell>
        </row>
        <row r="2047">
          <cell r="A2047">
            <v>524300</v>
          </cell>
          <cell r="B2047" t="str">
            <v>اماني المقداد</v>
          </cell>
          <cell r="C2047" t="str">
            <v>فايز</v>
          </cell>
          <cell r="D2047" t="str">
            <v>غفران</v>
          </cell>
          <cell r="E2047" t="str">
            <v>الثاتية</v>
          </cell>
          <cell r="F2047" t="str">
            <v/>
          </cell>
        </row>
        <row r="2048">
          <cell r="A2048">
            <v>524301</v>
          </cell>
          <cell r="B2048" t="str">
            <v>اماني بطحه</v>
          </cell>
          <cell r="C2048" t="str">
            <v>محمد</v>
          </cell>
          <cell r="D2048" t="str">
            <v>ميسون</v>
          </cell>
          <cell r="E2048" t="str">
            <v>الربعة حديث</v>
          </cell>
          <cell r="F2048" t="str">
            <v/>
          </cell>
        </row>
        <row r="2049">
          <cell r="A2049">
            <v>524303</v>
          </cell>
          <cell r="B2049" t="str">
            <v>اماني عساف</v>
          </cell>
          <cell r="C2049" t="str">
            <v>فرحان</v>
          </cell>
          <cell r="D2049" t="str">
            <v>امل</v>
          </cell>
          <cell r="E2049" t="str">
            <v>الثا نية</v>
          </cell>
          <cell r="F2049" t="str">
            <v/>
          </cell>
        </row>
        <row r="2050">
          <cell r="A2050">
            <v>524304</v>
          </cell>
          <cell r="B2050" t="str">
            <v>اماني علي</v>
          </cell>
          <cell r="C2050" t="str">
            <v>حسين</v>
          </cell>
          <cell r="D2050" t="str">
            <v>وضحة</v>
          </cell>
          <cell r="E2050" t="str">
            <v>الثالثة</v>
          </cell>
          <cell r="F2050" t="str">
            <v/>
          </cell>
        </row>
        <row r="2051">
          <cell r="A2051">
            <v>524306</v>
          </cell>
          <cell r="B2051" t="str">
            <v>امل ادريس</v>
          </cell>
          <cell r="C2051" t="str">
            <v>محمود</v>
          </cell>
          <cell r="D2051" t="str">
            <v>نفيسه</v>
          </cell>
          <cell r="E2051" t="str">
            <v>الاولى</v>
          </cell>
          <cell r="F2051" t="str">
            <v/>
          </cell>
        </row>
        <row r="2052">
          <cell r="A2052">
            <v>524310</v>
          </cell>
          <cell r="B2052" t="str">
            <v>امل الرفاعي</v>
          </cell>
          <cell r="C2052" t="str">
            <v>محمد</v>
          </cell>
          <cell r="D2052" t="str">
            <v>فاطمه</v>
          </cell>
          <cell r="E2052" t="str">
            <v>الثالثة</v>
          </cell>
          <cell r="F2052" t="str">
            <v/>
          </cell>
        </row>
        <row r="2053">
          <cell r="A2053">
            <v>524311</v>
          </cell>
          <cell r="B2053" t="str">
            <v>امل الشعراني</v>
          </cell>
          <cell r="C2053" t="str">
            <v>جدعان</v>
          </cell>
          <cell r="D2053" t="str">
            <v>حلوة</v>
          </cell>
          <cell r="E2053" t="str">
            <v>الثالثة حديث</v>
          </cell>
          <cell r="F2053" t="str">
            <v/>
          </cell>
        </row>
        <row r="2054">
          <cell r="A2054">
            <v>524312</v>
          </cell>
          <cell r="B2054" t="str">
            <v>امل العقاد</v>
          </cell>
          <cell r="C2054" t="str">
            <v>حمزة</v>
          </cell>
          <cell r="D2054" t="str">
            <v>سمر</v>
          </cell>
          <cell r="E2054" t="str">
            <v>الرابعة</v>
          </cell>
          <cell r="F2054" t="str">
            <v/>
          </cell>
        </row>
        <row r="2055">
          <cell r="A2055">
            <v>524313</v>
          </cell>
          <cell r="B2055" t="str">
            <v>امل الكاتب</v>
          </cell>
          <cell r="C2055" t="str">
            <v>محمدبسام</v>
          </cell>
          <cell r="D2055" t="str">
            <v>هناء</v>
          </cell>
          <cell r="E2055" t="str">
            <v>الرابعة</v>
          </cell>
          <cell r="F2055" t="str">
            <v/>
          </cell>
        </row>
        <row r="2056">
          <cell r="A2056">
            <v>524314</v>
          </cell>
          <cell r="B2056" t="str">
            <v>امل عبدالخالق</v>
          </cell>
          <cell r="C2056" t="str">
            <v>وجيه</v>
          </cell>
          <cell r="D2056" t="str">
            <v>انتصار</v>
          </cell>
          <cell r="E2056" t="str">
            <v>الثا نية</v>
          </cell>
          <cell r="F2056" t="str">
            <v/>
          </cell>
        </row>
        <row r="2057">
          <cell r="A2057">
            <v>524317</v>
          </cell>
          <cell r="B2057" t="str">
            <v>امنة دقو</v>
          </cell>
          <cell r="C2057" t="str">
            <v>فؤاد</v>
          </cell>
          <cell r="D2057" t="str">
            <v>سعاد</v>
          </cell>
          <cell r="E2057" t="str">
            <v>الثا نية</v>
          </cell>
          <cell r="F2057" t="str">
            <v/>
          </cell>
        </row>
        <row r="2058">
          <cell r="A2058">
            <v>524318</v>
          </cell>
          <cell r="B2058" t="str">
            <v>امنة محمد</v>
          </cell>
          <cell r="C2058" t="str">
            <v>محمد</v>
          </cell>
          <cell r="D2058" t="str">
            <v>فاطمه</v>
          </cell>
          <cell r="E2058" t="str">
            <v>الثاتية</v>
          </cell>
          <cell r="F2058" t="str">
            <v/>
          </cell>
        </row>
        <row r="2059">
          <cell r="A2059">
            <v>524319</v>
          </cell>
          <cell r="B2059" t="str">
            <v>امنه الحسين</v>
          </cell>
          <cell r="C2059" t="str">
            <v>حسين</v>
          </cell>
          <cell r="D2059" t="str">
            <v>هدى</v>
          </cell>
          <cell r="E2059" t="str">
            <v>الرابعة</v>
          </cell>
          <cell r="F2059" t="str">
            <v/>
          </cell>
        </row>
        <row r="2060">
          <cell r="A2060">
            <v>524321</v>
          </cell>
          <cell r="B2060" t="str">
            <v>امنه العثمان</v>
          </cell>
          <cell r="C2060" t="str">
            <v>عوض</v>
          </cell>
          <cell r="D2060" t="str">
            <v>فوزيه</v>
          </cell>
          <cell r="E2060" t="str">
            <v>الرابعة</v>
          </cell>
          <cell r="F2060" t="str">
            <v/>
          </cell>
        </row>
        <row r="2061">
          <cell r="A2061">
            <v>524324</v>
          </cell>
          <cell r="B2061" t="str">
            <v>امنه دقو</v>
          </cell>
          <cell r="C2061" t="str">
            <v>فياض</v>
          </cell>
          <cell r="D2061" t="str">
            <v>ليلا</v>
          </cell>
          <cell r="E2061" t="str">
            <v>الثا نية</v>
          </cell>
          <cell r="F2061" t="str">
            <v/>
          </cell>
        </row>
        <row r="2062">
          <cell r="A2062">
            <v>524326</v>
          </cell>
          <cell r="B2062" t="str">
            <v>امنه طالب</v>
          </cell>
          <cell r="C2062" t="str">
            <v>منذر</v>
          </cell>
          <cell r="D2062" t="str">
            <v>وصال</v>
          </cell>
          <cell r="E2062" t="str">
            <v>الثاتية</v>
          </cell>
          <cell r="F2062" t="str">
            <v/>
          </cell>
        </row>
        <row r="2063">
          <cell r="A2063">
            <v>524329</v>
          </cell>
          <cell r="B2063" t="str">
            <v>امنه قشقوش</v>
          </cell>
          <cell r="C2063" t="str">
            <v>علي</v>
          </cell>
          <cell r="D2063" t="str">
            <v>هيام</v>
          </cell>
          <cell r="E2063" t="str">
            <v>الرابعة</v>
          </cell>
          <cell r="F2063" t="str">
            <v/>
          </cell>
        </row>
        <row r="2064">
          <cell r="A2064">
            <v>524331</v>
          </cell>
          <cell r="B2064" t="str">
            <v>اميرة الحامض</v>
          </cell>
          <cell r="C2064" t="str">
            <v>محمود</v>
          </cell>
          <cell r="D2064" t="str">
            <v>وحيده</v>
          </cell>
          <cell r="E2064" t="str">
            <v>الرابعة</v>
          </cell>
          <cell r="F2064" t="str">
            <v/>
          </cell>
        </row>
        <row r="2065">
          <cell r="A2065">
            <v>524335</v>
          </cell>
          <cell r="B2065" t="str">
            <v>اميره صالح</v>
          </cell>
          <cell r="C2065" t="str">
            <v>مفلح</v>
          </cell>
          <cell r="D2065" t="str">
            <v>حسنه</v>
          </cell>
          <cell r="E2065" t="str">
            <v>الثالثة</v>
          </cell>
          <cell r="F2065" t="str">
            <v/>
          </cell>
        </row>
        <row r="2066">
          <cell r="A2066">
            <v>524337</v>
          </cell>
          <cell r="B2066" t="str">
            <v>اميره معطي</v>
          </cell>
          <cell r="C2066" t="str">
            <v>حسن</v>
          </cell>
          <cell r="D2066" t="str">
            <v>ايمان</v>
          </cell>
          <cell r="E2066" t="str">
            <v>الثا نية</v>
          </cell>
          <cell r="F2066" t="str">
            <v/>
          </cell>
        </row>
        <row r="2067">
          <cell r="A2067">
            <v>524339</v>
          </cell>
          <cell r="B2067" t="str">
            <v>اميمه ابراهيم</v>
          </cell>
          <cell r="C2067" t="str">
            <v>زعل</v>
          </cell>
          <cell r="D2067" t="str">
            <v>زينب</v>
          </cell>
          <cell r="E2067" t="str">
            <v>الثالثة</v>
          </cell>
          <cell r="F2067" t="str">
            <v/>
          </cell>
        </row>
        <row r="2068">
          <cell r="A2068">
            <v>524340</v>
          </cell>
          <cell r="B2068" t="str">
            <v>اميمه الخطيب</v>
          </cell>
          <cell r="C2068" t="str">
            <v>جميل</v>
          </cell>
          <cell r="D2068" t="str">
            <v>رويده</v>
          </cell>
          <cell r="E2068" t="str">
            <v>الثالثة</v>
          </cell>
          <cell r="F2068" t="str">
            <v/>
          </cell>
        </row>
        <row r="2069">
          <cell r="A2069">
            <v>524342</v>
          </cell>
          <cell r="B2069" t="str">
            <v>اميمه الطحان</v>
          </cell>
          <cell r="C2069" t="str">
            <v>حسان</v>
          </cell>
          <cell r="D2069" t="str">
            <v>سحر</v>
          </cell>
          <cell r="E2069" t="str">
            <v>الثاتية</v>
          </cell>
          <cell r="F2069" t="str">
            <v/>
          </cell>
        </row>
        <row r="2070">
          <cell r="A2070">
            <v>524343</v>
          </cell>
          <cell r="B2070" t="str">
            <v>اميمه جراح</v>
          </cell>
          <cell r="C2070" t="str">
            <v>خالد</v>
          </cell>
          <cell r="D2070" t="str">
            <v>ديبه</v>
          </cell>
          <cell r="E2070" t="str">
            <v>الثالثة</v>
          </cell>
          <cell r="F2070" t="str">
            <v/>
          </cell>
        </row>
        <row r="2071">
          <cell r="A2071">
            <v>524345</v>
          </cell>
          <cell r="B2071" t="str">
            <v>امينة الطحان</v>
          </cell>
          <cell r="C2071" t="str">
            <v>عامر</v>
          </cell>
          <cell r="D2071" t="str">
            <v>خديجه</v>
          </cell>
          <cell r="E2071" t="str">
            <v>الرابعة</v>
          </cell>
          <cell r="F2071" t="str">
            <v/>
          </cell>
        </row>
        <row r="2072">
          <cell r="A2072">
            <v>524346</v>
          </cell>
          <cell r="B2072" t="str">
            <v>اناس المسالمه</v>
          </cell>
          <cell r="C2072" t="str">
            <v>موسى</v>
          </cell>
          <cell r="D2072" t="str">
            <v>غاده</v>
          </cell>
          <cell r="E2072" t="str">
            <v>الرابعة</v>
          </cell>
          <cell r="F2072" t="str">
            <v/>
          </cell>
        </row>
        <row r="2073">
          <cell r="A2073">
            <v>524347</v>
          </cell>
          <cell r="B2073" t="str">
            <v>اناس شيخه</v>
          </cell>
          <cell r="C2073" t="str">
            <v>محمد</v>
          </cell>
          <cell r="D2073" t="str">
            <v>حنان</v>
          </cell>
          <cell r="E2073" t="str">
            <v>الثالثة</v>
          </cell>
          <cell r="F2073" t="str">
            <v/>
          </cell>
        </row>
        <row r="2074">
          <cell r="A2074">
            <v>524349</v>
          </cell>
          <cell r="B2074" t="str">
            <v>اناس مصطفى</v>
          </cell>
          <cell r="C2074" t="str">
            <v>علي</v>
          </cell>
          <cell r="D2074" t="str">
            <v>مائده</v>
          </cell>
          <cell r="E2074" t="str">
            <v>الثا نية</v>
          </cell>
          <cell r="F2074" t="str">
            <v/>
          </cell>
        </row>
        <row r="2075">
          <cell r="A2075">
            <v>524350</v>
          </cell>
          <cell r="B2075" t="str">
            <v>انسام احمد</v>
          </cell>
          <cell r="C2075" t="str">
            <v>احمد</v>
          </cell>
          <cell r="D2075" t="str">
            <v>ثناء</v>
          </cell>
          <cell r="E2075" t="str">
            <v>الثاتية</v>
          </cell>
          <cell r="F2075" t="str">
            <v/>
          </cell>
        </row>
        <row r="2076">
          <cell r="A2076">
            <v>524351</v>
          </cell>
          <cell r="B2076" t="str">
            <v>انصاف سليمان</v>
          </cell>
          <cell r="C2076" t="str">
            <v>منيف</v>
          </cell>
          <cell r="D2076" t="str">
            <v>جهينا</v>
          </cell>
          <cell r="E2076" t="str">
            <v>الربعة حديث</v>
          </cell>
          <cell r="F2076" t="str">
            <v/>
          </cell>
        </row>
        <row r="2077">
          <cell r="A2077">
            <v>524352</v>
          </cell>
          <cell r="B2077" t="str">
            <v>انطوانيت رزق</v>
          </cell>
          <cell r="C2077" t="str">
            <v>عماد</v>
          </cell>
          <cell r="D2077" t="str">
            <v>لميا</v>
          </cell>
          <cell r="E2077" t="str">
            <v>الثا نية</v>
          </cell>
          <cell r="F2077" t="str">
            <v/>
          </cell>
        </row>
        <row r="2078">
          <cell r="A2078">
            <v>524353</v>
          </cell>
          <cell r="B2078" t="str">
            <v>انعام ابراهيم</v>
          </cell>
          <cell r="C2078" t="str">
            <v>محمد</v>
          </cell>
          <cell r="D2078" t="str">
            <v>حاجه</v>
          </cell>
          <cell r="E2078" t="str">
            <v>الثالثة</v>
          </cell>
          <cell r="F2078" t="str">
            <v/>
          </cell>
        </row>
        <row r="2079">
          <cell r="A2079">
            <v>524354</v>
          </cell>
          <cell r="B2079" t="str">
            <v>انعام جراده</v>
          </cell>
          <cell r="C2079" t="str">
            <v>ابراهيم</v>
          </cell>
          <cell r="D2079" t="str">
            <v>فاطمه</v>
          </cell>
          <cell r="E2079" t="str">
            <v>الرابعة</v>
          </cell>
          <cell r="F2079" t="str">
            <v/>
          </cell>
        </row>
        <row r="2080">
          <cell r="A2080">
            <v>524355</v>
          </cell>
          <cell r="B2080" t="str">
            <v>انغام دحبور</v>
          </cell>
          <cell r="C2080" t="str">
            <v>هيثم</v>
          </cell>
          <cell r="D2080" t="str">
            <v>عفيفه</v>
          </cell>
          <cell r="E2080" t="str">
            <v>الرابعة</v>
          </cell>
          <cell r="F2080" t="str">
            <v/>
          </cell>
        </row>
        <row r="2081">
          <cell r="A2081">
            <v>524359</v>
          </cell>
          <cell r="B2081" t="str">
            <v>انيسه شدود</v>
          </cell>
          <cell r="C2081" t="str">
            <v>نصر</v>
          </cell>
          <cell r="D2081" t="str">
            <v>سارينا</v>
          </cell>
          <cell r="E2081" t="str">
            <v>الثاتية</v>
          </cell>
          <cell r="F2081" t="str">
            <v/>
          </cell>
        </row>
        <row r="2082">
          <cell r="A2082">
            <v>524361</v>
          </cell>
          <cell r="B2082" t="str">
            <v>ايات الحسين</v>
          </cell>
          <cell r="C2082" t="str">
            <v>لؤي</v>
          </cell>
          <cell r="D2082" t="str">
            <v>جومانه</v>
          </cell>
          <cell r="E2082" t="str">
            <v>الرابعة</v>
          </cell>
          <cell r="F2082" t="str">
            <v/>
          </cell>
        </row>
        <row r="2083">
          <cell r="A2083">
            <v>524362</v>
          </cell>
          <cell r="B2083" t="str">
            <v>ايات العاصي</v>
          </cell>
          <cell r="C2083" t="str">
            <v>جمعة</v>
          </cell>
          <cell r="D2083" t="str">
            <v>مديحه</v>
          </cell>
          <cell r="E2083" t="str">
            <v>الرابعة</v>
          </cell>
          <cell r="F2083" t="str">
            <v/>
          </cell>
        </row>
        <row r="2084">
          <cell r="A2084">
            <v>524363</v>
          </cell>
          <cell r="B2084" t="str">
            <v>ايات العلدوني</v>
          </cell>
          <cell r="C2084" t="str">
            <v>عبدالعزيز</v>
          </cell>
          <cell r="D2084" t="str">
            <v>هدى</v>
          </cell>
          <cell r="E2084" t="str">
            <v>الثالثة</v>
          </cell>
          <cell r="F2084" t="str">
            <v/>
          </cell>
        </row>
        <row r="2085">
          <cell r="A2085">
            <v>524364</v>
          </cell>
          <cell r="B2085" t="str">
            <v>ايات بياض</v>
          </cell>
          <cell r="C2085" t="str">
            <v>عمر</v>
          </cell>
          <cell r="D2085" t="str">
            <v>فاديه</v>
          </cell>
          <cell r="E2085" t="str">
            <v>الرابعة</v>
          </cell>
          <cell r="F2085" t="str">
            <v/>
          </cell>
        </row>
        <row r="2086">
          <cell r="A2086">
            <v>524365</v>
          </cell>
          <cell r="B2086" t="str">
            <v>ايات درويش</v>
          </cell>
          <cell r="C2086" t="str">
            <v>نبيل</v>
          </cell>
          <cell r="D2086" t="str">
            <v>عفاف</v>
          </cell>
          <cell r="E2086" t="str">
            <v>الثالثة</v>
          </cell>
          <cell r="F2086" t="str">
            <v/>
          </cell>
        </row>
        <row r="2087">
          <cell r="A2087">
            <v>524366</v>
          </cell>
          <cell r="B2087" t="str">
            <v>ايات شامية</v>
          </cell>
          <cell r="C2087" t="str">
            <v>عدنان</v>
          </cell>
          <cell r="D2087" t="str">
            <v>لينا</v>
          </cell>
          <cell r="E2087" t="str">
            <v>الرابعة</v>
          </cell>
          <cell r="F2087" t="str">
            <v/>
          </cell>
        </row>
        <row r="2088">
          <cell r="A2088">
            <v>524367</v>
          </cell>
          <cell r="B2088" t="str">
            <v>ايات شعيريه</v>
          </cell>
          <cell r="C2088" t="str">
            <v>عبدالكريم</v>
          </cell>
          <cell r="D2088" t="str">
            <v>ميساء</v>
          </cell>
          <cell r="E2088" t="str">
            <v>الثالثة</v>
          </cell>
          <cell r="F2088" t="str">
            <v/>
          </cell>
        </row>
        <row r="2089">
          <cell r="A2089">
            <v>524368</v>
          </cell>
          <cell r="B2089" t="str">
            <v>ايات طالب</v>
          </cell>
          <cell r="C2089" t="str">
            <v>طالب</v>
          </cell>
          <cell r="D2089" t="str">
            <v>ماجده</v>
          </cell>
          <cell r="E2089" t="str">
            <v>الثالثة</v>
          </cell>
          <cell r="F2089" t="str">
            <v/>
          </cell>
        </row>
        <row r="2090">
          <cell r="A2090">
            <v>524374</v>
          </cell>
          <cell r="B2090" t="str">
            <v>اية عتمة</v>
          </cell>
          <cell r="C2090" t="str">
            <v>فرزت</v>
          </cell>
          <cell r="D2090" t="str">
            <v>عبير</v>
          </cell>
          <cell r="E2090" t="str">
            <v>الرابعة</v>
          </cell>
          <cell r="F2090" t="str">
            <v/>
          </cell>
        </row>
        <row r="2091">
          <cell r="A2091">
            <v>524377</v>
          </cell>
          <cell r="B2091" t="str">
            <v>اية هدية</v>
          </cell>
          <cell r="C2091" t="str">
            <v>عمر</v>
          </cell>
          <cell r="D2091" t="str">
            <v>فاطمه</v>
          </cell>
          <cell r="E2091" t="str">
            <v>الثاتية</v>
          </cell>
          <cell r="F2091" t="str">
            <v/>
          </cell>
        </row>
        <row r="2092">
          <cell r="A2092">
            <v>524378</v>
          </cell>
          <cell r="B2092" t="str">
            <v>ايفلين حسينو</v>
          </cell>
          <cell r="C2092" t="str">
            <v>جميل</v>
          </cell>
          <cell r="D2092" t="str">
            <v>خديجه</v>
          </cell>
          <cell r="E2092" t="str">
            <v>الرابعة</v>
          </cell>
          <cell r="F2092" t="str">
            <v/>
          </cell>
        </row>
        <row r="2093">
          <cell r="A2093">
            <v>524380</v>
          </cell>
          <cell r="B2093" t="str">
            <v>ايمان الحجلي</v>
          </cell>
          <cell r="C2093" t="str">
            <v>كمال</v>
          </cell>
          <cell r="D2093" t="str">
            <v/>
          </cell>
          <cell r="E2093" t="str">
            <v>الربعة حديث</v>
          </cell>
          <cell r="F2093" t="str">
            <v/>
          </cell>
        </row>
        <row r="2094">
          <cell r="A2094">
            <v>524382</v>
          </cell>
          <cell r="B2094" t="str">
            <v>ايمان الحمصي</v>
          </cell>
          <cell r="C2094" t="str">
            <v>حسين</v>
          </cell>
          <cell r="D2094" t="str">
            <v>منال</v>
          </cell>
          <cell r="E2094" t="str">
            <v>الثا نية</v>
          </cell>
          <cell r="F2094" t="str">
            <v/>
          </cell>
        </row>
        <row r="2095">
          <cell r="A2095">
            <v>524386</v>
          </cell>
          <cell r="B2095" t="str">
            <v>ايمان الشيخ قويدر</v>
          </cell>
          <cell r="C2095" t="str">
            <v>احمد</v>
          </cell>
          <cell r="D2095" t="str">
            <v>نورة</v>
          </cell>
          <cell r="E2095" t="str">
            <v>الثا نية</v>
          </cell>
          <cell r="F2095" t="str">
            <v/>
          </cell>
        </row>
        <row r="2096">
          <cell r="A2096">
            <v>524390</v>
          </cell>
          <cell r="B2096" t="str">
            <v>ايمان المعدنلي</v>
          </cell>
          <cell r="C2096" t="str">
            <v>محمود</v>
          </cell>
          <cell r="D2096" t="str">
            <v>ندى</v>
          </cell>
          <cell r="E2096" t="str">
            <v>الثالثة</v>
          </cell>
          <cell r="F2096" t="str">
            <v/>
          </cell>
        </row>
        <row r="2097">
          <cell r="A2097">
            <v>524392</v>
          </cell>
          <cell r="B2097" t="str">
            <v>ايمان أسعد</v>
          </cell>
          <cell r="C2097" t="str">
            <v>عصام</v>
          </cell>
          <cell r="D2097" t="str">
            <v>عائشه</v>
          </cell>
          <cell r="E2097" t="str">
            <v>الثاتية</v>
          </cell>
          <cell r="F2097" t="str">
            <v/>
          </cell>
        </row>
        <row r="2098">
          <cell r="A2098">
            <v>524394</v>
          </cell>
          <cell r="B2098" t="str">
            <v>ايمان سوار</v>
          </cell>
          <cell r="C2098" t="str">
            <v>محمدعلي</v>
          </cell>
          <cell r="D2098" t="str">
            <v>نادرة</v>
          </cell>
          <cell r="E2098" t="str">
            <v>الرابعة</v>
          </cell>
          <cell r="F2098" t="str">
            <v/>
          </cell>
        </row>
        <row r="2099">
          <cell r="A2099">
            <v>524396</v>
          </cell>
          <cell r="B2099" t="str">
            <v>ايمان محمد</v>
          </cell>
          <cell r="C2099" t="str">
            <v>هيسم</v>
          </cell>
          <cell r="D2099" t="str">
            <v>خديجه</v>
          </cell>
          <cell r="E2099" t="str">
            <v>الثا نية</v>
          </cell>
          <cell r="F2099" t="str">
            <v/>
          </cell>
        </row>
        <row r="2100">
          <cell r="A2100">
            <v>524397</v>
          </cell>
          <cell r="B2100" t="str">
            <v>ايمان مريري</v>
          </cell>
          <cell r="C2100" t="str">
            <v>فايز</v>
          </cell>
          <cell r="D2100" t="str">
            <v>فايزة</v>
          </cell>
          <cell r="E2100" t="str">
            <v>الثالثة</v>
          </cell>
          <cell r="F2100" t="str">
            <v/>
          </cell>
        </row>
        <row r="2101">
          <cell r="A2101">
            <v>524399</v>
          </cell>
          <cell r="B2101" t="str">
            <v>ايناس الحسين</v>
          </cell>
          <cell r="C2101" t="str">
            <v>محمد</v>
          </cell>
          <cell r="D2101" t="str">
            <v>امل</v>
          </cell>
          <cell r="E2101" t="str">
            <v>الرابعة</v>
          </cell>
          <cell r="F2101" t="str">
            <v/>
          </cell>
        </row>
        <row r="2102">
          <cell r="A2102">
            <v>524400</v>
          </cell>
          <cell r="B2102" t="str">
            <v>ايناس الحمصي</v>
          </cell>
          <cell r="C2102" t="str">
            <v>احمد</v>
          </cell>
          <cell r="D2102" t="str">
            <v>اماني</v>
          </cell>
          <cell r="E2102" t="str">
            <v>الرابعة</v>
          </cell>
          <cell r="F2102" t="str">
            <v/>
          </cell>
        </row>
        <row r="2103">
          <cell r="A2103">
            <v>524403</v>
          </cell>
          <cell r="B2103" t="str">
            <v>ايناس النجار</v>
          </cell>
          <cell r="C2103" t="str">
            <v>عمر</v>
          </cell>
          <cell r="D2103" t="str">
            <v>عائشه</v>
          </cell>
          <cell r="E2103" t="str">
            <v>الرابعة</v>
          </cell>
          <cell r="F2103" t="str">
            <v/>
          </cell>
        </row>
        <row r="2104">
          <cell r="A2104">
            <v>524406</v>
          </cell>
          <cell r="B2104" t="str">
            <v>ايه الرهونجي</v>
          </cell>
          <cell r="C2104" t="str">
            <v>احمد</v>
          </cell>
          <cell r="D2104" t="str">
            <v>ندى</v>
          </cell>
          <cell r="E2104" t="str">
            <v>الثالثة</v>
          </cell>
          <cell r="F2104" t="str">
            <v/>
          </cell>
        </row>
        <row r="2105">
          <cell r="A2105">
            <v>524407</v>
          </cell>
          <cell r="B2105" t="str">
            <v>ايه المحاسنه</v>
          </cell>
          <cell r="C2105" t="str">
            <v>اسامه</v>
          </cell>
          <cell r="D2105" t="str">
            <v>بدريه</v>
          </cell>
          <cell r="E2105" t="str">
            <v>الربعة حديث</v>
          </cell>
          <cell r="F2105" t="str">
            <v/>
          </cell>
        </row>
        <row r="2106">
          <cell r="A2106">
            <v>524409</v>
          </cell>
          <cell r="B2106" t="str">
            <v>ايه سكاوي</v>
          </cell>
          <cell r="C2106" t="str">
            <v>أحمد</v>
          </cell>
          <cell r="D2106" t="str">
            <v>روضه</v>
          </cell>
          <cell r="E2106" t="str">
            <v>الثاتية</v>
          </cell>
          <cell r="F2106" t="str">
            <v/>
          </cell>
        </row>
        <row r="2107">
          <cell r="A2107">
            <v>524410</v>
          </cell>
          <cell r="B2107" t="str">
            <v>ايه سليمان</v>
          </cell>
          <cell r="C2107" t="str">
            <v>محسن</v>
          </cell>
          <cell r="D2107" t="str">
            <v>عليا</v>
          </cell>
          <cell r="E2107" t="str">
            <v>الثاتية</v>
          </cell>
          <cell r="F2107" t="str">
            <v/>
          </cell>
        </row>
        <row r="2108">
          <cell r="A2108">
            <v>524414</v>
          </cell>
          <cell r="B2108" t="str">
            <v>ايه يونس</v>
          </cell>
          <cell r="C2108" t="str">
            <v>محمد</v>
          </cell>
          <cell r="D2108" t="str">
            <v>ليندا</v>
          </cell>
          <cell r="E2108" t="str">
            <v>الربعة حديث</v>
          </cell>
          <cell r="F2108" t="str">
            <v/>
          </cell>
        </row>
        <row r="2109">
          <cell r="A2109">
            <v>524415</v>
          </cell>
          <cell r="B2109" t="str">
            <v>ايهم برغوث</v>
          </cell>
          <cell r="C2109" t="str">
            <v>خالد</v>
          </cell>
          <cell r="D2109" t="str">
            <v>صفاء</v>
          </cell>
          <cell r="E2109" t="str">
            <v>الرابعة</v>
          </cell>
          <cell r="F2109" t="str">
            <v/>
          </cell>
        </row>
        <row r="2110">
          <cell r="A2110">
            <v>524416</v>
          </cell>
          <cell r="B2110" t="str">
            <v>إيناس البواب</v>
          </cell>
          <cell r="C2110" t="str">
            <v>احمد</v>
          </cell>
          <cell r="D2110" t="str">
            <v>خديجه</v>
          </cell>
          <cell r="E2110" t="str">
            <v>الثالثة</v>
          </cell>
          <cell r="F2110" t="str">
            <v/>
          </cell>
        </row>
        <row r="2111">
          <cell r="A2111">
            <v>524417</v>
          </cell>
          <cell r="B2111" t="str">
            <v>باسل أسد غزال</v>
          </cell>
          <cell r="C2111" t="str">
            <v>سعود</v>
          </cell>
          <cell r="D2111" t="str">
            <v>ايمان</v>
          </cell>
          <cell r="E2111" t="str">
            <v>الثا نية</v>
          </cell>
          <cell r="F2111" t="str">
            <v/>
          </cell>
        </row>
        <row r="2112">
          <cell r="A2112">
            <v>524419</v>
          </cell>
          <cell r="B2112" t="str">
            <v>باسمه عزوز</v>
          </cell>
          <cell r="C2112" t="str">
            <v>علي</v>
          </cell>
          <cell r="D2112" t="str">
            <v>انتصار</v>
          </cell>
          <cell r="E2112" t="str">
            <v>الثاتية</v>
          </cell>
          <cell r="F2112" t="str">
            <v/>
          </cell>
        </row>
        <row r="2113">
          <cell r="A2113">
            <v>524420</v>
          </cell>
          <cell r="B2113" t="str">
            <v>بانه محمد</v>
          </cell>
          <cell r="C2113" t="str">
            <v>علي</v>
          </cell>
          <cell r="D2113" t="str">
            <v>امل</v>
          </cell>
          <cell r="E2113" t="str">
            <v>الثالثة</v>
          </cell>
          <cell r="F2113" t="str">
            <v/>
          </cell>
        </row>
        <row r="2114">
          <cell r="A2114">
            <v>524424</v>
          </cell>
          <cell r="B2114" t="str">
            <v>بتول الصالح</v>
          </cell>
          <cell r="C2114" t="str">
            <v>عايد</v>
          </cell>
          <cell r="D2114" t="str">
            <v>امينه</v>
          </cell>
          <cell r="E2114" t="str">
            <v>الرابعة</v>
          </cell>
          <cell r="F2114" t="str">
            <v/>
          </cell>
        </row>
        <row r="2115">
          <cell r="A2115">
            <v>524425</v>
          </cell>
          <cell r="B2115" t="str">
            <v>بتول الصالح</v>
          </cell>
          <cell r="C2115" t="str">
            <v>محمود</v>
          </cell>
          <cell r="D2115" t="str">
            <v>دوله</v>
          </cell>
          <cell r="E2115" t="str">
            <v>الرابعة</v>
          </cell>
          <cell r="F2115" t="str">
            <v/>
          </cell>
        </row>
        <row r="2116">
          <cell r="A2116">
            <v>524426</v>
          </cell>
          <cell r="B2116" t="str">
            <v>بتول القويدر</v>
          </cell>
          <cell r="C2116" t="str">
            <v>يونس</v>
          </cell>
          <cell r="D2116" t="str">
            <v>بثينه</v>
          </cell>
          <cell r="E2116" t="str">
            <v>الرابعة</v>
          </cell>
          <cell r="F2116" t="str">
            <v/>
          </cell>
        </row>
        <row r="2117">
          <cell r="A2117">
            <v>524427</v>
          </cell>
          <cell r="B2117" t="str">
            <v>بتول بركات</v>
          </cell>
          <cell r="C2117" t="str">
            <v>شوكت</v>
          </cell>
          <cell r="D2117" t="str">
            <v>حنان</v>
          </cell>
          <cell r="E2117" t="str">
            <v>الثالثة</v>
          </cell>
          <cell r="F2117" t="str">
            <v/>
          </cell>
        </row>
        <row r="2118">
          <cell r="A2118">
            <v>524428</v>
          </cell>
          <cell r="B2118" t="str">
            <v>بتول تترساو</v>
          </cell>
          <cell r="C2118" t="str">
            <v>فريد</v>
          </cell>
          <cell r="D2118" t="str">
            <v>رنده</v>
          </cell>
          <cell r="E2118" t="str">
            <v>الرابعة</v>
          </cell>
          <cell r="F2118" t="str">
            <v/>
          </cell>
        </row>
        <row r="2119">
          <cell r="A2119">
            <v>524429</v>
          </cell>
          <cell r="B2119" t="str">
            <v>بتول جوهره</v>
          </cell>
          <cell r="C2119" t="str">
            <v>حكماة</v>
          </cell>
          <cell r="D2119" t="str">
            <v>حسنه</v>
          </cell>
          <cell r="E2119" t="str">
            <v>الثالثة</v>
          </cell>
          <cell r="F2119" t="str">
            <v/>
          </cell>
        </row>
        <row r="2120">
          <cell r="A2120">
            <v>524431</v>
          </cell>
          <cell r="B2120" t="str">
            <v>بتول صطوف</v>
          </cell>
          <cell r="C2120" t="str">
            <v>محمد</v>
          </cell>
          <cell r="D2120" t="str">
            <v>عليا</v>
          </cell>
          <cell r="E2120" t="str">
            <v>الرابعة</v>
          </cell>
          <cell r="F2120" t="str">
            <v/>
          </cell>
        </row>
        <row r="2121">
          <cell r="A2121">
            <v>524433</v>
          </cell>
          <cell r="B2121" t="str">
            <v>بثينه ابوقاسم</v>
          </cell>
          <cell r="C2121" t="str">
            <v>احمد</v>
          </cell>
          <cell r="D2121" t="str">
            <v>حنان</v>
          </cell>
          <cell r="E2121" t="str">
            <v>الثا نية</v>
          </cell>
          <cell r="F2121" t="str">
            <v/>
          </cell>
        </row>
        <row r="2122">
          <cell r="A2122">
            <v>524434</v>
          </cell>
          <cell r="B2122" t="str">
            <v>بثينه الظواهري</v>
          </cell>
          <cell r="C2122" t="str">
            <v>احمد</v>
          </cell>
          <cell r="D2122" t="str">
            <v>حكمت</v>
          </cell>
          <cell r="E2122" t="str">
            <v>الثالثة</v>
          </cell>
          <cell r="F2122" t="str">
            <v/>
          </cell>
        </row>
        <row r="2123">
          <cell r="A2123">
            <v>524435</v>
          </cell>
          <cell r="B2123" t="str">
            <v>بثينه بزي</v>
          </cell>
          <cell r="C2123" t="str">
            <v>محمد</v>
          </cell>
          <cell r="D2123" t="str">
            <v>زهريه</v>
          </cell>
          <cell r="E2123" t="str">
            <v>الرابعة</v>
          </cell>
          <cell r="F2123" t="str">
            <v/>
          </cell>
        </row>
        <row r="2124">
          <cell r="A2124">
            <v>524437</v>
          </cell>
          <cell r="B2124" t="str">
            <v>بثينه عراط</v>
          </cell>
          <cell r="C2124" t="str">
            <v>محمد فايز</v>
          </cell>
          <cell r="D2124" t="str">
            <v>عفاف</v>
          </cell>
          <cell r="E2124" t="str">
            <v>الثا نية</v>
          </cell>
          <cell r="F2124" t="str">
            <v/>
          </cell>
        </row>
        <row r="2125">
          <cell r="A2125">
            <v>524440</v>
          </cell>
          <cell r="B2125" t="str">
            <v>براء عبدالعزيز</v>
          </cell>
          <cell r="C2125" t="str">
            <v>محمدراشد</v>
          </cell>
          <cell r="D2125" t="str">
            <v>مزين</v>
          </cell>
          <cell r="E2125" t="str">
            <v>الثالثة</v>
          </cell>
          <cell r="F2125" t="str">
            <v/>
          </cell>
        </row>
        <row r="2126">
          <cell r="A2126">
            <v>524441</v>
          </cell>
          <cell r="B2126" t="str">
            <v>براءة الزعبي</v>
          </cell>
          <cell r="C2126" t="str">
            <v>محمد</v>
          </cell>
          <cell r="D2126" t="str">
            <v>امنه</v>
          </cell>
          <cell r="E2126" t="str">
            <v>الاولى</v>
          </cell>
          <cell r="F2126" t="str">
            <v/>
          </cell>
        </row>
        <row r="2127">
          <cell r="A2127">
            <v>524442</v>
          </cell>
          <cell r="B2127" t="str">
            <v>براءة حاج حسن</v>
          </cell>
          <cell r="C2127" t="str">
            <v>مروان</v>
          </cell>
          <cell r="D2127" t="str">
            <v>عبير</v>
          </cell>
          <cell r="E2127" t="str">
            <v>الثاتية</v>
          </cell>
          <cell r="F2127" t="str">
            <v/>
          </cell>
        </row>
        <row r="2128">
          <cell r="A2128">
            <v>524443</v>
          </cell>
          <cell r="B2128" t="str">
            <v>براءة شعار</v>
          </cell>
          <cell r="C2128" t="str">
            <v>عامر</v>
          </cell>
          <cell r="D2128" t="str">
            <v>هيفاء</v>
          </cell>
          <cell r="E2128" t="str">
            <v>الرابعة</v>
          </cell>
          <cell r="F2128" t="str">
            <v/>
          </cell>
        </row>
        <row r="2129">
          <cell r="A2129">
            <v>524444</v>
          </cell>
          <cell r="B2129" t="str">
            <v>براءة كحلوس</v>
          </cell>
          <cell r="C2129" t="str">
            <v>عبدالرؤوف</v>
          </cell>
          <cell r="D2129" t="str">
            <v>امل</v>
          </cell>
          <cell r="E2129" t="str">
            <v>الرابعة</v>
          </cell>
          <cell r="F2129" t="str">
            <v/>
          </cell>
        </row>
        <row r="2130">
          <cell r="A2130">
            <v>524445</v>
          </cell>
          <cell r="B2130" t="str">
            <v>براءه الدهبي</v>
          </cell>
          <cell r="C2130" t="str">
            <v>خالد</v>
          </cell>
          <cell r="D2130" t="str">
            <v>لينا</v>
          </cell>
          <cell r="E2130" t="str">
            <v>الثالثة</v>
          </cell>
          <cell r="F2130" t="str">
            <v/>
          </cell>
        </row>
        <row r="2131">
          <cell r="A2131">
            <v>524446</v>
          </cell>
          <cell r="B2131" t="str">
            <v>براءه السيبراني</v>
          </cell>
          <cell r="C2131" t="str">
            <v>محمد</v>
          </cell>
          <cell r="D2131" t="str">
            <v>بثينه</v>
          </cell>
          <cell r="E2131" t="str">
            <v>الرابعة</v>
          </cell>
          <cell r="F2131" t="str">
            <v/>
          </cell>
        </row>
        <row r="2132">
          <cell r="A2132">
            <v>524447</v>
          </cell>
          <cell r="B2132" t="str">
            <v>براءه العواجي</v>
          </cell>
          <cell r="C2132" t="str">
            <v>محمد</v>
          </cell>
          <cell r="D2132" t="str">
            <v>فيروز</v>
          </cell>
          <cell r="E2132" t="str">
            <v>الثا نية</v>
          </cell>
          <cell r="F2132" t="str">
            <v/>
          </cell>
        </row>
        <row r="2133">
          <cell r="A2133">
            <v>524448</v>
          </cell>
          <cell r="B2133" t="str">
            <v>براءه زريق</v>
          </cell>
          <cell r="C2133" t="str">
            <v>منير</v>
          </cell>
          <cell r="D2133" t="str">
            <v>ميليا</v>
          </cell>
          <cell r="E2133" t="str">
            <v>الثاتية</v>
          </cell>
          <cell r="F2133" t="str">
            <v/>
          </cell>
        </row>
        <row r="2134">
          <cell r="A2134">
            <v>524449</v>
          </cell>
          <cell r="B2134" t="str">
            <v>برلنت سلوم</v>
          </cell>
          <cell r="C2134" t="str">
            <v>محمد</v>
          </cell>
          <cell r="D2134" t="str">
            <v>هدى</v>
          </cell>
          <cell r="E2134" t="str">
            <v>الثاتية</v>
          </cell>
          <cell r="F2134" t="str">
            <v/>
          </cell>
        </row>
        <row r="2135">
          <cell r="A2135">
            <v>524451</v>
          </cell>
          <cell r="B2135" t="str">
            <v>بسمة الموصللي</v>
          </cell>
          <cell r="C2135" t="str">
            <v>محمد حسام</v>
          </cell>
          <cell r="D2135" t="str">
            <v>رشا</v>
          </cell>
          <cell r="E2135" t="str">
            <v>الثا نية</v>
          </cell>
          <cell r="F2135" t="str">
            <v/>
          </cell>
        </row>
        <row r="2136">
          <cell r="A2136">
            <v>524452</v>
          </cell>
          <cell r="B2136" t="str">
            <v>بسمة حاج علي</v>
          </cell>
          <cell r="C2136" t="str">
            <v>علاءالدين</v>
          </cell>
          <cell r="D2136" t="str">
            <v>هدى</v>
          </cell>
          <cell r="E2136" t="str">
            <v>الثالثة</v>
          </cell>
          <cell r="F2136" t="str">
            <v/>
          </cell>
        </row>
        <row r="2137">
          <cell r="A2137">
            <v>524454</v>
          </cell>
          <cell r="B2137" t="str">
            <v>بشرى الجباعي</v>
          </cell>
          <cell r="C2137" t="str">
            <v>حمد</v>
          </cell>
          <cell r="D2137" t="str">
            <v>امال</v>
          </cell>
          <cell r="E2137" t="str">
            <v>الرابعة</v>
          </cell>
          <cell r="F2137" t="str">
            <v/>
          </cell>
        </row>
        <row r="2138">
          <cell r="A2138">
            <v>524455</v>
          </cell>
          <cell r="B2138" t="str">
            <v>بشرى السيد</v>
          </cell>
          <cell r="C2138" t="str">
            <v>رضوان</v>
          </cell>
          <cell r="D2138" t="str">
            <v>غاده</v>
          </cell>
          <cell r="E2138" t="str">
            <v>الرابعة</v>
          </cell>
          <cell r="F2138" t="str">
            <v/>
          </cell>
        </row>
        <row r="2139">
          <cell r="A2139">
            <v>524456</v>
          </cell>
          <cell r="B2139" t="str">
            <v>بشرى الشرجي</v>
          </cell>
          <cell r="C2139" t="str">
            <v>سليمان</v>
          </cell>
          <cell r="D2139" t="str">
            <v>فاطمه</v>
          </cell>
          <cell r="E2139" t="str">
            <v>الثاتية</v>
          </cell>
          <cell r="F2139" t="str">
            <v/>
          </cell>
        </row>
        <row r="2140">
          <cell r="A2140">
            <v>524457</v>
          </cell>
          <cell r="B2140" t="str">
            <v>بشرى العاسمي</v>
          </cell>
          <cell r="C2140" t="str">
            <v>خلف</v>
          </cell>
          <cell r="D2140" t="str">
            <v>بريه</v>
          </cell>
          <cell r="E2140" t="str">
            <v>الرابعة</v>
          </cell>
          <cell r="F2140" t="str">
            <v/>
          </cell>
        </row>
        <row r="2141">
          <cell r="A2141">
            <v>524458</v>
          </cell>
          <cell r="B2141" t="str">
            <v>بشرى العيسى</v>
          </cell>
          <cell r="C2141" t="str">
            <v>زعيان</v>
          </cell>
          <cell r="D2141" t="str">
            <v>وضحيه</v>
          </cell>
          <cell r="E2141" t="str">
            <v>الرابعة</v>
          </cell>
          <cell r="F2141" t="str">
            <v/>
          </cell>
        </row>
        <row r="2142">
          <cell r="A2142">
            <v>524460</v>
          </cell>
          <cell r="B2142" t="str">
            <v>بشرى الكدرو</v>
          </cell>
          <cell r="C2142" t="str">
            <v>جاسم</v>
          </cell>
          <cell r="D2142" t="str">
            <v>فرات</v>
          </cell>
          <cell r="E2142" t="str">
            <v>الثالثة</v>
          </cell>
          <cell r="F2142" t="str">
            <v/>
          </cell>
        </row>
        <row r="2143">
          <cell r="A2143">
            <v>524462</v>
          </cell>
          <cell r="B2143" t="str">
            <v>بشرى المصري</v>
          </cell>
          <cell r="C2143" t="str">
            <v>منير</v>
          </cell>
          <cell r="D2143" t="str">
            <v>نوال</v>
          </cell>
          <cell r="E2143" t="str">
            <v>الثا نية</v>
          </cell>
          <cell r="F2143" t="str">
            <v/>
          </cell>
        </row>
        <row r="2144">
          <cell r="A2144">
            <v>524465</v>
          </cell>
          <cell r="B2144" t="str">
            <v>بشرى سليمان</v>
          </cell>
          <cell r="C2144" t="str">
            <v>محسن</v>
          </cell>
          <cell r="D2144" t="str">
            <v>اسيدا</v>
          </cell>
          <cell r="E2144" t="str">
            <v>الثاتية</v>
          </cell>
          <cell r="F2144" t="str">
            <v/>
          </cell>
        </row>
        <row r="2145">
          <cell r="A2145">
            <v>524466</v>
          </cell>
          <cell r="B2145" t="str">
            <v>بشرى عباس</v>
          </cell>
          <cell r="C2145" t="str">
            <v>فايز</v>
          </cell>
          <cell r="D2145" t="str">
            <v>صفيه</v>
          </cell>
          <cell r="E2145" t="str">
            <v>الثاتية</v>
          </cell>
          <cell r="F2145" t="str">
            <v/>
          </cell>
        </row>
        <row r="2146">
          <cell r="A2146">
            <v>524467</v>
          </cell>
          <cell r="B2146" t="str">
            <v>بشرى عبد القادر</v>
          </cell>
          <cell r="C2146" t="str">
            <v>احمد</v>
          </cell>
          <cell r="D2146" t="str">
            <v>زينه</v>
          </cell>
          <cell r="E2146" t="str">
            <v>الثالثة</v>
          </cell>
          <cell r="F2146" t="str">
            <v/>
          </cell>
        </row>
        <row r="2147">
          <cell r="A2147">
            <v>524469</v>
          </cell>
          <cell r="B2147" t="str">
            <v>بشرى محمد</v>
          </cell>
          <cell r="C2147" t="str">
            <v>عبد الحميد</v>
          </cell>
          <cell r="D2147" t="str">
            <v>خديجه</v>
          </cell>
          <cell r="E2147" t="str">
            <v>الرابعة</v>
          </cell>
          <cell r="F2147" t="str">
            <v/>
          </cell>
        </row>
        <row r="2148">
          <cell r="A2148">
            <v>524472</v>
          </cell>
          <cell r="B2148" t="str">
            <v>بهيره منذر</v>
          </cell>
          <cell r="C2148" t="str">
            <v>نذير</v>
          </cell>
          <cell r="D2148" t="str">
            <v>رويده</v>
          </cell>
          <cell r="E2148" t="str">
            <v>الثا نية</v>
          </cell>
          <cell r="F2148" t="str">
            <v/>
          </cell>
        </row>
        <row r="2149">
          <cell r="A2149">
            <v>524481</v>
          </cell>
          <cell r="B2149" t="str">
            <v>تسنيم ذي النون</v>
          </cell>
          <cell r="C2149" t="str">
            <v>محمود</v>
          </cell>
          <cell r="D2149" t="str">
            <v>شذا</v>
          </cell>
          <cell r="E2149" t="str">
            <v>الاولى</v>
          </cell>
          <cell r="F2149" t="str">
            <v/>
          </cell>
        </row>
        <row r="2150">
          <cell r="A2150">
            <v>524485</v>
          </cell>
          <cell r="B2150" t="str">
            <v>تغريد الفروح</v>
          </cell>
          <cell r="C2150" t="str">
            <v>عطا</v>
          </cell>
          <cell r="D2150" t="str">
            <v>فاطمه</v>
          </cell>
          <cell r="E2150" t="str">
            <v>الثا نية</v>
          </cell>
          <cell r="F2150" t="str">
            <v/>
          </cell>
        </row>
        <row r="2151">
          <cell r="A2151">
            <v>524487</v>
          </cell>
          <cell r="B2151" t="str">
            <v>تغريد صوان</v>
          </cell>
          <cell r="C2151" t="str">
            <v>محمد</v>
          </cell>
          <cell r="D2151" t="str">
            <v>سهير</v>
          </cell>
          <cell r="E2151" t="str">
            <v>الثالثة</v>
          </cell>
          <cell r="F2151" t="str">
            <v/>
          </cell>
        </row>
        <row r="2152">
          <cell r="A2152">
            <v>524488</v>
          </cell>
          <cell r="B2152" t="str">
            <v>تغريد نحله</v>
          </cell>
          <cell r="C2152" t="str">
            <v>ايمن</v>
          </cell>
          <cell r="D2152" t="str">
            <v>سحر</v>
          </cell>
          <cell r="E2152" t="str">
            <v>الرابعة</v>
          </cell>
          <cell r="F2152" t="str">
            <v/>
          </cell>
        </row>
        <row r="2153">
          <cell r="A2153">
            <v>524489</v>
          </cell>
          <cell r="B2153" t="str">
            <v>تقى محمود</v>
          </cell>
          <cell r="C2153" t="str">
            <v>غازي</v>
          </cell>
          <cell r="D2153" t="str">
            <v>خيريه</v>
          </cell>
          <cell r="E2153" t="str">
            <v>الثالثة</v>
          </cell>
          <cell r="F2153" t="str">
            <v/>
          </cell>
        </row>
        <row r="2154">
          <cell r="A2154">
            <v>524491</v>
          </cell>
          <cell r="B2154" t="str">
            <v>تماره محمد</v>
          </cell>
          <cell r="C2154" t="str">
            <v>جهاد</v>
          </cell>
          <cell r="D2154" t="str">
            <v>سوسن</v>
          </cell>
          <cell r="E2154" t="str">
            <v>الرابعة</v>
          </cell>
          <cell r="F2154" t="str">
            <v/>
          </cell>
        </row>
        <row r="2155">
          <cell r="A2155">
            <v>524493</v>
          </cell>
          <cell r="B2155" t="str">
            <v>تمام عاشور</v>
          </cell>
          <cell r="C2155" t="str">
            <v>عبد اللطيف</v>
          </cell>
          <cell r="D2155" t="str">
            <v>رقيه</v>
          </cell>
          <cell r="E2155" t="str">
            <v>الرابعة</v>
          </cell>
          <cell r="F2155" t="str">
            <v/>
          </cell>
        </row>
        <row r="2156">
          <cell r="A2156">
            <v>524494</v>
          </cell>
          <cell r="B2156" t="str">
            <v>تهاني أبو الحطب</v>
          </cell>
          <cell r="C2156" t="str">
            <v>منصور</v>
          </cell>
          <cell r="D2156" t="str">
            <v>ابتسام</v>
          </cell>
          <cell r="E2156" t="str">
            <v>الثالثة</v>
          </cell>
          <cell r="F2156" t="str">
            <v/>
          </cell>
        </row>
        <row r="2157">
          <cell r="A2157">
            <v>524497</v>
          </cell>
          <cell r="B2157" t="str">
            <v>تيماء الاغواني</v>
          </cell>
          <cell r="C2157" t="str">
            <v>نبيل</v>
          </cell>
          <cell r="D2157" t="str">
            <v>لبانه</v>
          </cell>
          <cell r="E2157" t="str">
            <v>الرابعة</v>
          </cell>
          <cell r="F2157" t="str">
            <v/>
          </cell>
        </row>
        <row r="2158">
          <cell r="A2158">
            <v>524498</v>
          </cell>
          <cell r="B2158" t="str">
            <v>تيماء النبواني</v>
          </cell>
          <cell r="C2158" t="str">
            <v>حمد</v>
          </cell>
          <cell r="D2158" t="str">
            <v>خزامه</v>
          </cell>
          <cell r="E2158" t="str">
            <v>الثالثة</v>
          </cell>
          <cell r="F2158" t="str">
            <v/>
          </cell>
        </row>
        <row r="2159">
          <cell r="A2159">
            <v>524499</v>
          </cell>
          <cell r="B2159" t="str">
            <v>تيماء محمود</v>
          </cell>
          <cell r="C2159" t="str">
            <v>سامي</v>
          </cell>
          <cell r="D2159" t="str">
            <v>ملك</v>
          </cell>
          <cell r="E2159" t="str">
            <v>الثالثة</v>
          </cell>
          <cell r="F2159" t="str">
            <v/>
          </cell>
        </row>
        <row r="2160">
          <cell r="A2160">
            <v>524500</v>
          </cell>
          <cell r="B2160" t="str">
            <v>ثراء بركه</v>
          </cell>
          <cell r="C2160" t="str">
            <v>جمال</v>
          </cell>
          <cell r="D2160" t="str">
            <v>الهام</v>
          </cell>
          <cell r="E2160" t="str">
            <v>الربعة حديث</v>
          </cell>
          <cell r="F2160" t="str">
            <v/>
          </cell>
        </row>
        <row r="2161">
          <cell r="A2161">
            <v>524502</v>
          </cell>
          <cell r="B2161" t="str">
            <v>ثروت حمدان</v>
          </cell>
          <cell r="C2161" t="str">
            <v>عبد الرحمن</v>
          </cell>
          <cell r="D2161" t="str">
            <v>مها</v>
          </cell>
          <cell r="E2161" t="str">
            <v>الثاتية</v>
          </cell>
          <cell r="F2161" t="str">
            <v/>
          </cell>
        </row>
        <row r="2162">
          <cell r="A2162">
            <v>524503</v>
          </cell>
          <cell r="B2162" t="str">
            <v>ثناء محمود</v>
          </cell>
          <cell r="C2162" t="str">
            <v>احمد</v>
          </cell>
          <cell r="D2162" t="str">
            <v>الهام</v>
          </cell>
          <cell r="E2162" t="str">
            <v>الرابعة</v>
          </cell>
          <cell r="F2162" t="str">
            <v/>
          </cell>
        </row>
        <row r="2163">
          <cell r="A2163">
            <v>524504</v>
          </cell>
          <cell r="B2163" t="str">
            <v>ثنيه العبدالله</v>
          </cell>
          <cell r="C2163" t="str">
            <v>عبدالله</v>
          </cell>
          <cell r="D2163" t="str">
            <v>امنه</v>
          </cell>
          <cell r="E2163" t="str">
            <v>الرابعة</v>
          </cell>
          <cell r="F2163" t="str">
            <v/>
          </cell>
        </row>
        <row r="2164">
          <cell r="A2164">
            <v>524505</v>
          </cell>
          <cell r="B2164" t="str">
            <v>ثنيه الناصر</v>
          </cell>
          <cell r="C2164" t="str">
            <v>عارف</v>
          </cell>
          <cell r="D2164" t="str">
            <v>شاميه</v>
          </cell>
          <cell r="E2164" t="str">
            <v>الثاتية</v>
          </cell>
          <cell r="F2164" t="str">
            <v/>
          </cell>
        </row>
        <row r="2165">
          <cell r="A2165">
            <v>524506</v>
          </cell>
          <cell r="B2165" t="str">
            <v>جاكلين حاطوم</v>
          </cell>
          <cell r="C2165" t="str">
            <v>سلامه</v>
          </cell>
          <cell r="D2165" t="str">
            <v>لميا</v>
          </cell>
          <cell r="E2165" t="str">
            <v>الثالثة</v>
          </cell>
          <cell r="F2165" t="str">
            <v/>
          </cell>
        </row>
        <row r="2166">
          <cell r="A2166">
            <v>524507</v>
          </cell>
          <cell r="B2166" t="str">
            <v>جزيل الياس</v>
          </cell>
          <cell r="C2166" t="str">
            <v>عبد المسيح</v>
          </cell>
          <cell r="D2166" t="str">
            <v>هدى</v>
          </cell>
          <cell r="E2166" t="str">
            <v>الثالثة</v>
          </cell>
          <cell r="F2166" t="str">
            <v/>
          </cell>
        </row>
        <row r="2167">
          <cell r="A2167">
            <v>524508</v>
          </cell>
          <cell r="B2167" t="str">
            <v>جمان السوادي</v>
          </cell>
          <cell r="C2167" t="str">
            <v>اديب</v>
          </cell>
          <cell r="D2167" t="str">
            <v>ايمان</v>
          </cell>
          <cell r="E2167" t="str">
            <v>الثالثة</v>
          </cell>
          <cell r="F2167" t="str">
            <v/>
          </cell>
        </row>
        <row r="2168">
          <cell r="A2168">
            <v>524510</v>
          </cell>
          <cell r="B2168" t="str">
            <v>جمانه القده</v>
          </cell>
          <cell r="C2168" t="str">
            <v>عبدالرحمن</v>
          </cell>
          <cell r="D2168" t="str">
            <v>هيام</v>
          </cell>
          <cell r="E2168" t="str">
            <v>الثا نية</v>
          </cell>
          <cell r="F2168" t="str">
            <v/>
          </cell>
        </row>
        <row r="2169">
          <cell r="A2169">
            <v>524511</v>
          </cell>
          <cell r="B2169" t="str">
            <v>جمانه جوجه</v>
          </cell>
          <cell r="C2169" t="str">
            <v>محمد</v>
          </cell>
          <cell r="D2169" t="str">
            <v>مياده</v>
          </cell>
          <cell r="E2169" t="str">
            <v>الرابعة</v>
          </cell>
          <cell r="F2169" t="str">
            <v/>
          </cell>
        </row>
        <row r="2170">
          <cell r="A2170">
            <v>524512</v>
          </cell>
          <cell r="B2170" t="str">
            <v>جمانه خلف زين الدين</v>
          </cell>
          <cell r="C2170" t="str">
            <v>خلف</v>
          </cell>
          <cell r="D2170" t="str">
            <v>نوفه</v>
          </cell>
          <cell r="E2170" t="str">
            <v>الثاتية</v>
          </cell>
          <cell r="F2170" t="str">
            <v/>
          </cell>
        </row>
        <row r="2171">
          <cell r="A2171">
            <v>524513</v>
          </cell>
          <cell r="B2171" t="str">
            <v>جمانه دحلا</v>
          </cell>
          <cell r="C2171" t="str">
            <v>محمد</v>
          </cell>
          <cell r="D2171" t="str">
            <v>فايزه</v>
          </cell>
          <cell r="E2171" t="str">
            <v>الثالثة</v>
          </cell>
          <cell r="F2171" t="str">
            <v/>
          </cell>
        </row>
        <row r="2172">
          <cell r="A2172">
            <v>524514</v>
          </cell>
          <cell r="B2172" t="str">
            <v>جميلة العينية</v>
          </cell>
          <cell r="C2172" t="str">
            <v>بديع</v>
          </cell>
          <cell r="D2172" t="str">
            <v>وفاء</v>
          </cell>
          <cell r="E2172" t="str">
            <v>الرابعة</v>
          </cell>
          <cell r="F2172" t="str">
            <v/>
          </cell>
        </row>
        <row r="2173">
          <cell r="A2173">
            <v>524517</v>
          </cell>
          <cell r="B2173" t="str">
            <v>جودي الشاقي</v>
          </cell>
          <cell r="C2173" t="str">
            <v>فؤاد</v>
          </cell>
          <cell r="D2173" t="str">
            <v>ردينه</v>
          </cell>
          <cell r="E2173" t="str">
            <v>الرابعة</v>
          </cell>
          <cell r="F2173" t="str">
            <v/>
          </cell>
        </row>
        <row r="2174">
          <cell r="A2174">
            <v>524518</v>
          </cell>
          <cell r="B2174" t="str">
            <v>جودي العبسي الجندي</v>
          </cell>
          <cell r="C2174" t="str">
            <v>محمد إياد</v>
          </cell>
          <cell r="D2174" t="str">
            <v>ريما</v>
          </cell>
          <cell r="E2174" t="str">
            <v>الثا نية</v>
          </cell>
          <cell r="F2174" t="str">
            <v/>
          </cell>
        </row>
        <row r="2175">
          <cell r="A2175">
            <v>524519</v>
          </cell>
          <cell r="B2175" t="str">
            <v>جودي القزاز</v>
          </cell>
          <cell r="C2175" t="str">
            <v>غسان</v>
          </cell>
          <cell r="D2175" t="str">
            <v>فاديا</v>
          </cell>
          <cell r="E2175" t="str">
            <v>الثالثة</v>
          </cell>
          <cell r="F2175" t="str">
            <v/>
          </cell>
        </row>
        <row r="2176">
          <cell r="A2176">
            <v>524520</v>
          </cell>
          <cell r="B2176" t="str">
            <v>جودي حسواني</v>
          </cell>
          <cell r="C2176" t="str">
            <v>عماد</v>
          </cell>
          <cell r="D2176" t="str">
            <v>خلود</v>
          </cell>
          <cell r="E2176" t="str">
            <v>الثا نية</v>
          </cell>
          <cell r="F2176" t="str">
            <v/>
          </cell>
        </row>
        <row r="2177">
          <cell r="A2177">
            <v>524522</v>
          </cell>
          <cell r="B2177" t="str">
            <v>جودي كريشان</v>
          </cell>
          <cell r="C2177" t="str">
            <v>ابي</v>
          </cell>
          <cell r="D2177" t="str">
            <v>لبابه</v>
          </cell>
          <cell r="E2177" t="str">
            <v>الثاتية</v>
          </cell>
          <cell r="F2177" t="str">
            <v/>
          </cell>
        </row>
        <row r="2178">
          <cell r="A2178">
            <v>524524</v>
          </cell>
          <cell r="B2178" t="str">
            <v>جولين جرجس</v>
          </cell>
          <cell r="C2178" t="str">
            <v>جميل</v>
          </cell>
          <cell r="D2178" t="str">
            <v>جومانا</v>
          </cell>
          <cell r="E2178" t="str">
            <v>الرابعة</v>
          </cell>
          <cell r="F2178" t="str">
            <v/>
          </cell>
        </row>
        <row r="2179">
          <cell r="A2179">
            <v>524527</v>
          </cell>
          <cell r="B2179" t="str">
            <v>حاكمة حينون</v>
          </cell>
          <cell r="C2179" t="str">
            <v>حسان</v>
          </cell>
          <cell r="D2179" t="str">
            <v>بثينه</v>
          </cell>
          <cell r="E2179" t="str">
            <v>الثاتية</v>
          </cell>
          <cell r="F2179" t="str">
            <v/>
          </cell>
        </row>
        <row r="2180">
          <cell r="A2180">
            <v>524528</v>
          </cell>
          <cell r="B2180" t="str">
            <v>حسن ريحه</v>
          </cell>
          <cell r="C2180" t="str">
            <v>سليمان</v>
          </cell>
          <cell r="D2180" t="str">
            <v>حليمه</v>
          </cell>
          <cell r="E2180" t="str">
            <v>الثالثة</v>
          </cell>
          <cell r="F2180" t="str">
            <v/>
          </cell>
        </row>
        <row r="2181">
          <cell r="A2181">
            <v>524530</v>
          </cell>
          <cell r="B2181" t="str">
            <v>حسناء الطرح</v>
          </cell>
          <cell r="C2181" t="str">
            <v>صافي</v>
          </cell>
          <cell r="D2181" t="str">
            <v>امينه</v>
          </cell>
          <cell r="E2181" t="str">
            <v>الثالثة</v>
          </cell>
          <cell r="F2181" t="str">
            <v/>
          </cell>
        </row>
        <row r="2182">
          <cell r="A2182">
            <v>524531</v>
          </cell>
          <cell r="B2182" t="str">
            <v>حسناء شدود</v>
          </cell>
          <cell r="C2182" t="str">
            <v>يحيى</v>
          </cell>
          <cell r="D2182" t="str">
            <v>سحر</v>
          </cell>
          <cell r="E2182" t="str">
            <v>الرابعة</v>
          </cell>
          <cell r="F2182" t="str">
            <v/>
          </cell>
        </row>
        <row r="2183">
          <cell r="A2183">
            <v>524536</v>
          </cell>
          <cell r="B2183" t="str">
            <v>حلا حتيتاني</v>
          </cell>
          <cell r="C2183" t="str">
            <v>معتز</v>
          </cell>
          <cell r="D2183" t="str">
            <v>روعه</v>
          </cell>
          <cell r="E2183" t="str">
            <v>الرابعة</v>
          </cell>
          <cell r="F2183" t="str">
            <v/>
          </cell>
        </row>
        <row r="2184">
          <cell r="A2184">
            <v>524537</v>
          </cell>
          <cell r="B2184" t="str">
            <v>حلا فرج</v>
          </cell>
          <cell r="C2184" t="str">
            <v>علي</v>
          </cell>
          <cell r="D2184" t="str">
            <v>سميرة</v>
          </cell>
          <cell r="E2184" t="str">
            <v>الرابعة</v>
          </cell>
          <cell r="F2184" t="str">
            <v/>
          </cell>
        </row>
        <row r="2185">
          <cell r="A2185">
            <v>524539</v>
          </cell>
          <cell r="B2185" t="str">
            <v>حليمه العبدالله الجنيد</v>
          </cell>
          <cell r="C2185" t="str">
            <v>محمد</v>
          </cell>
          <cell r="D2185" t="str">
            <v>سكينه</v>
          </cell>
          <cell r="E2185" t="str">
            <v>الثا نية</v>
          </cell>
          <cell r="F2185" t="str">
            <v/>
          </cell>
        </row>
        <row r="2186">
          <cell r="A2186">
            <v>524540</v>
          </cell>
          <cell r="B2186" t="str">
            <v>حمده غصن</v>
          </cell>
          <cell r="C2186" t="str">
            <v>محمد</v>
          </cell>
          <cell r="D2186" t="str">
            <v>هاله</v>
          </cell>
          <cell r="E2186" t="str">
            <v>الثالثة</v>
          </cell>
          <cell r="F2186" t="str">
            <v/>
          </cell>
        </row>
        <row r="2187">
          <cell r="A2187">
            <v>524542</v>
          </cell>
          <cell r="B2187" t="str">
            <v>حميده المحمدالعابر</v>
          </cell>
          <cell r="C2187" t="str">
            <v>محمود</v>
          </cell>
          <cell r="D2187" t="str">
            <v>واجد</v>
          </cell>
          <cell r="E2187" t="str">
            <v>الرابعة</v>
          </cell>
          <cell r="F2187" t="str">
            <v/>
          </cell>
        </row>
        <row r="2188">
          <cell r="A2188">
            <v>524546</v>
          </cell>
          <cell r="B2188" t="str">
            <v>حنان العوام</v>
          </cell>
          <cell r="C2188" t="str">
            <v>نواف</v>
          </cell>
          <cell r="D2188" t="str">
            <v>منيره</v>
          </cell>
          <cell r="E2188" t="str">
            <v>الثالثة</v>
          </cell>
          <cell r="F2188" t="str">
            <v/>
          </cell>
        </row>
        <row r="2189">
          <cell r="A2189">
            <v>524548</v>
          </cell>
          <cell r="B2189" t="str">
            <v>حنان القواريط</v>
          </cell>
          <cell r="C2189" t="str">
            <v>جمال</v>
          </cell>
          <cell r="D2189" t="str">
            <v>نجاح</v>
          </cell>
          <cell r="E2189" t="str">
            <v>الربعة حديث</v>
          </cell>
          <cell r="F2189" t="str">
            <v/>
          </cell>
        </row>
        <row r="2190">
          <cell r="A2190">
            <v>524549</v>
          </cell>
          <cell r="B2190" t="str">
            <v>حنان الكويفي</v>
          </cell>
          <cell r="C2190" t="str">
            <v>أمجد</v>
          </cell>
          <cell r="D2190" t="str">
            <v>امجد</v>
          </cell>
          <cell r="E2190" t="str">
            <v>الثا نية</v>
          </cell>
          <cell r="F2190" t="str">
            <v/>
          </cell>
        </row>
        <row r="2191">
          <cell r="A2191">
            <v>524550</v>
          </cell>
          <cell r="B2191" t="str">
            <v>حنان الهندي</v>
          </cell>
          <cell r="C2191" t="str">
            <v>حمدى</v>
          </cell>
          <cell r="D2191" t="str">
            <v>نوره</v>
          </cell>
          <cell r="E2191" t="str">
            <v>الرابعة</v>
          </cell>
          <cell r="F2191" t="str">
            <v/>
          </cell>
        </row>
        <row r="2192">
          <cell r="A2192">
            <v>524551</v>
          </cell>
          <cell r="B2192" t="str">
            <v>حنان أحمد</v>
          </cell>
          <cell r="C2192" t="str">
            <v>جميل</v>
          </cell>
          <cell r="D2192" t="str">
            <v>نبيها</v>
          </cell>
          <cell r="E2192" t="str">
            <v>الثاتية</v>
          </cell>
          <cell r="F2192" t="str">
            <v/>
          </cell>
        </row>
        <row r="2193">
          <cell r="A2193">
            <v>524554</v>
          </cell>
          <cell r="B2193" t="str">
            <v>حنان حماد</v>
          </cell>
          <cell r="C2193" t="str">
            <v>محمد جوهر</v>
          </cell>
          <cell r="D2193" t="str">
            <v>ثناء</v>
          </cell>
          <cell r="E2193" t="str">
            <v>الثالثة</v>
          </cell>
          <cell r="F2193" t="str">
            <v/>
          </cell>
        </row>
        <row r="2194">
          <cell r="A2194">
            <v>524555</v>
          </cell>
          <cell r="B2194" t="str">
            <v>حنان رضوان</v>
          </cell>
          <cell r="C2194" t="str">
            <v>نجيب</v>
          </cell>
          <cell r="D2194" t="str">
            <v>افرنجيه</v>
          </cell>
          <cell r="E2194" t="str">
            <v>الرابعة</v>
          </cell>
          <cell r="F2194" t="str">
            <v/>
          </cell>
        </row>
        <row r="2195">
          <cell r="A2195">
            <v>524556</v>
          </cell>
          <cell r="B2195" t="str">
            <v>حنان صالح</v>
          </cell>
          <cell r="C2195" t="str">
            <v>عادل</v>
          </cell>
          <cell r="D2195" t="str">
            <v>زهر</v>
          </cell>
          <cell r="E2195" t="str">
            <v>الثالثة</v>
          </cell>
          <cell r="F2195" t="str">
            <v/>
          </cell>
        </row>
        <row r="2196">
          <cell r="A2196">
            <v>524557</v>
          </cell>
          <cell r="B2196" t="str">
            <v>حنان لطفي</v>
          </cell>
          <cell r="C2196" t="str">
            <v>اسعد</v>
          </cell>
          <cell r="D2196" t="str">
            <v>نعمات</v>
          </cell>
          <cell r="E2196" t="str">
            <v>الثالثة</v>
          </cell>
          <cell r="F2196" t="str">
            <v/>
          </cell>
        </row>
        <row r="2197">
          <cell r="A2197">
            <v>524558</v>
          </cell>
          <cell r="B2197" t="str">
            <v>حنان ملاعب</v>
          </cell>
          <cell r="C2197" t="str">
            <v>سهيل</v>
          </cell>
          <cell r="D2197" t="str">
            <v>وفاء</v>
          </cell>
          <cell r="E2197" t="str">
            <v>الثالثة</v>
          </cell>
          <cell r="F2197" t="str">
            <v/>
          </cell>
        </row>
        <row r="2198">
          <cell r="A2198">
            <v>524560</v>
          </cell>
          <cell r="B2198" t="str">
            <v>حنين العجلوني</v>
          </cell>
          <cell r="C2198" t="str">
            <v>علي</v>
          </cell>
          <cell r="D2198" t="str">
            <v>تماضر</v>
          </cell>
          <cell r="E2198" t="str">
            <v>الرابعة</v>
          </cell>
          <cell r="F2198" t="str">
            <v/>
          </cell>
        </row>
        <row r="2199">
          <cell r="A2199">
            <v>524561</v>
          </cell>
          <cell r="B2199" t="str">
            <v>حنين النجار</v>
          </cell>
          <cell r="C2199" t="str">
            <v>محمد عدنان</v>
          </cell>
          <cell r="D2199" t="str">
            <v>هيفاء</v>
          </cell>
          <cell r="E2199" t="str">
            <v>الثالثة</v>
          </cell>
          <cell r="F2199" t="str">
            <v/>
          </cell>
        </row>
        <row r="2200">
          <cell r="A2200">
            <v>524562</v>
          </cell>
          <cell r="B2200" t="str">
            <v>حنين دالي</v>
          </cell>
          <cell r="C2200" t="str">
            <v>رياض</v>
          </cell>
          <cell r="D2200" t="str">
            <v>بديعه</v>
          </cell>
          <cell r="E2200" t="str">
            <v>الثا نية</v>
          </cell>
          <cell r="F2200" t="str">
            <v/>
          </cell>
        </row>
        <row r="2201">
          <cell r="A2201">
            <v>524564</v>
          </cell>
          <cell r="B2201" t="str">
            <v>حنين سلامه</v>
          </cell>
          <cell r="C2201" t="str">
            <v>ايمن</v>
          </cell>
          <cell r="D2201" t="str">
            <v>مريم</v>
          </cell>
          <cell r="E2201" t="str">
            <v>الاولى</v>
          </cell>
          <cell r="F2201" t="str">
            <v/>
          </cell>
        </row>
        <row r="2202">
          <cell r="A2202">
            <v>524565</v>
          </cell>
          <cell r="B2202" t="str">
            <v>حنين علي</v>
          </cell>
          <cell r="C2202" t="str">
            <v>حارس</v>
          </cell>
          <cell r="D2202" t="str">
            <v>اسيا</v>
          </cell>
          <cell r="E2202" t="str">
            <v>الرابعة</v>
          </cell>
          <cell r="F2202" t="str">
            <v/>
          </cell>
        </row>
        <row r="2203">
          <cell r="A2203">
            <v>524566</v>
          </cell>
          <cell r="B2203" t="str">
            <v>حياة الخطيب</v>
          </cell>
          <cell r="C2203" t="str">
            <v>ابراهيم</v>
          </cell>
          <cell r="D2203" t="str">
            <v>غزاله</v>
          </cell>
          <cell r="E2203" t="str">
            <v>الثالثة</v>
          </cell>
          <cell r="F2203" t="str">
            <v/>
          </cell>
        </row>
        <row r="2204">
          <cell r="A2204">
            <v>524567</v>
          </cell>
          <cell r="B2204" t="str">
            <v>حياة الفهاد</v>
          </cell>
          <cell r="C2204" t="str">
            <v>صادق</v>
          </cell>
          <cell r="D2204" t="str">
            <v>فاديا</v>
          </cell>
          <cell r="E2204" t="str">
            <v>الثاتية</v>
          </cell>
          <cell r="F2204" t="str">
            <v/>
          </cell>
        </row>
        <row r="2205">
          <cell r="A2205">
            <v>524568</v>
          </cell>
          <cell r="B2205" t="str">
            <v>حياة المحروس</v>
          </cell>
          <cell r="C2205" t="str">
            <v>نبيل</v>
          </cell>
          <cell r="D2205" t="str">
            <v>هدى</v>
          </cell>
          <cell r="E2205" t="str">
            <v>الثاتية</v>
          </cell>
          <cell r="F2205" t="str">
            <v/>
          </cell>
        </row>
        <row r="2206">
          <cell r="A2206">
            <v>524571</v>
          </cell>
          <cell r="B2206" t="str">
            <v>ختام نداف</v>
          </cell>
          <cell r="C2206" t="str">
            <v>مصطفى</v>
          </cell>
          <cell r="D2206" t="str">
            <v>سميرة</v>
          </cell>
          <cell r="E2206" t="str">
            <v>الرابعة</v>
          </cell>
          <cell r="F2206" t="str">
            <v/>
          </cell>
        </row>
        <row r="2207">
          <cell r="A2207">
            <v>524575</v>
          </cell>
          <cell r="B2207" t="str">
            <v>خديجه عرابي</v>
          </cell>
          <cell r="C2207" t="str">
            <v>محمدبسام</v>
          </cell>
          <cell r="D2207" t="str">
            <v>اعتدال</v>
          </cell>
          <cell r="E2207" t="str">
            <v>الرابعة</v>
          </cell>
          <cell r="F2207" t="str">
            <v/>
          </cell>
        </row>
        <row r="2208">
          <cell r="A2208">
            <v>524578</v>
          </cell>
          <cell r="B2208" t="str">
            <v>خلود الاعوج</v>
          </cell>
          <cell r="C2208" t="str">
            <v>حسين</v>
          </cell>
          <cell r="D2208" t="str">
            <v>اميرة</v>
          </cell>
          <cell r="E2208" t="str">
            <v>الرابعة</v>
          </cell>
          <cell r="F2208" t="str">
            <v/>
          </cell>
        </row>
        <row r="2209">
          <cell r="A2209">
            <v>524580</v>
          </cell>
          <cell r="B2209" t="str">
            <v>خلود دياب</v>
          </cell>
          <cell r="C2209" t="str">
            <v>محمد معتز</v>
          </cell>
          <cell r="D2209" t="str">
            <v>اماني</v>
          </cell>
          <cell r="E2209" t="str">
            <v>الثالثة</v>
          </cell>
          <cell r="F2209" t="str">
            <v/>
          </cell>
        </row>
        <row r="2210">
          <cell r="A2210">
            <v>524583</v>
          </cell>
          <cell r="B2210" t="str">
            <v>خلود غميض</v>
          </cell>
          <cell r="C2210" t="str">
            <v>موفق</v>
          </cell>
          <cell r="D2210" t="str">
            <v>رائده</v>
          </cell>
          <cell r="E2210" t="str">
            <v>الثا نية</v>
          </cell>
          <cell r="F2210" t="str">
            <v/>
          </cell>
        </row>
        <row r="2211">
          <cell r="A2211">
            <v>524588</v>
          </cell>
          <cell r="B2211" t="str">
            <v>خوله الاعوج</v>
          </cell>
          <cell r="C2211" t="str">
            <v>حسين</v>
          </cell>
          <cell r="D2211" t="str">
            <v>اميرة</v>
          </cell>
          <cell r="E2211" t="str">
            <v>الرابعة</v>
          </cell>
          <cell r="F2211" t="str">
            <v/>
          </cell>
        </row>
        <row r="2212">
          <cell r="A2212">
            <v>524590</v>
          </cell>
          <cell r="B2212" t="str">
            <v>خوله شعيريه</v>
          </cell>
          <cell r="C2212" t="str">
            <v>حمادة</v>
          </cell>
          <cell r="D2212" t="str">
            <v>مريم</v>
          </cell>
          <cell r="E2212" t="str">
            <v>الرابعة</v>
          </cell>
          <cell r="F2212" t="str">
            <v/>
          </cell>
        </row>
        <row r="2213">
          <cell r="A2213">
            <v>524591</v>
          </cell>
          <cell r="B2213" t="str">
            <v>خيريه المطلق</v>
          </cell>
          <cell r="C2213" t="str">
            <v>محمد</v>
          </cell>
          <cell r="D2213" t="str">
            <v>حياة</v>
          </cell>
          <cell r="E2213" t="str">
            <v>الرابعة</v>
          </cell>
          <cell r="F2213" t="str">
            <v/>
          </cell>
        </row>
        <row r="2214">
          <cell r="A2214">
            <v>524592</v>
          </cell>
          <cell r="B2214" t="str">
            <v>دارين ابراهيم</v>
          </cell>
          <cell r="C2214" t="str">
            <v>وسيم</v>
          </cell>
          <cell r="D2214" t="str">
            <v>وسام</v>
          </cell>
          <cell r="E2214" t="str">
            <v>الثاتية</v>
          </cell>
          <cell r="F2214" t="str">
            <v/>
          </cell>
        </row>
        <row r="2215">
          <cell r="A2215">
            <v>524593</v>
          </cell>
          <cell r="B2215" t="str">
            <v>دارين دحلة</v>
          </cell>
          <cell r="C2215" t="str">
            <v>منصور</v>
          </cell>
          <cell r="D2215" t="str">
            <v>ديبه</v>
          </cell>
          <cell r="E2215" t="str">
            <v>الرابعة</v>
          </cell>
          <cell r="F2215" t="str">
            <v/>
          </cell>
        </row>
        <row r="2216">
          <cell r="A2216">
            <v>524599</v>
          </cell>
          <cell r="B2216" t="str">
            <v>دالين الاسود</v>
          </cell>
          <cell r="C2216" t="str">
            <v>مالك</v>
          </cell>
          <cell r="D2216" t="str">
            <v>اميمه</v>
          </cell>
          <cell r="E2216" t="str">
            <v>الثالثة</v>
          </cell>
          <cell r="F2216" t="str">
            <v/>
          </cell>
        </row>
        <row r="2217">
          <cell r="A2217">
            <v>524600</v>
          </cell>
          <cell r="B2217" t="str">
            <v>دانا محمد</v>
          </cell>
          <cell r="C2217" t="str">
            <v>محمد</v>
          </cell>
          <cell r="D2217" t="str">
            <v>اسيه</v>
          </cell>
          <cell r="E2217" t="str">
            <v>الرابعة</v>
          </cell>
          <cell r="F2217" t="str">
            <v/>
          </cell>
        </row>
        <row r="2218">
          <cell r="A2218">
            <v>524601</v>
          </cell>
          <cell r="B2218" t="str">
            <v>دانه سليك</v>
          </cell>
          <cell r="C2218" t="str">
            <v>ابراهيم</v>
          </cell>
          <cell r="D2218" t="str">
            <v>امل</v>
          </cell>
          <cell r="E2218" t="str">
            <v>الثالثة</v>
          </cell>
          <cell r="F2218" t="str">
            <v/>
          </cell>
        </row>
        <row r="2219">
          <cell r="A2219">
            <v>524602</v>
          </cell>
          <cell r="B2219" t="str">
            <v>دانيا السكران</v>
          </cell>
          <cell r="C2219" t="str">
            <v>خالد</v>
          </cell>
          <cell r="D2219" t="str">
            <v>مريم</v>
          </cell>
          <cell r="E2219" t="str">
            <v>الثا نية</v>
          </cell>
          <cell r="F2219" t="str">
            <v/>
          </cell>
        </row>
        <row r="2220">
          <cell r="A2220">
            <v>524604</v>
          </cell>
          <cell r="B2220" t="str">
            <v>دانيا خلوف</v>
          </cell>
          <cell r="C2220" t="str">
            <v>محمد</v>
          </cell>
          <cell r="D2220" t="str">
            <v>سعده</v>
          </cell>
          <cell r="E2220" t="str">
            <v>الرابعة</v>
          </cell>
          <cell r="F2220" t="str">
            <v/>
          </cell>
        </row>
        <row r="2221">
          <cell r="A2221">
            <v>524605</v>
          </cell>
          <cell r="B2221" t="str">
            <v>دانيا شيخ الارض</v>
          </cell>
          <cell r="C2221" t="str">
            <v>عمادالدين</v>
          </cell>
          <cell r="D2221" t="str">
            <v>ايمان</v>
          </cell>
          <cell r="E2221" t="str">
            <v>الثا نية</v>
          </cell>
          <cell r="F2221" t="str">
            <v/>
          </cell>
        </row>
        <row r="2222">
          <cell r="A2222">
            <v>524606</v>
          </cell>
          <cell r="B2222" t="str">
            <v>دانيا ضاهر</v>
          </cell>
          <cell r="C2222" t="str">
            <v>عبدالهادي</v>
          </cell>
          <cell r="D2222" t="str">
            <v>ختام</v>
          </cell>
          <cell r="E2222" t="str">
            <v>الرابعة</v>
          </cell>
          <cell r="F2222" t="str">
            <v/>
          </cell>
        </row>
        <row r="2223">
          <cell r="A2223">
            <v>524609</v>
          </cell>
          <cell r="B2223" t="str">
            <v>دانيه المحني</v>
          </cell>
          <cell r="C2223" t="str">
            <v>محمدماهر</v>
          </cell>
          <cell r="D2223" t="str">
            <v>امنه</v>
          </cell>
          <cell r="E2223" t="str">
            <v>الثالثة حديث</v>
          </cell>
          <cell r="F2223" t="str">
            <v/>
          </cell>
        </row>
        <row r="2224">
          <cell r="A2224">
            <v>524610</v>
          </cell>
          <cell r="B2224" t="str">
            <v>دجانة محيسن</v>
          </cell>
          <cell r="C2224" t="str">
            <v>احمد</v>
          </cell>
          <cell r="D2224" t="str">
            <v>مرضيه</v>
          </cell>
          <cell r="E2224" t="str">
            <v>الثالثة</v>
          </cell>
          <cell r="F2224" t="str">
            <v/>
          </cell>
        </row>
        <row r="2225">
          <cell r="A2225">
            <v>524613</v>
          </cell>
          <cell r="B2225" t="str">
            <v>دعاء الحروب</v>
          </cell>
          <cell r="C2225" t="str">
            <v>ياسر</v>
          </cell>
          <cell r="D2225" t="str">
            <v>ياسمين</v>
          </cell>
          <cell r="E2225" t="str">
            <v>الربعة حديث</v>
          </cell>
          <cell r="F2225" t="str">
            <v/>
          </cell>
        </row>
        <row r="2226">
          <cell r="A2226">
            <v>524616</v>
          </cell>
          <cell r="B2226" t="str">
            <v xml:space="preserve">دعاء المسالمة </v>
          </cell>
          <cell r="C2226" t="str">
            <v>خالد</v>
          </cell>
          <cell r="D2226" t="str">
            <v>عواطف</v>
          </cell>
          <cell r="E2226" t="str">
            <v>الثالثة</v>
          </cell>
          <cell r="F2226" t="str">
            <v/>
          </cell>
        </row>
        <row r="2227">
          <cell r="A2227">
            <v>524618</v>
          </cell>
          <cell r="B2227" t="str">
            <v>دعاء جاموس</v>
          </cell>
          <cell r="C2227" t="str">
            <v>محمد</v>
          </cell>
          <cell r="D2227" t="str">
            <v>ديبه</v>
          </cell>
          <cell r="E2227" t="str">
            <v>الثاتية</v>
          </cell>
          <cell r="F2227" t="str">
            <v/>
          </cell>
        </row>
        <row r="2228">
          <cell r="A2228">
            <v>524619</v>
          </cell>
          <cell r="B2228" t="str">
            <v>دعاء حميد</v>
          </cell>
          <cell r="C2228" t="str">
            <v>عبدالله</v>
          </cell>
          <cell r="D2228" t="str">
            <v>فاطمه</v>
          </cell>
          <cell r="E2228" t="str">
            <v>الثا نية</v>
          </cell>
          <cell r="F2228" t="str">
            <v/>
          </cell>
        </row>
        <row r="2229">
          <cell r="A2229">
            <v>524620</v>
          </cell>
          <cell r="B2229" t="str">
            <v>دعاء دركشلي</v>
          </cell>
          <cell r="C2229" t="str">
            <v>محمد كمال</v>
          </cell>
          <cell r="D2229" t="str">
            <v>امل</v>
          </cell>
          <cell r="E2229" t="str">
            <v>الثا نية</v>
          </cell>
          <cell r="F2229" t="str">
            <v/>
          </cell>
        </row>
        <row r="2230">
          <cell r="A2230">
            <v>524621</v>
          </cell>
          <cell r="B2230" t="str">
            <v>دعاء شبيب</v>
          </cell>
          <cell r="C2230" t="str">
            <v>سهيل</v>
          </cell>
          <cell r="D2230" t="str">
            <v>ليلى</v>
          </cell>
          <cell r="E2230" t="str">
            <v>الثاتية</v>
          </cell>
          <cell r="F2230" t="str">
            <v/>
          </cell>
        </row>
        <row r="2231">
          <cell r="A2231">
            <v>524622</v>
          </cell>
          <cell r="B2231" t="str">
            <v>دعاء صوان</v>
          </cell>
          <cell r="C2231" t="str">
            <v>عبدالهادي</v>
          </cell>
          <cell r="D2231" t="str">
            <v>عائشه</v>
          </cell>
          <cell r="E2231" t="str">
            <v>الثالثة</v>
          </cell>
          <cell r="F2231" t="str">
            <v/>
          </cell>
        </row>
        <row r="2232">
          <cell r="A2232">
            <v>524626</v>
          </cell>
          <cell r="B2232" t="str">
            <v>دعاء ملحم</v>
          </cell>
          <cell r="C2232" t="str">
            <v>جهاد</v>
          </cell>
          <cell r="D2232" t="str">
            <v>ناديه</v>
          </cell>
          <cell r="E2232" t="str">
            <v>الثاتية</v>
          </cell>
          <cell r="F2232" t="str">
            <v/>
          </cell>
        </row>
        <row r="2233">
          <cell r="A2233">
            <v>524627</v>
          </cell>
          <cell r="B2233" t="str">
            <v>دعاء وراق</v>
          </cell>
          <cell r="C2233" t="str">
            <v>جلال</v>
          </cell>
          <cell r="D2233" t="str">
            <v>وفاء</v>
          </cell>
          <cell r="E2233" t="str">
            <v>الرابعة</v>
          </cell>
          <cell r="F2233" t="str">
            <v/>
          </cell>
        </row>
        <row r="2234">
          <cell r="A2234">
            <v>524629</v>
          </cell>
          <cell r="B2234" t="str">
            <v>دلال حسين</v>
          </cell>
          <cell r="C2234" t="str">
            <v>حمدان</v>
          </cell>
          <cell r="D2234" t="str">
            <v>هيله</v>
          </cell>
          <cell r="E2234" t="str">
            <v>الثالثة</v>
          </cell>
          <cell r="F2234" t="str">
            <v/>
          </cell>
        </row>
        <row r="2235">
          <cell r="A2235">
            <v>524631</v>
          </cell>
          <cell r="B2235" t="str">
            <v>دلال غصن</v>
          </cell>
          <cell r="C2235" t="str">
            <v>حسين</v>
          </cell>
          <cell r="D2235" t="str">
            <v>عليا</v>
          </cell>
          <cell r="E2235" t="str">
            <v>الثالثة</v>
          </cell>
          <cell r="F2235" t="str">
            <v/>
          </cell>
        </row>
        <row r="2236">
          <cell r="A2236">
            <v>524632</v>
          </cell>
          <cell r="B2236" t="str">
            <v>دنيا الجط</v>
          </cell>
          <cell r="C2236" t="str">
            <v>اديب</v>
          </cell>
          <cell r="D2236" t="str">
            <v>اجيه</v>
          </cell>
          <cell r="E2236" t="str">
            <v>الثالثة</v>
          </cell>
          <cell r="F2236" t="str">
            <v/>
          </cell>
        </row>
        <row r="2237">
          <cell r="A2237">
            <v>524633</v>
          </cell>
          <cell r="B2237" t="str">
            <v>دنيا السيده</v>
          </cell>
          <cell r="C2237" t="str">
            <v>ياسين</v>
          </cell>
          <cell r="D2237" t="str">
            <v>عنايه</v>
          </cell>
          <cell r="E2237" t="str">
            <v>الثالثة</v>
          </cell>
          <cell r="F2237" t="str">
            <v/>
          </cell>
        </row>
        <row r="2238">
          <cell r="A2238">
            <v>524634</v>
          </cell>
          <cell r="B2238" t="str">
            <v>دونيز رهوان</v>
          </cell>
          <cell r="C2238" t="str">
            <v>وليد</v>
          </cell>
          <cell r="D2238" t="str">
            <v>مها</v>
          </cell>
          <cell r="E2238" t="str">
            <v>الثا نية</v>
          </cell>
          <cell r="F2238" t="str">
            <v/>
          </cell>
        </row>
        <row r="2239">
          <cell r="A2239">
            <v>524635</v>
          </cell>
          <cell r="B2239" t="str">
            <v>ديالا اندراوس</v>
          </cell>
          <cell r="C2239" t="str">
            <v>جورج</v>
          </cell>
          <cell r="D2239" t="str">
            <v>مدلين</v>
          </cell>
          <cell r="E2239" t="str">
            <v>الثا نية</v>
          </cell>
          <cell r="F2239" t="str">
            <v/>
          </cell>
        </row>
        <row r="2240">
          <cell r="A2240">
            <v>524638</v>
          </cell>
          <cell r="B2240" t="str">
            <v>ديانا صقر</v>
          </cell>
          <cell r="C2240" t="str">
            <v>حسين</v>
          </cell>
          <cell r="D2240" t="str">
            <v>فريال</v>
          </cell>
          <cell r="E2240" t="str">
            <v>الرابعة</v>
          </cell>
          <cell r="F2240" t="str">
            <v/>
          </cell>
        </row>
        <row r="2241">
          <cell r="A2241">
            <v>524639</v>
          </cell>
          <cell r="B2241" t="str">
            <v>ديانا عبدالبواب</v>
          </cell>
          <cell r="C2241" t="str">
            <v>احمد</v>
          </cell>
          <cell r="D2241" t="str">
            <v>عائده</v>
          </cell>
          <cell r="E2241" t="str">
            <v>الرابعة</v>
          </cell>
          <cell r="F2241" t="str">
            <v/>
          </cell>
        </row>
        <row r="2242">
          <cell r="A2242">
            <v>524644</v>
          </cell>
          <cell r="B2242" t="str">
            <v>ديما جردي</v>
          </cell>
          <cell r="C2242" t="str">
            <v>عبدو</v>
          </cell>
          <cell r="D2242" t="str">
            <v>ميلو</v>
          </cell>
          <cell r="E2242" t="str">
            <v>الثاتية</v>
          </cell>
          <cell r="F2242" t="str">
            <v/>
          </cell>
        </row>
        <row r="2243">
          <cell r="A2243">
            <v>524645</v>
          </cell>
          <cell r="B2243" t="str">
            <v>ديما شاهين</v>
          </cell>
          <cell r="C2243" t="str">
            <v>كمال</v>
          </cell>
          <cell r="D2243" t="str">
            <v>عفاف</v>
          </cell>
          <cell r="E2243" t="str">
            <v>الثالثة</v>
          </cell>
          <cell r="F2243" t="str">
            <v/>
          </cell>
        </row>
        <row r="2244">
          <cell r="A2244">
            <v>524649</v>
          </cell>
          <cell r="B2244" t="str">
            <v>دينا علي</v>
          </cell>
          <cell r="C2244" t="str">
            <v>فهد</v>
          </cell>
          <cell r="D2244" t="str">
            <v>فاطمه</v>
          </cell>
          <cell r="E2244" t="str">
            <v>الثالثة</v>
          </cell>
          <cell r="F2244" t="str">
            <v/>
          </cell>
        </row>
        <row r="2245">
          <cell r="A2245">
            <v>524650</v>
          </cell>
          <cell r="B2245" t="str">
            <v>رؤى اسحق</v>
          </cell>
          <cell r="C2245" t="str">
            <v>فائق</v>
          </cell>
          <cell r="D2245" t="str">
            <v>وصاله</v>
          </cell>
          <cell r="E2245" t="str">
            <v>الثالثة</v>
          </cell>
          <cell r="F2245" t="str">
            <v/>
          </cell>
        </row>
        <row r="2246">
          <cell r="A2246">
            <v>524652</v>
          </cell>
          <cell r="B2246" t="str">
            <v>رؤى الحايك</v>
          </cell>
          <cell r="C2246" t="str">
            <v>عبد الغفور</v>
          </cell>
          <cell r="D2246" t="str">
            <v>شادن</v>
          </cell>
          <cell r="E2246" t="str">
            <v>الاولى</v>
          </cell>
          <cell r="F2246" t="str">
            <v/>
          </cell>
        </row>
        <row r="2247">
          <cell r="A2247">
            <v>524653</v>
          </cell>
          <cell r="B2247" t="str">
            <v>رؤى الدرويش</v>
          </cell>
          <cell r="C2247" t="str">
            <v>عبدالرزاق</v>
          </cell>
          <cell r="D2247" t="str">
            <v>روعه</v>
          </cell>
          <cell r="E2247" t="str">
            <v>الربعة حديث</v>
          </cell>
          <cell r="F2247" t="str">
            <v/>
          </cell>
        </row>
        <row r="2248">
          <cell r="A2248">
            <v>524657</v>
          </cell>
          <cell r="B2248" t="str">
            <v>رؤى سرور ملاح</v>
          </cell>
          <cell r="C2248" t="str">
            <v>محمدرضوان</v>
          </cell>
          <cell r="D2248" t="str">
            <v>سناء</v>
          </cell>
          <cell r="E2248" t="str">
            <v>الاولى</v>
          </cell>
          <cell r="F2248" t="str">
            <v>مستنفذ فصل اول 2023 -2024</v>
          </cell>
        </row>
        <row r="2249">
          <cell r="A2249">
            <v>524658</v>
          </cell>
          <cell r="B2249" t="str">
            <v>رؤى شمحل</v>
          </cell>
          <cell r="C2249" t="str">
            <v>محمد</v>
          </cell>
          <cell r="D2249" t="str">
            <v>هاله</v>
          </cell>
          <cell r="E2249" t="str">
            <v>الثالثة</v>
          </cell>
          <cell r="F2249" t="str">
            <v/>
          </cell>
        </row>
        <row r="2250">
          <cell r="A2250">
            <v>524659</v>
          </cell>
          <cell r="B2250" t="str">
            <v>رؤى عبد الرؤف</v>
          </cell>
          <cell r="C2250" t="str">
            <v>حسن</v>
          </cell>
          <cell r="D2250" t="str">
            <v>سهانا</v>
          </cell>
          <cell r="E2250" t="str">
            <v>الرابعة</v>
          </cell>
          <cell r="F2250" t="str">
            <v/>
          </cell>
        </row>
        <row r="2251">
          <cell r="A2251">
            <v>524660</v>
          </cell>
          <cell r="B2251" t="str">
            <v>رؤى مصمص</v>
          </cell>
          <cell r="C2251" t="str">
            <v>عبداللطيف</v>
          </cell>
          <cell r="D2251" t="str">
            <v>كفاء</v>
          </cell>
          <cell r="E2251" t="str">
            <v>الثا نية</v>
          </cell>
          <cell r="F2251" t="str">
            <v/>
          </cell>
        </row>
        <row r="2252">
          <cell r="A2252">
            <v>524663</v>
          </cell>
          <cell r="B2252" t="str">
            <v>رابية شرف الدين</v>
          </cell>
          <cell r="C2252" t="str">
            <v>سليم</v>
          </cell>
          <cell r="D2252" t="str">
            <v/>
          </cell>
          <cell r="E2252" t="str">
            <v>الرابعة</v>
          </cell>
          <cell r="F2252" t="str">
            <v/>
          </cell>
        </row>
        <row r="2253">
          <cell r="A2253">
            <v>524664</v>
          </cell>
          <cell r="B2253" t="str">
            <v>راغدة شاهين</v>
          </cell>
          <cell r="C2253" t="str">
            <v>محمد</v>
          </cell>
          <cell r="D2253" t="str">
            <v>مرفت</v>
          </cell>
          <cell r="E2253" t="str">
            <v>الثاتية</v>
          </cell>
          <cell r="F2253" t="str">
            <v/>
          </cell>
        </row>
        <row r="2254">
          <cell r="A2254">
            <v>524665</v>
          </cell>
          <cell r="B2254" t="str">
            <v>راما اسعد</v>
          </cell>
          <cell r="C2254" t="str">
            <v>عبد الحسيب</v>
          </cell>
          <cell r="D2254" t="str">
            <v>صباح</v>
          </cell>
          <cell r="E2254" t="str">
            <v>الثالثة</v>
          </cell>
          <cell r="F2254" t="str">
            <v/>
          </cell>
        </row>
        <row r="2255">
          <cell r="A2255">
            <v>524666</v>
          </cell>
          <cell r="B2255" t="str">
            <v>راما الامير</v>
          </cell>
          <cell r="C2255" t="str">
            <v>علي</v>
          </cell>
          <cell r="D2255" t="str">
            <v>سوسن</v>
          </cell>
          <cell r="E2255" t="str">
            <v>الثالثة</v>
          </cell>
          <cell r="F2255" t="str">
            <v/>
          </cell>
        </row>
        <row r="2256">
          <cell r="A2256">
            <v>524667</v>
          </cell>
          <cell r="B2256" t="str">
            <v>راما الايوبي</v>
          </cell>
          <cell r="C2256" t="str">
            <v>محمد ماجد</v>
          </cell>
          <cell r="D2256" t="str">
            <v>رزان</v>
          </cell>
          <cell r="E2256" t="str">
            <v>الرابعة</v>
          </cell>
          <cell r="F2256" t="str">
            <v/>
          </cell>
        </row>
        <row r="2257">
          <cell r="A2257">
            <v>524670</v>
          </cell>
          <cell r="B2257" t="str">
            <v>راما حواره</v>
          </cell>
          <cell r="C2257" t="str">
            <v>محمدهيثم</v>
          </cell>
          <cell r="D2257" t="str">
            <v>رضاء</v>
          </cell>
          <cell r="E2257" t="str">
            <v>الرابعة</v>
          </cell>
          <cell r="F2257" t="str">
            <v/>
          </cell>
        </row>
        <row r="2258">
          <cell r="A2258">
            <v>524671</v>
          </cell>
          <cell r="B2258" t="str">
            <v>راما خضور</v>
          </cell>
          <cell r="C2258" t="str">
            <v>علي</v>
          </cell>
          <cell r="D2258" t="str">
            <v>سميرة</v>
          </cell>
          <cell r="E2258" t="str">
            <v>الثالثة</v>
          </cell>
          <cell r="F2258" t="str">
            <v/>
          </cell>
        </row>
        <row r="2259">
          <cell r="A2259">
            <v>524674</v>
          </cell>
          <cell r="B2259" t="str">
            <v>راما شيخ عوض</v>
          </cell>
          <cell r="C2259" t="str">
            <v>محمد جمال</v>
          </cell>
          <cell r="D2259" t="str">
            <v>نبال</v>
          </cell>
          <cell r="E2259" t="str">
            <v>الرابعة</v>
          </cell>
          <cell r="F2259" t="str">
            <v/>
          </cell>
        </row>
        <row r="2260">
          <cell r="A2260">
            <v>524675</v>
          </cell>
          <cell r="B2260" t="str">
            <v>راما عابدين</v>
          </cell>
          <cell r="C2260" t="str">
            <v>عماد</v>
          </cell>
          <cell r="D2260" t="str">
            <v>رغد</v>
          </cell>
          <cell r="E2260" t="str">
            <v>الثا نية</v>
          </cell>
          <cell r="F2260" t="str">
            <v/>
          </cell>
        </row>
        <row r="2261">
          <cell r="A2261">
            <v>524676</v>
          </cell>
          <cell r="B2261" t="str">
            <v>راما علويه</v>
          </cell>
          <cell r="C2261" t="str">
            <v>عبد الهادي</v>
          </cell>
          <cell r="D2261" t="str">
            <v>منى</v>
          </cell>
          <cell r="E2261" t="str">
            <v>الثالثة</v>
          </cell>
          <cell r="F2261" t="str">
            <v/>
          </cell>
        </row>
        <row r="2262">
          <cell r="A2262">
            <v>524677</v>
          </cell>
          <cell r="B2262" t="str">
            <v>راما فضه</v>
          </cell>
          <cell r="C2262" t="str">
            <v>احمد</v>
          </cell>
          <cell r="D2262" t="str">
            <v>عليا</v>
          </cell>
          <cell r="E2262" t="str">
            <v>الثالثة</v>
          </cell>
          <cell r="F2262" t="str">
            <v/>
          </cell>
        </row>
        <row r="2263">
          <cell r="A2263">
            <v>524678</v>
          </cell>
          <cell r="B2263" t="str">
            <v>راما كحلوس</v>
          </cell>
          <cell r="C2263" t="str">
            <v>يحيى</v>
          </cell>
          <cell r="D2263" t="str">
            <v>فاتن</v>
          </cell>
          <cell r="E2263" t="str">
            <v>الثاتية</v>
          </cell>
          <cell r="F2263" t="str">
            <v/>
          </cell>
        </row>
        <row r="2264">
          <cell r="A2264">
            <v>524681</v>
          </cell>
          <cell r="B2264" t="str">
            <v>رانيا الحلبوني</v>
          </cell>
          <cell r="C2264" t="str">
            <v>علي</v>
          </cell>
          <cell r="D2264" t="str">
            <v>زهريه</v>
          </cell>
          <cell r="E2264" t="str">
            <v>الرابعة</v>
          </cell>
          <cell r="F2264" t="str">
            <v/>
          </cell>
        </row>
        <row r="2265">
          <cell r="A2265">
            <v>524682</v>
          </cell>
          <cell r="B2265" t="str">
            <v>رانيا فرزان</v>
          </cell>
          <cell r="C2265" t="str">
            <v>منيب</v>
          </cell>
          <cell r="D2265" t="str">
            <v>ربيعه</v>
          </cell>
          <cell r="E2265" t="str">
            <v>الثالثة</v>
          </cell>
          <cell r="F2265" t="str">
            <v/>
          </cell>
        </row>
        <row r="2266">
          <cell r="A2266">
            <v>524686</v>
          </cell>
          <cell r="B2266" t="str">
            <v>رانية الأبرص</v>
          </cell>
          <cell r="C2266" t="str">
            <v>صبحي</v>
          </cell>
          <cell r="D2266" t="str">
            <v>فتحيه</v>
          </cell>
          <cell r="E2266" t="str">
            <v>الرابعة</v>
          </cell>
          <cell r="F2266" t="str">
            <v/>
          </cell>
        </row>
        <row r="2267">
          <cell r="A2267">
            <v>524687</v>
          </cell>
          <cell r="B2267" t="str">
            <v>رانية الحلاق</v>
          </cell>
          <cell r="C2267" t="str">
            <v>محمد نزار</v>
          </cell>
          <cell r="D2267" t="str">
            <v>دعد</v>
          </cell>
          <cell r="E2267" t="str">
            <v>الثالثة</v>
          </cell>
          <cell r="F2267" t="str">
            <v/>
          </cell>
        </row>
        <row r="2268">
          <cell r="A2268">
            <v>524688</v>
          </cell>
          <cell r="B2268" t="str">
            <v>رانية الشباب</v>
          </cell>
          <cell r="C2268" t="str">
            <v>احمد</v>
          </cell>
          <cell r="D2268" t="str">
            <v>فاطمه</v>
          </cell>
          <cell r="E2268" t="str">
            <v>الرابعة</v>
          </cell>
          <cell r="F2268" t="str">
            <v/>
          </cell>
        </row>
        <row r="2269">
          <cell r="A2269">
            <v>524690</v>
          </cell>
          <cell r="B2269" t="str">
            <v>ربا الاطرش</v>
          </cell>
          <cell r="C2269" t="str">
            <v>مفيد</v>
          </cell>
          <cell r="D2269" t="str">
            <v>ابتسام</v>
          </cell>
          <cell r="E2269" t="str">
            <v>الثالثة حديث</v>
          </cell>
          <cell r="F2269" t="str">
            <v/>
          </cell>
        </row>
        <row r="2270">
          <cell r="A2270">
            <v>524692</v>
          </cell>
          <cell r="B2270" t="str">
            <v>ربا الحسن</v>
          </cell>
          <cell r="C2270" t="str">
            <v>حسن</v>
          </cell>
          <cell r="D2270" t="str">
            <v/>
          </cell>
          <cell r="E2270" t="str">
            <v>الثاتية</v>
          </cell>
          <cell r="F2270" t="str">
            <v/>
          </cell>
        </row>
        <row r="2271">
          <cell r="A2271">
            <v>524693</v>
          </cell>
          <cell r="B2271" t="str">
            <v>ربا المحايري</v>
          </cell>
          <cell r="C2271" t="str">
            <v>زهير</v>
          </cell>
          <cell r="D2271" t="str">
            <v>اسيمه</v>
          </cell>
          <cell r="E2271" t="str">
            <v>الرابعة</v>
          </cell>
          <cell r="F2271" t="str">
            <v/>
          </cell>
        </row>
        <row r="2272">
          <cell r="A2272">
            <v>524695</v>
          </cell>
          <cell r="B2272" t="str">
            <v>ربا عقول</v>
          </cell>
          <cell r="C2272" t="str">
            <v>راشد</v>
          </cell>
          <cell r="D2272" t="str">
            <v>جميله</v>
          </cell>
          <cell r="E2272" t="str">
            <v>الرابعة</v>
          </cell>
          <cell r="F2272" t="str">
            <v/>
          </cell>
        </row>
        <row r="2273">
          <cell r="A2273">
            <v>524698</v>
          </cell>
          <cell r="B2273" t="str">
            <v>رباب عبدالله</v>
          </cell>
          <cell r="C2273" t="str">
            <v>نديم</v>
          </cell>
          <cell r="D2273" t="str">
            <v>نهيده</v>
          </cell>
          <cell r="E2273" t="str">
            <v>الرابعة</v>
          </cell>
          <cell r="F2273" t="str">
            <v/>
          </cell>
        </row>
        <row r="2274">
          <cell r="A2274">
            <v>524700</v>
          </cell>
          <cell r="B2274" t="str">
            <v>ربى ابو الحسن</v>
          </cell>
          <cell r="C2274" t="str">
            <v>نديم</v>
          </cell>
          <cell r="D2274" t="str">
            <v>هيام</v>
          </cell>
          <cell r="E2274" t="str">
            <v>الثاتية</v>
          </cell>
          <cell r="F2274" t="str">
            <v/>
          </cell>
        </row>
        <row r="2275">
          <cell r="A2275">
            <v>524701</v>
          </cell>
          <cell r="B2275" t="str">
            <v>ربى داوود</v>
          </cell>
          <cell r="C2275" t="str">
            <v>احمد</v>
          </cell>
          <cell r="D2275" t="str">
            <v>منى</v>
          </cell>
          <cell r="E2275" t="str">
            <v>الرابعة</v>
          </cell>
          <cell r="F2275" t="str">
            <v/>
          </cell>
        </row>
        <row r="2276">
          <cell r="A2276">
            <v>524702</v>
          </cell>
          <cell r="B2276" t="str">
            <v>رتوه الساعي</v>
          </cell>
          <cell r="C2276" t="str">
            <v>صفوان</v>
          </cell>
          <cell r="D2276" t="str">
            <v>ايمان</v>
          </cell>
          <cell r="E2276" t="str">
            <v>الثالثة</v>
          </cell>
          <cell r="F2276" t="str">
            <v/>
          </cell>
        </row>
        <row r="2277">
          <cell r="A2277">
            <v>524706</v>
          </cell>
          <cell r="B2277" t="str">
            <v>ردينة الذهب</v>
          </cell>
          <cell r="C2277" t="str">
            <v>حسن</v>
          </cell>
          <cell r="D2277" t="str">
            <v>اديبه</v>
          </cell>
          <cell r="E2277" t="str">
            <v>الثالثة</v>
          </cell>
          <cell r="F2277" t="str">
            <v/>
          </cell>
        </row>
        <row r="2278">
          <cell r="A2278">
            <v>524708</v>
          </cell>
          <cell r="B2278" t="str">
            <v>رزان الحاج حسين</v>
          </cell>
          <cell r="C2278" t="str">
            <v>عاطف</v>
          </cell>
          <cell r="D2278" t="str">
            <v>سوسن</v>
          </cell>
          <cell r="E2278" t="str">
            <v>الثالثة حديث</v>
          </cell>
          <cell r="F2278" t="str">
            <v/>
          </cell>
        </row>
        <row r="2279">
          <cell r="A2279">
            <v>524711</v>
          </cell>
          <cell r="B2279" t="str">
            <v>رزان حسن</v>
          </cell>
          <cell r="C2279" t="str">
            <v>علي</v>
          </cell>
          <cell r="D2279" t="str">
            <v>مريان</v>
          </cell>
          <cell r="E2279" t="str">
            <v>الثالثة</v>
          </cell>
          <cell r="F2279" t="str">
            <v/>
          </cell>
        </row>
        <row r="2280">
          <cell r="A2280">
            <v>524712</v>
          </cell>
          <cell r="B2280" t="str">
            <v>رزان حوراني</v>
          </cell>
          <cell r="C2280" t="str">
            <v>محمد</v>
          </cell>
          <cell r="D2280" t="str">
            <v>غاده</v>
          </cell>
          <cell r="E2280" t="str">
            <v>الرابعة</v>
          </cell>
          <cell r="F2280" t="str">
            <v/>
          </cell>
        </row>
        <row r="2281">
          <cell r="A2281">
            <v>524714</v>
          </cell>
          <cell r="B2281" t="str">
            <v>رزان موسى</v>
          </cell>
          <cell r="C2281" t="str">
            <v>مفيد</v>
          </cell>
          <cell r="D2281" t="str">
            <v>سحر</v>
          </cell>
          <cell r="E2281" t="str">
            <v>الثا نية</v>
          </cell>
          <cell r="F2281" t="str">
            <v/>
          </cell>
        </row>
        <row r="2282">
          <cell r="A2282">
            <v>524715</v>
          </cell>
          <cell r="B2282" t="str">
            <v>رشا ابودقه</v>
          </cell>
          <cell r="C2282" t="str">
            <v>وليد</v>
          </cell>
          <cell r="D2282" t="str">
            <v>هيام</v>
          </cell>
          <cell r="E2282" t="str">
            <v>الرابعة</v>
          </cell>
          <cell r="F2282" t="str">
            <v/>
          </cell>
        </row>
        <row r="2283">
          <cell r="A2283">
            <v>524716</v>
          </cell>
          <cell r="B2283" t="str">
            <v>رشا الجباوي</v>
          </cell>
          <cell r="C2283" t="str">
            <v>زياد</v>
          </cell>
          <cell r="D2283" t="str">
            <v>بسمه</v>
          </cell>
          <cell r="E2283" t="str">
            <v>الثاتية</v>
          </cell>
          <cell r="F2283" t="str">
            <v/>
          </cell>
        </row>
        <row r="2284">
          <cell r="A2284">
            <v>524718</v>
          </cell>
          <cell r="B2284" t="str">
            <v>رشا أبوعاصي</v>
          </cell>
          <cell r="C2284" t="str">
            <v>عطاالله</v>
          </cell>
          <cell r="D2284" t="str">
            <v>ساميه</v>
          </cell>
          <cell r="E2284" t="str">
            <v>الثاتية</v>
          </cell>
          <cell r="F2284" t="str">
            <v/>
          </cell>
        </row>
        <row r="2285">
          <cell r="A2285">
            <v>524722</v>
          </cell>
          <cell r="B2285" t="str">
            <v>رشا سكيكر</v>
          </cell>
          <cell r="C2285" t="str">
            <v>كمال</v>
          </cell>
          <cell r="D2285" t="str">
            <v>انتصار</v>
          </cell>
          <cell r="E2285" t="str">
            <v>الثالثة</v>
          </cell>
          <cell r="F2285" t="str">
            <v/>
          </cell>
        </row>
        <row r="2286">
          <cell r="A2286">
            <v>524723</v>
          </cell>
          <cell r="B2286" t="str">
            <v>رشا سويد</v>
          </cell>
          <cell r="C2286" t="str">
            <v>نذير</v>
          </cell>
          <cell r="D2286" t="str">
            <v>فاطمه</v>
          </cell>
          <cell r="E2286" t="str">
            <v>الثا نية</v>
          </cell>
          <cell r="F2286" t="str">
            <v/>
          </cell>
        </row>
        <row r="2287">
          <cell r="A2287">
            <v>524724</v>
          </cell>
          <cell r="B2287" t="str">
            <v>رشا شحاده</v>
          </cell>
          <cell r="C2287" t="str">
            <v>سليم</v>
          </cell>
          <cell r="D2287" t="str">
            <v>مها</v>
          </cell>
          <cell r="E2287" t="str">
            <v>الثالثة</v>
          </cell>
          <cell r="F2287" t="str">
            <v/>
          </cell>
        </row>
        <row r="2288">
          <cell r="A2288">
            <v>524725</v>
          </cell>
          <cell r="B2288" t="str">
            <v>رشا عثمان</v>
          </cell>
          <cell r="C2288" t="str">
            <v>هاشم</v>
          </cell>
          <cell r="D2288" t="str">
            <v>امل</v>
          </cell>
          <cell r="E2288" t="str">
            <v>الرابعة</v>
          </cell>
          <cell r="F2288" t="str">
            <v/>
          </cell>
        </row>
        <row r="2289">
          <cell r="A2289">
            <v>524726</v>
          </cell>
          <cell r="B2289" t="str">
            <v>رشا محمد</v>
          </cell>
          <cell r="C2289" t="str">
            <v>ديوب</v>
          </cell>
          <cell r="D2289" t="str">
            <v>مثيلا</v>
          </cell>
          <cell r="E2289" t="str">
            <v>الثالثة</v>
          </cell>
          <cell r="F2289" t="str">
            <v/>
          </cell>
        </row>
        <row r="2290">
          <cell r="A2290">
            <v>524728</v>
          </cell>
          <cell r="B2290" t="str">
            <v>رشا موال</v>
          </cell>
          <cell r="C2290" t="str">
            <v>رشيد</v>
          </cell>
          <cell r="D2290" t="str">
            <v>نباء</v>
          </cell>
          <cell r="E2290" t="str">
            <v>الرابعة</v>
          </cell>
          <cell r="F2290" t="str">
            <v/>
          </cell>
        </row>
        <row r="2291">
          <cell r="A2291">
            <v>524729</v>
          </cell>
          <cell r="B2291" t="str">
            <v>رضوه المفلح</v>
          </cell>
          <cell r="C2291" t="str">
            <v>عبدالغفور</v>
          </cell>
          <cell r="D2291" t="str">
            <v>رضيه</v>
          </cell>
          <cell r="E2291" t="str">
            <v>الثالثة</v>
          </cell>
          <cell r="F2291" t="str">
            <v/>
          </cell>
        </row>
        <row r="2292">
          <cell r="A2292">
            <v>524730</v>
          </cell>
          <cell r="B2292" t="str">
            <v>رغاب ناخوز</v>
          </cell>
          <cell r="C2292" t="str">
            <v>محمود</v>
          </cell>
          <cell r="D2292" t="str">
            <v>منى</v>
          </cell>
          <cell r="E2292" t="str">
            <v>الثالثة</v>
          </cell>
          <cell r="F2292" t="str">
            <v/>
          </cell>
        </row>
        <row r="2293">
          <cell r="A2293">
            <v>524732</v>
          </cell>
          <cell r="B2293" t="str">
            <v>رغد الحايك</v>
          </cell>
          <cell r="C2293" t="str">
            <v>زياد</v>
          </cell>
          <cell r="D2293" t="str">
            <v>روضه</v>
          </cell>
          <cell r="E2293" t="str">
            <v>الرابعة</v>
          </cell>
          <cell r="F2293" t="str">
            <v/>
          </cell>
        </row>
        <row r="2294">
          <cell r="A2294">
            <v>524733</v>
          </cell>
          <cell r="B2294" t="str">
            <v>رغد الحسنيه</v>
          </cell>
          <cell r="C2294" t="str">
            <v>فوزي</v>
          </cell>
          <cell r="D2294" t="str">
            <v>وفاء</v>
          </cell>
          <cell r="E2294" t="str">
            <v>الربعة حديث</v>
          </cell>
          <cell r="F2294" t="str">
            <v/>
          </cell>
        </row>
        <row r="2295">
          <cell r="A2295">
            <v>524735</v>
          </cell>
          <cell r="B2295" t="str">
            <v>رغد الصوالحي</v>
          </cell>
          <cell r="C2295" t="str">
            <v>كمال</v>
          </cell>
          <cell r="D2295" t="str">
            <v>مها</v>
          </cell>
          <cell r="E2295" t="str">
            <v>الرابعة</v>
          </cell>
          <cell r="F2295" t="str">
            <v/>
          </cell>
        </row>
        <row r="2296">
          <cell r="A2296">
            <v>524736</v>
          </cell>
          <cell r="B2296" t="str">
            <v>رغد الغفير</v>
          </cell>
          <cell r="C2296" t="str">
            <v>محمود</v>
          </cell>
          <cell r="D2296" t="str">
            <v>بسينه</v>
          </cell>
          <cell r="E2296" t="str">
            <v>الرابعة</v>
          </cell>
          <cell r="F2296" t="str">
            <v/>
          </cell>
        </row>
        <row r="2297">
          <cell r="A2297">
            <v>524737</v>
          </cell>
          <cell r="B2297" t="str">
            <v>رغد جبر</v>
          </cell>
          <cell r="C2297" t="str">
            <v>حموده</v>
          </cell>
          <cell r="D2297" t="str">
            <v>دلال</v>
          </cell>
          <cell r="E2297" t="str">
            <v>الثا نية</v>
          </cell>
          <cell r="F2297" t="str">
            <v/>
          </cell>
        </row>
        <row r="2298">
          <cell r="A2298">
            <v>524738</v>
          </cell>
          <cell r="B2298" t="str">
            <v>رغد حسن</v>
          </cell>
          <cell r="C2298" t="str">
            <v>مهنا</v>
          </cell>
          <cell r="D2298" t="str">
            <v>رجاء</v>
          </cell>
          <cell r="E2298" t="str">
            <v>الرابعة</v>
          </cell>
          <cell r="F2298" t="str">
            <v/>
          </cell>
        </row>
        <row r="2299">
          <cell r="A2299">
            <v>524739</v>
          </cell>
          <cell r="B2299" t="str">
            <v>رغد حمامي</v>
          </cell>
          <cell r="C2299" t="str">
            <v>يحيى</v>
          </cell>
          <cell r="D2299" t="str">
            <v>الهام</v>
          </cell>
          <cell r="E2299" t="str">
            <v>الثاتية</v>
          </cell>
          <cell r="F2299" t="str">
            <v/>
          </cell>
        </row>
        <row r="2300">
          <cell r="A2300">
            <v>524740</v>
          </cell>
          <cell r="B2300" t="str">
            <v>رغد سقر</v>
          </cell>
          <cell r="C2300" t="str">
            <v>باسم</v>
          </cell>
          <cell r="D2300" t="str">
            <v>ريم</v>
          </cell>
          <cell r="E2300" t="str">
            <v>الثاتية</v>
          </cell>
          <cell r="F2300" t="str">
            <v/>
          </cell>
        </row>
        <row r="2301">
          <cell r="A2301">
            <v>524744</v>
          </cell>
          <cell r="B2301" t="str">
            <v>رغد مرشاق</v>
          </cell>
          <cell r="C2301" t="str">
            <v>فريز</v>
          </cell>
          <cell r="D2301" t="str">
            <v>رنده</v>
          </cell>
          <cell r="E2301" t="str">
            <v>الثالثة</v>
          </cell>
          <cell r="F2301" t="str">
            <v/>
          </cell>
        </row>
        <row r="2302">
          <cell r="A2302">
            <v>524746</v>
          </cell>
          <cell r="B2302" t="str">
            <v>رفاه اسعدعلي</v>
          </cell>
          <cell r="C2302" t="str">
            <v>خضر</v>
          </cell>
          <cell r="D2302" t="str">
            <v>رتيبه</v>
          </cell>
          <cell r="E2302" t="str">
            <v>الرابعة</v>
          </cell>
          <cell r="F2302" t="str">
            <v/>
          </cell>
        </row>
        <row r="2303">
          <cell r="A2303">
            <v>524748</v>
          </cell>
          <cell r="B2303" t="str">
            <v>رفاه خلف</v>
          </cell>
          <cell r="C2303" t="str">
            <v>نوري</v>
          </cell>
          <cell r="D2303" t="str">
            <v>سميرة</v>
          </cell>
          <cell r="E2303" t="str">
            <v>الرابعة</v>
          </cell>
          <cell r="F2303" t="str">
            <v/>
          </cell>
        </row>
        <row r="2304">
          <cell r="A2304">
            <v>524750</v>
          </cell>
          <cell r="B2304" t="str">
            <v>رقيا عبدالفتاح</v>
          </cell>
          <cell r="C2304" t="str">
            <v>محمود</v>
          </cell>
          <cell r="D2304" t="str">
            <v>حمده</v>
          </cell>
          <cell r="E2304" t="str">
            <v>الرابعة</v>
          </cell>
          <cell r="F2304" t="str">
            <v/>
          </cell>
        </row>
        <row r="2305">
          <cell r="A2305">
            <v>524751</v>
          </cell>
          <cell r="B2305" t="str">
            <v>رقية حسن</v>
          </cell>
          <cell r="C2305" t="str">
            <v>محمد</v>
          </cell>
          <cell r="D2305" t="str">
            <v>سوريه</v>
          </cell>
          <cell r="E2305" t="str">
            <v>الرابعة</v>
          </cell>
          <cell r="F2305" t="str">
            <v/>
          </cell>
        </row>
        <row r="2306">
          <cell r="A2306">
            <v>524752</v>
          </cell>
          <cell r="B2306" t="str">
            <v>رقيه ابوحويلي</v>
          </cell>
          <cell r="C2306" t="str">
            <v>سعيد</v>
          </cell>
          <cell r="D2306" t="str">
            <v>صالحه</v>
          </cell>
          <cell r="E2306" t="str">
            <v>الثا نية</v>
          </cell>
          <cell r="F2306" t="str">
            <v/>
          </cell>
        </row>
        <row r="2307">
          <cell r="A2307">
            <v>524755</v>
          </cell>
          <cell r="B2307" t="str">
            <v>رنا البغا</v>
          </cell>
          <cell r="C2307" t="str">
            <v>محمدنبيل</v>
          </cell>
          <cell r="D2307" t="str">
            <v>هدى</v>
          </cell>
          <cell r="E2307" t="str">
            <v>الرابعة</v>
          </cell>
          <cell r="F2307" t="str">
            <v/>
          </cell>
        </row>
        <row r="2308">
          <cell r="A2308">
            <v>524757</v>
          </cell>
          <cell r="B2308" t="str">
            <v>رنا الشالاتي</v>
          </cell>
          <cell r="C2308" t="str">
            <v>محمدمعتز</v>
          </cell>
          <cell r="D2308" t="str">
            <v>سوزان</v>
          </cell>
          <cell r="E2308" t="str">
            <v>الرابعة</v>
          </cell>
          <cell r="F2308" t="str">
            <v/>
          </cell>
        </row>
        <row r="2309">
          <cell r="A2309">
            <v>524760</v>
          </cell>
          <cell r="B2309" t="str">
            <v>رنا أبوعائشه</v>
          </cell>
          <cell r="C2309" t="str">
            <v>علي</v>
          </cell>
          <cell r="D2309" t="str">
            <v>نوال</v>
          </cell>
          <cell r="E2309" t="str">
            <v>الثالثة</v>
          </cell>
          <cell r="F2309" t="str">
            <v/>
          </cell>
        </row>
        <row r="2310">
          <cell r="A2310">
            <v>524761</v>
          </cell>
          <cell r="B2310" t="str">
            <v>رنا جماهيري</v>
          </cell>
          <cell r="C2310" t="str">
            <v>سمير</v>
          </cell>
          <cell r="D2310" t="str">
            <v>هناء</v>
          </cell>
          <cell r="E2310" t="str">
            <v>الثاتية</v>
          </cell>
          <cell r="F2310" t="str">
            <v/>
          </cell>
        </row>
        <row r="2311">
          <cell r="A2311">
            <v>524765</v>
          </cell>
          <cell r="B2311" t="str">
            <v>رنا قسطي</v>
          </cell>
          <cell r="C2311" t="str">
            <v>ايمن</v>
          </cell>
          <cell r="D2311" t="str">
            <v>رقيه</v>
          </cell>
          <cell r="E2311" t="str">
            <v>الرابعة</v>
          </cell>
          <cell r="F2311" t="str">
            <v/>
          </cell>
        </row>
        <row r="2312">
          <cell r="A2312">
            <v>524767</v>
          </cell>
          <cell r="B2312" t="str">
            <v>رنا كريم</v>
          </cell>
          <cell r="C2312" t="str">
            <v>محمدفواز</v>
          </cell>
          <cell r="D2312" t="str">
            <v>سوزان</v>
          </cell>
          <cell r="E2312" t="str">
            <v>الاولى</v>
          </cell>
          <cell r="F2312" t="str">
            <v>مستنفذ فصل اول 2023 -2024</v>
          </cell>
        </row>
        <row r="2313">
          <cell r="A2313">
            <v>524768</v>
          </cell>
          <cell r="B2313" t="str">
            <v>رنا محمد</v>
          </cell>
          <cell r="C2313" t="str">
            <v>مصطفى</v>
          </cell>
          <cell r="D2313" t="str">
            <v>مفيده</v>
          </cell>
          <cell r="E2313" t="str">
            <v>الرابعة</v>
          </cell>
          <cell r="F2313" t="str">
            <v/>
          </cell>
        </row>
        <row r="2314">
          <cell r="A2314">
            <v>524769</v>
          </cell>
          <cell r="B2314" t="str">
            <v>رندا علوش</v>
          </cell>
          <cell r="C2314" t="str">
            <v>بديع</v>
          </cell>
          <cell r="D2314" t="str">
            <v>نجديه</v>
          </cell>
          <cell r="E2314" t="str">
            <v>الرابعة</v>
          </cell>
          <cell r="F2314" t="str">
            <v/>
          </cell>
        </row>
        <row r="2315">
          <cell r="A2315">
            <v>524771</v>
          </cell>
          <cell r="B2315" t="str">
            <v>رنه علبي</v>
          </cell>
          <cell r="C2315" t="str">
            <v>شاهين</v>
          </cell>
          <cell r="D2315" t="str">
            <v>تركيه</v>
          </cell>
          <cell r="E2315" t="str">
            <v>الثا نية</v>
          </cell>
          <cell r="F2315" t="str">
            <v/>
          </cell>
        </row>
        <row r="2316">
          <cell r="A2316">
            <v>524772</v>
          </cell>
          <cell r="B2316" t="str">
            <v>رنيم ابو الخير</v>
          </cell>
          <cell r="C2316" t="str">
            <v>احمد</v>
          </cell>
          <cell r="D2316" t="str">
            <v>ميسون</v>
          </cell>
          <cell r="E2316" t="str">
            <v>الثالثة</v>
          </cell>
          <cell r="F2316" t="str">
            <v/>
          </cell>
        </row>
        <row r="2317">
          <cell r="A2317">
            <v>524773</v>
          </cell>
          <cell r="B2317" t="str">
            <v>رنيم احمد</v>
          </cell>
          <cell r="C2317" t="str">
            <v>وليد</v>
          </cell>
          <cell r="D2317" t="str">
            <v>فاتن</v>
          </cell>
          <cell r="E2317" t="str">
            <v>الرابعة</v>
          </cell>
          <cell r="F2317" t="str">
            <v/>
          </cell>
        </row>
        <row r="2318">
          <cell r="A2318">
            <v>524774</v>
          </cell>
          <cell r="B2318" t="str">
            <v>رنيم الفوال</v>
          </cell>
          <cell r="C2318" t="str">
            <v>محمد برهان</v>
          </cell>
          <cell r="D2318" t="str">
            <v>فاتنه</v>
          </cell>
          <cell r="E2318" t="str">
            <v>الثاتية</v>
          </cell>
          <cell r="F2318" t="str">
            <v/>
          </cell>
        </row>
        <row r="2319">
          <cell r="A2319">
            <v>524776</v>
          </cell>
          <cell r="B2319" t="str">
            <v>رنيم حجازي</v>
          </cell>
          <cell r="C2319" t="str">
            <v>عمار</v>
          </cell>
          <cell r="D2319" t="str">
            <v>ساميه</v>
          </cell>
          <cell r="E2319" t="str">
            <v>الثالثة</v>
          </cell>
          <cell r="F2319" t="str">
            <v/>
          </cell>
        </row>
        <row r="2320">
          <cell r="A2320">
            <v>524777</v>
          </cell>
          <cell r="B2320" t="str">
            <v>رنيم حمزة</v>
          </cell>
          <cell r="C2320" t="str">
            <v>باسل</v>
          </cell>
          <cell r="D2320" t="str">
            <v>مرفت</v>
          </cell>
          <cell r="E2320" t="str">
            <v>الثالثة</v>
          </cell>
          <cell r="F2320" t="str">
            <v/>
          </cell>
        </row>
        <row r="2321">
          <cell r="A2321">
            <v>524780</v>
          </cell>
          <cell r="B2321" t="str">
            <v>رهام ابراهيم</v>
          </cell>
          <cell r="C2321" t="str">
            <v>هيثم</v>
          </cell>
          <cell r="D2321" t="str">
            <v>منال</v>
          </cell>
          <cell r="E2321" t="str">
            <v>الرابعة</v>
          </cell>
          <cell r="F2321" t="str">
            <v/>
          </cell>
        </row>
        <row r="2322">
          <cell r="A2322">
            <v>524781</v>
          </cell>
          <cell r="B2322" t="str">
            <v>رهام ابو عراج</v>
          </cell>
          <cell r="C2322" t="str">
            <v>الياس</v>
          </cell>
          <cell r="D2322" t="str">
            <v>هند</v>
          </cell>
          <cell r="E2322" t="str">
            <v>الرابعة</v>
          </cell>
          <cell r="F2322" t="str">
            <v/>
          </cell>
        </row>
        <row r="2323">
          <cell r="A2323">
            <v>524782</v>
          </cell>
          <cell r="B2323" t="str">
            <v>رهام أبورافع</v>
          </cell>
          <cell r="C2323" t="str">
            <v>منير</v>
          </cell>
          <cell r="D2323" t="str">
            <v>صالحه</v>
          </cell>
          <cell r="E2323" t="str">
            <v>الثا نية</v>
          </cell>
          <cell r="F2323" t="str">
            <v/>
          </cell>
        </row>
        <row r="2324">
          <cell r="A2324">
            <v>524783</v>
          </cell>
          <cell r="B2324" t="str">
            <v>رهام شدود</v>
          </cell>
          <cell r="C2324" t="str">
            <v>هلال</v>
          </cell>
          <cell r="D2324" t="str">
            <v>جوزفين</v>
          </cell>
          <cell r="E2324" t="str">
            <v>الثالثة</v>
          </cell>
          <cell r="F2324" t="str">
            <v/>
          </cell>
        </row>
        <row r="2325">
          <cell r="A2325">
            <v>524784</v>
          </cell>
          <cell r="B2325" t="str">
            <v>رهام صقر</v>
          </cell>
          <cell r="C2325" t="str">
            <v>عقل</v>
          </cell>
          <cell r="D2325" t="str">
            <v>مقبوله</v>
          </cell>
          <cell r="E2325" t="str">
            <v>الثالثة</v>
          </cell>
          <cell r="F2325" t="str">
            <v/>
          </cell>
        </row>
        <row r="2326">
          <cell r="A2326">
            <v>524787</v>
          </cell>
          <cell r="B2326" t="str">
            <v>رهف الغزالي</v>
          </cell>
          <cell r="C2326" t="str">
            <v>احمد</v>
          </cell>
          <cell r="D2326" t="str">
            <v>نور</v>
          </cell>
          <cell r="E2326" t="str">
            <v>الثالثة</v>
          </cell>
          <cell r="F2326" t="str">
            <v/>
          </cell>
        </row>
        <row r="2327">
          <cell r="A2327">
            <v>524788</v>
          </cell>
          <cell r="B2327" t="str">
            <v>رهف أبوركبه</v>
          </cell>
          <cell r="C2327" t="str">
            <v>محمد</v>
          </cell>
          <cell r="D2327" t="str">
            <v>سلام</v>
          </cell>
          <cell r="E2327" t="str">
            <v>الثالثة</v>
          </cell>
          <cell r="F2327" t="str">
            <v/>
          </cell>
        </row>
        <row r="2328">
          <cell r="A2328">
            <v>524789</v>
          </cell>
          <cell r="B2328" t="str">
            <v>رهف بيرقدار</v>
          </cell>
          <cell r="C2328" t="str">
            <v>مصطفى</v>
          </cell>
          <cell r="D2328" t="str">
            <v>ضحى</v>
          </cell>
          <cell r="E2328" t="str">
            <v>الثا نية</v>
          </cell>
          <cell r="F2328" t="str">
            <v/>
          </cell>
        </row>
        <row r="2329">
          <cell r="A2329">
            <v>524790</v>
          </cell>
          <cell r="B2329" t="str">
            <v>رهف حبيب</v>
          </cell>
          <cell r="C2329" t="str">
            <v>محمد</v>
          </cell>
          <cell r="D2329" t="str">
            <v>ريمه</v>
          </cell>
          <cell r="E2329" t="str">
            <v>الرابعة</v>
          </cell>
          <cell r="F2329" t="str">
            <v/>
          </cell>
        </row>
        <row r="2330">
          <cell r="A2330">
            <v>524793</v>
          </cell>
          <cell r="B2330" t="str">
            <v>رهف ضو</v>
          </cell>
          <cell r="C2330" t="str">
            <v>عصام</v>
          </cell>
          <cell r="D2330" t="str">
            <v>الماسه</v>
          </cell>
          <cell r="E2330" t="str">
            <v>الرابعة</v>
          </cell>
          <cell r="F2330" t="str">
            <v/>
          </cell>
        </row>
        <row r="2331">
          <cell r="A2331">
            <v>524795</v>
          </cell>
          <cell r="B2331" t="str">
            <v>رهف كحاله</v>
          </cell>
          <cell r="C2331" t="str">
            <v>روحي</v>
          </cell>
          <cell r="D2331" t="str">
            <v>رغداء</v>
          </cell>
          <cell r="E2331" t="str">
            <v>الثالثة</v>
          </cell>
          <cell r="F2331" t="str">
            <v/>
          </cell>
        </row>
        <row r="2332">
          <cell r="A2332">
            <v>524797</v>
          </cell>
          <cell r="B2332" t="str">
            <v>رهف مصطفى</v>
          </cell>
          <cell r="C2332" t="str">
            <v>محمود</v>
          </cell>
          <cell r="D2332" t="str">
            <v>خديجه</v>
          </cell>
          <cell r="E2332" t="str">
            <v>الرابعة</v>
          </cell>
          <cell r="F2332" t="str">
            <v/>
          </cell>
        </row>
        <row r="2333">
          <cell r="A2333">
            <v>524798</v>
          </cell>
          <cell r="B2333" t="str">
            <v>روئه كيلاني</v>
          </cell>
          <cell r="C2333" t="str">
            <v>عدنان</v>
          </cell>
          <cell r="D2333" t="str">
            <v>روضه</v>
          </cell>
          <cell r="E2333" t="str">
            <v>الثالثة</v>
          </cell>
          <cell r="F2333" t="str">
            <v/>
          </cell>
        </row>
        <row r="2334">
          <cell r="A2334">
            <v>524804</v>
          </cell>
          <cell r="B2334" t="str">
            <v>روجينا دبوس</v>
          </cell>
          <cell r="C2334" t="str">
            <v>فادي</v>
          </cell>
          <cell r="D2334" t="str">
            <v>رولا</v>
          </cell>
          <cell r="E2334" t="str">
            <v>الثاتية</v>
          </cell>
          <cell r="F2334" t="str">
            <v/>
          </cell>
        </row>
        <row r="2335">
          <cell r="A2335">
            <v>524805</v>
          </cell>
          <cell r="B2335" t="str">
            <v>روزان علاءالدين</v>
          </cell>
          <cell r="C2335" t="str">
            <v>محمد</v>
          </cell>
          <cell r="D2335" t="str">
            <v>يسيره</v>
          </cell>
          <cell r="E2335" t="str">
            <v>الثا نية</v>
          </cell>
          <cell r="F2335" t="str">
            <v/>
          </cell>
        </row>
        <row r="2336">
          <cell r="A2336">
            <v>524806</v>
          </cell>
          <cell r="B2336" t="str">
            <v>روزه عبد الرزاق</v>
          </cell>
          <cell r="C2336" t="str">
            <v>مروان</v>
          </cell>
          <cell r="D2336" t="str">
            <v>انتصار</v>
          </cell>
          <cell r="E2336" t="str">
            <v>الربعة حديث</v>
          </cell>
          <cell r="F2336" t="str">
            <v/>
          </cell>
        </row>
        <row r="2337">
          <cell r="A2337">
            <v>524808</v>
          </cell>
          <cell r="B2337" t="str">
            <v>روعة ادهمي</v>
          </cell>
          <cell r="C2337" t="str">
            <v>ابراهيم</v>
          </cell>
          <cell r="D2337" t="str">
            <v>وفاء</v>
          </cell>
          <cell r="E2337" t="str">
            <v>الرابعة</v>
          </cell>
          <cell r="F2337" t="str">
            <v/>
          </cell>
        </row>
        <row r="2338">
          <cell r="A2338">
            <v>524812</v>
          </cell>
          <cell r="B2338" t="str">
            <v>رولا حيدر</v>
          </cell>
          <cell r="C2338" t="str">
            <v>حبيب</v>
          </cell>
          <cell r="D2338" t="str">
            <v>مثيله</v>
          </cell>
          <cell r="E2338" t="str">
            <v>الثالثة</v>
          </cell>
          <cell r="F2338" t="str">
            <v/>
          </cell>
        </row>
        <row r="2339">
          <cell r="A2339">
            <v>524813</v>
          </cell>
          <cell r="B2339" t="str">
            <v>رولا ديب</v>
          </cell>
          <cell r="C2339" t="str">
            <v>احمد</v>
          </cell>
          <cell r="D2339" t="str">
            <v>نجات</v>
          </cell>
          <cell r="E2339" t="str">
            <v>الرابعة</v>
          </cell>
          <cell r="F2339" t="str">
            <v/>
          </cell>
        </row>
        <row r="2340">
          <cell r="A2340">
            <v>524814</v>
          </cell>
          <cell r="B2340" t="str">
            <v>رولا راجح</v>
          </cell>
          <cell r="C2340" t="str">
            <v>راتب</v>
          </cell>
          <cell r="D2340" t="str">
            <v>نجاح</v>
          </cell>
          <cell r="E2340" t="str">
            <v>الرابعة</v>
          </cell>
          <cell r="F2340" t="str">
            <v/>
          </cell>
        </row>
        <row r="2341">
          <cell r="A2341">
            <v>524815</v>
          </cell>
          <cell r="B2341" t="str">
            <v>رولا سيد احمد</v>
          </cell>
          <cell r="C2341" t="str">
            <v>عبد الباقي</v>
          </cell>
          <cell r="D2341" t="str">
            <v>صفا</v>
          </cell>
          <cell r="E2341" t="str">
            <v>الثالثة</v>
          </cell>
          <cell r="F2341" t="str">
            <v/>
          </cell>
        </row>
        <row r="2342">
          <cell r="A2342">
            <v>524819</v>
          </cell>
          <cell r="B2342" t="str">
            <v>ريم احمد</v>
          </cell>
          <cell r="C2342" t="str">
            <v>احمد</v>
          </cell>
          <cell r="D2342" t="str">
            <v>مريم</v>
          </cell>
          <cell r="E2342" t="str">
            <v>الثالثة</v>
          </cell>
          <cell r="F2342" t="str">
            <v/>
          </cell>
        </row>
        <row r="2343">
          <cell r="A2343">
            <v>524821</v>
          </cell>
          <cell r="B2343" t="str">
            <v>ريم البهلوان</v>
          </cell>
          <cell r="C2343" t="str">
            <v>مأمون</v>
          </cell>
          <cell r="D2343" t="str">
            <v>نجوى</v>
          </cell>
          <cell r="E2343" t="str">
            <v>الرابعة</v>
          </cell>
          <cell r="F2343" t="str">
            <v/>
          </cell>
        </row>
        <row r="2344">
          <cell r="A2344">
            <v>524822</v>
          </cell>
          <cell r="B2344" t="str">
            <v>ريم الحسين</v>
          </cell>
          <cell r="C2344" t="str">
            <v>محمد</v>
          </cell>
          <cell r="D2344" t="str">
            <v>فاطمه</v>
          </cell>
          <cell r="E2344" t="str">
            <v>الاولى</v>
          </cell>
          <cell r="F2344" t="str">
            <v/>
          </cell>
        </row>
        <row r="2345">
          <cell r="A2345">
            <v>524823</v>
          </cell>
          <cell r="B2345" t="str">
            <v>ريم الحمد</v>
          </cell>
          <cell r="C2345" t="str">
            <v>حمد</v>
          </cell>
          <cell r="D2345" t="str">
            <v>خديجه</v>
          </cell>
          <cell r="E2345" t="str">
            <v>الثاتية</v>
          </cell>
          <cell r="F2345" t="str">
            <v/>
          </cell>
        </row>
        <row r="2346">
          <cell r="A2346">
            <v>524826</v>
          </cell>
          <cell r="B2346" t="str">
            <v>ريم العثمان</v>
          </cell>
          <cell r="C2346" t="str">
            <v>محمد</v>
          </cell>
          <cell r="D2346" t="str">
            <v>منى</v>
          </cell>
          <cell r="E2346" t="str">
            <v>الثالثة</v>
          </cell>
          <cell r="F2346" t="str">
            <v/>
          </cell>
        </row>
        <row r="2347">
          <cell r="A2347">
            <v>524829</v>
          </cell>
          <cell r="B2347" t="str">
            <v>ريم القداح</v>
          </cell>
          <cell r="C2347" t="str">
            <v>زياد</v>
          </cell>
          <cell r="D2347" t="str">
            <v>نجوى</v>
          </cell>
          <cell r="E2347" t="str">
            <v>الثالثة</v>
          </cell>
          <cell r="F2347" t="str">
            <v/>
          </cell>
        </row>
        <row r="2348">
          <cell r="A2348">
            <v>524831</v>
          </cell>
          <cell r="B2348" t="str">
            <v>ريم جديد</v>
          </cell>
          <cell r="C2348" t="str">
            <v>علي</v>
          </cell>
          <cell r="D2348" t="str">
            <v>بهيه</v>
          </cell>
          <cell r="E2348" t="str">
            <v>الثالثة</v>
          </cell>
          <cell r="F2348" t="str">
            <v/>
          </cell>
        </row>
        <row r="2349">
          <cell r="A2349">
            <v>524833</v>
          </cell>
          <cell r="B2349" t="str">
            <v>ريم ضاهر</v>
          </cell>
          <cell r="C2349" t="str">
            <v>نافذ</v>
          </cell>
          <cell r="D2349" t="str">
            <v/>
          </cell>
          <cell r="E2349" t="str">
            <v>الرابعة</v>
          </cell>
          <cell r="F2349" t="str">
            <v/>
          </cell>
        </row>
        <row r="2350">
          <cell r="A2350">
            <v>524834</v>
          </cell>
          <cell r="B2350" t="str">
            <v>ريم ضايع</v>
          </cell>
          <cell r="C2350" t="str">
            <v>عمر</v>
          </cell>
          <cell r="D2350" t="str">
            <v>عواطف</v>
          </cell>
          <cell r="E2350" t="str">
            <v>الثالثة</v>
          </cell>
          <cell r="F2350" t="str">
            <v/>
          </cell>
        </row>
        <row r="2351">
          <cell r="A2351">
            <v>524836</v>
          </cell>
          <cell r="B2351" t="str">
            <v>ريم غانم</v>
          </cell>
          <cell r="C2351" t="str">
            <v>عبدالحميد</v>
          </cell>
          <cell r="D2351" t="str">
            <v>رتيبه</v>
          </cell>
          <cell r="E2351" t="str">
            <v>الثاتية</v>
          </cell>
          <cell r="F2351" t="str">
            <v/>
          </cell>
        </row>
        <row r="2352">
          <cell r="A2352">
            <v>524838</v>
          </cell>
          <cell r="B2352" t="str">
            <v>ريم قرقماس</v>
          </cell>
          <cell r="C2352" t="str">
            <v>أكرم</v>
          </cell>
          <cell r="D2352" t="str">
            <v>هدى</v>
          </cell>
          <cell r="E2352" t="str">
            <v>الرابعة</v>
          </cell>
          <cell r="F2352" t="str">
            <v/>
          </cell>
        </row>
        <row r="2353">
          <cell r="A2353">
            <v>524839</v>
          </cell>
          <cell r="B2353" t="str">
            <v>ريم كريزان</v>
          </cell>
          <cell r="C2353" t="str">
            <v>زياد</v>
          </cell>
          <cell r="D2353" t="str">
            <v>منى</v>
          </cell>
          <cell r="E2353" t="str">
            <v>الرابعة</v>
          </cell>
          <cell r="F2353" t="str">
            <v/>
          </cell>
        </row>
        <row r="2354">
          <cell r="A2354">
            <v>524842</v>
          </cell>
          <cell r="B2354" t="str">
            <v>ريم منذر</v>
          </cell>
          <cell r="C2354" t="str">
            <v>محسن</v>
          </cell>
          <cell r="D2354" t="str">
            <v>سميحه</v>
          </cell>
          <cell r="E2354" t="str">
            <v>الثالثة</v>
          </cell>
          <cell r="F2354" t="str">
            <v/>
          </cell>
        </row>
        <row r="2355">
          <cell r="A2355">
            <v>524843</v>
          </cell>
          <cell r="B2355" t="str">
            <v>ريم ناصوري</v>
          </cell>
          <cell r="C2355" t="str">
            <v>رمضان</v>
          </cell>
          <cell r="D2355" t="str">
            <v>عنايات</v>
          </cell>
          <cell r="E2355" t="str">
            <v>الثا نية</v>
          </cell>
          <cell r="F2355" t="str">
            <v/>
          </cell>
        </row>
        <row r="2356">
          <cell r="A2356">
            <v>524844</v>
          </cell>
          <cell r="B2356" t="str">
            <v>ريم نصر</v>
          </cell>
          <cell r="C2356" t="str">
            <v>عماد</v>
          </cell>
          <cell r="D2356" t="str">
            <v>نوال</v>
          </cell>
          <cell r="E2356" t="str">
            <v>الربعة حديث</v>
          </cell>
          <cell r="F2356" t="str">
            <v/>
          </cell>
        </row>
        <row r="2357">
          <cell r="A2357">
            <v>524845</v>
          </cell>
          <cell r="B2357" t="str">
            <v>ريم نعسان</v>
          </cell>
          <cell r="C2357" t="str">
            <v>عمر</v>
          </cell>
          <cell r="D2357" t="str">
            <v>منى</v>
          </cell>
          <cell r="E2357" t="str">
            <v>الثالثة</v>
          </cell>
          <cell r="F2357" t="str">
            <v/>
          </cell>
        </row>
        <row r="2358">
          <cell r="A2358">
            <v>524846</v>
          </cell>
          <cell r="B2358" t="str">
            <v>ريم يعقوب</v>
          </cell>
          <cell r="C2358" t="str">
            <v>فتحي</v>
          </cell>
          <cell r="D2358" t="str">
            <v>عزيزة</v>
          </cell>
          <cell r="E2358" t="str">
            <v>الثاتية</v>
          </cell>
          <cell r="F2358" t="str">
            <v/>
          </cell>
        </row>
        <row r="2359">
          <cell r="A2359">
            <v>524848</v>
          </cell>
          <cell r="B2359" t="str">
            <v>ريما المنصور</v>
          </cell>
          <cell r="C2359" t="str">
            <v>محسن</v>
          </cell>
          <cell r="D2359" t="str">
            <v>صباح</v>
          </cell>
          <cell r="E2359" t="str">
            <v>الثا نية</v>
          </cell>
          <cell r="F2359" t="str">
            <v/>
          </cell>
        </row>
        <row r="2360">
          <cell r="A2360">
            <v>524849</v>
          </cell>
          <cell r="B2360" t="str">
            <v>ريما ألاعور</v>
          </cell>
          <cell r="C2360" t="str">
            <v>عمار</v>
          </cell>
          <cell r="D2360" t="str">
            <v>منيره</v>
          </cell>
          <cell r="E2360" t="str">
            <v>الرابعة</v>
          </cell>
          <cell r="F2360" t="str">
            <v/>
          </cell>
        </row>
        <row r="2361">
          <cell r="A2361">
            <v>524851</v>
          </cell>
          <cell r="B2361" t="str">
            <v>ريما ديوب</v>
          </cell>
          <cell r="C2361" t="str">
            <v>اديب</v>
          </cell>
          <cell r="D2361" t="str">
            <v>مها</v>
          </cell>
          <cell r="E2361" t="str">
            <v>الثالثة</v>
          </cell>
          <cell r="F2361" t="str">
            <v/>
          </cell>
        </row>
        <row r="2362">
          <cell r="A2362">
            <v>524852</v>
          </cell>
          <cell r="B2362" t="str">
            <v>ريما سليطين</v>
          </cell>
          <cell r="C2362" t="str">
            <v>كرمو</v>
          </cell>
          <cell r="D2362" t="str">
            <v>رويده</v>
          </cell>
          <cell r="E2362" t="str">
            <v>الرابعة</v>
          </cell>
          <cell r="F2362" t="str">
            <v/>
          </cell>
        </row>
        <row r="2363">
          <cell r="A2363">
            <v>524855</v>
          </cell>
          <cell r="B2363" t="str">
            <v>ريما شهابي</v>
          </cell>
          <cell r="C2363" t="str">
            <v>حسين</v>
          </cell>
          <cell r="D2363" t="str">
            <v>وداد</v>
          </cell>
          <cell r="E2363" t="str">
            <v>الرابعة</v>
          </cell>
          <cell r="F2363" t="str">
            <v/>
          </cell>
        </row>
        <row r="2364">
          <cell r="A2364">
            <v>524857</v>
          </cell>
          <cell r="B2364" t="str">
            <v>ريموندا ابراهيم</v>
          </cell>
          <cell r="C2364" t="str">
            <v>فادي</v>
          </cell>
          <cell r="D2364" t="str">
            <v>نعيمة</v>
          </cell>
          <cell r="E2364" t="str">
            <v>الثاتية</v>
          </cell>
          <cell r="F2364" t="str">
            <v/>
          </cell>
        </row>
        <row r="2365">
          <cell r="A2365">
            <v>524859</v>
          </cell>
          <cell r="B2365" t="str">
            <v>زبيده السيد</v>
          </cell>
          <cell r="C2365" t="str">
            <v>محمود</v>
          </cell>
          <cell r="D2365" t="str">
            <v>فاطمه</v>
          </cell>
          <cell r="E2365" t="str">
            <v>الرابعة</v>
          </cell>
          <cell r="F2365" t="str">
            <v/>
          </cell>
        </row>
        <row r="2366">
          <cell r="A2366">
            <v>524861</v>
          </cell>
          <cell r="B2366" t="str">
            <v>زكية يبرودي</v>
          </cell>
          <cell r="C2366" t="str">
            <v>محمد عدنان</v>
          </cell>
          <cell r="D2366" t="str">
            <v>عائشه</v>
          </cell>
          <cell r="E2366" t="str">
            <v>الرابعة</v>
          </cell>
          <cell r="F2366" t="str">
            <v/>
          </cell>
        </row>
        <row r="2367">
          <cell r="A2367">
            <v>524862</v>
          </cell>
          <cell r="B2367" t="str">
            <v>زهراء صوفان</v>
          </cell>
          <cell r="C2367" t="str">
            <v>طاهر</v>
          </cell>
          <cell r="D2367" t="str">
            <v>ابتسام</v>
          </cell>
          <cell r="E2367" t="str">
            <v>الرابعة</v>
          </cell>
          <cell r="F2367" t="str">
            <v/>
          </cell>
        </row>
        <row r="2368">
          <cell r="A2368">
            <v>524865</v>
          </cell>
          <cell r="B2368" t="str">
            <v>زهور حريب</v>
          </cell>
          <cell r="C2368" t="str">
            <v>بشار</v>
          </cell>
          <cell r="D2368" t="str">
            <v>ميسون</v>
          </cell>
          <cell r="E2368" t="str">
            <v>الثا نية</v>
          </cell>
          <cell r="F2368" t="str">
            <v/>
          </cell>
        </row>
        <row r="2369">
          <cell r="A2369">
            <v>524867</v>
          </cell>
          <cell r="B2369" t="str">
            <v>زين الشام الخالدي</v>
          </cell>
          <cell r="C2369" t="str">
            <v>خالد</v>
          </cell>
          <cell r="D2369" t="str">
            <v>خلود</v>
          </cell>
          <cell r="E2369" t="str">
            <v>الثا نية</v>
          </cell>
          <cell r="F2369" t="str">
            <v/>
          </cell>
        </row>
        <row r="2370">
          <cell r="A2370">
            <v>524868</v>
          </cell>
          <cell r="B2370" t="str">
            <v>زينب الجمال</v>
          </cell>
          <cell r="C2370" t="str">
            <v>كاظم</v>
          </cell>
          <cell r="D2370" t="str">
            <v>سمر</v>
          </cell>
          <cell r="E2370" t="str">
            <v>الرابعة</v>
          </cell>
          <cell r="F2370" t="str">
            <v/>
          </cell>
        </row>
        <row r="2371">
          <cell r="A2371">
            <v>524869</v>
          </cell>
          <cell r="B2371" t="str">
            <v>زينب الصعيدي</v>
          </cell>
          <cell r="C2371" t="str">
            <v>ايمن</v>
          </cell>
          <cell r="D2371" t="str">
            <v>لميس</v>
          </cell>
          <cell r="E2371" t="str">
            <v>الثاتية</v>
          </cell>
          <cell r="F2371" t="str">
            <v/>
          </cell>
        </row>
        <row r="2372">
          <cell r="A2372">
            <v>524870</v>
          </cell>
          <cell r="B2372" t="str">
            <v>زينب العكش</v>
          </cell>
          <cell r="C2372" t="str">
            <v>عبد السلام</v>
          </cell>
          <cell r="D2372" t="str">
            <v>مريم</v>
          </cell>
          <cell r="E2372" t="str">
            <v>الاولى</v>
          </cell>
          <cell r="F2372" t="str">
            <v/>
          </cell>
        </row>
        <row r="2373">
          <cell r="A2373">
            <v>524872</v>
          </cell>
          <cell r="B2373" t="str">
            <v>زينب رضا</v>
          </cell>
          <cell r="C2373" t="str">
            <v>علي</v>
          </cell>
          <cell r="D2373" t="str">
            <v>نجوى</v>
          </cell>
          <cell r="E2373" t="str">
            <v>الرابعة</v>
          </cell>
          <cell r="F2373" t="str">
            <v/>
          </cell>
        </row>
        <row r="2374">
          <cell r="A2374">
            <v>524874</v>
          </cell>
          <cell r="B2374" t="str">
            <v>زينب صالح</v>
          </cell>
          <cell r="C2374" t="str">
            <v>هلال</v>
          </cell>
          <cell r="D2374" t="str">
            <v>حوريه</v>
          </cell>
          <cell r="E2374" t="str">
            <v>الثاتية</v>
          </cell>
          <cell r="F2374" t="str">
            <v/>
          </cell>
        </row>
        <row r="2375">
          <cell r="A2375">
            <v>524878</v>
          </cell>
          <cell r="B2375" t="str">
            <v>زينب علي</v>
          </cell>
          <cell r="C2375" t="str">
            <v>علي</v>
          </cell>
          <cell r="D2375" t="str">
            <v>مها</v>
          </cell>
          <cell r="E2375" t="str">
            <v>الثا نية</v>
          </cell>
          <cell r="F2375" t="str">
            <v/>
          </cell>
        </row>
        <row r="2376">
          <cell r="A2376">
            <v>524880</v>
          </cell>
          <cell r="B2376" t="str">
            <v>زينب محمود</v>
          </cell>
          <cell r="C2376" t="str">
            <v>محمد</v>
          </cell>
          <cell r="D2376" t="str">
            <v>عفاف</v>
          </cell>
          <cell r="E2376" t="str">
            <v>الثاتية</v>
          </cell>
          <cell r="F2376" t="str">
            <v/>
          </cell>
        </row>
        <row r="2377">
          <cell r="A2377">
            <v>524882</v>
          </cell>
          <cell r="B2377" t="str">
            <v>زينة محمد</v>
          </cell>
          <cell r="C2377" t="str">
            <v>محمد</v>
          </cell>
          <cell r="D2377" t="str">
            <v>فيروز</v>
          </cell>
          <cell r="E2377" t="str">
            <v>الثالثة</v>
          </cell>
          <cell r="F2377" t="str">
            <v/>
          </cell>
        </row>
        <row r="2378">
          <cell r="A2378">
            <v>524884</v>
          </cell>
          <cell r="B2378" t="str">
            <v>ساجده زغلول</v>
          </cell>
          <cell r="C2378" t="str">
            <v>نور الدين</v>
          </cell>
          <cell r="D2378" t="str">
            <v>صفا</v>
          </cell>
          <cell r="E2378" t="str">
            <v>الثالثة</v>
          </cell>
          <cell r="F2378" t="str">
            <v/>
          </cell>
        </row>
        <row r="2379">
          <cell r="A2379">
            <v>524885</v>
          </cell>
          <cell r="B2379" t="str">
            <v>سارا القطيفاني</v>
          </cell>
          <cell r="C2379" t="str">
            <v>محمدغياث</v>
          </cell>
          <cell r="D2379" t="str">
            <v>راويه</v>
          </cell>
          <cell r="E2379" t="str">
            <v>الثالثة</v>
          </cell>
          <cell r="F2379" t="str">
            <v/>
          </cell>
        </row>
        <row r="2380">
          <cell r="A2380">
            <v>524886</v>
          </cell>
          <cell r="B2380" t="str">
            <v>سارة القصاص</v>
          </cell>
          <cell r="C2380" t="str">
            <v>محمدعدنان</v>
          </cell>
          <cell r="D2380" t="str">
            <v>هدى</v>
          </cell>
          <cell r="E2380" t="str">
            <v>الثا نية</v>
          </cell>
          <cell r="F2380" t="str">
            <v/>
          </cell>
        </row>
        <row r="2381">
          <cell r="A2381">
            <v>524887</v>
          </cell>
          <cell r="B2381" t="str">
            <v>سارة المرابط</v>
          </cell>
          <cell r="C2381" t="str">
            <v>رضوان</v>
          </cell>
          <cell r="D2381" t="str">
            <v>فاطمه</v>
          </cell>
          <cell r="E2381" t="str">
            <v>الثا نية</v>
          </cell>
          <cell r="F2381" t="str">
            <v/>
          </cell>
        </row>
        <row r="2382">
          <cell r="A2382">
            <v>524888</v>
          </cell>
          <cell r="B2382" t="str">
            <v>ساره الحريري</v>
          </cell>
          <cell r="C2382" t="str">
            <v>حامد</v>
          </cell>
          <cell r="D2382" t="str">
            <v>سهام</v>
          </cell>
          <cell r="E2382" t="str">
            <v>الثاتية</v>
          </cell>
          <cell r="F2382" t="str">
            <v/>
          </cell>
        </row>
        <row r="2383">
          <cell r="A2383">
            <v>524892</v>
          </cell>
          <cell r="B2383" t="str">
            <v>ساره شحرور</v>
          </cell>
          <cell r="C2383" t="str">
            <v>زكي</v>
          </cell>
          <cell r="D2383" t="str">
            <v>وفاء</v>
          </cell>
          <cell r="E2383" t="str">
            <v>الثالثة</v>
          </cell>
          <cell r="F2383" t="str">
            <v/>
          </cell>
        </row>
        <row r="2384">
          <cell r="A2384">
            <v>524893</v>
          </cell>
          <cell r="B2384" t="str">
            <v>ساره عوض</v>
          </cell>
          <cell r="C2384" t="str">
            <v>محمد</v>
          </cell>
          <cell r="D2384" t="str">
            <v>منتهى</v>
          </cell>
          <cell r="E2384" t="str">
            <v>الثالثة</v>
          </cell>
          <cell r="F2384" t="str">
            <v/>
          </cell>
        </row>
        <row r="2385">
          <cell r="A2385">
            <v>524894</v>
          </cell>
          <cell r="B2385" t="str">
            <v>ساره نصر</v>
          </cell>
          <cell r="C2385" t="str">
            <v>ياسر</v>
          </cell>
          <cell r="D2385" t="str">
            <v>هيام</v>
          </cell>
          <cell r="E2385" t="str">
            <v>الثالثة</v>
          </cell>
          <cell r="F2385" t="str">
            <v/>
          </cell>
        </row>
        <row r="2386">
          <cell r="A2386">
            <v>524895</v>
          </cell>
          <cell r="B2386" t="str">
            <v>سارية المليجي</v>
          </cell>
          <cell r="C2386" t="str">
            <v>يحيى</v>
          </cell>
          <cell r="D2386" t="str">
            <v>هيام</v>
          </cell>
          <cell r="E2386" t="str">
            <v>الثالثة</v>
          </cell>
          <cell r="F2386" t="str">
            <v/>
          </cell>
        </row>
        <row r="2387">
          <cell r="A2387">
            <v>524896</v>
          </cell>
          <cell r="B2387" t="str">
            <v>ساريه محمود</v>
          </cell>
          <cell r="C2387" t="str">
            <v>هيثم</v>
          </cell>
          <cell r="D2387" t="str">
            <v>رمزيه</v>
          </cell>
          <cell r="E2387" t="str">
            <v>الرابعة</v>
          </cell>
          <cell r="F2387" t="str">
            <v/>
          </cell>
        </row>
        <row r="2388">
          <cell r="A2388">
            <v>524901</v>
          </cell>
          <cell r="B2388" t="str">
            <v>ساندرا زاعور</v>
          </cell>
          <cell r="C2388" t="str">
            <v>كميل</v>
          </cell>
          <cell r="D2388" t="str">
            <v>ناريمان</v>
          </cell>
          <cell r="E2388" t="str">
            <v>الثا نية</v>
          </cell>
          <cell r="F2388" t="str">
            <v/>
          </cell>
        </row>
        <row r="2389">
          <cell r="A2389">
            <v>524903</v>
          </cell>
          <cell r="B2389" t="str">
            <v>ساندي خنسه</v>
          </cell>
          <cell r="C2389" t="str">
            <v>محمد</v>
          </cell>
          <cell r="D2389" t="str">
            <v>ليبيا</v>
          </cell>
          <cell r="E2389" t="str">
            <v>الثاتية</v>
          </cell>
          <cell r="F2389" t="str">
            <v/>
          </cell>
        </row>
        <row r="2390">
          <cell r="A2390">
            <v>524904</v>
          </cell>
          <cell r="B2390" t="str">
            <v>سجا الربداوي</v>
          </cell>
          <cell r="C2390" t="str">
            <v>قاسم</v>
          </cell>
          <cell r="D2390" t="str">
            <v>منى</v>
          </cell>
          <cell r="E2390" t="str">
            <v>الرابعة</v>
          </cell>
          <cell r="F2390" t="str">
            <v/>
          </cell>
        </row>
        <row r="2391">
          <cell r="A2391">
            <v>524906</v>
          </cell>
          <cell r="B2391" t="str">
            <v>سحر بركات</v>
          </cell>
          <cell r="C2391" t="str">
            <v>بركات</v>
          </cell>
          <cell r="D2391" t="str">
            <v>بديعه</v>
          </cell>
          <cell r="E2391" t="str">
            <v>الرابعة</v>
          </cell>
          <cell r="F2391" t="str">
            <v/>
          </cell>
        </row>
        <row r="2392">
          <cell r="A2392">
            <v>524907</v>
          </cell>
          <cell r="B2392" t="str">
            <v>سحر بيطار</v>
          </cell>
          <cell r="C2392" t="str">
            <v>زهير</v>
          </cell>
          <cell r="D2392" t="str">
            <v>جاكلين</v>
          </cell>
          <cell r="E2392" t="str">
            <v>الرابعة</v>
          </cell>
          <cell r="F2392" t="str">
            <v/>
          </cell>
        </row>
        <row r="2393">
          <cell r="A2393">
            <v>524909</v>
          </cell>
          <cell r="B2393" t="str">
            <v>سحر فهد</v>
          </cell>
          <cell r="C2393" t="str">
            <v>سميح</v>
          </cell>
          <cell r="D2393" t="str">
            <v>ناديا</v>
          </cell>
          <cell r="E2393" t="str">
            <v>الرابعة</v>
          </cell>
          <cell r="F2393" t="str">
            <v/>
          </cell>
        </row>
        <row r="2394">
          <cell r="A2394">
            <v>524910</v>
          </cell>
          <cell r="B2394" t="str">
            <v>سراء محمد</v>
          </cell>
          <cell r="C2394" t="str">
            <v>نهاد</v>
          </cell>
          <cell r="D2394" t="str">
            <v>فدوى</v>
          </cell>
          <cell r="E2394" t="str">
            <v>الثالثة</v>
          </cell>
          <cell r="F2394" t="str">
            <v/>
          </cell>
        </row>
        <row r="2395">
          <cell r="A2395">
            <v>524911</v>
          </cell>
          <cell r="B2395" t="str">
            <v>سرور نور الدين</v>
          </cell>
          <cell r="C2395" t="str">
            <v>أحمد</v>
          </cell>
          <cell r="D2395" t="str">
            <v>زبيده</v>
          </cell>
          <cell r="E2395" t="str">
            <v>الرابعة</v>
          </cell>
          <cell r="F2395" t="str">
            <v/>
          </cell>
        </row>
        <row r="2396">
          <cell r="A2396">
            <v>524912</v>
          </cell>
          <cell r="B2396" t="str">
            <v>سعاد الحاج سعيد</v>
          </cell>
          <cell r="C2396" t="str">
            <v>محي الدين</v>
          </cell>
          <cell r="D2396" t="str">
            <v>ليلى</v>
          </cell>
          <cell r="E2396" t="str">
            <v>الثالثة</v>
          </cell>
          <cell r="F2396" t="str">
            <v/>
          </cell>
        </row>
        <row r="2397">
          <cell r="A2397">
            <v>524917</v>
          </cell>
          <cell r="B2397" t="str">
            <v>سعيده علي</v>
          </cell>
          <cell r="C2397" t="str">
            <v>محمود</v>
          </cell>
          <cell r="D2397" t="str">
            <v>رقيه</v>
          </cell>
          <cell r="E2397" t="str">
            <v>الثا نية</v>
          </cell>
          <cell r="F2397" t="str">
            <v/>
          </cell>
        </row>
        <row r="2398">
          <cell r="A2398">
            <v>524920</v>
          </cell>
          <cell r="B2398" t="str">
            <v>سلام الاحمد</v>
          </cell>
          <cell r="C2398" t="str">
            <v>بركات</v>
          </cell>
          <cell r="D2398" t="str">
            <v>صبحه</v>
          </cell>
          <cell r="E2398" t="str">
            <v>الرابعة</v>
          </cell>
          <cell r="F2398" t="str">
            <v/>
          </cell>
        </row>
        <row r="2399">
          <cell r="A2399">
            <v>524922</v>
          </cell>
          <cell r="B2399" t="str">
            <v>سلام الحريري</v>
          </cell>
          <cell r="C2399" t="str">
            <v>محمد</v>
          </cell>
          <cell r="D2399" t="str">
            <v>بدريه</v>
          </cell>
          <cell r="E2399" t="str">
            <v>الرابعة</v>
          </cell>
          <cell r="F2399" t="str">
            <v/>
          </cell>
        </row>
        <row r="2400">
          <cell r="A2400">
            <v>524923</v>
          </cell>
          <cell r="B2400" t="str">
            <v>سلام السليمان</v>
          </cell>
          <cell r="C2400" t="str">
            <v>حسن</v>
          </cell>
          <cell r="D2400" t="str">
            <v>سميعه</v>
          </cell>
          <cell r="E2400" t="str">
            <v>الثالثة</v>
          </cell>
          <cell r="F2400" t="str">
            <v/>
          </cell>
        </row>
        <row r="2401">
          <cell r="A2401">
            <v>524924</v>
          </cell>
          <cell r="B2401" t="str">
            <v>سلام حموي</v>
          </cell>
          <cell r="C2401" t="str">
            <v>سائد</v>
          </cell>
          <cell r="D2401" t="str">
            <v>ساميا</v>
          </cell>
          <cell r="E2401" t="str">
            <v>الثالثة</v>
          </cell>
          <cell r="F2401" t="str">
            <v/>
          </cell>
        </row>
        <row r="2402">
          <cell r="A2402">
            <v>524925</v>
          </cell>
          <cell r="B2402" t="str">
            <v>سلام رحيل</v>
          </cell>
          <cell r="C2402" t="str">
            <v>منصور</v>
          </cell>
          <cell r="D2402" t="str">
            <v>امنه</v>
          </cell>
          <cell r="E2402" t="str">
            <v>الرابعة</v>
          </cell>
          <cell r="F2402" t="str">
            <v/>
          </cell>
        </row>
        <row r="2403">
          <cell r="A2403">
            <v>524928</v>
          </cell>
          <cell r="B2403" t="str">
            <v>سلام وفا</v>
          </cell>
          <cell r="C2403" t="str">
            <v>محمد</v>
          </cell>
          <cell r="D2403" t="str">
            <v>حليمه</v>
          </cell>
          <cell r="E2403" t="str">
            <v>الرابعة</v>
          </cell>
          <cell r="F2403" t="str">
            <v/>
          </cell>
        </row>
        <row r="2404">
          <cell r="A2404">
            <v>524929</v>
          </cell>
          <cell r="B2404" t="str">
            <v>سلفانا كرباج</v>
          </cell>
          <cell r="C2404" t="str">
            <v>ابراهيم</v>
          </cell>
          <cell r="D2404" t="str">
            <v>سعاد</v>
          </cell>
          <cell r="E2404" t="str">
            <v>الثالثة</v>
          </cell>
          <cell r="F2404" t="str">
            <v/>
          </cell>
        </row>
        <row r="2405">
          <cell r="A2405">
            <v>524930</v>
          </cell>
          <cell r="B2405" t="str">
            <v>سلمى القصاب</v>
          </cell>
          <cell r="C2405" t="str">
            <v>محمد جمال</v>
          </cell>
          <cell r="D2405" t="str">
            <v>ندا</v>
          </cell>
          <cell r="E2405" t="str">
            <v>الثالثة</v>
          </cell>
          <cell r="F2405" t="str">
            <v/>
          </cell>
        </row>
        <row r="2406">
          <cell r="A2406">
            <v>524932</v>
          </cell>
          <cell r="B2406" t="str">
            <v>سلوى العرنوس</v>
          </cell>
          <cell r="C2406" t="str">
            <v>طه</v>
          </cell>
          <cell r="D2406" t="str">
            <v>بديعه</v>
          </cell>
          <cell r="E2406" t="str">
            <v>الثالثة</v>
          </cell>
          <cell r="F2406" t="str">
            <v/>
          </cell>
        </row>
        <row r="2407">
          <cell r="A2407">
            <v>524935</v>
          </cell>
          <cell r="B2407" t="str">
            <v>سلوى نسب</v>
          </cell>
          <cell r="C2407" t="str">
            <v>ديب</v>
          </cell>
          <cell r="D2407" t="str">
            <v>نوره</v>
          </cell>
          <cell r="E2407" t="str">
            <v>الرابعة</v>
          </cell>
          <cell r="F2407" t="str">
            <v/>
          </cell>
        </row>
        <row r="2408">
          <cell r="A2408">
            <v>524936</v>
          </cell>
          <cell r="B2408" t="str">
            <v>سليمان الخطاب</v>
          </cell>
          <cell r="C2408" t="str">
            <v>محمد</v>
          </cell>
          <cell r="D2408" t="str">
            <v>زعيله</v>
          </cell>
          <cell r="E2408" t="str">
            <v>الرابعة</v>
          </cell>
          <cell r="F2408" t="str">
            <v/>
          </cell>
        </row>
        <row r="2409">
          <cell r="A2409">
            <v>524937</v>
          </cell>
          <cell r="B2409" t="str">
            <v>سلين الغيث</v>
          </cell>
          <cell r="C2409" t="str">
            <v>وائل</v>
          </cell>
          <cell r="D2409" t="str">
            <v>فاديا</v>
          </cell>
          <cell r="E2409" t="str">
            <v>الرابعة</v>
          </cell>
          <cell r="F2409" t="str">
            <v/>
          </cell>
        </row>
        <row r="2410">
          <cell r="A2410">
            <v>524938</v>
          </cell>
          <cell r="B2410" t="str">
            <v>سماح الخياط</v>
          </cell>
          <cell r="C2410" t="str">
            <v>نضال</v>
          </cell>
          <cell r="D2410" t="str">
            <v>اخلاص</v>
          </cell>
          <cell r="E2410" t="str">
            <v>الثالثة</v>
          </cell>
          <cell r="F2410" t="str">
            <v/>
          </cell>
        </row>
        <row r="2411">
          <cell r="A2411">
            <v>524940</v>
          </cell>
          <cell r="B2411" t="str">
            <v>سماح حامد</v>
          </cell>
          <cell r="C2411" t="str">
            <v>غازي</v>
          </cell>
          <cell r="D2411" t="str">
            <v>يمنى</v>
          </cell>
          <cell r="E2411" t="str">
            <v>الثالثة</v>
          </cell>
          <cell r="F2411" t="str">
            <v/>
          </cell>
        </row>
        <row r="2412">
          <cell r="A2412">
            <v>524942</v>
          </cell>
          <cell r="B2412" t="str">
            <v>سماح محاميد</v>
          </cell>
          <cell r="C2412" t="str">
            <v>حمودة</v>
          </cell>
          <cell r="D2412" t="str">
            <v>هند</v>
          </cell>
          <cell r="E2412" t="str">
            <v>الثالثة</v>
          </cell>
          <cell r="F2412" t="str">
            <v/>
          </cell>
        </row>
        <row r="2413">
          <cell r="A2413">
            <v>524948</v>
          </cell>
          <cell r="B2413" t="str">
            <v>سمر ديبو</v>
          </cell>
          <cell r="C2413" t="str">
            <v>عزيز</v>
          </cell>
          <cell r="D2413" t="str">
            <v>نظميه</v>
          </cell>
          <cell r="E2413" t="str">
            <v>الرابعة</v>
          </cell>
          <cell r="F2413" t="str">
            <v/>
          </cell>
        </row>
        <row r="2414">
          <cell r="A2414">
            <v>524949</v>
          </cell>
          <cell r="B2414" t="str">
            <v>سمر كتكوت</v>
          </cell>
          <cell r="C2414" t="str">
            <v>علي</v>
          </cell>
          <cell r="D2414" t="str">
            <v>نداء</v>
          </cell>
          <cell r="E2414" t="str">
            <v>الرابعة</v>
          </cell>
          <cell r="F2414" t="str">
            <v/>
          </cell>
        </row>
        <row r="2415">
          <cell r="A2415">
            <v>524950</v>
          </cell>
          <cell r="B2415" t="str">
            <v>سمه عيروط</v>
          </cell>
          <cell r="C2415" t="str">
            <v>فاروق</v>
          </cell>
          <cell r="D2415" t="str">
            <v>ناديه</v>
          </cell>
          <cell r="E2415" t="str">
            <v>الثاتية</v>
          </cell>
          <cell r="F2415" t="str">
            <v/>
          </cell>
        </row>
        <row r="2416">
          <cell r="A2416">
            <v>524951</v>
          </cell>
          <cell r="B2416" t="str">
            <v>سمية هيشان</v>
          </cell>
          <cell r="C2416" t="str">
            <v>علي</v>
          </cell>
          <cell r="D2416" t="str">
            <v>حليمه</v>
          </cell>
          <cell r="E2416" t="str">
            <v>الرابعة</v>
          </cell>
          <cell r="F2416" t="str">
            <v/>
          </cell>
        </row>
        <row r="2417">
          <cell r="A2417">
            <v>524953</v>
          </cell>
          <cell r="B2417" t="str">
            <v>سميه ابواللبن</v>
          </cell>
          <cell r="C2417" t="str">
            <v>محمدناصر</v>
          </cell>
          <cell r="D2417" t="str">
            <v>نعيمه</v>
          </cell>
          <cell r="E2417" t="str">
            <v>الرابعة</v>
          </cell>
          <cell r="F2417" t="str">
            <v/>
          </cell>
        </row>
        <row r="2418">
          <cell r="A2418">
            <v>524954</v>
          </cell>
          <cell r="B2418" t="str">
            <v>سميه السيد</v>
          </cell>
          <cell r="C2418" t="str">
            <v>علي</v>
          </cell>
          <cell r="D2418" t="str">
            <v>زهيه</v>
          </cell>
          <cell r="E2418" t="str">
            <v>الثا نية</v>
          </cell>
          <cell r="F2418" t="str">
            <v/>
          </cell>
        </row>
        <row r="2419">
          <cell r="A2419">
            <v>524955</v>
          </cell>
          <cell r="B2419" t="str">
            <v>سميه الشملان</v>
          </cell>
          <cell r="C2419" t="str">
            <v>عبد</v>
          </cell>
          <cell r="D2419" t="str">
            <v>سلوى</v>
          </cell>
          <cell r="E2419" t="str">
            <v>الرابعة</v>
          </cell>
          <cell r="F2419" t="str">
            <v/>
          </cell>
        </row>
        <row r="2420">
          <cell r="A2420">
            <v>524959</v>
          </cell>
          <cell r="B2420" t="str">
            <v>سناء النبواني</v>
          </cell>
          <cell r="C2420" t="str">
            <v>تركي</v>
          </cell>
          <cell r="D2420" t="str">
            <v>غزاله</v>
          </cell>
          <cell r="E2420" t="str">
            <v>الاولى</v>
          </cell>
          <cell r="F2420" t="str">
            <v/>
          </cell>
        </row>
        <row r="2421">
          <cell r="A2421">
            <v>524961</v>
          </cell>
          <cell r="B2421" t="str">
            <v>سندس العلي</v>
          </cell>
          <cell r="C2421" t="str">
            <v>محمد</v>
          </cell>
          <cell r="D2421" t="str">
            <v>نجاح</v>
          </cell>
          <cell r="E2421" t="str">
            <v>الثالثة</v>
          </cell>
          <cell r="F2421" t="str">
            <v/>
          </cell>
        </row>
        <row r="2422">
          <cell r="A2422">
            <v>524963</v>
          </cell>
          <cell r="B2422" t="str">
            <v xml:space="preserve">سندس مشمش </v>
          </cell>
          <cell r="C2422" t="str">
            <v>عمار</v>
          </cell>
          <cell r="D2422" t="str">
            <v/>
          </cell>
          <cell r="E2422" t="str">
            <v>الثاتية</v>
          </cell>
          <cell r="F2422" t="str">
            <v/>
          </cell>
        </row>
        <row r="2423">
          <cell r="A2423">
            <v>524964</v>
          </cell>
          <cell r="B2423" t="str">
            <v>سها حداد</v>
          </cell>
          <cell r="C2423" t="str">
            <v>بشير</v>
          </cell>
          <cell r="D2423" t="str">
            <v>نبيله</v>
          </cell>
          <cell r="E2423" t="str">
            <v>الثالثة</v>
          </cell>
          <cell r="F2423" t="str">
            <v/>
          </cell>
        </row>
        <row r="2424">
          <cell r="A2424">
            <v>524965</v>
          </cell>
          <cell r="B2424" t="str">
            <v>سهى ابوحلا</v>
          </cell>
          <cell r="C2424" t="str">
            <v>نايف</v>
          </cell>
          <cell r="D2424" t="str">
            <v>ورد</v>
          </cell>
          <cell r="E2424" t="str">
            <v>الثاتية</v>
          </cell>
          <cell r="F2424" t="str">
            <v/>
          </cell>
        </row>
        <row r="2425">
          <cell r="A2425">
            <v>524967</v>
          </cell>
          <cell r="B2425" t="str">
            <v>سهير عباس</v>
          </cell>
          <cell r="C2425" t="str">
            <v>عدنان</v>
          </cell>
          <cell r="D2425" t="str">
            <v>اسمهان</v>
          </cell>
          <cell r="E2425" t="str">
            <v>الثالثة</v>
          </cell>
          <cell r="F2425" t="str">
            <v/>
          </cell>
        </row>
        <row r="2426">
          <cell r="A2426">
            <v>524969</v>
          </cell>
          <cell r="B2426" t="str">
            <v>سوار الجوهري</v>
          </cell>
          <cell r="C2426" t="str">
            <v>مروان</v>
          </cell>
          <cell r="D2426" t="str">
            <v>ماجده</v>
          </cell>
          <cell r="E2426" t="str">
            <v>الثا نية</v>
          </cell>
          <cell r="F2426" t="str">
            <v/>
          </cell>
        </row>
        <row r="2427">
          <cell r="A2427">
            <v>524971</v>
          </cell>
          <cell r="B2427" t="str">
            <v>سوزان بدوي</v>
          </cell>
          <cell r="C2427" t="str">
            <v>حمدو</v>
          </cell>
          <cell r="D2427" t="str">
            <v>رئيقه</v>
          </cell>
          <cell r="E2427" t="str">
            <v>الاولى</v>
          </cell>
          <cell r="F2427" t="str">
            <v>مستنفذ فصل اول 2023 -2024</v>
          </cell>
        </row>
        <row r="2428">
          <cell r="A2428">
            <v>524973</v>
          </cell>
          <cell r="B2428" t="str">
            <v>سوزان عجيب</v>
          </cell>
          <cell r="C2428" t="str">
            <v>امين</v>
          </cell>
          <cell r="D2428" t="str">
            <v>نجلا</v>
          </cell>
          <cell r="E2428" t="str">
            <v>الرابعة</v>
          </cell>
          <cell r="F2428" t="str">
            <v/>
          </cell>
        </row>
        <row r="2429">
          <cell r="A2429">
            <v>524974</v>
          </cell>
          <cell r="B2429" t="str">
            <v>سوسن احمد</v>
          </cell>
          <cell r="C2429" t="str">
            <v>عماد</v>
          </cell>
          <cell r="D2429" t="str">
            <v>وصال</v>
          </cell>
          <cell r="E2429" t="str">
            <v>الرابعة</v>
          </cell>
          <cell r="F2429" t="str">
            <v/>
          </cell>
        </row>
        <row r="2430">
          <cell r="A2430">
            <v>524977</v>
          </cell>
          <cell r="B2430" t="str">
            <v>سوسن السعيد</v>
          </cell>
          <cell r="C2430" t="str">
            <v>محمود</v>
          </cell>
          <cell r="D2430" t="str">
            <v>سبته</v>
          </cell>
          <cell r="E2430" t="str">
            <v>الرابعة</v>
          </cell>
          <cell r="F2430" t="str">
            <v/>
          </cell>
        </row>
        <row r="2431">
          <cell r="A2431">
            <v>524979</v>
          </cell>
          <cell r="B2431" t="str">
            <v>سوسن جوهره</v>
          </cell>
          <cell r="C2431" t="str">
            <v>سلمان</v>
          </cell>
          <cell r="D2431" t="str">
            <v>زريفه</v>
          </cell>
          <cell r="E2431" t="str">
            <v>الثالثة</v>
          </cell>
          <cell r="F2431" t="str">
            <v/>
          </cell>
        </row>
        <row r="2432">
          <cell r="A2432">
            <v>524980</v>
          </cell>
          <cell r="B2432" t="str">
            <v>سوسن صقور</v>
          </cell>
          <cell r="C2432" t="str">
            <v>مالك</v>
          </cell>
          <cell r="D2432" t="str">
            <v>جمانه</v>
          </cell>
          <cell r="E2432" t="str">
            <v>الربعة حديث</v>
          </cell>
          <cell r="F2432" t="str">
            <v/>
          </cell>
        </row>
        <row r="2433">
          <cell r="A2433">
            <v>524985</v>
          </cell>
          <cell r="B2433" t="str">
            <v>شام السمره</v>
          </cell>
          <cell r="C2433" t="str">
            <v>وليد</v>
          </cell>
          <cell r="D2433" t="str">
            <v>غالية</v>
          </cell>
          <cell r="E2433" t="str">
            <v>الرابعة</v>
          </cell>
          <cell r="F2433" t="str">
            <v/>
          </cell>
        </row>
        <row r="2434">
          <cell r="A2434">
            <v>524990</v>
          </cell>
          <cell r="B2434" t="str">
            <v>شذى الخمري</v>
          </cell>
          <cell r="C2434" t="str">
            <v>مرزوق</v>
          </cell>
          <cell r="D2434" t="str">
            <v>فضه</v>
          </cell>
          <cell r="E2434" t="str">
            <v>الرابعة</v>
          </cell>
          <cell r="F2434" t="str">
            <v/>
          </cell>
        </row>
        <row r="2435">
          <cell r="A2435">
            <v>524992</v>
          </cell>
          <cell r="B2435" t="str">
            <v>شذى بقدونس</v>
          </cell>
          <cell r="C2435" t="str">
            <v>محمدعمار</v>
          </cell>
          <cell r="D2435" t="str">
            <v>نسرين</v>
          </cell>
          <cell r="E2435" t="str">
            <v>الرابعة</v>
          </cell>
          <cell r="F2435" t="str">
            <v/>
          </cell>
        </row>
        <row r="2436">
          <cell r="A2436">
            <v>524993</v>
          </cell>
          <cell r="B2436" t="str">
            <v>شذى سعود</v>
          </cell>
          <cell r="C2436" t="str">
            <v>عبدالصمد</v>
          </cell>
          <cell r="D2436" t="str">
            <v>هناء</v>
          </cell>
          <cell r="E2436" t="str">
            <v>الثا نية</v>
          </cell>
          <cell r="F2436" t="str">
            <v/>
          </cell>
        </row>
        <row r="2437">
          <cell r="A2437">
            <v>524995</v>
          </cell>
          <cell r="B2437" t="str">
            <v>شذى شموط</v>
          </cell>
          <cell r="C2437" t="str">
            <v>محمدفايز</v>
          </cell>
          <cell r="D2437" t="str">
            <v>هناده</v>
          </cell>
          <cell r="E2437" t="str">
            <v>الثاتية</v>
          </cell>
          <cell r="F2437" t="str">
            <v/>
          </cell>
        </row>
        <row r="2438">
          <cell r="A2438">
            <v>524996</v>
          </cell>
          <cell r="B2438" t="str">
            <v>شروق الغصين</v>
          </cell>
          <cell r="C2438" t="str">
            <v>لؤي</v>
          </cell>
          <cell r="D2438" t="str">
            <v>هويده</v>
          </cell>
          <cell r="E2438" t="str">
            <v>الرابعة</v>
          </cell>
          <cell r="F2438" t="str">
            <v/>
          </cell>
        </row>
        <row r="2439">
          <cell r="A2439">
            <v>524998</v>
          </cell>
          <cell r="B2439" t="str">
            <v>شهيره الطحان</v>
          </cell>
          <cell r="C2439" t="str">
            <v>عبدالعزيز</v>
          </cell>
          <cell r="D2439" t="str">
            <v>حاجه</v>
          </cell>
          <cell r="E2439" t="str">
            <v>الثاتية</v>
          </cell>
          <cell r="F2439" t="str">
            <v/>
          </cell>
        </row>
        <row r="2440">
          <cell r="A2440">
            <v>525003</v>
          </cell>
          <cell r="B2440" t="str">
            <v>شيرين أحمد</v>
          </cell>
          <cell r="C2440" t="str">
            <v>محمود</v>
          </cell>
          <cell r="D2440" t="str">
            <v>امل</v>
          </cell>
          <cell r="E2440" t="str">
            <v>الثا نية</v>
          </cell>
          <cell r="F2440" t="str">
            <v/>
          </cell>
        </row>
        <row r="2441">
          <cell r="A2441">
            <v>525004</v>
          </cell>
          <cell r="B2441" t="str">
            <v>شيرين بويحيى</v>
          </cell>
          <cell r="C2441" t="str">
            <v>رضوان</v>
          </cell>
          <cell r="D2441" t="str">
            <v>ليلى</v>
          </cell>
          <cell r="E2441" t="str">
            <v>الرابعة</v>
          </cell>
          <cell r="F2441" t="str">
            <v/>
          </cell>
        </row>
        <row r="2442">
          <cell r="A2442">
            <v>525005</v>
          </cell>
          <cell r="B2442" t="str">
            <v>شيرين شكاكي</v>
          </cell>
          <cell r="C2442" t="str">
            <v>شعبان</v>
          </cell>
          <cell r="D2442" t="str">
            <v>غاده</v>
          </cell>
          <cell r="E2442" t="str">
            <v>الرابعة</v>
          </cell>
          <cell r="F2442" t="str">
            <v/>
          </cell>
        </row>
        <row r="2443">
          <cell r="A2443">
            <v>525006</v>
          </cell>
          <cell r="B2443" t="str">
            <v>شيماء فرهود</v>
          </cell>
          <cell r="C2443" t="str">
            <v>عاصم</v>
          </cell>
          <cell r="D2443" t="str">
            <v>امنه</v>
          </cell>
          <cell r="E2443" t="str">
            <v>الثا نية</v>
          </cell>
          <cell r="F2443" t="str">
            <v/>
          </cell>
        </row>
        <row r="2444">
          <cell r="A2444">
            <v>525007</v>
          </cell>
          <cell r="B2444" t="str">
            <v>صبا سلمان</v>
          </cell>
          <cell r="C2444" t="str">
            <v>كفاح</v>
          </cell>
          <cell r="D2444" t="str">
            <v>منال</v>
          </cell>
          <cell r="E2444" t="str">
            <v>الثالثة</v>
          </cell>
          <cell r="F2444" t="str">
            <v/>
          </cell>
        </row>
        <row r="2445">
          <cell r="A2445">
            <v>525008</v>
          </cell>
          <cell r="B2445" t="str">
            <v>صباح التيناوي</v>
          </cell>
          <cell r="C2445" t="str">
            <v>محمدعلي</v>
          </cell>
          <cell r="D2445" t="str">
            <v>حليمه</v>
          </cell>
          <cell r="E2445" t="str">
            <v>الثالثة</v>
          </cell>
          <cell r="F2445" t="str">
            <v/>
          </cell>
        </row>
        <row r="2446">
          <cell r="A2446">
            <v>525009</v>
          </cell>
          <cell r="B2446" t="str">
            <v>صفا الحو</v>
          </cell>
          <cell r="C2446" t="str">
            <v>خليل</v>
          </cell>
          <cell r="D2446" t="str">
            <v>وضحه</v>
          </cell>
          <cell r="E2446" t="str">
            <v>الرابعة</v>
          </cell>
          <cell r="F2446" t="str">
            <v/>
          </cell>
        </row>
        <row r="2447">
          <cell r="A2447">
            <v>525011</v>
          </cell>
          <cell r="B2447" t="str">
            <v>صفا شوربه</v>
          </cell>
          <cell r="C2447" t="str">
            <v>احمد</v>
          </cell>
          <cell r="D2447" t="str">
            <v>هيام</v>
          </cell>
          <cell r="E2447" t="str">
            <v>الثالثة</v>
          </cell>
          <cell r="F2447" t="str">
            <v/>
          </cell>
        </row>
        <row r="2448">
          <cell r="A2448">
            <v>525012</v>
          </cell>
          <cell r="B2448" t="str">
            <v>صفا ضويحي</v>
          </cell>
          <cell r="C2448" t="str">
            <v>محمد</v>
          </cell>
          <cell r="D2448" t="str">
            <v>عفاف</v>
          </cell>
          <cell r="E2448" t="str">
            <v>الثاتية</v>
          </cell>
          <cell r="F2448" t="str">
            <v/>
          </cell>
        </row>
        <row r="2449">
          <cell r="A2449">
            <v>525015</v>
          </cell>
          <cell r="B2449" t="str">
            <v>صفاء القصيرالرفاعي</v>
          </cell>
          <cell r="C2449" t="str">
            <v>عبدالرحيم</v>
          </cell>
          <cell r="D2449" t="str">
            <v>منيره</v>
          </cell>
          <cell r="E2449" t="str">
            <v>الرابعة</v>
          </cell>
          <cell r="F2449" t="str">
            <v/>
          </cell>
        </row>
        <row r="2450">
          <cell r="A2450">
            <v>525016</v>
          </cell>
          <cell r="B2450" t="str">
            <v>صفاء القويدر</v>
          </cell>
          <cell r="C2450" t="str">
            <v>اسماعيل</v>
          </cell>
          <cell r="D2450" t="str">
            <v>فايزة</v>
          </cell>
          <cell r="E2450" t="str">
            <v>الثالثة</v>
          </cell>
          <cell r="F2450" t="str">
            <v/>
          </cell>
        </row>
        <row r="2451">
          <cell r="A2451">
            <v>525017</v>
          </cell>
          <cell r="B2451" t="str">
            <v>صفاء حبيب</v>
          </cell>
          <cell r="C2451" t="str">
            <v>عزت</v>
          </cell>
          <cell r="D2451" t="str">
            <v>ابتهاج</v>
          </cell>
          <cell r="E2451" t="str">
            <v>الرابعة</v>
          </cell>
          <cell r="F2451" t="str">
            <v/>
          </cell>
        </row>
        <row r="2452">
          <cell r="A2452">
            <v>525023</v>
          </cell>
          <cell r="B2452" t="str">
            <v>صفيه جاموس</v>
          </cell>
          <cell r="C2452" t="str">
            <v>عمر</v>
          </cell>
          <cell r="D2452" t="str">
            <v>تبارك</v>
          </cell>
          <cell r="E2452" t="str">
            <v>الثالثة</v>
          </cell>
          <cell r="F2452" t="str">
            <v/>
          </cell>
        </row>
        <row r="2453">
          <cell r="A2453">
            <v>525025</v>
          </cell>
          <cell r="B2453" t="str">
            <v>ضحى الحمصي</v>
          </cell>
          <cell r="C2453" t="str">
            <v>غسان</v>
          </cell>
          <cell r="D2453" t="str">
            <v>خانم</v>
          </cell>
          <cell r="E2453" t="str">
            <v>الثاتية</v>
          </cell>
          <cell r="F2453" t="str">
            <v/>
          </cell>
        </row>
        <row r="2454">
          <cell r="A2454">
            <v>525026</v>
          </cell>
          <cell r="B2454" t="str">
            <v>ضحى الصاحب</v>
          </cell>
          <cell r="C2454" t="str">
            <v>يحيى صباح الدين</v>
          </cell>
          <cell r="D2454" t="str">
            <v>نوال</v>
          </cell>
          <cell r="E2454" t="str">
            <v>الثالثة</v>
          </cell>
          <cell r="F2454" t="str">
            <v/>
          </cell>
        </row>
        <row r="2455">
          <cell r="A2455">
            <v>525027</v>
          </cell>
          <cell r="B2455" t="str">
            <v>ضحى النصيرات</v>
          </cell>
          <cell r="C2455" t="str">
            <v>خالد</v>
          </cell>
          <cell r="D2455" t="str">
            <v>نصرة</v>
          </cell>
          <cell r="E2455" t="str">
            <v>الثالثة</v>
          </cell>
          <cell r="F2455" t="str">
            <v/>
          </cell>
        </row>
        <row r="2456">
          <cell r="A2456">
            <v>525028</v>
          </cell>
          <cell r="B2456" t="str">
            <v>ضحى عباس</v>
          </cell>
          <cell r="C2456" t="str">
            <v>محمد</v>
          </cell>
          <cell r="D2456" t="str">
            <v>حلوه</v>
          </cell>
          <cell r="E2456" t="str">
            <v>الثا نية</v>
          </cell>
          <cell r="F2456" t="str">
            <v/>
          </cell>
        </row>
        <row r="2457">
          <cell r="A2457">
            <v>525029</v>
          </cell>
          <cell r="B2457" t="str">
            <v>ضحى كيوان</v>
          </cell>
          <cell r="C2457" t="str">
            <v>خطار</v>
          </cell>
          <cell r="D2457" t="str">
            <v>صباح</v>
          </cell>
          <cell r="E2457" t="str">
            <v>الثاتية</v>
          </cell>
          <cell r="F2457" t="str">
            <v/>
          </cell>
        </row>
        <row r="2458">
          <cell r="A2458">
            <v>525031</v>
          </cell>
          <cell r="B2458" t="str">
            <v>ضياء الحسن المصري</v>
          </cell>
          <cell r="C2458" t="str">
            <v>خالد</v>
          </cell>
          <cell r="D2458" t="str">
            <v>سميه</v>
          </cell>
          <cell r="E2458" t="str">
            <v>الرابعة</v>
          </cell>
          <cell r="F2458" t="str">
            <v/>
          </cell>
        </row>
        <row r="2459">
          <cell r="A2459">
            <v>525034</v>
          </cell>
          <cell r="B2459" t="str">
            <v>عائده صالح</v>
          </cell>
          <cell r="C2459" t="str">
            <v>صالح</v>
          </cell>
          <cell r="D2459" t="str">
            <v>اميره</v>
          </cell>
          <cell r="E2459" t="str">
            <v>الاولى</v>
          </cell>
          <cell r="F2459" t="str">
            <v/>
          </cell>
        </row>
        <row r="2460">
          <cell r="A2460">
            <v>525037</v>
          </cell>
          <cell r="B2460" t="str">
            <v>عائشه الغاوي</v>
          </cell>
          <cell r="C2460" t="str">
            <v>صلاح</v>
          </cell>
          <cell r="D2460" t="str">
            <v>خديجه</v>
          </cell>
          <cell r="E2460" t="str">
            <v>الثالثة</v>
          </cell>
          <cell r="F2460" t="str">
            <v/>
          </cell>
        </row>
        <row r="2461">
          <cell r="A2461">
            <v>525039</v>
          </cell>
          <cell r="B2461" t="str">
            <v>عالية الحبال</v>
          </cell>
          <cell r="C2461" t="str">
            <v>محمدنورالدين</v>
          </cell>
          <cell r="D2461" t="str">
            <v>هدى</v>
          </cell>
          <cell r="E2461" t="str">
            <v>الثا نية</v>
          </cell>
          <cell r="F2461" t="str">
            <v/>
          </cell>
        </row>
        <row r="2462">
          <cell r="A2462">
            <v>525042</v>
          </cell>
          <cell r="B2462" t="str">
            <v>عبد الرحمن رشيد</v>
          </cell>
          <cell r="C2462" t="str">
            <v>زهير</v>
          </cell>
          <cell r="D2462" t="str">
            <v>جميلة</v>
          </cell>
          <cell r="E2462" t="str">
            <v>الثاتية</v>
          </cell>
          <cell r="F2462" t="str">
            <v/>
          </cell>
        </row>
        <row r="2463">
          <cell r="A2463">
            <v>525049</v>
          </cell>
          <cell r="B2463" t="str">
            <v>عبير النمر</v>
          </cell>
          <cell r="C2463" t="str">
            <v>صالح</v>
          </cell>
          <cell r="D2463" t="str">
            <v>سهام</v>
          </cell>
          <cell r="E2463" t="str">
            <v>الثالثة</v>
          </cell>
          <cell r="F2463" t="str">
            <v/>
          </cell>
        </row>
        <row r="2464">
          <cell r="A2464">
            <v>525054</v>
          </cell>
          <cell r="B2464" t="str">
            <v>عبير سليمان</v>
          </cell>
          <cell r="C2464" t="str">
            <v>توفيق</v>
          </cell>
          <cell r="D2464" t="str">
            <v>فلك</v>
          </cell>
          <cell r="E2464" t="str">
            <v>الرابعة</v>
          </cell>
          <cell r="F2464" t="str">
            <v/>
          </cell>
        </row>
        <row r="2465">
          <cell r="A2465">
            <v>525055</v>
          </cell>
          <cell r="B2465" t="str">
            <v>عبير شعبان</v>
          </cell>
          <cell r="C2465" t="str">
            <v>موفق</v>
          </cell>
          <cell r="D2465" t="str">
            <v>سهام</v>
          </cell>
          <cell r="E2465" t="str">
            <v>الثا نية</v>
          </cell>
          <cell r="F2465" t="str">
            <v/>
          </cell>
        </row>
        <row r="2466">
          <cell r="A2466">
            <v>525057</v>
          </cell>
          <cell r="B2466" t="str">
            <v>عبير عباس</v>
          </cell>
          <cell r="C2466" t="str">
            <v>يوسف</v>
          </cell>
          <cell r="D2466" t="str">
            <v>حليمه</v>
          </cell>
          <cell r="E2466" t="str">
            <v>الثا نية</v>
          </cell>
          <cell r="F2466" t="str">
            <v/>
          </cell>
        </row>
        <row r="2467">
          <cell r="A2467">
            <v>525058</v>
          </cell>
          <cell r="B2467" t="str">
            <v>عبير عبدالباري</v>
          </cell>
          <cell r="C2467" t="str">
            <v>خالد</v>
          </cell>
          <cell r="D2467" t="str">
            <v>فوزيه</v>
          </cell>
          <cell r="E2467" t="str">
            <v>الرابعة</v>
          </cell>
          <cell r="F2467" t="str">
            <v/>
          </cell>
        </row>
        <row r="2468">
          <cell r="A2468">
            <v>525060</v>
          </cell>
          <cell r="B2468" t="str">
            <v>عبير ناصر</v>
          </cell>
          <cell r="C2468" t="str">
            <v>علي</v>
          </cell>
          <cell r="D2468" t="str">
            <v>مريم</v>
          </cell>
          <cell r="E2468" t="str">
            <v>الثاتية</v>
          </cell>
          <cell r="F2468" t="str">
            <v/>
          </cell>
        </row>
        <row r="2469">
          <cell r="A2469">
            <v>525061</v>
          </cell>
          <cell r="B2469" t="str">
            <v>عتاب قرموشي</v>
          </cell>
          <cell r="C2469" t="str">
            <v>محمود</v>
          </cell>
          <cell r="D2469" t="str">
            <v>يسره</v>
          </cell>
          <cell r="E2469" t="str">
            <v>الرابعة</v>
          </cell>
          <cell r="F2469" t="str">
            <v/>
          </cell>
        </row>
        <row r="2470">
          <cell r="A2470">
            <v>525063</v>
          </cell>
          <cell r="B2470" t="str">
            <v>عزيزة الخطيب</v>
          </cell>
          <cell r="C2470" t="str">
            <v>علي</v>
          </cell>
          <cell r="D2470" t="str">
            <v>مريم</v>
          </cell>
          <cell r="E2470" t="str">
            <v>الثالثة</v>
          </cell>
          <cell r="F2470" t="str">
            <v/>
          </cell>
        </row>
        <row r="2471">
          <cell r="A2471">
            <v>525064</v>
          </cell>
          <cell r="B2471" t="str">
            <v>عصمت الفارس</v>
          </cell>
          <cell r="C2471" t="str">
            <v>عبد المجيد</v>
          </cell>
          <cell r="D2471" t="str">
            <v>امنه</v>
          </cell>
          <cell r="E2471" t="str">
            <v>الرابعة</v>
          </cell>
          <cell r="F2471" t="str">
            <v/>
          </cell>
        </row>
        <row r="2472">
          <cell r="A2472">
            <v>525067</v>
          </cell>
          <cell r="B2472" t="str">
            <v>عفاف شاهين</v>
          </cell>
          <cell r="C2472" t="str">
            <v>دياب</v>
          </cell>
          <cell r="D2472" t="str">
            <v>فاطمه</v>
          </cell>
          <cell r="E2472" t="str">
            <v>الرابعة</v>
          </cell>
          <cell r="F2472" t="str">
            <v/>
          </cell>
        </row>
        <row r="2473">
          <cell r="A2473">
            <v>525069</v>
          </cell>
          <cell r="B2473" t="str">
            <v>عفراء الطحان</v>
          </cell>
          <cell r="C2473" t="str">
            <v>عاطف</v>
          </cell>
          <cell r="D2473" t="str">
            <v>ماجده</v>
          </cell>
          <cell r="E2473" t="str">
            <v>الثاتية</v>
          </cell>
          <cell r="F2473" t="str">
            <v/>
          </cell>
        </row>
        <row r="2474">
          <cell r="A2474">
            <v>525070</v>
          </cell>
          <cell r="B2474" t="str">
            <v>عفراء بالي</v>
          </cell>
          <cell r="C2474" t="str">
            <v>سميح</v>
          </cell>
          <cell r="D2474" t="str">
            <v>نجاه</v>
          </cell>
          <cell r="E2474" t="str">
            <v>الثالثة</v>
          </cell>
          <cell r="F2474" t="str">
            <v/>
          </cell>
        </row>
        <row r="2475">
          <cell r="A2475">
            <v>525071</v>
          </cell>
          <cell r="B2475" t="str">
            <v>عفراء عبدربو</v>
          </cell>
          <cell r="C2475" t="str">
            <v>ابراهيم</v>
          </cell>
          <cell r="D2475" t="str">
            <v>فاديه</v>
          </cell>
          <cell r="E2475" t="str">
            <v>الثالثة</v>
          </cell>
          <cell r="F2475" t="str">
            <v/>
          </cell>
        </row>
        <row r="2476">
          <cell r="A2476">
            <v>525074</v>
          </cell>
          <cell r="B2476" t="str">
            <v>علا الحمود هنيدي</v>
          </cell>
          <cell r="C2476" t="str">
            <v>جهاد</v>
          </cell>
          <cell r="D2476" t="str">
            <v>رمزيه</v>
          </cell>
          <cell r="E2476" t="str">
            <v>الرابعة</v>
          </cell>
          <cell r="F2476" t="str">
            <v/>
          </cell>
        </row>
        <row r="2477">
          <cell r="A2477">
            <v>525076</v>
          </cell>
          <cell r="B2477" t="str">
            <v>علا المصري</v>
          </cell>
          <cell r="C2477" t="str">
            <v>عبد الهادي</v>
          </cell>
          <cell r="D2477" t="str">
            <v>يسرى</v>
          </cell>
          <cell r="E2477" t="str">
            <v>الثالثة</v>
          </cell>
          <cell r="F2477" t="str">
            <v/>
          </cell>
        </row>
        <row r="2478">
          <cell r="A2478">
            <v>525077</v>
          </cell>
          <cell r="B2478" t="str">
            <v>علا المعاز</v>
          </cell>
          <cell r="C2478" t="str">
            <v>محمدعلي</v>
          </cell>
          <cell r="D2478" t="str">
            <v>سناء</v>
          </cell>
          <cell r="E2478" t="str">
            <v>الرابعة</v>
          </cell>
          <cell r="F2478" t="str">
            <v/>
          </cell>
        </row>
        <row r="2479">
          <cell r="A2479">
            <v>525079</v>
          </cell>
          <cell r="B2479" t="str">
            <v>علا حبيب</v>
          </cell>
          <cell r="C2479" t="str">
            <v>فهد</v>
          </cell>
          <cell r="D2479" t="str">
            <v>مانيا</v>
          </cell>
          <cell r="E2479" t="str">
            <v>الرابعة</v>
          </cell>
          <cell r="F2479" t="str">
            <v/>
          </cell>
        </row>
        <row r="2480">
          <cell r="A2480">
            <v>525081</v>
          </cell>
          <cell r="B2480" t="str">
            <v>علا حمود</v>
          </cell>
          <cell r="C2480" t="str">
            <v>عبد الحسيب</v>
          </cell>
          <cell r="D2480" t="str">
            <v>ناريمان</v>
          </cell>
          <cell r="E2480" t="str">
            <v>الثا نية</v>
          </cell>
          <cell r="F2480" t="str">
            <v/>
          </cell>
        </row>
        <row r="2481">
          <cell r="A2481">
            <v>525084</v>
          </cell>
          <cell r="B2481" t="str">
            <v>علا سلمون</v>
          </cell>
          <cell r="C2481" t="str">
            <v>عيدو</v>
          </cell>
          <cell r="D2481" t="str">
            <v>سهام</v>
          </cell>
          <cell r="E2481" t="str">
            <v>الثالثة</v>
          </cell>
          <cell r="F2481" t="str">
            <v/>
          </cell>
        </row>
        <row r="2482">
          <cell r="A2482">
            <v>525090</v>
          </cell>
          <cell r="B2482" t="str">
            <v>علي سلمان</v>
          </cell>
          <cell r="C2482" t="str">
            <v>صادق</v>
          </cell>
          <cell r="D2482" t="str">
            <v>حياه</v>
          </cell>
          <cell r="E2482" t="str">
            <v>الثا نية</v>
          </cell>
          <cell r="F2482" t="str">
            <v/>
          </cell>
        </row>
        <row r="2483">
          <cell r="A2483">
            <v>525093</v>
          </cell>
          <cell r="B2483" t="str">
            <v>عليا محمدعلي</v>
          </cell>
          <cell r="C2483" t="str">
            <v>غسان</v>
          </cell>
          <cell r="D2483" t="str">
            <v>رانيا</v>
          </cell>
          <cell r="E2483" t="str">
            <v>الثالثة</v>
          </cell>
          <cell r="F2483" t="str">
            <v/>
          </cell>
        </row>
        <row r="2484">
          <cell r="A2484">
            <v>525096</v>
          </cell>
          <cell r="B2484" t="str">
            <v>عنود ايوب</v>
          </cell>
          <cell r="C2484" t="str">
            <v>ايوب</v>
          </cell>
          <cell r="D2484" t="str">
            <v>مريم</v>
          </cell>
          <cell r="E2484" t="str">
            <v>الرابعة</v>
          </cell>
          <cell r="F2484" t="str">
            <v/>
          </cell>
        </row>
        <row r="2485">
          <cell r="A2485">
            <v>525097</v>
          </cell>
          <cell r="B2485" t="str">
            <v>عيشه الحمدان</v>
          </cell>
          <cell r="C2485" t="str">
            <v>صبحى</v>
          </cell>
          <cell r="D2485" t="str">
            <v>خولا</v>
          </cell>
          <cell r="E2485" t="str">
            <v>الرابعة</v>
          </cell>
          <cell r="F2485" t="str">
            <v/>
          </cell>
        </row>
        <row r="2486">
          <cell r="A2486">
            <v>525099</v>
          </cell>
          <cell r="B2486" t="str">
            <v>غاده ناصر</v>
          </cell>
          <cell r="C2486" t="str">
            <v>حسن</v>
          </cell>
          <cell r="D2486" t="str">
            <v>مثمنه</v>
          </cell>
          <cell r="E2486" t="str">
            <v>الرابعة</v>
          </cell>
          <cell r="F2486" t="str">
            <v/>
          </cell>
        </row>
        <row r="2487">
          <cell r="A2487">
            <v>525101</v>
          </cell>
          <cell r="B2487" t="str">
            <v>غالية الاغواني</v>
          </cell>
          <cell r="C2487" t="str">
            <v>محمدفهد</v>
          </cell>
          <cell r="D2487" t="str">
            <v>اميره</v>
          </cell>
          <cell r="E2487" t="str">
            <v>الثالثة</v>
          </cell>
          <cell r="F2487" t="str">
            <v/>
          </cell>
        </row>
        <row r="2488">
          <cell r="A2488">
            <v>525103</v>
          </cell>
          <cell r="B2488" t="str">
            <v>غاليه المصري</v>
          </cell>
          <cell r="C2488" t="str">
            <v>محمدفايز</v>
          </cell>
          <cell r="D2488" t="str">
            <v>ايمان</v>
          </cell>
          <cell r="E2488" t="str">
            <v>الثالثة</v>
          </cell>
          <cell r="F2488" t="str">
            <v/>
          </cell>
        </row>
        <row r="2489">
          <cell r="A2489">
            <v>525104</v>
          </cell>
          <cell r="B2489" t="str">
            <v>غاليه حكيم</v>
          </cell>
          <cell r="C2489" t="str">
            <v>هيثم</v>
          </cell>
          <cell r="D2489" t="str">
            <v>ناجيه</v>
          </cell>
          <cell r="E2489" t="str">
            <v>الثالثة</v>
          </cell>
          <cell r="F2489" t="str">
            <v/>
          </cell>
        </row>
        <row r="2490">
          <cell r="A2490">
            <v>525109</v>
          </cell>
          <cell r="B2490" t="str">
            <v>غروب الرمان</v>
          </cell>
          <cell r="C2490" t="str">
            <v>مصطفى</v>
          </cell>
          <cell r="D2490" t="str">
            <v>بثينه</v>
          </cell>
          <cell r="E2490" t="str">
            <v>الربعة حديث</v>
          </cell>
          <cell r="F2490" t="str">
            <v/>
          </cell>
        </row>
        <row r="2491">
          <cell r="A2491">
            <v>525110</v>
          </cell>
          <cell r="B2491" t="str">
            <v>غزل الفاعوري</v>
          </cell>
          <cell r="C2491" t="str">
            <v>نايف</v>
          </cell>
          <cell r="D2491" t="str">
            <v>نجلاء</v>
          </cell>
          <cell r="E2491" t="str">
            <v>الثاتية</v>
          </cell>
          <cell r="F2491" t="str">
            <v/>
          </cell>
        </row>
        <row r="2492">
          <cell r="A2492">
            <v>525113</v>
          </cell>
          <cell r="B2492" t="str">
            <v>غصون ابوكيف</v>
          </cell>
          <cell r="C2492" t="str">
            <v>محمد صياح</v>
          </cell>
          <cell r="D2492" t="str">
            <v>هنادة</v>
          </cell>
          <cell r="E2492" t="str">
            <v>الثاتية</v>
          </cell>
          <cell r="F2492" t="str">
            <v/>
          </cell>
        </row>
        <row r="2493">
          <cell r="A2493">
            <v>525114</v>
          </cell>
          <cell r="B2493" t="str">
            <v>غصون زيتون</v>
          </cell>
          <cell r="C2493" t="str">
            <v>سالم</v>
          </cell>
          <cell r="D2493" t="str">
            <v>فاديه</v>
          </cell>
          <cell r="E2493" t="str">
            <v>الرابعة</v>
          </cell>
          <cell r="F2493" t="str">
            <v/>
          </cell>
        </row>
        <row r="2494">
          <cell r="A2494">
            <v>525117</v>
          </cell>
          <cell r="B2494" t="str">
            <v>غصون فرهود</v>
          </cell>
          <cell r="C2494" t="str">
            <v>علي</v>
          </cell>
          <cell r="D2494" t="str">
            <v>اميره</v>
          </cell>
          <cell r="E2494" t="str">
            <v>الثالثة</v>
          </cell>
          <cell r="F2494" t="str">
            <v/>
          </cell>
        </row>
        <row r="2495">
          <cell r="A2495">
            <v>525119</v>
          </cell>
          <cell r="B2495" t="str">
            <v>غفران الاحمد</v>
          </cell>
          <cell r="C2495" t="str">
            <v>عبد الفتاح</v>
          </cell>
          <cell r="D2495" t="str">
            <v>دلال</v>
          </cell>
          <cell r="E2495" t="str">
            <v>الرابعة</v>
          </cell>
          <cell r="F2495" t="str">
            <v/>
          </cell>
        </row>
        <row r="2496">
          <cell r="A2496">
            <v>525120</v>
          </cell>
          <cell r="B2496" t="str">
            <v>غفران الباشا</v>
          </cell>
          <cell r="C2496" t="str">
            <v>حسين</v>
          </cell>
          <cell r="D2496" t="str">
            <v>ابتسام</v>
          </cell>
          <cell r="E2496" t="str">
            <v>الرابعة</v>
          </cell>
          <cell r="F2496" t="str">
            <v/>
          </cell>
        </row>
        <row r="2497">
          <cell r="A2497">
            <v>525121</v>
          </cell>
          <cell r="B2497" t="str">
            <v>غفران الحاج</v>
          </cell>
          <cell r="C2497" t="str">
            <v>عبد العزيز</v>
          </cell>
          <cell r="D2497" t="str">
            <v>خوله</v>
          </cell>
          <cell r="E2497" t="str">
            <v>الثالثة حديث</v>
          </cell>
          <cell r="F2497" t="str">
            <v/>
          </cell>
        </row>
        <row r="2498">
          <cell r="A2498">
            <v>525124</v>
          </cell>
          <cell r="B2498" t="str">
            <v>غفران عمار</v>
          </cell>
          <cell r="C2498" t="str">
            <v>ممدوح</v>
          </cell>
          <cell r="D2498" t="str">
            <v>بثينه</v>
          </cell>
          <cell r="E2498" t="str">
            <v>الرابعة</v>
          </cell>
          <cell r="F2498" t="str">
            <v/>
          </cell>
        </row>
        <row r="2499">
          <cell r="A2499">
            <v>525125</v>
          </cell>
          <cell r="B2499" t="str">
            <v>غفران قرطه</v>
          </cell>
          <cell r="C2499" t="str">
            <v>هيثم</v>
          </cell>
          <cell r="D2499" t="str">
            <v>اتحاد</v>
          </cell>
          <cell r="E2499" t="str">
            <v>الثالثة</v>
          </cell>
          <cell r="F2499" t="str">
            <v/>
          </cell>
        </row>
        <row r="2500">
          <cell r="A2500">
            <v>525126</v>
          </cell>
          <cell r="B2500" t="str">
            <v>غناء عبدالله</v>
          </cell>
          <cell r="C2500" t="str">
            <v>أيمن</v>
          </cell>
          <cell r="D2500" t="str">
            <v>رجاء</v>
          </cell>
          <cell r="E2500" t="str">
            <v>الثاتية</v>
          </cell>
          <cell r="F2500" t="str">
            <v/>
          </cell>
        </row>
        <row r="2501">
          <cell r="A2501">
            <v>525128</v>
          </cell>
          <cell r="B2501" t="str">
            <v>غيث قبلان</v>
          </cell>
          <cell r="C2501" t="str">
            <v>محمود</v>
          </cell>
          <cell r="D2501" t="str">
            <v>انعام</v>
          </cell>
          <cell r="E2501" t="str">
            <v>الرابعة</v>
          </cell>
          <cell r="F2501" t="str">
            <v/>
          </cell>
        </row>
        <row r="2502">
          <cell r="A2502">
            <v>525129</v>
          </cell>
          <cell r="B2502" t="str">
            <v>غيث مهنا</v>
          </cell>
          <cell r="C2502" t="str">
            <v>ايلي</v>
          </cell>
          <cell r="D2502" t="str">
            <v>هند</v>
          </cell>
          <cell r="E2502" t="str">
            <v>الثالثة</v>
          </cell>
          <cell r="F2502" t="str">
            <v/>
          </cell>
        </row>
        <row r="2503">
          <cell r="A2503">
            <v>525131</v>
          </cell>
          <cell r="B2503" t="str">
            <v>غيداء الطحان</v>
          </cell>
          <cell r="C2503" t="str">
            <v>عارف</v>
          </cell>
          <cell r="D2503" t="str">
            <v>فيحاء</v>
          </cell>
          <cell r="E2503" t="str">
            <v>الثالثة</v>
          </cell>
          <cell r="F2503" t="str">
            <v/>
          </cell>
        </row>
        <row r="2504">
          <cell r="A2504">
            <v>525132</v>
          </cell>
          <cell r="B2504" t="str">
            <v>غيداء خصي</v>
          </cell>
          <cell r="C2504" t="str">
            <v>حسين</v>
          </cell>
          <cell r="D2504" t="str">
            <v>نوال</v>
          </cell>
          <cell r="E2504" t="str">
            <v>الرابعة</v>
          </cell>
          <cell r="F2504" t="str">
            <v/>
          </cell>
        </row>
        <row r="2505">
          <cell r="A2505">
            <v>525135</v>
          </cell>
          <cell r="B2505" t="str">
            <v>فاتن حمد</v>
          </cell>
          <cell r="C2505" t="str">
            <v>احمد</v>
          </cell>
          <cell r="D2505" t="str">
            <v>عيده</v>
          </cell>
          <cell r="E2505" t="str">
            <v>الرابعة</v>
          </cell>
          <cell r="F2505" t="str">
            <v/>
          </cell>
        </row>
        <row r="2506">
          <cell r="A2506">
            <v>525136</v>
          </cell>
          <cell r="B2506" t="str">
            <v>فاتن شروف</v>
          </cell>
          <cell r="C2506" t="str">
            <v>راضي</v>
          </cell>
          <cell r="D2506" t="str">
            <v>هنا</v>
          </cell>
          <cell r="E2506" t="str">
            <v>الرابعة</v>
          </cell>
          <cell r="F2506" t="str">
            <v/>
          </cell>
        </row>
        <row r="2507">
          <cell r="A2507">
            <v>525139</v>
          </cell>
          <cell r="B2507" t="str">
            <v>فاتن كهموز</v>
          </cell>
          <cell r="C2507" t="str">
            <v>محمد</v>
          </cell>
          <cell r="D2507" t="str">
            <v>فاطمه</v>
          </cell>
          <cell r="E2507" t="str">
            <v>الرابعة</v>
          </cell>
          <cell r="F2507" t="str">
            <v/>
          </cell>
        </row>
        <row r="2508">
          <cell r="A2508">
            <v>525140</v>
          </cell>
          <cell r="B2508" t="str">
            <v>فاديا مطر</v>
          </cell>
          <cell r="C2508" t="str">
            <v>علي</v>
          </cell>
          <cell r="D2508" t="str">
            <v>فهميه</v>
          </cell>
          <cell r="E2508" t="str">
            <v>الثا نية</v>
          </cell>
          <cell r="F2508" t="str">
            <v/>
          </cell>
        </row>
        <row r="2509">
          <cell r="A2509">
            <v>525141</v>
          </cell>
          <cell r="B2509" t="str">
            <v>فاديه النزال</v>
          </cell>
          <cell r="C2509" t="str">
            <v>أيوب</v>
          </cell>
          <cell r="D2509" t="str">
            <v>رفقه</v>
          </cell>
          <cell r="E2509" t="str">
            <v>الثالثة</v>
          </cell>
          <cell r="F2509" t="str">
            <v/>
          </cell>
        </row>
        <row r="2510">
          <cell r="A2510">
            <v>525142</v>
          </cell>
          <cell r="B2510" t="str">
            <v>فاديه عباس</v>
          </cell>
          <cell r="C2510" t="str">
            <v>كمال</v>
          </cell>
          <cell r="D2510" t="str">
            <v>خديجه</v>
          </cell>
          <cell r="E2510" t="str">
            <v>الثالثة</v>
          </cell>
          <cell r="F2510" t="str">
            <v/>
          </cell>
        </row>
        <row r="2511">
          <cell r="A2511">
            <v>525143</v>
          </cell>
          <cell r="B2511" t="str">
            <v>فاطمة الخلف</v>
          </cell>
          <cell r="C2511" t="str">
            <v>وليد</v>
          </cell>
          <cell r="D2511" t="str">
            <v>غازيه</v>
          </cell>
          <cell r="E2511" t="str">
            <v>الثا نية</v>
          </cell>
          <cell r="F2511" t="str">
            <v/>
          </cell>
        </row>
        <row r="2512">
          <cell r="A2512">
            <v>525144</v>
          </cell>
          <cell r="B2512" t="str">
            <v>فاطمة السلوم</v>
          </cell>
          <cell r="C2512" t="str">
            <v>هيثم</v>
          </cell>
          <cell r="D2512" t="str">
            <v>عدله</v>
          </cell>
          <cell r="E2512" t="str">
            <v>الثاتية</v>
          </cell>
          <cell r="F2512" t="str">
            <v/>
          </cell>
        </row>
        <row r="2513">
          <cell r="A2513">
            <v>525146</v>
          </cell>
          <cell r="B2513" t="str">
            <v>فاطمة العلي</v>
          </cell>
          <cell r="C2513" t="str">
            <v>خليل</v>
          </cell>
          <cell r="D2513" t="str">
            <v>فضيلة</v>
          </cell>
          <cell r="E2513" t="str">
            <v>الثالثة</v>
          </cell>
          <cell r="F2513" t="str">
            <v/>
          </cell>
        </row>
        <row r="2514">
          <cell r="A2514">
            <v>525147</v>
          </cell>
          <cell r="B2514" t="str">
            <v>فاطمة المطلق</v>
          </cell>
          <cell r="C2514" t="str">
            <v>مالك</v>
          </cell>
          <cell r="D2514" t="str">
            <v>ايمان</v>
          </cell>
          <cell r="E2514" t="str">
            <v>الرابعة</v>
          </cell>
          <cell r="F2514" t="str">
            <v/>
          </cell>
        </row>
        <row r="2515">
          <cell r="A2515">
            <v>525148</v>
          </cell>
          <cell r="B2515" t="str">
            <v>فاطمة الهمس</v>
          </cell>
          <cell r="C2515" t="str">
            <v>خالد</v>
          </cell>
          <cell r="D2515" t="str">
            <v>ابتسام</v>
          </cell>
          <cell r="E2515" t="str">
            <v>الثا نية</v>
          </cell>
          <cell r="F2515" t="str">
            <v/>
          </cell>
        </row>
        <row r="2516">
          <cell r="A2516">
            <v>525150</v>
          </cell>
          <cell r="B2516" t="str">
            <v>فاطمة ملحم</v>
          </cell>
          <cell r="C2516" t="str">
            <v>محمد</v>
          </cell>
          <cell r="D2516" t="str">
            <v>رغدة</v>
          </cell>
          <cell r="E2516" t="str">
            <v>الثالثة</v>
          </cell>
          <cell r="F2516" t="str">
            <v/>
          </cell>
        </row>
        <row r="2517">
          <cell r="A2517">
            <v>525151</v>
          </cell>
          <cell r="B2517" t="str">
            <v>فاطمة ناصر الدين</v>
          </cell>
          <cell r="C2517" t="str">
            <v>علي</v>
          </cell>
          <cell r="D2517" t="str">
            <v>فوزية</v>
          </cell>
          <cell r="E2517" t="str">
            <v>الثاتية</v>
          </cell>
          <cell r="F2517" t="str">
            <v/>
          </cell>
        </row>
        <row r="2518">
          <cell r="A2518">
            <v>525153</v>
          </cell>
          <cell r="B2518" t="str">
            <v>فاطمه الابير</v>
          </cell>
          <cell r="C2518" t="str">
            <v>عطا الله</v>
          </cell>
          <cell r="D2518" t="str">
            <v>هناء</v>
          </cell>
          <cell r="E2518" t="str">
            <v>الثا نية</v>
          </cell>
          <cell r="F2518" t="str">
            <v/>
          </cell>
        </row>
        <row r="2519">
          <cell r="A2519">
            <v>525154</v>
          </cell>
          <cell r="B2519" t="str">
            <v>فاطمه الاحمد</v>
          </cell>
          <cell r="C2519" t="str">
            <v>فيصل</v>
          </cell>
          <cell r="D2519" t="str">
            <v>عائشه</v>
          </cell>
          <cell r="E2519" t="str">
            <v>الرابعة</v>
          </cell>
          <cell r="F2519" t="str">
            <v/>
          </cell>
        </row>
        <row r="2520">
          <cell r="A2520">
            <v>525156</v>
          </cell>
          <cell r="B2520" t="str">
            <v>فاطمه المبارك</v>
          </cell>
          <cell r="C2520" t="str">
            <v>محمدامين</v>
          </cell>
          <cell r="D2520" t="str">
            <v>رويدا</v>
          </cell>
          <cell r="E2520" t="str">
            <v>الرابعة</v>
          </cell>
          <cell r="F2520" t="str">
            <v/>
          </cell>
        </row>
        <row r="2521">
          <cell r="A2521">
            <v>525157</v>
          </cell>
          <cell r="B2521" t="str">
            <v>فاطمه النوري</v>
          </cell>
          <cell r="C2521" t="str">
            <v>نبيل</v>
          </cell>
          <cell r="D2521" t="str">
            <v>هاديه</v>
          </cell>
          <cell r="E2521" t="str">
            <v>الربعة حديث</v>
          </cell>
          <cell r="F2521" t="str">
            <v/>
          </cell>
        </row>
        <row r="2522">
          <cell r="A2522">
            <v>525160</v>
          </cell>
          <cell r="B2522" t="str">
            <v>فاطمه حيدر</v>
          </cell>
          <cell r="C2522" t="str">
            <v>ممدوح</v>
          </cell>
          <cell r="D2522" t="str">
            <v>زكيه</v>
          </cell>
          <cell r="E2522" t="str">
            <v>الثالثة</v>
          </cell>
          <cell r="F2522" t="str">
            <v/>
          </cell>
        </row>
        <row r="2523">
          <cell r="A2523">
            <v>525162</v>
          </cell>
          <cell r="B2523" t="str">
            <v>فاطمه ريحان</v>
          </cell>
          <cell r="C2523" t="str">
            <v>نذير</v>
          </cell>
          <cell r="D2523" t="str">
            <v>عطاف</v>
          </cell>
          <cell r="E2523" t="str">
            <v>الثالثة</v>
          </cell>
          <cell r="F2523" t="str">
            <v/>
          </cell>
        </row>
        <row r="2524">
          <cell r="A2524">
            <v>525163</v>
          </cell>
          <cell r="B2524" t="str">
            <v>فاطمه سنوبر</v>
          </cell>
          <cell r="C2524" t="str">
            <v>علي</v>
          </cell>
          <cell r="D2524" t="str">
            <v>قمر</v>
          </cell>
          <cell r="E2524" t="str">
            <v>الرابعة</v>
          </cell>
          <cell r="F2524" t="str">
            <v/>
          </cell>
        </row>
        <row r="2525">
          <cell r="A2525">
            <v>525166</v>
          </cell>
          <cell r="B2525" t="str">
            <v>فاطمه فجله</v>
          </cell>
          <cell r="C2525" t="str">
            <v>مصطفى</v>
          </cell>
          <cell r="D2525" t="str">
            <v>غصون</v>
          </cell>
          <cell r="E2525" t="str">
            <v>الرابعة</v>
          </cell>
          <cell r="F2525" t="str">
            <v/>
          </cell>
        </row>
        <row r="2526">
          <cell r="A2526">
            <v>525167</v>
          </cell>
          <cell r="B2526" t="str">
            <v>فايزه العبد</v>
          </cell>
          <cell r="C2526" t="str">
            <v>يوسف</v>
          </cell>
          <cell r="D2526" t="str">
            <v>مريم</v>
          </cell>
          <cell r="E2526" t="str">
            <v>الثالثة</v>
          </cell>
          <cell r="F2526" t="str">
            <v/>
          </cell>
        </row>
        <row r="2527">
          <cell r="A2527">
            <v>525168</v>
          </cell>
          <cell r="B2527" t="str">
            <v>فتون فتوح</v>
          </cell>
          <cell r="C2527" t="str">
            <v>هشام</v>
          </cell>
          <cell r="D2527" t="str">
            <v>امل</v>
          </cell>
          <cell r="E2527" t="str">
            <v>الرابعة</v>
          </cell>
          <cell r="F2527" t="str">
            <v/>
          </cell>
        </row>
        <row r="2528">
          <cell r="A2528">
            <v>525169</v>
          </cell>
          <cell r="B2528" t="str">
            <v>فتون قزيز</v>
          </cell>
          <cell r="C2528" t="str">
            <v>سمير</v>
          </cell>
          <cell r="D2528" t="str">
            <v>منا</v>
          </cell>
          <cell r="E2528" t="str">
            <v>الرابعة</v>
          </cell>
          <cell r="F2528" t="str">
            <v/>
          </cell>
        </row>
        <row r="2529">
          <cell r="A2529">
            <v>525170</v>
          </cell>
          <cell r="B2529" t="str">
            <v>فداء خضور</v>
          </cell>
          <cell r="C2529" t="str">
            <v>محمود</v>
          </cell>
          <cell r="D2529" t="str">
            <v>رئيفه</v>
          </cell>
          <cell r="E2529" t="str">
            <v>الثاتية</v>
          </cell>
          <cell r="F2529" t="str">
            <v/>
          </cell>
        </row>
        <row r="2530">
          <cell r="A2530">
            <v>525173</v>
          </cell>
          <cell r="B2530" t="str">
            <v>فرح الدعاس</v>
          </cell>
          <cell r="C2530" t="str">
            <v>زياد</v>
          </cell>
          <cell r="D2530" t="str">
            <v>نعمات</v>
          </cell>
          <cell r="E2530" t="str">
            <v>الثالثة</v>
          </cell>
          <cell r="F2530" t="str">
            <v/>
          </cell>
        </row>
        <row r="2531">
          <cell r="A2531">
            <v>525175</v>
          </cell>
          <cell r="B2531" t="str">
            <v>فرح سليمان</v>
          </cell>
          <cell r="C2531" t="str">
            <v>غسان</v>
          </cell>
          <cell r="D2531" t="str">
            <v>حنان</v>
          </cell>
          <cell r="E2531" t="str">
            <v>الرابعة</v>
          </cell>
          <cell r="F2531" t="str">
            <v/>
          </cell>
        </row>
        <row r="2532">
          <cell r="A2532">
            <v>525176</v>
          </cell>
          <cell r="B2532" t="str">
            <v>فرح عنتابلي</v>
          </cell>
          <cell r="C2532" t="str">
            <v>عبد الفتاح</v>
          </cell>
          <cell r="D2532" t="str">
            <v>هدى</v>
          </cell>
          <cell r="E2532" t="str">
            <v>الرابعة</v>
          </cell>
          <cell r="F2532" t="str">
            <v/>
          </cell>
        </row>
        <row r="2533">
          <cell r="A2533">
            <v>525177</v>
          </cell>
          <cell r="B2533" t="str">
            <v>فرح قاطوع</v>
          </cell>
          <cell r="C2533" t="str">
            <v>حسن</v>
          </cell>
          <cell r="D2533" t="str">
            <v>لينا</v>
          </cell>
          <cell r="E2533" t="str">
            <v>الرابعة</v>
          </cell>
          <cell r="F2533" t="str">
            <v/>
          </cell>
        </row>
        <row r="2534">
          <cell r="A2534">
            <v>525178</v>
          </cell>
          <cell r="B2534" t="str">
            <v>فرح مصطفى</v>
          </cell>
          <cell r="C2534" t="str">
            <v>فيصل</v>
          </cell>
          <cell r="D2534" t="str">
            <v>جمانه</v>
          </cell>
          <cell r="E2534" t="str">
            <v>الرابعة</v>
          </cell>
          <cell r="F2534" t="str">
            <v/>
          </cell>
        </row>
        <row r="2535">
          <cell r="A2535">
            <v>525181</v>
          </cell>
          <cell r="B2535" t="str">
            <v>فردوس الريس</v>
          </cell>
          <cell r="C2535" t="str">
            <v>محمد خير</v>
          </cell>
          <cell r="D2535" t="str">
            <v>ديبه</v>
          </cell>
          <cell r="E2535" t="str">
            <v>الرابعة</v>
          </cell>
          <cell r="F2535" t="str">
            <v/>
          </cell>
        </row>
        <row r="2536">
          <cell r="A2536">
            <v>525184</v>
          </cell>
          <cell r="B2536" t="str">
            <v>فضه الاشقر</v>
          </cell>
          <cell r="C2536" t="str">
            <v>يحيى</v>
          </cell>
          <cell r="D2536" t="str">
            <v>رزان</v>
          </cell>
          <cell r="E2536" t="str">
            <v>الثالثة</v>
          </cell>
          <cell r="F2536" t="str">
            <v/>
          </cell>
        </row>
        <row r="2537">
          <cell r="A2537">
            <v>525185</v>
          </cell>
          <cell r="B2537" t="str">
            <v>فطوم غره</v>
          </cell>
          <cell r="C2537" t="str">
            <v>محمد</v>
          </cell>
          <cell r="D2537" t="str">
            <v>منيره</v>
          </cell>
          <cell r="E2537" t="str">
            <v>الرابعة</v>
          </cell>
          <cell r="F2537" t="str">
            <v/>
          </cell>
        </row>
        <row r="2538">
          <cell r="A2538">
            <v>525188</v>
          </cell>
          <cell r="B2538" t="str">
            <v>قمر مهنا</v>
          </cell>
          <cell r="C2538" t="str">
            <v>احمد</v>
          </cell>
          <cell r="D2538" t="str">
            <v>صفبه</v>
          </cell>
          <cell r="E2538" t="str">
            <v>الرابعة</v>
          </cell>
          <cell r="F2538" t="str">
            <v/>
          </cell>
        </row>
        <row r="2539">
          <cell r="A2539">
            <v>525190</v>
          </cell>
          <cell r="B2539" t="str">
            <v>كارلا سليق</v>
          </cell>
          <cell r="C2539" t="str">
            <v>احمد بلال</v>
          </cell>
          <cell r="D2539" t="str">
            <v>سميره</v>
          </cell>
          <cell r="E2539" t="str">
            <v>الثالثة</v>
          </cell>
          <cell r="F2539" t="str">
            <v/>
          </cell>
        </row>
        <row r="2540">
          <cell r="A2540">
            <v>525191</v>
          </cell>
          <cell r="B2540" t="str">
            <v>كارولين محفوض</v>
          </cell>
          <cell r="C2540" t="str">
            <v>رامز</v>
          </cell>
          <cell r="D2540" t="str">
            <v>رائده</v>
          </cell>
          <cell r="E2540" t="str">
            <v>الثاتية</v>
          </cell>
          <cell r="F2540" t="str">
            <v/>
          </cell>
        </row>
        <row r="2541">
          <cell r="A2541">
            <v>525193</v>
          </cell>
          <cell r="B2541" t="str">
            <v>كامله الحمزه</v>
          </cell>
          <cell r="C2541" t="str">
            <v>عباس</v>
          </cell>
          <cell r="D2541" t="str">
            <v>عليا</v>
          </cell>
          <cell r="E2541" t="str">
            <v>الرابعة</v>
          </cell>
          <cell r="F2541" t="str">
            <v/>
          </cell>
        </row>
        <row r="2542">
          <cell r="A2542">
            <v>525194</v>
          </cell>
          <cell r="B2542" t="str">
            <v>كفا الحمود</v>
          </cell>
          <cell r="C2542" t="str">
            <v>حسين</v>
          </cell>
          <cell r="D2542" t="str">
            <v>فضيله</v>
          </cell>
          <cell r="E2542" t="str">
            <v>الرابعة</v>
          </cell>
          <cell r="F2542" t="str">
            <v/>
          </cell>
        </row>
        <row r="2543">
          <cell r="A2543">
            <v>525195</v>
          </cell>
          <cell r="B2543" t="str">
            <v>كميليا عامر</v>
          </cell>
          <cell r="C2543" t="str">
            <v>عبدو</v>
          </cell>
          <cell r="D2543" t="str">
            <v>عسكريه</v>
          </cell>
          <cell r="E2543" t="str">
            <v>الرابعة</v>
          </cell>
          <cell r="F2543" t="str">
            <v/>
          </cell>
        </row>
        <row r="2544">
          <cell r="A2544">
            <v>525196</v>
          </cell>
          <cell r="B2544" t="str">
            <v>كنانه طعمه</v>
          </cell>
          <cell r="C2544" t="str">
            <v>عمر</v>
          </cell>
          <cell r="D2544" t="str">
            <v>خديجه</v>
          </cell>
          <cell r="E2544" t="str">
            <v>الثا نية</v>
          </cell>
          <cell r="F2544" t="str">
            <v/>
          </cell>
        </row>
        <row r="2545">
          <cell r="A2545">
            <v>525197</v>
          </cell>
          <cell r="B2545" t="str">
            <v>كنده الحجل</v>
          </cell>
          <cell r="C2545" t="str">
            <v>رمضان</v>
          </cell>
          <cell r="D2545" t="str">
            <v>منيره</v>
          </cell>
          <cell r="E2545" t="str">
            <v>الرابعة</v>
          </cell>
          <cell r="F2545" t="str">
            <v/>
          </cell>
        </row>
        <row r="2546">
          <cell r="A2546">
            <v>525199</v>
          </cell>
          <cell r="B2546" t="str">
            <v>كهرمان دره</v>
          </cell>
          <cell r="C2546" t="str">
            <v>حسن</v>
          </cell>
          <cell r="D2546" t="str">
            <v>فاطمه</v>
          </cell>
          <cell r="E2546" t="str">
            <v>الرابعة</v>
          </cell>
          <cell r="F2546" t="str">
            <v/>
          </cell>
        </row>
        <row r="2547">
          <cell r="A2547">
            <v>525200</v>
          </cell>
          <cell r="B2547" t="str">
            <v>كوثر الجباعي</v>
          </cell>
          <cell r="C2547" t="str">
            <v>محمود</v>
          </cell>
          <cell r="D2547" t="str">
            <v>فاطمه</v>
          </cell>
          <cell r="E2547" t="str">
            <v>الثا نية</v>
          </cell>
          <cell r="F2547" t="str">
            <v/>
          </cell>
        </row>
        <row r="2548">
          <cell r="A2548">
            <v>525202</v>
          </cell>
          <cell r="B2548" t="str">
            <v>كوثر طربوش</v>
          </cell>
          <cell r="C2548" t="str">
            <v>حكمت</v>
          </cell>
          <cell r="D2548" t="str">
            <v>فهميه</v>
          </cell>
          <cell r="E2548" t="str">
            <v>الثاتية</v>
          </cell>
          <cell r="F2548" t="str">
            <v/>
          </cell>
        </row>
        <row r="2549">
          <cell r="A2549">
            <v>525204</v>
          </cell>
          <cell r="B2549" t="str">
            <v>لارا ميا</v>
          </cell>
          <cell r="C2549" t="str">
            <v>قيس</v>
          </cell>
          <cell r="D2549" t="str">
            <v>مها</v>
          </cell>
          <cell r="E2549" t="str">
            <v>الرابعة</v>
          </cell>
          <cell r="F2549" t="str">
            <v/>
          </cell>
        </row>
        <row r="2550">
          <cell r="A2550">
            <v>525208</v>
          </cell>
          <cell r="B2550" t="str">
            <v>لبانه الجميلي</v>
          </cell>
          <cell r="C2550" t="str">
            <v>ابراهيم</v>
          </cell>
          <cell r="D2550" t="str">
            <v>ابراهيم</v>
          </cell>
          <cell r="E2550" t="str">
            <v>الثاتية</v>
          </cell>
          <cell r="F2550" t="str">
            <v/>
          </cell>
        </row>
        <row r="2551">
          <cell r="A2551">
            <v>525209</v>
          </cell>
          <cell r="B2551" t="str">
            <v>لبنى العبد الرزاق</v>
          </cell>
          <cell r="C2551" t="str">
            <v>محمد</v>
          </cell>
          <cell r="D2551" t="str">
            <v>انعام</v>
          </cell>
          <cell r="E2551" t="str">
            <v>الثالثة</v>
          </cell>
          <cell r="F2551" t="str">
            <v/>
          </cell>
        </row>
        <row r="2552">
          <cell r="A2552">
            <v>525212</v>
          </cell>
          <cell r="B2552" t="str">
            <v>لجين عبيسي</v>
          </cell>
          <cell r="C2552" t="str">
            <v>محمدنبيل</v>
          </cell>
          <cell r="D2552" t="str">
            <v>سمر</v>
          </cell>
          <cell r="E2552" t="str">
            <v>الثالثة</v>
          </cell>
          <cell r="F2552" t="str">
            <v/>
          </cell>
        </row>
        <row r="2553">
          <cell r="A2553">
            <v>525213</v>
          </cell>
          <cell r="B2553" t="str">
            <v>لطيفه العبده</v>
          </cell>
          <cell r="C2553" t="str">
            <v>غسان</v>
          </cell>
          <cell r="D2553" t="str">
            <v>نداء</v>
          </cell>
          <cell r="E2553" t="str">
            <v>الثا نية</v>
          </cell>
          <cell r="F2553" t="str">
            <v/>
          </cell>
        </row>
        <row r="2554">
          <cell r="A2554">
            <v>525214</v>
          </cell>
          <cell r="B2554" t="str">
            <v>لطيفه طراش</v>
          </cell>
          <cell r="C2554" t="str">
            <v>ضياءالدين</v>
          </cell>
          <cell r="D2554" t="str">
            <v>لينا</v>
          </cell>
          <cell r="E2554" t="str">
            <v>الثاتية</v>
          </cell>
          <cell r="F2554" t="str">
            <v/>
          </cell>
        </row>
        <row r="2555">
          <cell r="A2555">
            <v>525215</v>
          </cell>
          <cell r="B2555" t="str">
            <v>لما البزره</v>
          </cell>
          <cell r="C2555" t="str">
            <v>محمد علي</v>
          </cell>
          <cell r="D2555" t="str">
            <v>سمر</v>
          </cell>
          <cell r="E2555" t="str">
            <v>الثا نية</v>
          </cell>
          <cell r="F2555" t="str">
            <v/>
          </cell>
        </row>
        <row r="2556">
          <cell r="A2556">
            <v>525216</v>
          </cell>
          <cell r="B2556" t="str">
            <v>لما الدالاتي</v>
          </cell>
          <cell r="C2556" t="str">
            <v>محمد سعيد</v>
          </cell>
          <cell r="D2556" t="str">
            <v>سميره</v>
          </cell>
          <cell r="E2556" t="str">
            <v>الرابعة</v>
          </cell>
          <cell r="F2556" t="str">
            <v/>
          </cell>
        </row>
        <row r="2557">
          <cell r="A2557">
            <v>525218</v>
          </cell>
          <cell r="B2557" t="str">
            <v>لما شاهين</v>
          </cell>
          <cell r="C2557" t="str">
            <v>علي</v>
          </cell>
          <cell r="D2557" t="str">
            <v>سعاد</v>
          </cell>
          <cell r="E2557" t="str">
            <v>الرابعة</v>
          </cell>
          <cell r="F2557" t="str">
            <v/>
          </cell>
        </row>
        <row r="2558">
          <cell r="A2558">
            <v>525223</v>
          </cell>
          <cell r="B2558" t="str">
            <v>لمى الشمعه</v>
          </cell>
          <cell r="C2558" t="str">
            <v>محمد نسيب</v>
          </cell>
          <cell r="D2558" t="str">
            <v>فاطمه</v>
          </cell>
          <cell r="E2558" t="str">
            <v>الثاتية</v>
          </cell>
          <cell r="F2558" t="str">
            <v/>
          </cell>
        </row>
        <row r="2559">
          <cell r="A2559">
            <v>525225</v>
          </cell>
          <cell r="B2559" t="str">
            <v>لمى مصطفى</v>
          </cell>
          <cell r="C2559" t="str">
            <v>علي</v>
          </cell>
          <cell r="D2559" t="str">
            <v>يمان</v>
          </cell>
          <cell r="E2559" t="str">
            <v>الثا نية</v>
          </cell>
          <cell r="F2559" t="str">
            <v/>
          </cell>
        </row>
        <row r="2560">
          <cell r="A2560">
            <v>525226</v>
          </cell>
          <cell r="B2560" t="str">
            <v>لمى ناخوز</v>
          </cell>
          <cell r="C2560" t="str">
            <v>ابراهيم</v>
          </cell>
          <cell r="D2560" t="str">
            <v>خديجه</v>
          </cell>
          <cell r="E2560" t="str">
            <v>الرابعة</v>
          </cell>
          <cell r="F2560" t="str">
            <v/>
          </cell>
        </row>
        <row r="2561">
          <cell r="A2561">
            <v>525227</v>
          </cell>
          <cell r="B2561" t="str">
            <v>لميس الاباظة</v>
          </cell>
          <cell r="C2561" t="str">
            <v>سمير</v>
          </cell>
          <cell r="D2561" t="str">
            <v>سهام</v>
          </cell>
          <cell r="E2561" t="str">
            <v>الثا نية</v>
          </cell>
          <cell r="F2561" t="str">
            <v/>
          </cell>
        </row>
        <row r="2562">
          <cell r="A2562">
            <v>525228</v>
          </cell>
          <cell r="B2562" t="str">
            <v>لميس الفارس</v>
          </cell>
          <cell r="C2562" t="str">
            <v>علي</v>
          </cell>
          <cell r="D2562" t="str">
            <v>نجاح</v>
          </cell>
          <cell r="E2562" t="str">
            <v>الثاتية</v>
          </cell>
          <cell r="F2562" t="str">
            <v/>
          </cell>
        </row>
        <row r="2563">
          <cell r="A2563">
            <v>525232</v>
          </cell>
          <cell r="B2563" t="str">
            <v>لوتس خضور</v>
          </cell>
          <cell r="C2563" t="str">
            <v>نهاد</v>
          </cell>
          <cell r="D2563" t="str">
            <v>هدى</v>
          </cell>
          <cell r="E2563" t="str">
            <v>الثا نية</v>
          </cell>
          <cell r="F2563" t="str">
            <v/>
          </cell>
        </row>
        <row r="2564">
          <cell r="A2564">
            <v>525233</v>
          </cell>
          <cell r="B2564" t="str">
            <v>لورا الاحمد</v>
          </cell>
          <cell r="C2564" t="str">
            <v>غازي</v>
          </cell>
          <cell r="D2564" t="str">
            <v>ميلان</v>
          </cell>
          <cell r="E2564" t="str">
            <v>الثالثة</v>
          </cell>
          <cell r="F2564" t="str">
            <v/>
          </cell>
        </row>
        <row r="2565">
          <cell r="A2565">
            <v>525234</v>
          </cell>
          <cell r="B2565" t="str">
            <v>لوسي نوح</v>
          </cell>
          <cell r="C2565" t="str">
            <v>دانيل</v>
          </cell>
          <cell r="D2565" t="str">
            <v>حنان</v>
          </cell>
          <cell r="E2565" t="str">
            <v>الثاتية</v>
          </cell>
          <cell r="F2565" t="str">
            <v/>
          </cell>
        </row>
        <row r="2566">
          <cell r="A2566">
            <v>525238</v>
          </cell>
          <cell r="B2566" t="str">
            <v>ليلاس طعمه</v>
          </cell>
          <cell r="C2566" t="str">
            <v>محمد نذير</v>
          </cell>
          <cell r="D2566" t="str">
            <v>باسمه</v>
          </cell>
          <cell r="E2566" t="str">
            <v>الرابعة</v>
          </cell>
          <cell r="F2566" t="str">
            <v/>
          </cell>
        </row>
        <row r="2567">
          <cell r="A2567">
            <v>525239</v>
          </cell>
          <cell r="B2567" t="str">
            <v>ليلى فرج</v>
          </cell>
          <cell r="C2567" t="str">
            <v>جادالله</v>
          </cell>
          <cell r="D2567" t="str">
            <v>نايفة</v>
          </cell>
          <cell r="E2567" t="str">
            <v>الثالثة</v>
          </cell>
          <cell r="F2567" t="str">
            <v/>
          </cell>
        </row>
        <row r="2568">
          <cell r="A2568">
            <v>525240</v>
          </cell>
          <cell r="B2568" t="str">
            <v>ليليان أبو حلا</v>
          </cell>
          <cell r="C2568" t="str">
            <v>بسام</v>
          </cell>
          <cell r="D2568" t="str">
            <v>سوزان</v>
          </cell>
          <cell r="E2568" t="str">
            <v>الثا نية</v>
          </cell>
          <cell r="F2568" t="str">
            <v/>
          </cell>
        </row>
        <row r="2569">
          <cell r="A2569">
            <v>525241</v>
          </cell>
          <cell r="B2569" t="str">
            <v>ليليان خضر</v>
          </cell>
          <cell r="C2569" t="str">
            <v>طلال</v>
          </cell>
          <cell r="D2569" t="str">
            <v>عبير</v>
          </cell>
          <cell r="E2569" t="str">
            <v>الثاتية</v>
          </cell>
          <cell r="F2569" t="str">
            <v/>
          </cell>
        </row>
        <row r="2570">
          <cell r="A2570">
            <v>525245</v>
          </cell>
          <cell r="B2570" t="str">
            <v>لين غانم</v>
          </cell>
          <cell r="C2570" t="str">
            <v>بسام</v>
          </cell>
          <cell r="D2570" t="str">
            <v>عبير</v>
          </cell>
          <cell r="E2570" t="str">
            <v>الثا نية</v>
          </cell>
          <cell r="F2570" t="str">
            <v/>
          </cell>
        </row>
        <row r="2571">
          <cell r="A2571">
            <v>525247</v>
          </cell>
          <cell r="B2571" t="str">
            <v>لينا ابو صعب</v>
          </cell>
          <cell r="C2571" t="str">
            <v>ناصر</v>
          </cell>
          <cell r="D2571" t="str">
            <v>هنا</v>
          </cell>
          <cell r="E2571" t="str">
            <v>الثاتية</v>
          </cell>
          <cell r="F2571" t="str">
            <v/>
          </cell>
        </row>
        <row r="2572">
          <cell r="A2572">
            <v>525248</v>
          </cell>
          <cell r="B2572" t="str">
            <v>لينا الطحان</v>
          </cell>
          <cell r="C2572" t="str">
            <v>هشام</v>
          </cell>
          <cell r="D2572" t="str">
            <v>ابتسام</v>
          </cell>
          <cell r="E2572" t="str">
            <v>الثا نية</v>
          </cell>
          <cell r="F2572" t="str">
            <v/>
          </cell>
        </row>
        <row r="2573">
          <cell r="A2573">
            <v>525252</v>
          </cell>
          <cell r="B2573" t="str">
            <v>لينا المهر</v>
          </cell>
          <cell r="C2573" t="str">
            <v>محمدديب</v>
          </cell>
          <cell r="D2573" t="str">
            <v>ديبه</v>
          </cell>
          <cell r="E2573" t="str">
            <v>الرابعة</v>
          </cell>
          <cell r="F2573" t="str">
            <v/>
          </cell>
        </row>
        <row r="2574">
          <cell r="A2574">
            <v>525253</v>
          </cell>
          <cell r="B2574" t="str">
            <v>لينا النجار</v>
          </cell>
          <cell r="C2574" t="str">
            <v>اسماعيل</v>
          </cell>
          <cell r="D2574" t="str">
            <v>مروه</v>
          </cell>
          <cell r="E2574" t="str">
            <v>الرابعة</v>
          </cell>
          <cell r="F2574" t="str">
            <v/>
          </cell>
        </row>
        <row r="2575">
          <cell r="A2575">
            <v>525255</v>
          </cell>
          <cell r="B2575" t="str">
            <v>لينا الياسين</v>
          </cell>
          <cell r="C2575" t="str">
            <v>حميد</v>
          </cell>
          <cell r="D2575" t="str">
            <v>عيوش</v>
          </cell>
          <cell r="E2575" t="str">
            <v>الرابعة</v>
          </cell>
          <cell r="F2575" t="str">
            <v/>
          </cell>
        </row>
        <row r="2576">
          <cell r="A2576">
            <v>525256</v>
          </cell>
          <cell r="B2576" t="str">
            <v>لينا حسين</v>
          </cell>
          <cell r="C2576" t="str">
            <v>احمد</v>
          </cell>
          <cell r="D2576" t="str">
            <v>زكيه</v>
          </cell>
          <cell r="E2576" t="str">
            <v>الثاتية</v>
          </cell>
          <cell r="F2576" t="str">
            <v/>
          </cell>
        </row>
        <row r="2577">
          <cell r="A2577">
            <v>525257</v>
          </cell>
          <cell r="B2577" t="str">
            <v>لينا عدله</v>
          </cell>
          <cell r="C2577" t="str">
            <v>حسني</v>
          </cell>
          <cell r="D2577" t="str">
            <v>نزها</v>
          </cell>
          <cell r="E2577" t="str">
            <v>الثا نية</v>
          </cell>
          <cell r="F2577" t="str">
            <v/>
          </cell>
        </row>
        <row r="2578">
          <cell r="A2578">
            <v>525258</v>
          </cell>
          <cell r="B2578" t="str">
            <v>لينا عزالرجال</v>
          </cell>
          <cell r="C2578" t="str">
            <v>موفق</v>
          </cell>
          <cell r="D2578" t="str">
            <v>عبله</v>
          </cell>
          <cell r="E2578" t="str">
            <v>الثاتية</v>
          </cell>
          <cell r="F2578" t="str">
            <v/>
          </cell>
        </row>
        <row r="2579">
          <cell r="A2579">
            <v>525260</v>
          </cell>
          <cell r="B2579" t="str">
            <v>ليندا الحاج حسين</v>
          </cell>
          <cell r="C2579" t="str">
            <v>محمد</v>
          </cell>
          <cell r="D2579" t="str">
            <v>راوند</v>
          </cell>
          <cell r="E2579" t="str">
            <v>الثا نية</v>
          </cell>
          <cell r="F2579" t="str">
            <v/>
          </cell>
        </row>
        <row r="2580">
          <cell r="A2580">
            <v>525263</v>
          </cell>
          <cell r="B2580" t="str">
            <v>ماجد المحاميد</v>
          </cell>
          <cell r="C2580" t="str">
            <v>علي</v>
          </cell>
          <cell r="D2580" t="str">
            <v>عيشه</v>
          </cell>
          <cell r="E2580" t="str">
            <v>الثالثة</v>
          </cell>
          <cell r="F2580" t="str">
            <v/>
          </cell>
        </row>
        <row r="2581">
          <cell r="A2581">
            <v>525264</v>
          </cell>
          <cell r="B2581" t="str">
            <v>مادلين المغوش</v>
          </cell>
          <cell r="C2581" t="str">
            <v>جميل</v>
          </cell>
          <cell r="D2581" t="str">
            <v>سهيله</v>
          </cell>
          <cell r="E2581" t="str">
            <v>الثاتية</v>
          </cell>
          <cell r="F2581" t="str">
            <v/>
          </cell>
        </row>
        <row r="2582">
          <cell r="A2582">
            <v>525265</v>
          </cell>
          <cell r="B2582" t="str">
            <v>مادلين زهرالدين</v>
          </cell>
          <cell r="C2582" t="str">
            <v>نزار</v>
          </cell>
          <cell r="D2582" t="str">
            <v>ايمان</v>
          </cell>
          <cell r="E2582" t="str">
            <v>الثالثة</v>
          </cell>
          <cell r="F2582" t="str">
            <v/>
          </cell>
        </row>
        <row r="2583">
          <cell r="A2583">
            <v>525268</v>
          </cell>
          <cell r="B2583" t="str">
            <v>ماري الأحمر</v>
          </cell>
          <cell r="C2583" t="str">
            <v>مطانيوس</v>
          </cell>
          <cell r="D2583" t="str">
            <v>زهوة</v>
          </cell>
          <cell r="E2583" t="str">
            <v>الثالثة</v>
          </cell>
          <cell r="F2583" t="str">
            <v/>
          </cell>
        </row>
        <row r="2584">
          <cell r="A2584">
            <v>525270</v>
          </cell>
          <cell r="B2584" t="str">
            <v>ماريا زياز</v>
          </cell>
          <cell r="C2584" t="str">
            <v>هشام</v>
          </cell>
          <cell r="D2584" t="str">
            <v>غصون</v>
          </cell>
          <cell r="E2584" t="str">
            <v>الرابعة</v>
          </cell>
          <cell r="F2584" t="str">
            <v/>
          </cell>
        </row>
        <row r="2585">
          <cell r="A2585">
            <v>525271</v>
          </cell>
          <cell r="B2585" t="str">
            <v>مازنة طليعة</v>
          </cell>
          <cell r="C2585" t="str">
            <v>اسعد</v>
          </cell>
          <cell r="D2585" t="str">
            <v>اوصاف</v>
          </cell>
          <cell r="E2585" t="str">
            <v>الرابعة</v>
          </cell>
          <cell r="F2585" t="str">
            <v/>
          </cell>
        </row>
        <row r="2586">
          <cell r="A2586">
            <v>525272</v>
          </cell>
          <cell r="B2586" t="str">
            <v>مايا شلش</v>
          </cell>
          <cell r="C2586" t="str">
            <v>مرعي</v>
          </cell>
          <cell r="D2586" t="str">
            <v>امال</v>
          </cell>
          <cell r="E2586" t="str">
            <v>الثا نية</v>
          </cell>
          <cell r="F2586" t="str">
            <v/>
          </cell>
        </row>
        <row r="2587">
          <cell r="A2587">
            <v>525279</v>
          </cell>
          <cell r="B2587" t="str">
            <v>مجدلين نصر</v>
          </cell>
          <cell r="C2587" t="str">
            <v>بيان</v>
          </cell>
          <cell r="D2587" t="str">
            <v>سميره</v>
          </cell>
          <cell r="E2587" t="str">
            <v>الثاتية</v>
          </cell>
          <cell r="F2587" t="str">
            <v/>
          </cell>
        </row>
        <row r="2588">
          <cell r="A2588">
            <v>525281</v>
          </cell>
          <cell r="B2588" t="str">
            <v>محاسن ابوالكاس</v>
          </cell>
          <cell r="C2588" t="str">
            <v>نورالدين</v>
          </cell>
          <cell r="D2588" t="str">
            <v>مفيده</v>
          </cell>
          <cell r="E2588" t="str">
            <v>الرابعة</v>
          </cell>
          <cell r="F2588" t="str">
            <v/>
          </cell>
        </row>
        <row r="2589">
          <cell r="A2589">
            <v>525282</v>
          </cell>
          <cell r="B2589" t="str">
            <v>محاسن عيسى</v>
          </cell>
          <cell r="C2589" t="str">
            <v>محمد</v>
          </cell>
          <cell r="D2589" t="str">
            <v>صبريه</v>
          </cell>
          <cell r="E2589" t="str">
            <v>الرابعة</v>
          </cell>
          <cell r="F2589" t="str">
            <v/>
          </cell>
        </row>
        <row r="2590">
          <cell r="A2590">
            <v>525290</v>
          </cell>
          <cell r="B2590" t="str">
            <v>محمد خالد</v>
          </cell>
          <cell r="C2590" t="str">
            <v>احمد</v>
          </cell>
          <cell r="D2590" t="str">
            <v>امينه</v>
          </cell>
          <cell r="E2590" t="str">
            <v>الثا نية</v>
          </cell>
          <cell r="F2590" t="str">
            <v/>
          </cell>
        </row>
        <row r="2591">
          <cell r="A2591">
            <v>525294</v>
          </cell>
          <cell r="B2591" t="str">
            <v>محمد منقذ الاسود</v>
          </cell>
          <cell r="C2591" t="str">
            <v>منذر</v>
          </cell>
          <cell r="D2591" t="str">
            <v>سنا</v>
          </cell>
          <cell r="E2591" t="str">
            <v>الرابعة</v>
          </cell>
          <cell r="F2591" t="str">
            <v/>
          </cell>
        </row>
        <row r="2592">
          <cell r="A2592">
            <v>525299</v>
          </cell>
          <cell r="B2592" t="str">
            <v>مرح الحوراني</v>
          </cell>
          <cell r="C2592" t="str">
            <v>عدنان</v>
          </cell>
          <cell r="D2592" t="str">
            <v>هيام</v>
          </cell>
          <cell r="E2592" t="str">
            <v>الرابعة</v>
          </cell>
          <cell r="F2592" t="str">
            <v/>
          </cell>
        </row>
        <row r="2593">
          <cell r="A2593">
            <v>525300</v>
          </cell>
          <cell r="B2593" t="str">
            <v>مرح الصحناوي</v>
          </cell>
          <cell r="C2593" t="str">
            <v>اكرم</v>
          </cell>
          <cell r="D2593" t="str">
            <v>منيفه</v>
          </cell>
          <cell r="E2593" t="str">
            <v>الرابعة</v>
          </cell>
          <cell r="F2593" t="str">
            <v/>
          </cell>
        </row>
        <row r="2594">
          <cell r="A2594">
            <v>525301</v>
          </cell>
          <cell r="B2594" t="str">
            <v>مرح خميس</v>
          </cell>
          <cell r="C2594" t="str">
            <v>عدنان</v>
          </cell>
          <cell r="D2594" t="str">
            <v>انعام</v>
          </cell>
          <cell r="E2594" t="str">
            <v>الثاتية</v>
          </cell>
          <cell r="F2594" t="str">
            <v/>
          </cell>
        </row>
        <row r="2595">
          <cell r="A2595">
            <v>525304</v>
          </cell>
          <cell r="B2595" t="str">
            <v>مرح رنكوسي</v>
          </cell>
          <cell r="C2595" t="str">
            <v>أحمد</v>
          </cell>
          <cell r="D2595" t="str">
            <v>سعديه</v>
          </cell>
          <cell r="E2595" t="str">
            <v>الربعة حديث</v>
          </cell>
          <cell r="F2595" t="str">
            <v/>
          </cell>
        </row>
        <row r="2596">
          <cell r="A2596">
            <v>525305</v>
          </cell>
          <cell r="B2596" t="str">
            <v>مرح طاهر</v>
          </cell>
          <cell r="C2596" t="str">
            <v>هيثم</v>
          </cell>
          <cell r="D2596" t="str">
            <v>ثناء</v>
          </cell>
          <cell r="E2596" t="str">
            <v>الثالثة</v>
          </cell>
          <cell r="F2596" t="str">
            <v/>
          </cell>
        </row>
        <row r="2597">
          <cell r="A2597">
            <v>525306</v>
          </cell>
          <cell r="B2597" t="str">
            <v>مرح علي</v>
          </cell>
          <cell r="C2597" t="str">
            <v>زين</v>
          </cell>
          <cell r="D2597" t="str">
            <v>نهله</v>
          </cell>
          <cell r="E2597" t="str">
            <v>الثاتية</v>
          </cell>
          <cell r="F2597" t="str">
            <v/>
          </cell>
        </row>
        <row r="2598">
          <cell r="A2598">
            <v>525307</v>
          </cell>
          <cell r="B2598" t="str">
            <v>مرح عمر</v>
          </cell>
          <cell r="C2598" t="str">
            <v>ايسر</v>
          </cell>
          <cell r="D2598" t="str">
            <v>نوره</v>
          </cell>
          <cell r="E2598" t="str">
            <v>الثا نية</v>
          </cell>
          <cell r="F2598" t="str">
            <v/>
          </cell>
        </row>
        <row r="2599">
          <cell r="A2599">
            <v>525309</v>
          </cell>
          <cell r="B2599" t="str">
            <v>مركزان غصن</v>
          </cell>
          <cell r="C2599" t="str">
            <v>درغام</v>
          </cell>
          <cell r="D2599" t="str">
            <v>نزهة</v>
          </cell>
          <cell r="E2599" t="str">
            <v>الرابعة</v>
          </cell>
          <cell r="F2599" t="str">
            <v/>
          </cell>
        </row>
        <row r="2600">
          <cell r="A2600">
            <v>525311</v>
          </cell>
          <cell r="B2600" t="str">
            <v>مروة السعيد</v>
          </cell>
          <cell r="C2600" t="str">
            <v>غزوان</v>
          </cell>
          <cell r="D2600" t="str">
            <v>حميده</v>
          </cell>
          <cell r="E2600" t="str">
            <v>الثا نية</v>
          </cell>
          <cell r="F2600" t="str">
            <v/>
          </cell>
        </row>
        <row r="2601">
          <cell r="A2601">
            <v>525313</v>
          </cell>
          <cell r="B2601" t="str">
            <v>مروة الشويتي</v>
          </cell>
          <cell r="C2601" t="str">
            <v>محمد</v>
          </cell>
          <cell r="D2601" t="str">
            <v>جمانه</v>
          </cell>
          <cell r="E2601" t="str">
            <v>الثاتية</v>
          </cell>
          <cell r="F2601" t="str">
            <v/>
          </cell>
        </row>
        <row r="2602">
          <cell r="A2602">
            <v>525314</v>
          </cell>
          <cell r="B2602" t="str">
            <v>مروة تمساح</v>
          </cell>
          <cell r="C2602" t="str">
            <v>عدنان</v>
          </cell>
          <cell r="D2602" t="str">
            <v>امنه</v>
          </cell>
          <cell r="E2602" t="str">
            <v>الرابعة</v>
          </cell>
          <cell r="F2602" t="str">
            <v/>
          </cell>
        </row>
        <row r="2603">
          <cell r="A2603">
            <v>525315</v>
          </cell>
          <cell r="B2603" t="str">
            <v>مروة خضير</v>
          </cell>
          <cell r="C2603" t="str">
            <v>سعيد</v>
          </cell>
          <cell r="D2603" t="str">
            <v>وصال</v>
          </cell>
          <cell r="E2603" t="str">
            <v>الرابعة</v>
          </cell>
          <cell r="F2603" t="str">
            <v/>
          </cell>
        </row>
        <row r="2604">
          <cell r="A2604">
            <v>525316</v>
          </cell>
          <cell r="B2604" t="str">
            <v>مروة دربل</v>
          </cell>
          <cell r="C2604" t="str">
            <v>خالد</v>
          </cell>
          <cell r="D2604" t="str">
            <v>حسانه</v>
          </cell>
          <cell r="E2604" t="str">
            <v>الرابعة</v>
          </cell>
          <cell r="F2604" t="str">
            <v/>
          </cell>
        </row>
        <row r="2605">
          <cell r="A2605">
            <v>525318</v>
          </cell>
          <cell r="B2605" t="str">
            <v>مروه الباكير</v>
          </cell>
          <cell r="C2605" t="str">
            <v>محمد</v>
          </cell>
          <cell r="D2605" t="str">
            <v>ربيعه</v>
          </cell>
          <cell r="E2605" t="str">
            <v>الثا نية</v>
          </cell>
          <cell r="F2605" t="str">
            <v/>
          </cell>
        </row>
        <row r="2606">
          <cell r="A2606">
            <v>525319</v>
          </cell>
          <cell r="B2606" t="str">
            <v>مروه البره جكلي</v>
          </cell>
          <cell r="C2606" t="str">
            <v>عماد</v>
          </cell>
          <cell r="D2606" t="str">
            <v>رقيه</v>
          </cell>
          <cell r="E2606" t="str">
            <v>الرابعة</v>
          </cell>
          <cell r="F2606" t="str">
            <v/>
          </cell>
        </row>
        <row r="2607">
          <cell r="A2607">
            <v>525320</v>
          </cell>
          <cell r="B2607" t="str">
            <v>مروه الصحناوي</v>
          </cell>
          <cell r="C2607" t="str">
            <v>سلمان</v>
          </cell>
          <cell r="D2607" t="str">
            <v>صباح</v>
          </cell>
          <cell r="E2607" t="str">
            <v>الربعة حديث</v>
          </cell>
          <cell r="F2607" t="str">
            <v/>
          </cell>
        </row>
        <row r="2608">
          <cell r="A2608">
            <v>525321</v>
          </cell>
          <cell r="B2608" t="str">
            <v>مروه الفرخ</v>
          </cell>
          <cell r="C2608" t="str">
            <v>منير</v>
          </cell>
          <cell r="D2608" t="str">
            <v>وفيقة</v>
          </cell>
          <cell r="E2608" t="str">
            <v>الثالثة</v>
          </cell>
          <cell r="F2608" t="str">
            <v/>
          </cell>
        </row>
        <row r="2609">
          <cell r="A2609">
            <v>525322</v>
          </cell>
          <cell r="B2609" t="str">
            <v>مروه حريري</v>
          </cell>
          <cell r="C2609" t="str">
            <v>كامل</v>
          </cell>
          <cell r="D2609" t="str">
            <v>سعاد</v>
          </cell>
          <cell r="E2609" t="str">
            <v>الثاتية</v>
          </cell>
          <cell r="F2609" t="str">
            <v/>
          </cell>
        </row>
        <row r="2610">
          <cell r="A2610">
            <v>525327</v>
          </cell>
          <cell r="B2610" t="str">
            <v>مريم الازعط</v>
          </cell>
          <cell r="C2610" t="str">
            <v>محمدنبيل</v>
          </cell>
          <cell r="D2610" t="str">
            <v>مها</v>
          </cell>
          <cell r="E2610" t="str">
            <v>الرابعة</v>
          </cell>
          <cell r="F2610" t="str">
            <v/>
          </cell>
        </row>
        <row r="2611">
          <cell r="A2611">
            <v>525330</v>
          </cell>
          <cell r="B2611" t="str">
            <v>مريم الشيخ</v>
          </cell>
          <cell r="C2611" t="str">
            <v>علي</v>
          </cell>
          <cell r="D2611" t="str">
            <v>زينب</v>
          </cell>
          <cell r="E2611" t="str">
            <v>الثالثة</v>
          </cell>
          <cell r="F2611" t="str">
            <v/>
          </cell>
        </row>
        <row r="2612">
          <cell r="A2612">
            <v>525331</v>
          </cell>
          <cell r="B2612" t="str">
            <v>مريم الشيخ</v>
          </cell>
          <cell r="C2612" t="str">
            <v>أديب</v>
          </cell>
          <cell r="D2612" t="str">
            <v>فاطمه</v>
          </cell>
          <cell r="E2612" t="str">
            <v>الرابعة</v>
          </cell>
          <cell r="F2612" t="str">
            <v/>
          </cell>
        </row>
        <row r="2613">
          <cell r="A2613">
            <v>525332</v>
          </cell>
          <cell r="B2613" t="str">
            <v>مريم الطويل</v>
          </cell>
          <cell r="C2613" t="str">
            <v>محمد بسام</v>
          </cell>
          <cell r="D2613" t="str">
            <v>باسمه</v>
          </cell>
          <cell r="E2613" t="str">
            <v>الثا نية</v>
          </cell>
          <cell r="F2613" t="str">
            <v/>
          </cell>
        </row>
        <row r="2614">
          <cell r="A2614">
            <v>525333</v>
          </cell>
          <cell r="B2614" t="str">
            <v>مريم العرنوس</v>
          </cell>
          <cell r="C2614" t="str">
            <v>صلاح</v>
          </cell>
          <cell r="D2614" t="str">
            <v>هديه</v>
          </cell>
          <cell r="E2614" t="str">
            <v>الثاتية</v>
          </cell>
          <cell r="F2614" t="str">
            <v/>
          </cell>
        </row>
        <row r="2615">
          <cell r="A2615">
            <v>525334</v>
          </cell>
          <cell r="B2615" t="str">
            <v>مريم المرعي</v>
          </cell>
          <cell r="C2615" t="str">
            <v>احمد</v>
          </cell>
          <cell r="D2615" t="str">
            <v>انتصار</v>
          </cell>
          <cell r="E2615" t="str">
            <v>الثا نية</v>
          </cell>
          <cell r="F2615" t="str">
            <v/>
          </cell>
        </row>
        <row r="2616">
          <cell r="A2616">
            <v>525336</v>
          </cell>
          <cell r="B2616" t="str">
            <v>مريم جربنده</v>
          </cell>
          <cell r="C2616" t="str">
            <v>وليد</v>
          </cell>
          <cell r="D2616" t="str">
            <v>راغده</v>
          </cell>
          <cell r="E2616" t="str">
            <v>الثالثة حديث</v>
          </cell>
          <cell r="F2616" t="str">
            <v/>
          </cell>
        </row>
        <row r="2617">
          <cell r="A2617">
            <v>525338</v>
          </cell>
          <cell r="B2617" t="str">
            <v>مريم علي</v>
          </cell>
          <cell r="C2617" t="str">
            <v>حسام</v>
          </cell>
          <cell r="D2617" t="str">
            <v>اريج</v>
          </cell>
          <cell r="E2617" t="str">
            <v>الرابعة</v>
          </cell>
          <cell r="F2617" t="str">
            <v/>
          </cell>
        </row>
        <row r="2618">
          <cell r="A2618">
            <v>525339</v>
          </cell>
          <cell r="B2618" t="str">
            <v>مريم عمار</v>
          </cell>
          <cell r="C2618" t="str">
            <v>محمد</v>
          </cell>
          <cell r="D2618" t="str">
            <v>نجات</v>
          </cell>
          <cell r="E2618" t="str">
            <v>الثاتية</v>
          </cell>
          <cell r="F2618" t="str">
            <v/>
          </cell>
        </row>
        <row r="2619">
          <cell r="A2619">
            <v>525341</v>
          </cell>
          <cell r="B2619" t="str">
            <v>مشيره الجغامي</v>
          </cell>
          <cell r="C2619" t="str">
            <v>حمد</v>
          </cell>
          <cell r="D2619" t="str">
            <v>ليلى</v>
          </cell>
          <cell r="E2619" t="str">
            <v>الرابعة</v>
          </cell>
          <cell r="F2619" t="str">
            <v/>
          </cell>
        </row>
        <row r="2620">
          <cell r="A2620">
            <v>525342</v>
          </cell>
          <cell r="B2620" t="str">
            <v>معالي جومر</v>
          </cell>
          <cell r="C2620" t="str">
            <v>احمد</v>
          </cell>
          <cell r="D2620" t="str">
            <v>عبيده</v>
          </cell>
          <cell r="E2620" t="str">
            <v>الثا نية</v>
          </cell>
          <cell r="F2620" t="str">
            <v/>
          </cell>
        </row>
        <row r="2621">
          <cell r="A2621">
            <v>525343</v>
          </cell>
          <cell r="B2621" t="str">
            <v>ملاك خطاب</v>
          </cell>
          <cell r="C2621" t="str">
            <v>علي</v>
          </cell>
          <cell r="D2621" t="str">
            <v>رقيه</v>
          </cell>
          <cell r="E2621" t="str">
            <v>الثالثة</v>
          </cell>
          <cell r="F2621" t="str">
            <v/>
          </cell>
        </row>
        <row r="2622">
          <cell r="A2622">
            <v>525344</v>
          </cell>
          <cell r="B2622" t="str">
            <v>ملداء الاخرس</v>
          </cell>
          <cell r="C2622" t="str">
            <v>اياد</v>
          </cell>
          <cell r="D2622" t="str">
            <v>جمانه</v>
          </cell>
          <cell r="E2622" t="str">
            <v>الثالثة</v>
          </cell>
          <cell r="F2622" t="str">
            <v/>
          </cell>
        </row>
        <row r="2623">
          <cell r="A2623">
            <v>525345</v>
          </cell>
          <cell r="B2623" t="str">
            <v>ملك ابوقفه</v>
          </cell>
          <cell r="C2623" t="str">
            <v>ابراهيم</v>
          </cell>
          <cell r="D2623" t="str">
            <v>وهيبه</v>
          </cell>
          <cell r="E2623" t="str">
            <v>الرابعة</v>
          </cell>
          <cell r="F2623" t="str">
            <v/>
          </cell>
        </row>
        <row r="2624">
          <cell r="A2624">
            <v>525346</v>
          </cell>
          <cell r="B2624" t="str">
            <v>ملك التيناوي</v>
          </cell>
          <cell r="C2624" t="str">
            <v>محمداديب</v>
          </cell>
          <cell r="D2624" t="str">
            <v>منال</v>
          </cell>
          <cell r="E2624" t="str">
            <v>الثا نية</v>
          </cell>
          <cell r="F2624" t="str">
            <v/>
          </cell>
        </row>
        <row r="2625">
          <cell r="A2625">
            <v>525347</v>
          </cell>
          <cell r="B2625" t="str">
            <v>ملك عواطه</v>
          </cell>
          <cell r="C2625" t="str">
            <v>جمال</v>
          </cell>
          <cell r="D2625" t="str">
            <v>منى</v>
          </cell>
          <cell r="E2625" t="str">
            <v>الرابعة</v>
          </cell>
          <cell r="F2625" t="str">
            <v/>
          </cell>
        </row>
        <row r="2626">
          <cell r="A2626">
            <v>525348</v>
          </cell>
          <cell r="B2626" t="str">
            <v>مليكة المصري</v>
          </cell>
          <cell r="C2626" t="str">
            <v>ايمن</v>
          </cell>
          <cell r="D2626" t="str">
            <v>هيفاء</v>
          </cell>
          <cell r="E2626" t="str">
            <v>الرابعة</v>
          </cell>
          <cell r="F2626" t="str">
            <v/>
          </cell>
        </row>
        <row r="2627">
          <cell r="A2627">
            <v>525349</v>
          </cell>
          <cell r="B2627" t="str">
            <v>منار الحسن</v>
          </cell>
          <cell r="C2627" t="str">
            <v>عبد الغني</v>
          </cell>
          <cell r="D2627" t="str">
            <v>فاطمه</v>
          </cell>
          <cell r="E2627" t="str">
            <v>الثاتية</v>
          </cell>
          <cell r="F2627" t="str">
            <v/>
          </cell>
        </row>
        <row r="2628">
          <cell r="A2628">
            <v>525351</v>
          </cell>
          <cell r="B2628" t="str">
            <v>منار دروبي</v>
          </cell>
          <cell r="C2628" t="str">
            <v>علي</v>
          </cell>
          <cell r="D2628" t="str">
            <v>اميره</v>
          </cell>
          <cell r="E2628" t="str">
            <v>الاولى</v>
          </cell>
          <cell r="F2628" t="str">
            <v/>
          </cell>
        </row>
        <row r="2629">
          <cell r="A2629">
            <v>525354</v>
          </cell>
          <cell r="B2629" t="str">
            <v>منال الحسين العابد</v>
          </cell>
          <cell r="C2629" t="str">
            <v>رحمان</v>
          </cell>
          <cell r="D2629" t="str">
            <v>كافيه</v>
          </cell>
          <cell r="E2629" t="str">
            <v>الرابعة</v>
          </cell>
          <cell r="F2629" t="str">
            <v/>
          </cell>
        </row>
        <row r="2630">
          <cell r="A2630">
            <v>525355</v>
          </cell>
          <cell r="B2630" t="str">
            <v>منال الخبيل</v>
          </cell>
          <cell r="C2630" t="str">
            <v>مروان</v>
          </cell>
          <cell r="D2630" t="str">
            <v>رجاء</v>
          </cell>
          <cell r="E2630" t="str">
            <v>الرابعة</v>
          </cell>
          <cell r="F2630" t="str">
            <v/>
          </cell>
        </row>
        <row r="2631">
          <cell r="A2631">
            <v>525356</v>
          </cell>
          <cell r="B2631" t="str">
            <v>منال الصفير</v>
          </cell>
          <cell r="C2631" t="str">
            <v>محي الدين</v>
          </cell>
          <cell r="D2631" t="str">
            <v>عائشه</v>
          </cell>
          <cell r="E2631" t="str">
            <v>الثا نية</v>
          </cell>
          <cell r="F2631" t="str">
            <v/>
          </cell>
        </row>
        <row r="2632">
          <cell r="A2632">
            <v>525357</v>
          </cell>
          <cell r="B2632" t="str">
            <v>منال جولان</v>
          </cell>
          <cell r="C2632" t="str">
            <v>بهيج</v>
          </cell>
          <cell r="D2632" t="str">
            <v>نبال</v>
          </cell>
          <cell r="E2632" t="str">
            <v>الثالثة</v>
          </cell>
          <cell r="F2632" t="str">
            <v/>
          </cell>
        </row>
        <row r="2633">
          <cell r="A2633">
            <v>525358</v>
          </cell>
          <cell r="B2633" t="str">
            <v>منال دركزنلي</v>
          </cell>
          <cell r="C2633" t="str">
            <v>عدنان</v>
          </cell>
          <cell r="D2633" t="str">
            <v>سهام</v>
          </cell>
          <cell r="E2633" t="str">
            <v>الثاتية</v>
          </cell>
          <cell r="F2633" t="str">
            <v/>
          </cell>
        </row>
        <row r="2634">
          <cell r="A2634">
            <v>525359</v>
          </cell>
          <cell r="B2634" t="str">
            <v>منال رزوق</v>
          </cell>
          <cell r="C2634" t="str">
            <v>احمد</v>
          </cell>
          <cell r="D2634" t="str">
            <v>هدى</v>
          </cell>
          <cell r="E2634" t="str">
            <v>الثالثة</v>
          </cell>
          <cell r="F2634" t="str">
            <v/>
          </cell>
        </row>
        <row r="2635">
          <cell r="A2635">
            <v>525362</v>
          </cell>
          <cell r="B2635" t="str">
            <v>منال عدس</v>
          </cell>
          <cell r="C2635" t="str">
            <v>منذر</v>
          </cell>
          <cell r="D2635" t="str">
            <v>خديجه</v>
          </cell>
          <cell r="E2635" t="str">
            <v>الثا نية</v>
          </cell>
          <cell r="F2635" t="str">
            <v/>
          </cell>
        </row>
        <row r="2636">
          <cell r="A2636">
            <v>525363</v>
          </cell>
          <cell r="B2636" t="str">
            <v>منال عز الدين الصغير</v>
          </cell>
          <cell r="C2636" t="str">
            <v>زهير</v>
          </cell>
          <cell r="D2636" t="str">
            <v>فاديا</v>
          </cell>
          <cell r="E2636" t="str">
            <v>الثالثة</v>
          </cell>
          <cell r="F2636" t="str">
            <v/>
          </cell>
        </row>
        <row r="2637">
          <cell r="A2637">
            <v>525364</v>
          </cell>
          <cell r="B2637" t="str">
            <v>منال قدقود</v>
          </cell>
          <cell r="C2637" t="str">
            <v>عبد الغني</v>
          </cell>
          <cell r="D2637" t="str">
            <v/>
          </cell>
          <cell r="E2637" t="str">
            <v>الثالثة</v>
          </cell>
          <cell r="F2637" t="str">
            <v/>
          </cell>
        </row>
        <row r="2638">
          <cell r="A2638">
            <v>525368</v>
          </cell>
          <cell r="B2638" t="str">
            <v>منور دردري</v>
          </cell>
          <cell r="C2638" t="str">
            <v>محمد رجائي</v>
          </cell>
          <cell r="D2638" t="str">
            <v>رنده</v>
          </cell>
          <cell r="E2638" t="str">
            <v>الرابعة</v>
          </cell>
          <cell r="F2638" t="str">
            <v/>
          </cell>
        </row>
        <row r="2639">
          <cell r="A2639">
            <v>525371</v>
          </cell>
          <cell r="B2639" t="str">
            <v>منى الشاوي</v>
          </cell>
          <cell r="C2639" t="str">
            <v>محمدجميل</v>
          </cell>
          <cell r="D2639" t="str">
            <v>اميره</v>
          </cell>
          <cell r="E2639" t="str">
            <v>الثاتية</v>
          </cell>
          <cell r="F2639" t="str">
            <v/>
          </cell>
        </row>
        <row r="2640">
          <cell r="A2640">
            <v>525373</v>
          </cell>
          <cell r="B2640" t="str">
            <v>منى أبو شلة</v>
          </cell>
          <cell r="C2640" t="str">
            <v>عبد الله</v>
          </cell>
          <cell r="D2640" t="str">
            <v>عذره</v>
          </cell>
          <cell r="E2640" t="str">
            <v>الثالثة</v>
          </cell>
          <cell r="F2640" t="str">
            <v/>
          </cell>
        </row>
        <row r="2641">
          <cell r="A2641">
            <v>525375</v>
          </cell>
          <cell r="B2641" t="str">
            <v>منى شيخ حسين</v>
          </cell>
          <cell r="C2641" t="str">
            <v>عدنان</v>
          </cell>
          <cell r="D2641" t="str">
            <v>فاطمه</v>
          </cell>
          <cell r="E2641" t="str">
            <v>الثا نية</v>
          </cell>
          <cell r="F2641" t="str">
            <v/>
          </cell>
        </row>
        <row r="2642">
          <cell r="A2642">
            <v>525376</v>
          </cell>
          <cell r="B2642" t="str">
            <v>منى عبد الحق</v>
          </cell>
          <cell r="C2642" t="str">
            <v>وليد</v>
          </cell>
          <cell r="D2642" t="str">
            <v>امنه</v>
          </cell>
          <cell r="E2642" t="str">
            <v>الثاتية</v>
          </cell>
          <cell r="F2642" t="str">
            <v/>
          </cell>
        </row>
        <row r="2643">
          <cell r="A2643">
            <v>525377</v>
          </cell>
          <cell r="B2643" t="str">
            <v>منى عرموش</v>
          </cell>
          <cell r="C2643" t="str">
            <v>احسان</v>
          </cell>
          <cell r="D2643" t="str">
            <v>روعه</v>
          </cell>
          <cell r="E2643" t="str">
            <v>الرابعة</v>
          </cell>
          <cell r="F2643" t="str">
            <v/>
          </cell>
        </row>
        <row r="2644">
          <cell r="A2644">
            <v>525378</v>
          </cell>
          <cell r="B2644" t="str">
            <v>منى كهموز</v>
          </cell>
          <cell r="C2644" t="str">
            <v>محمد</v>
          </cell>
          <cell r="D2644" t="str">
            <v>فاطمه</v>
          </cell>
          <cell r="E2644" t="str">
            <v>الرابعة</v>
          </cell>
          <cell r="F2644" t="str">
            <v/>
          </cell>
        </row>
        <row r="2645">
          <cell r="A2645">
            <v>525382</v>
          </cell>
          <cell r="B2645" t="str">
            <v>مها الحسن</v>
          </cell>
          <cell r="C2645" t="str">
            <v>احمد</v>
          </cell>
          <cell r="D2645" t="str">
            <v>امنه</v>
          </cell>
          <cell r="E2645" t="str">
            <v>الرابعة</v>
          </cell>
          <cell r="F2645" t="str">
            <v/>
          </cell>
        </row>
        <row r="2646">
          <cell r="A2646">
            <v>525385</v>
          </cell>
          <cell r="B2646" t="str">
            <v>مها صالح</v>
          </cell>
          <cell r="C2646" t="str">
            <v>فواز</v>
          </cell>
          <cell r="D2646" t="str">
            <v>مريم</v>
          </cell>
          <cell r="E2646" t="str">
            <v>الرابعة</v>
          </cell>
          <cell r="F2646" t="str">
            <v/>
          </cell>
        </row>
        <row r="2647">
          <cell r="A2647">
            <v>525389</v>
          </cell>
          <cell r="B2647" t="str">
            <v>مي رزمه</v>
          </cell>
          <cell r="C2647" t="str">
            <v>محمد</v>
          </cell>
          <cell r="D2647" t="str">
            <v>صفاء</v>
          </cell>
          <cell r="E2647" t="str">
            <v>الثالثة</v>
          </cell>
          <cell r="F2647" t="str">
            <v/>
          </cell>
        </row>
        <row r="2648">
          <cell r="A2648">
            <v>525390</v>
          </cell>
          <cell r="B2648" t="str">
            <v>مي مقصود</v>
          </cell>
          <cell r="C2648" t="str">
            <v>أحمد</v>
          </cell>
          <cell r="D2648" t="str">
            <v>رئيفه</v>
          </cell>
          <cell r="E2648" t="str">
            <v>الثا نية</v>
          </cell>
          <cell r="F2648" t="str">
            <v/>
          </cell>
        </row>
        <row r="2649">
          <cell r="A2649">
            <v>525391</v>
          </cell>
          <cell r="B2649" t="str">
            <v>مياده قريطم</v>
          </cell>
          <cell r="C2649" t="str">
            <v>حسن</v>
          </cell>
          <cell r="D2649" t="str">
            <v>مريم</v>
          </cell>
          <cell r="E2649" t="str">
            <v>الرابعة</v>
          </cell>
          <cell r="F2649" t="str">
            <v/>
          </cell>
        </row>
        <row r="2650">
          <cell r="A2650">
            <v>525392</v>
          </cell>
          <cell r="B2650" t="str">
            <v>ميرا الطباع</v>
          </cell>
          <cell r="C2650" t="str">
            <v>محي الدين</v>
          </cell>
          <cell r="D2650" t="str">
            <v>غنا</v>
          </cell>
          <cell r="E2650" t="str">
            <v>الرابعة</v>
          </cell>
          <cell r="F2650" t="str">
            <v/>
          </cell>
        </row>
        <row r="2651">
          <cell r="A2651">
            <v>525394</v>
          </cell>
          <cell r="B2651" t="str">
            <v>ميرنا الدمشقي</v>
          </cell>
          <cell r="C2651" t="str">
            <v>عصام</v>
          </cell>
          <cell r="D2651" t="str">
            <v>منى</v>
          </cell>
          <cell r="E2651" t="str">
            <v>الثالثة حديث</v>
          </cell>
          <cell r="F2651" t="str">
            <v/>
          </cell>
        </row>
        <row r="2652">
          <cell r="A2652">
            <v>525397</v>
          </cell>
          <cell r="B2652" t="str">
            <v>ميريل الصيرفي</v>
          </cell>
          <cell r="C2652" t="str">
            <v>صفوح</v>
          </cell>
          <cell r="D2652" t="str">
            <v>غصون</v>
          </cell>
          <cell r="E2652" t="str">
            <v>الثالثة</v>
          </cell>
          <cell r="F2652" t="str">
            <v/>
          </cell>
        </row>
        <row r="2653">
          <cell r="A2653">
            <v>525398</v>
          </cell>
          <cell r="B2653" t="str">
            <v>ميرين شلغين</v>
          </cell>
          <cell r="C2653" t="str">
            <v>ماجد</v>
          </cell>
          <cell r="D2653" t="str">
            <v>فاتن</v>
          </cell>
          <cell r="E2653" t="str">
            <v>الثا نية</v>
          </cell>
          <cell r="F2653" t="str">
            <v/>
          </cell>
        </row>
        <row r="2654">
          <cell r="A2654">
            <v>525402</v>
          </cell>
          <cell r="B2654" t="str">
            <v>ميس بطحه</v>
          </cell>
          <cell r="C2654" t="str">
            <v>خالد</v>
          </cell>
          <cell r="D2654" t="str">
            <v>ابتسام</v>
          </cell>
          <cell r="E2654" t="str">
            <v>الثالثة</v>
          </cell>
          <cell r="F2654" t="str">
            <v/>
          </cell>
        </row>
        <row r="2655">
          <cell r="A2655">
            <v>525405</v>
          </cell>
          <cell r="B2655" t="str">
            <v>ميساء سرحان</v>
          </cell>
          <cell r="C2655" t="str">
            <v>نزار</v>
          </cell>
          <cell r="D2655" t="str">
            <v>اميره</v>
          </cell>
          <cell r="E2655" t="str">
            <v>الثالثة</v>
          </cell>
          <cell r="F2655" t="str">
            <v/>
          </cell>
        </row>
        <row r="2656">
          <cell r="A2656">
            <v>525408</v>
          </cell>
          <cell r="B2656" t="str">
            <v>ميسم الجاجه</v>
          </cell>
          <cell r="C2656" t="str">
            <v>محمدتوفيق</v>
          </cell>
          <cell r="D2656" t="str">
            <v>فرح</v>
          </cell>
          <cell r="E2656" t="str">
            <v>الثاتية</v>
          </cell>
          <cell r="F2656" t="str">
            <v/>
          </cell>
        </row>
        <row r="2657">
          <cell r="A2657">
            <v>525409</v>
          </cell>
          <cell r="B2657" t="str">
            <v>ميسم عبدالعال</v>
          </cell>
          <cell r="C2657" t="str">
            <v>نذير</v>
          </cell>
          <cell r="D2657" t="str">
            <v>غاده</v>
          </cell>
          <cell r="E2657" t="str">
            <v>الرابعة</v>
          </cell>
          <cell r="F2657" t="str">
            <v/>
          </cell>
        </row>
        <row r="2658">
          <cell r="A2658">
            <v>525412</v>
          </cell>
          <cell r="B2658" t="str">
            <v>ميسون دقاق</v>
          </cell>
          <cell r="C2658" t="str">
            <v>احمد</v>
          </cell>
          <cell r="D2658" t="str">
            <v>نعيمه</v>
          </cell>
          <cell r="E2658" t="str">
            <v>الثاتية</v>
          </cell>
          <cell r="F2658" t="str">
            <v/>
          </cell>
        </row>
        <row r="2659">
          <cell r="A2659">
            <v>525413</v>
          </cell>
          <cell r="B2659" t="str">
            <v>ميشلين الناقولا</v>
          </cell>
          <cell r="C2659" t="str">
            <v>جرجي</v>
          </cell>
          <cell r="D2659" t="str">
            <v>زكيه</v>
          </cell>
          <cell r="E2659" t="str">
            <v>الثا نية</v>
          </cell>
          <cell r="F2659" t="str">
            <v/>
          </cell>
        </row>
        <row r="2660">
          <cell r="A2660">
            <v>525415</v>
          </cell>
          <cell r="B2660" t="str">
            <v>نائله جميل</v>
          </cell>
          <cell r="C2660" t="str">
            <v>زياد</v>
          </cell>
          <cell r="D2660" t="str">
            <v>وفاء</v>
          </cell>
          <cell r="E2660" t="str">
            <v>الاولى</v>
          </cell>
          <cell r="F2660" t="str">
            <v/>
          </cell>
        </row>
        <row r="2661">
          <cell r="A2661">
            <v>525416</v>
          </cell>
          <cell r="B2661" t="str">
            <v>نائله حمدان</v>
          </cell>
          <cell r="C2661" t="str">
            <v>احمد</v>
          </cell>
          <cell r="D2661" t="str">
            <v>عائشه</v>
          </cell>
          <cell r="E2661" t="str">
            <v>الثاتية</v>
          </cell>
          <cell r="F2661" t="str">
            <v/>
          </cell>
        </row>
        <row r="2662">
          <cell r="A2662">
            <v>525417</v>
          </cell>
          <cell r="B2662" t="str">
            <v>ناتالي محفوض</v>
          </cell>
          <cell r="C2662" t="str">
            <v>آصف</v>
          </cell>
          <cell r="D2662" t="str">
            <v>هيام</v>
          </cell>
          <cell r="E2662" t="str">
            <v>الثالثة</v>
          </cell>
          <cell r="F2662" t="str">
            <v/>
          </cell>
        </row>
        <row r="2663">
          <cell r="A2663">
            <v>525418</v>
          </cell>
          <cell r="B2663" t="str">
            <v>نادرة العبد</v>
          </cell>
          <cell r="C2663" t="str">
            <v>مشاري</v>
          </cell>
          <cell r="D2663" t="str">
            <v>فؤادة</v>
          </cell>
          <cell r="E2663" t="str">
            <v>الرابعة</v>
          </cell>
          <cell r="F2663" t="str">
            <v/>
          </cell>
        </row>
        <row r="2664">
          <cell r="A2664">
            <v>525420</v>
          </cell>
          <cell r="B2664" t="str">
            <v>ناديا مسلم</v>
          </cell>
          <cell r="C2664" t="str">
            <v>صالح</v>
          </cell>
          <cell r="D2664" t="str">
            <v>فلك</v>
          </cell>
          <cell r="E2664" t="str">
            <v>الرابعة</v>
          </cell>
          <cell r="F2664" t="str">
            <v/>
          </cell>
        </row>
        <row r="2665">
          <cell r="A2665">
            <v>525421</v>
          </cell>
          <cell r="B2665" t="str">
            <v>نادية العمري</v>
          </cell>
          <cell r="C2665" t="str">
            <v>محمود</v>
          </cell>
          <cell r="D2665" t="str">
            <v>نصره</v>
          </cell>
          <cell r="E2665" t="str">
            <v>الرابعة</v>
          </cell>
          <cell r="F2665" t="str">
            <v/>
          </cell>
        </row>
        <row r="2666">
          <cell r="A2666">
            <v>525425</v>
          </cell>
          <cell r="B2666" t="str">
            <v>نارمين نصر</v>
          </cell>
          <cell r="C2666" t="str">
            <v>سيطان</v>
          </cell>
          <cell r="D2666" t="str">
            <v>منيره</v>
          </cell>
          <cell r="E2666" t="str">
            <v>الرابعة</v>
          </cell>
          <cell r="F2666" t="str">
            <v/>
          </cell>
        </row>
        <row r="2667">
          <cell r="A2667">
            <v>525426</v>
          </cell>
          <cell r="B2667" t="str">
            <v>ناريمان الحلواني</v>
          </cell>
          <cell r="C2667" t="str">
            <v>محمد نور الدين</v>
          </cell>
          <cell r="D2667" t="str">
            <v>منى</v>
          </cell>
          <cell r="E2667" t="str">
            <v>الرابعة</v>
          </cell>
          <cell r="F2667" t="str">
            <v/>
          </cell>
        </row>
        <row r="2668">
          <cell r="A2668">
            <v>525427</v>
          </cell>
          <cell r="B2668" t="str">
            <v>ناريمان العبدالله</v>
          </cell>
          <cell r="C2668" t="str">
            <v>عبدالله</v>
          </cell>
          <cell r="D2668" t="str">
            <v>نوف</v>
          </cell>
          <cell r="E2668" t="str">
            <v>الرابعة</v>
          </cell>
          <cell r="F2668" t="str">
            <v/>
          </cell>
        </row>
        <row r="2669">
          <cell r="A2669">
            <v>525429</v>
          </cell>
          <cell r="B2669" t="str">
            <v>ناريمان سليمان</v>
          </cell>
          <cell r="C2669" t="str">
            <v>ميمون</v>
          </cell>
          <cell r="D2669" t="str">
            <v>حنان</v>
          </cell>
          <cell r="E2669" t="str">
            <v>الثا نية</v>
          </cell>
          <cell r="F2669" t="str">
            <v/>
          </cell>
        </row>
        <row r="2670">
          <cell r="A2670">
            <v>525430</v>
          </cell>
          <cell r="B2670" t="str">
            <v>ناريمان محمد</v>
          </cell>
          <cell r="C2670" t="str">
            <v>عيسى</v>
          </cell>
          <cell r="D2670" t="str">
            <v>تمام</v>
          </cell>
          <cell r="E2670" t="str">
            <v>الثا نية</v>
          </cell>
          <cell r="F2670" t="str">
            <v/>
          </cell>
        </row>
        <row r="2671">
          <cell r="A2671">
            <v>525431</v>
          </cell>
          <cell r="B2671" t="str">
            <v>نانسي غوكه</v>
          </cell>
          <cell r="C2671" t="str">
            <v>فاضل</v>
          </cell>
          <cell r="D2671" t="str">
            <v>سوسن</v>
          </cell>
          <cell r="E2671" t="str">
            <v>الثاتية</v>
          </cell>
          <cell r="F2671" t="str">
            <v/>
          </cell>
        </row>
        <row r="2672">
          <cell r="A2672">
            <v>525432</v>
          </cell>
          <cell r="B2672" t="str">
            <v>ناهد كنو</v>
          </cell>
          <cell r="C2672" t="str">
            <v>عبد المجيد</v>
          </cell>
          <cell r="D2672" t="str">
            <v>نجوى</v>
          </cell>
          <cell r="E2672" t="str">
            <v>الثالثة</v>
          </cell>
          <cell r="F2672" t="str">
            <v/>
          </cell>
        </row>
        <row r="2673">
          <cell r="A2673">
            <v>525433</v>
          </cell>
          <cell r="B2673" t="str">
            <v>ناهدة الذياب</v>
          </cell>
          <cell r="C2673" t="str">
            <v>احمد</v>
          </cell>
          <cell r="D2673" t="str">
            <v>لمعان</v>
          </cell>
          <cell r="E2673" t="str">
            <v>الرابعة</v>
          </cell>
          <cell r="F2673" t="str">
            <v/>
          </cell>
        </row>
        <row r="2674">
          <cell r="A2674">
            <v>525438</v>
          </cell>
          <cell r="B2674" t="str">
            <v>نجلاء حمود</v>
          </cell>
          <cell r="C2674" t="str">
            <v>احمد</v>
          </cell>
          <cell r="D2674" t="str">
            <v>مريم</v>
          </cell>
          <cell r="E2674" t="str">
            <v>الرابعة</v>
          </cell>
          <cell r="F2674" t="str">
            <v/>
          </cell>
        </row>
        <row r="2675">
          <cell r="A2675">
            <v>525439</v>
          </cell>
          <cell r="B2675" t="str">
            <v>نجلاء شهاب</v>
          </cell>
          <cell r="C2675" t="str">
            <v>راتب</v>
          </cell>
          <cell r="D2675" t="str">
            <v>ليلى</v>
          </cell>
          <cell r="E2675" t="str">
            <v>الثاتية</v>
          </cell>
          <cell r="F2675" t="str">
            <v/>
          </cell>
        </row>
        <row r="2676">
          <cell r="A2676">
            <v>525444</v>
          </cell>
          <cell r="B2676" t="str">
            <v>ندى الحراكي</v>
          </cell>
          <cell r="C2676" t="str">
            <v>احمد</v>
          </cell>
          <cell r="D2676" t="str">
            <v>فاطمة</v>
          </cell>
          <cell r="E2676" t="str">
            <v>الثالثة</v>
          </cell>
          <cell r="F2676" t="str">
            <v/>
          </cell>
        </row>
        <row r="2677">
          <cell r="A2677">
            <v>525445</v>
          </cell>
          <cell r="B2677" t="str">
            <v>ندى المصري</v>
          </cell>
          <cell r="C2677" t="str">
            <v>حجازي</v>
          </cell>
          <cell r="D2677" t="str">
            <v>جميلة</v>
          </cell>
          <cell r="E2677" t="str">
            <v>الثالثة</v>
          </cell>
          <cell r="F2677" t="str">
            <v/>
          </cell>
        </row>
        <row r="2678">
          <cell r="A2678">
            <v>525446</v>
          </cell>
          <cell r="B2678" t="str">
            <v>ندى حماده</v>
          </cell>
          <cell r="C2678" t="str">
            <v>محمدديب</v>
          </cell>
          <cell r="D2678" t="str">
            <v>رفيقة</v>
          </cell>
          <cell r="E2678" t="str">
            <v>الرابعة</v>
          </cell>
          <cell r="F2678" t="str">
            <v/>
          </cell>
        </row>
        <row r="2679">
          <cell r="A2679">
            <v>525449</v>
          </cell>
          <cell r="B2679" t="str">
            <v>نرمين الجرب</v>
          </cell>
          <cell r="C2679" t="str">
            <v>احمد</v>
          </cell>
          <cell r="D2679" t="str">
            <v>رغدة</v>
          </cell>
          <cell r="E2679" t="str">
            <v>الثالثة</v>
          </cell>
          <cell r="F2679" t="str">
            <v/>
          </cell>
        </row>
        <row r="2680">
          <cell r="A2680">
            <v>525450</v>
          </cell>
          <cell r="B2680" t="str">
            <v>نرمين الحلبي</v>
          </cell>
          <cell r="C2680" t="str">
            <v>عبدالرزاق</v>
          </cell>
          <cell r="D2680" t="str">
            <v>كوثر</v>
          </cell>
          <cell r="E2680" t="str">
            <v>الثالثة</v>
          </cell>
          <cell r="F2680" t="str">
            <v/>
          </cell>
        </row>
        <row r="2681">
          <cell r="A2681">
            <v>525455</v>
          </cell>
          <cell r="B2681" t="str">
            <v>نسرين الدكاك</v>
          </cell>
          <cell r="C2681" t="str">
            <v>طالب</v>
          </cell>
          <cell r="D2681" t="str">
            <v>نجاح</v>
          </cell>
          <cell r="E2681" t="str">
            <v>الثا نية</v>
          </cell>
          <cell r="F2681" t="str">
            <v/>
          </cell>
        </row>
        <row r="2682">
          <cell r="A2682">
            <v>525456</v>
          </cell>
          <cell r="B2682" t="str">
            <v>نسرين الزعبي</v>
          </cell>
          <cell r="C2682" t="str">
            <v>عبدالرحمن</v>
          </cell>
          <cell r="D2682" t="str">
            <v>نجمه</v>
          </cell>
          <cell r="E2682" t="str">
            <v>الثاتية</v>
          </cell>
          <cell r="F2682" t="str">
            <v/>
          </cell>
        </row>
        <row r="2683">
          <cell r="A2683">
            <v>525458</v>
          </cell>
          <cell r="B2683" t="str">
            <v>نسرين ساري</v>
          </cell>
          <cell r="C2683" t="str">
            <v>عبد الباسط</v>
          </cell>
          <cell r="D2683" t="str">
            <v/>
          </cell>
          <cell r="E2683" t="str">
            <v>الثا نية</v>
          </cell>
          <cell r="F2683" t="str">
            <v/>
          </cell>
        </row>
        <row r="2684">
          <cell r="A2684">
            <v>525459</v>
          </cell>
          <cell r="B2684" t="str">
            <v>نسرين شلدح</v>
          </cell>
          <cell r="C2684" t="str">
            <v>حمدو</v>
          </cell>
          <cell r="D2684" t="str">
            <v>سميرة</v>
          </cell>
          <cell r="E2684" t="str">
            <v>الثالثة</v>
          </cell>
          <cell r="F2684" t="str">
            <v/>
          </cell>
        </row>
        <row r="2685">
          <cell r="A2685">
            <v>525460</v>
          </cell>
          <cell r="B2685" t="str">
            <v>نسرين صنديد</v>
          </cell>
          <cell r="C2685" t="str">
            <v>يوسف</v>
          </cell>
          <cell r="D2685" t="str">
            <v>زبيدة</v>
          </cell>
          <cell r="E2685" t="str">
            <v>الرابعة</v>
          </cell>
          <cell r="F2685" t="str">
            <v/>
          </cell>
        </row>
        <row r="2686">
          <cell r="A2686">
            <v>525461</v>
          </cell>
          <cell r="B2686" t="str">
            <v>نسرين عباس</v>
          </cell>
          <cell r="C2686" t="str">
            <v>علي</v>
          </cell>
          <cell r="D2686" t="str">
            <v>فوزة</v>
          </cell>
          <cell r="E2686" t="str">
            <v>الثا نية</v>
          </cell>
          <cell r="F2686" t="str">
            <v/>
          </cell>
        </row>
        <row r="2687">
          <cell r="A2687">
            <v>525463</v>
          </cell>
          <cell r="B2687" t="str">
            <v>نسرين نجم الدين</v>
          </cell>
          <cell r="C2687" t="str">
            <v>محمود</v>
          </cell>
          <cell r="D2687" t="str">
            <v>سميرة</v>
          </cell>
          <cell r="E2687" t="str">
            <v>الرابعة</v>
          </cell>
          <cell r="F2687" t="str">
            <v/>
          </cell>
        </row>
        <row r="2688">
          <cell r="A2688">
            <v>525464</v>
          </cell>
          <cell r="B2688" t="str">
            <v>نشأت شهيب</v>
          </cell>
          <cell r="C2688" t="str">
            <v>معذي</v>
          </cell>
          <cell r="D2688" t="str">
            <v>فتنه</v>
          </cell>
          <cell r="E2688" t="str">
            <v>الثاتية</v>
          </cell>
          <cell r="F2688" t="str">
            <v/>
          </cell>
        </row>
        <row r="2689">
          <cell r="A2689">
            <v>525466</v>
          </cell>
          <cell r="B2689" t="str">
            <v>نضال دواه</v>
          </cell>
          <cell r="C2689" t="str">
            <v>محمد</v>
          </cell>
          <cell r="D2689" t="str">
            <v>افتخار</v>
          </cell>
          <cell r="E2689" t="str">
            <v>الثاتية</v>
          </cell>
          <cell r="F2689" t="str">
            <v/>
          </cell>
        </row>
        <row r="2690">
          <cell r="A2690">
            <v>525468</v>
          </cell>
          <cell r="B2690" t="str">
            <v>نغم عبدالخالق</v>
          </cell>
          <cell r="C2690" t="str">
            <v>فوزي</v>
          </cell>
          <cell r="D2690" t="str">
            <v>نزيرة</v>
          </cell>
          <cell r="E2690" t="str">
            <v>الثا نية</v>
          </cell>
          <cell r="F2690" t="str">
            <v/>
          </cell>
        </row>
        <row r="2691">
          <cell r="A2691">
            <v>525469</v>
          </cell>
          <cell r="B2691" t="str">
            <v>نغم قسام</v>
          </cell>
          <cell r="C2691" t="str">
            <v>فوزات</v>
          </cell>
          <cell r="D2691" t="str">
            <v>منى</v>
          </cell>
          <cell r="E2691" t="str">
            <v>الثاتية</v>
          </cell>
          <cell r="F2691" t="str">
            <v/>
          </cell>
        </row>
        <row r="2692">
          <cell r="A2692">
            <v>525471</v>
          </cell>
          <cell r="B2692" t="str">
            <v>نهله الملط</v>
          </cell>
          <cell r="C2692" t="str">
            <v>زهير</v>
          </cell>
          <cell r="D2692" t="str">
            <v>سلام</v>
          </cell>
          <cell r="E2692" t="str">
            <v>الرابعة</v>
          </cell>
          <cell r="F2692" t="str">
            <v/>
          </cell>
        </row>
        <row r="2693">
          <cell r="A2693">
            <v>525472</v>
          </cell>
          <cell r="B2693" t="str">
            <v>نهله طالب</v>
          </cell>
          <cell r="C2693" t="str">
            <v>أكرم</v>
          </cell>
          <cell r="D2693" t="str">
            <v>وفيقة</v>
          </cell>
          <cell r="E2693" t="str">
            <v>الثا نية</v>
          </cell>
          <cell r="F2693" t="str">
            <v/>
          </cell>
        </row>
        <row r="2694">
          <cell r="A2694">
            <v>525476</v>
          </cell>
          <cell r="B2694" t="str">
            <v>نوال الحسين العابد</v>
          </cell>
          <cell r="C2694" t="str">
            <v>رحمان</v>
          </cell>
          <cell r="D2694" t="str">
            <v>كافيه</v>
          </cell>
          <cell r="E2694" t="str">
            <v>الرابعة</v>
          </cell>
          <cell r="F2694" t="str">
            <v/>
          </cell>
        </row>
        <row r="2695">
          <cell r="A2695">
            <v>525477</v>
          </cell>
          <cell r="B2695" t="str">
            <v>نور ابو الدهب</v>
          </cell>
          <cell r="C2695" t="str">
            <v>خالد</v>
          </cell>
          <cell r="D2695" t="str">
            <v>سحر</v>
          </cell>
          <cell r="E2695" t="str">
            <v>الرابعة</v>
          </cell>
          <cell r="F2695" t="str">
            <v/>
          </cell>
        </row>
        <row r="2696">
          <cell r="A2696">
            <v>525479</v>
          </cell>
          <cell r="B2696" t="str">
            <v>نور ابوعساف</v>
          </cell>
          <cell r="C2696" t="str">
            <v>هاني</v>
          </cell>
          <cell r="D2696" t="str">
            <v>انصاف</v>
          </cell>
          <cell r="E2696" t="str">
            <v>الربعة حديث</v>
          </cell>
          <cell r="F2696" t="str">
            <v/>
          </cell>
        </row>
        <row r="2697">
          <cell r="A2697">
            <v>525480</v>
          </cell>
          <cell r="B2697" t="str">
            <v>نور البشير</v>
          </cell>
          <cell r="C2697" t="str">
            <v>محمدعيد</v>
          </cell>
          <cell r="D2697" t="str">
            <v>انعام</v>
          </cell>
          <cell r="E2697" t="str">
            <v>الرابعة</v>
          </cell>
          <cell r="F2697" t="str">
            <v/>
          </cell>
        </row>
        <row r="2698">
          <cell r="A2698">
            <v>525481</v>
          </cell>
          <cell r="B2698" t="str">
            <v>نور الحبوس</v>
          </cell>
          <cell r="C2698" t="str">
            <v>زياد</v>
          </cell>
          <cell r="D2698" t="str">
            <v>فاطمة</v>
          </cell>
          <cell r="E2698" t="str">
            <v>الربعة حديث</v>
          </cell>
          <cell r="F2698" t="str">
            <v/>
          </cell>
        </row>
        <row r="2699">
          <cell r="A2699">
            <v>525482</v>
          </cell>
          <cell r="B2699" t="str">
            <v>نور الحلاق</v>
          </cell>
          <cell r="C2699" t="str">
            <v>مصطفى</v>
          </cell>
          <cell r="D2699" t="str">
            <v>فاطمة</v>
          </cell>
          <cell r="E2699" t="str">
            <v>الثالثة</v>
          </cell>
          <cell r="F2699" t="str">
            <v/>
          </cell>
        </row>
        <row r="2700">
          <cell r="A2700">
            <v>525483</v>
          </cell>
          <cell r="B2700" t="str">
            <v>نور الحلبي</v>
          </cell>
          <cell r="C2700" t="str">
            <v>مفيد</v>
          </cell>
          <cell r="D2700" t="str">
            <v>هيام</v>
          </cell>
          <cell r="E2700" t="str">
            <v>الثالثة</v>
          </cell>
          <cell r="F2700" t="str">
            <v/>
          </cell>
        </row>
        <row r="2701">
          <cell r="A2701">
            <v>525485</v>
          </cell>
          <cell r="B2701" t="str">
            <v>نور الرفاعي</v>
          </cell>
          <cell r="C2701" t="str">
            <v>محمد رضوان</v>
          </cell>
          <cell r="D2701" t="str">
            <v>سمر</v>
          </cell>
          <cell r="E2701" t="str">
            <v>الثالثة</v>
          </cell>
          <cell r="F2701" t="str">
            <v/>
          </cell>
        </row>
        <row r="2702">
          <cell r="A2702">
            <v>525488</v>
          </cell>
          <cell r="B2702" t="str">
            <v>نور الشركة</v>
          </cell>
          <cell r="C2702" t="str">
            <v>عماد</v>
          </cell>
          <cell r="D2702" t="str">
            <v>زهور</v>
          </cell>
          <cell r="E2702" t="str">
            <v>الثا نية</v>
          </cell>
          <cell r="F2702" t="str">
            <v/>
          </cell>
        </row>
        <row r="2703">
          <cell r="A2703">
            <v>525489</v>
          </cell>
          <cell r="B2703" t="str">
            <v>نو رالشيخ</v>
          </cell>
          <cell r="C2703" t="str">
            <v>انور</v>
          </cell>
          <cell r="D2703" t="str">
            <v>رباب</v>
          </cell>
          <cell r="E2703" t="str">
            <v>الرابعة</v>
          </cell>
          <cell r="F2703" t="str">
            <v/>
          </cell>
        </row>
        <row r="2704">
          <cell r="A2704">
            <v>525490</v>
          </cell>
          <cell r="B2704" t="str">
            <v>نور العقيلي</v>
          </cell>
          <cell r="C2704" t="str">
            <v>ياسر</v>
          </cell>
          <cell r="D2704" t="str">
            <v>امنه</v>
          </cell>
          <cell r="E2704" t="str">
            <v>الاولى</v>
          </cell>
          <cell r="F2704" t="str">
            <v/>
          </cell>
        </row>
        <row r="2705">
          <cell r="A2705">
            <v>525491</v>
          </cell>
          <cell r="B2705" t="str">
            <v>نور العمد</v>
          </cell>
          <cell r="C2705" t="str">
            <v>علي</v>
          </cell>
          <cell r="D2705" t="str">
            <v>عائشه</v>
          </cell>
          <cell r="E2705" t="str">
            <v>الرابعة</v>
          </cell>
          <cell r="F2705" t="str">
            <v/>
          </cell>
        </row>
        <row r="2706">
          <cell r="A2706">
            <v>525492</v>
          </cell>
          <cell r="B2706" t="str">
            <v>نور العودة الله</v>
          </cell>
          <cell r="C2706" t="str">
            <v>فهد</v>
          </cell>
          <cell r="D2706" t="str">
            <v/>
          </cell>
          <cell r="E2706" t="str">
            <v>الثا نية</v>
          </cell>
          <cell r="F2706" t="str">
            <v/>
          </cell>
        </row>
        <row r="2707">
          <cell r="A2707">
            <v>525493</v>
          </cell>
          <cell r="B2707" t="str">
            <v>نور القضماني</v>
          </cell>
          <cell r="C2707" t="str">
            <v>توفيق</v>
          </cell>
          <cell r="D2707" t="str">
            <v>فيزة</v>
          </cell>
          <cell r="E2707" t="str">
            <v>الرابعة</v>
          </cell>
          <cell r="F2707" t="str">
            <v/>
          </cell>
        </row>
        <row r="2708">
          <cell r="A2708">
            <v>525496</v>
          </cell>
          <cell r="B2708" t="str">
            <v>نور الهدى بكر</v>
          </cell>
          <cell r="C2708" t="str">
            <v>خالد</v>
          </cell>
          <cell r="D2708" t="str">
            <v>هند</v>
          </cell>
          <cell r="E2708" t="str">
            <v>الثاتية</v>
          </cell>
          <cell r="F2708" t="str">
            <v/>
          </cell>
        </row>
        <row r="2709">
          <cell r="A2709">
            <v>525497</v>
          </cell>
          <cell r="B2709" t="str">
            <v>نور الهدى فيومي</v>
          </cell>
          <cell r="C2709" t="str">
            <v>عدنان</v>
          </cell>
          <cell r="D2709" t="str">
            <v>نجاح</v>
          </cell>
          <cell r="E2709" t="str">
            <v>الثا نية</v>
          </cell>
          <cell r="F2709" t="str">
            <v/>
          </cell>
        </row>
        <row r="2710">
          <cell r="A2710">
            <v>525498</v>
          </cell>
          <cell r="B2710" t="str">
            <v>نور الهوارنه</v>
          </cell>
          <cell r="C2710" t="str">
            <v>سليمان</v>
          </cell>
          <cell r="D2710" t="str">
            <v>اعتدال</v>
          </cell>
          <cell r="E2710" t="str">
            <v>الرابعة</v>
          </cell>
          <cell r="F2710" t="str">
            <v/>
          </cell>
        </row>
        <row r="2711">
          <cell r="A2711">
            <v>525499</v>
          </cell>
          <cell r="B2711" t="str">
            <v>نور بركه</v>
          </cell>
          <cell r="C2711" t="str">
            <v>نواف</v>
          </cell>
          <cell r="D2711" t="str">
            <v>اقبال</v>
          </cell>
          <cell r="E2711" t="str">
            <v>الرابعة</v>
          </cell>
          <cell r="F2711" t="str">
            <v/>
          </cell>
        </row>
        <row r="2712">
          <cell r="A2712">
            <v>525500</v>
          </cell>
          <cell r="B2712" t="str">
            <v>نور بلال</v>
          </cell>
          <cell r="C2712" t="str">
            <v>وليد</v>
          </cell>
          <cell r="D2712" t="str">
            <v>ابتسام</v>
          </cell>
          <cell r="E2712" t="str">
            <v>الرابعة</v>
          </cell>
          <cell r="F2712" t="str">
            <v/>
          </cell>
        </row>
        <row r="2713">
          <cell r="A2713">
            <v>525501</v>
          </cell>
          <cell r="B2713" t="str">
            <v>نور جاموس</v>
          </cell>
          <cell r="C2713" t="str">
            <v>محمد</v>
          </cell>
          <cell r="D2713" t="str">
            <v>منا</v>
          </cell>
          <cell r="E2713" t="str">
            <v>الثالثة</v>
          </cell>
          <cell r="F2713" t="str">
            <v/>
          </cell>
        </row>
        <row r="2714">
          <cell r="A2714">
            <v>525503</v>
          </cell>
          <cell r="B2714" t="str">
            <v>نور حاج محمود</v>
          </cell>
          <cell r="C2714" t="str">
            <v>سمير</v>
          </cell>
          <cell r="D2714" t="str">
            <v>يسرى</v>
          </cell>
          <cell r="E2714" t="str">
            <v>الرابعة</v>
          </cell>
          <cell r="F2714" t="str">
            <v/>
          </cell>
        </row>
        <row r="2715">
          <cell r="A2715">
            <v>525504</v>
          </cell>
          <cell r="B2715" t="str">
            <v>نور حيدر</v>
          </cell>
          <cell r="C2715" t="str">
            <v>سامر</v>
          </cell>
          <cell r="D2715" t="str">
            <v>سمر</v>
          </cell>
          <cell r="E2715" t="str">
            <v>الثاتية</v>
          </cell>
          <cell r="F2715" t="str">
            <v/>
          </cell>
        </row>
        <row r="2716">
          <cell r="A2716">
            <v>525508</v>
          </cell>
          <cell r="B2716" t="str">
            <v>نور سلمان</v>
          </cell>
          <cell r="C2716" t="str">
            <v>علي</v>
          </cell>
          <cell r="D2716" t="str">
            <v>فكرية</v>
          </cell>
          <cell r="E2716" t="str">
            <v>الرابعة</v>
          </cell>
          <cell r="F2716" t="str">
            <v/>
          </cell>
        </row>
        <row r="2717">
          <cell r="A2717">
            <v>525513</v>
          </cell>
          <cell r="B2717" t="str">
            <v>نور محلول</v>
          </cell>
          <cell r="C2717" t="str">
            <v>محمد</v>
          </cell>
          <cell r="D2717" t="str">
            <v>هيام</v>
          </cell>
          <cell r="E2717" t="str">
            <v>الثا نية</v>
          </cell>
          <cell r="F2717" t="str">
            <v/>
          </cell>
        </row>
        <row r="2718">
          <cell r="A2718">
            <v>525514</v>
          </cell>
          <cell r="B2718" t="str">
            <v>نور محمد</v>
          </cell>
          <cell r="C2718" t="str">
            <v>محمد</v>
          </cell>
          <cell r="D2718" t="str">
            <v>ميساء</v>
          </cell>
          <cell r="E2718" t="str">
            <v>الثاتية</v>
          </cell>
          <cell r="F2718" t="str">
            <v/>
          </cell>
        </row>
        <row r="2719">
          <cell r="A2719">
            <v>525517</v>
          </cell>
          <cell r="B2719" t="str">
            <v>نور محي الدين</v>
          </cell>
          <cell r="C2719" t="str">
            <v>فاروق</v>
          </cell>
          <cell r="D2719" t="str">
            <v>امنه</v>
          </cell>
          <cell r="E2719" t="str">
            <v>الثاتية</v>
          </cell>
          <cell r="F2719" t="str">
            <v/>
          </cell>
        </row>
        <row r="2720">
          <cell r="A2720">
            <v>525519</v>
          </cell>
          <cell r="B2720" t="str">
            <v>نور نجم</v>
          </cell>
          <cell r="C2720" t="str">
            <v>حمود</v>
          </cell>
          <cell r="D2720" t="str">
            <v>ربيعه</v>
          </cell>
          <cell r="E2720" t="str">
            <v>الثا نية</v>
          </cell>
          <cell r="F2720" t="str">
            <v/>
          </cell>
        </row>
        <row r="2721">
          <cell r="A2721">
            <v>525521</v>
          </cell>
          <cell r="B2721" t="str">
            <v>نور نضر</v>
          </cell>
          <cell r="C2721" t="str">
            <v>سيف الدين</v>
          </cell>
          <cell r="D2721" t="str">
            <v>ميسون</v>
          </cell>
          <cell r="E2721" t="str">
            <v>الرابعة</v>
          </cell>
          <cell r="F2721" t="str">
            <v/>
          </cell>
        </row>
        <row r="2722">
          <cell r="A2722">
            <v>525524</v>
          </cell>
          <cell r="B2722" t="str">
            <v>نورالهدى الصمادي</v>
          </cell>
          <cell r="C2722" t="str">
            <v>هشام</v>
          </cell>
          <cell r="D2722" t="str">
            <v>منى</v>
          </cell>
          <cell r="E2722" t="str">
            <v>الثالثة</v>
          </cell>
          <cell r="F2722" t="str">
            <v/>
          </cell>
        </row>
        <row r="2723">
          <cell r="A2723">
            <v>525526</v>
          </cell>
          <cell r="B2723" t="str">
            <v>نورالهدى فضل الله</v>
          </cell>
          <cell r="C2723" t="str">
            <v>محمد</v>
          </cell>
          <cell r="D2723" t="str">
            <v>هدى</v>
          </cell>
          <cell r="E2723" t="str">
            <v>الثالثة</v>
          </cell>
          <cell r="F2723" t="str">
            <v/>
          </cell>
        </row>
        <row r="2724">
          <cell r="A2724">
            <v>525527</v>
          </cell>
          <cell r="B2724" t="str">
            <v>نورجين بلال</v>
          </cell>
          <cell r="C2724" t="str">
            <v>محمد علي</v>
          </cell>
          <cell r="D2724" t="str">
            <v>فريده</v>
          </cell>
          <cell r="E2724" t="str">
            <v>الرابعة</v>
          </cell>
          <cell r="F2724" t="str">
            <v/>
          </cell>
        </row>
        <row r="2725">
          <cell r="A2725">
            <v>525530</v>
          </cell>
          <cell r="B2725" t="str">
            <v>نوره سمونه</v>
          </cell>
          <cell r="C2725" t="str">
            <v>عبدو</v>
          </cell>
          <cell r="D2725" t="str">
            <v>اسيمه</v>
          </cell>
          <cell r="E2725" t="str">
            <v>الرابعة</v>
          </cell>
          <cell r="F2725" t="str">
            <v/>
          </cell>
        </row>
        <row r="2726">
          <cell r="A2726">
            <v>525531</v>
          </cell>
          <cell r="B2726" t="str">
            <v>نوره عبدالله</v>
          </cell>
          <cell r="C2726" t="str">
            <v>أمين</v>
          </cell>
          <cell r="D2726" t="str">
            <v>منيره</v>
          </cell>
          <cell r="E2726" t="str">
            <v>الثالثة</v>
          </cell>
          <cell r="F2726" t="str">
            <v/>
          </cell>
        </row>
        <row r="2727">
          <cell r="A2727">
            <v>525532</v>
          </cell>
          <cell r="B2727" t="str">
            <v>نورهان اليوسف</v>
          </cell>
          <cell r="C2727" t="str">
            <v>بسام</v>
          </cell>
          <cell r="D2727" t="str">
            <v>عبير</v>
          </cell>
          <cell r="E2727" t="str">
            <v>الاولى</v>
          </cell>
          <cell r="F2727" t="str">
            <v/>
          </cell>
        </row>
        <row r="2728">
          <cell r="A2728">
            <v>525533</v>
          </cell>
          <cell r="B2728" t="str">
            <v>نويل ميدع</v>
          </cell>
          <cell r="C2728" t="str">
            <v>الياس</v>
          </cell>
          <cell r="D2728" t="str">
            <v>غاده</v>
          </cell>
          <cell r="E2728" t="str">
            <v>الثالثة</v>
          </cell>
          <cell r="F2728" t="str">
            <v/>
          </cell>
        </row>
        <row r="2729">
          <cell r="A2729">
            <v>525535</v>
          </cell>
          <cell r="B2729" t="str">
            <v>نيرمان خضره</v>
          </cell>
          <cell r="C2729" t="str">
            <v>ناجح</v>
          </cell>
          <cell r="D2729" t="str">
            <v>ندوة</v>
          </cell>
          <cell r="E2729" t="str">
            <v>الرابعة</v>
          </cell>
          <cell r="F2729" t="str">
            <v/>
          </cell>
        </row>
        <row r="2730">
          <cell r="A2730">
            <v>525536</v>
          </cell>
          <cell r="B2730" t="str">
            <v>نيفين الفقير</v>
          </cell>
          <cell r="C2730" t="str">
            <v>عماد</v>
          </cell>
          <cell r="D2730" t="str">
            <v>مها</v>
          </cell>
          <cell r="E2730" t="str">
            <v>الرابعة</v>
          </cell>
          <cell r="F2730" t="str">
            <v/>
          </cell>
        </row>
        <row r="2731">
          <cell r="A2731">
            <v>525539</v>
          </cell>
          <cell r="B2731" t="str">
            <v>هاله سعادة</v>
          </cell>
          <cell r="C2731" t="str">
            <v>عدنان</v>
          </cell>
          <cell r="D2731" t="str">
            <v>ابتسام</v>
          </cell>
          <cell r="E2731" t="str">
            <v>الثالثة</v>
          </cell>
          <cell r="F2731" t="str">
            <v/>
          </cell>
        </row>
        <row r="2732">
          <cell r="A2732">
            <v>525541</v>
          </cell>
          <cell r="B2732" t="str">
            <v>هانية الخطيب</v>
          </cell>
          <cell r="C2732" t="str">
            <v>بهاء الدين</v>
          </cell>
          <cell r="D2732" t="str">
            <v>فريال</v>
          </cell>
          <cell r="E2732" t="str">
            <v>الثالثة</v>
          </cell>
          <cell r="F2732" t="str">
            <v/>
          </cell>
        </row>
        <row r="2733">
          <cell r="A2733">
            <v>525543</v>
          </cell>
          <cell r="B2733" t="str">
            <v>هبا خلوف</v>
          </cell>
          <cell r="C2733" t="str">
            <v>لورنس</v>
          </cell>
          <cell r="D2733" t="str">
            <v>لما</v>
          </cell>
          <cell r="E2733" t="str">
            <v>الثالثة</v>
          </cell>
          <cell r="F2733" t="str">
            <v/>
          </cell>
        </row>
        <row r="2734">
          <cell r="A2734">
            <v>525545</v>
          </cell>
          <cell r="B2734" t="str">
            <v>هبة شعيب</v>
          </cell>
          <cell r="C2734" t="str">
            <v>محمدسليم</v>
          </cell>
          <cell r="D2734" t="str">
            <v>قمر</v>
          </cell>
          <cell r="E2734" t="str">
            <v>الثاتية</v>
          </cell>
          <cell r="F2734" t="str">
            <v/>
          </cell>
        </row>
        <row r="2735">
          <cell r="A2735">
            <v>525547</v>
          </cell>
          <cell r="B2735" t="str">
            <v>هبه الايوبي</v>
          </cell>
          <cell r="C2735" t="str">
            <v xml:space="preserve">صلاح الدين </v>
          </cell>
          <cell r="D2735" t="str">
            <v>امينه</v>
          </cell>
          <cell r="E2735" t="str">
            <v>الثالثة</v>
          </cell>
          <cell r="F2735" t="str">
            <v/>
          </cell>
        </row>
        <row r="2736">
          <cell r="A2736">
            <v>525548</v>
          </cell>
          <cell r="B2736" t="str">
            <v>هبه البحش</v>
          </cell>
          <cell r="C2736" t="str">
            <v>عدنان</v>
          </cell>
          <cell r="D2736" t="str">
            <v>عبيده</v>
          </cell>
          <cell r="E2736" t="str">
            <v>الثا نية</v>
          </cell>
          <cell r="F2736" t="str">
            <v/>
          </cell>
        </row>
        <row r="2737">
          <cell r="A2737">
            <v>525550</v>
          </cell>
          <cell r="B2737" t="str">
            <v>هبه الخضر</v>
          </cell>
          <cell r="C2737" t="str">
            <v>عيد</v>
          </cell>
          <cell r="D2737" t="str">
            <v>مها</v>
          </cell>
          <cell r="E2737" t="str">
            <v>الرابعة</v>
          </cell>
          <cell r="F2737" t="str">
            <v/>
          </cell>
        </row>
        <row r="2738">
          <cell r="A2738">
            <v>525554</v>
          </cell>
          <cell r="B2738" t="str">
            <v>هبه حسن</v>
          </cell>
          <cell r="C2738" t="str">
            <v>ابراهيم</v>
          </cell>
          <cell r="D2738" t="str">
            <v>رهام</v>
          </cell>
          <cell r="E2738" t="str">
            <v>الثالثة</v>
          </cell>
          <cell r="F2738" t="str">
            <v/>
          </cell>
        </row>
        <row r="2739">
          <cell r="A2739">
            <v>525555</v>
          </cell>
          <cell r="B2739" t="str">
            <v>هبه شخاشيرو</v>
          </cell>
          <cell r="C2739" t="str">
            <v>محمددياب</v>
          </cell>
          <cell r="D2739" t="str">
            <v>هديه</v>
          </cell>
          <cell r="E2739" t="str">
            <v>الثاتية</v>
          </cell>
          <cell r="F2739" t="str">
            <v/>
          </cell>
        </row>
        <row r="2740">
          <cell r="A2740">
            <v>525556</v>
          </cell>
          <cell r="B2740" t="str">
            <v>هبه عبدالهادي</v>
          </cell>
          <cell r="C2740" t="str">
            <v>سامر</v>
          </cell>
          <cell r="D2740" t="str">
            <v>منى</v>
          </cell>
          <cell r="E2740" t="str">
            <v>الرابعة</v>
          </cell>
          <cell r="F2740" t="str">
            <v/>
          </cell>
        </row>
        <row r="2741">
          <cell r="A2741">
            <v>525557</v>
          </cell>
          <cell r="B2741" t="str">
            <v>هبه علما</v>
          </cell>
          <cell r="C2741" t="str">
            <v>تحسين</v>
          </cell>
          <cell r="D2741" t="str">
            <v>رغداء</v>
          </cell>
          <cell r="E2741" t="str">
            <v>الثا نية</v>
          </cell>
          <cell r="F2741" t="str">
            <v/>
          </cell>
        </row>
        <row r="2742">
          <cell r="A2742">
            <v>525560</v>
          </cell>
          <cell r="B2742" t="str">
            <v>هدى ابو مراد ابوراس</v>
          </cell>
          <cell r="C2742" t="str">
            <v>حمد</v>
          </cell>
          <cell r="D2742" t="str">
            <v>الهام</v>
          </cell>
          <cell r="E2742" t="str">
            <v>الرابعة</v>
          </cell>
          <cell r="F2742" t="str">
            <v/>
          </cell>
        </row>
        <row r="2743">
          <cell r="A2743">
            <v>525562</v>
          </cell>
          <cell r="B2743" t="str">
            <v>هدى الدراخ</v>
          </cell>
          <cell r="C2743" t="str">
            <v>ثابت</v>
          </cell>
          <cell r="D2743" t="str">
            <v>روضه</v>
          </cell>
          <cell r="E2743" t="str">
            <v>الاولى</v>
          </cell>
          <cell r="F2743" t="str">
            <v/>
          </cell>
        </row>
        <row r="2744">
          <cell r="A2744">
            <v>525565</v>
          </cell>
          <cell r="B2744" t="str">
            <v>هدى المطر</v>
          </cell>
          <cell r="C2744" t="str">
            <v>محمدخير</v>
          </cell>
          <cell r="D2744" t="str">
            <v>وفاء</v>
          </cell>
          <cell r="E2744" t="str">
            <v>الثالثة</v>
          </cell>
          <cell r="F2744" t="str">
            <v/>
          </cell>
        </row>
        <row r="2745">
          <cell r="A2745">
            <v>525566</v>
          </cell>
          <cell r="B2745" t="str">
            <v>هدى الناصر</v>
          </cell>
          <cell r="C2745" t="str">
            <v>شريف</v>
          </cell>
          <cell r="D2745" t="str">
            <v>زغيه</v>
          </cell>
          <cell r="E2745" t="str">
            <v>الرابعة</v>
          </cell>
          <cell r="F2745" t="str">
            <v/>
          </cell>
        </row>
        <row r="2746">
          <cell r="A2746">
            <v>525568</v>
          </cell>
          <cell r="B2746" t="str">
            <v>هدى درويش</v>
          </cell>
          <cell r="C2746" t="str">
            <v>اسامة</v>
          </cell>
          <cell r="D2746" t="str">
            <v>مؤمنه</v>
          </cell>
          <cell r="E2746" t="str">
            <v>الرابعة</v>
          </cell>
          <cell r="F2746" t="str">
            <v/>
          </cell>
        </row>
        <row r="2747">
          <cell r="A2747">
            <v>525569</v>
          </cell>
          <cell r="B2747" t="str">
            <v>هدى صالح</v>
          </cell>
          <cell r="C2747" t="str">
            <v>عبده</v>
          </cell>
          <cell r="D2747" t="str">
            <v>فاطمه</v>
          </cell>
          <cell r="E2747" t="str">
            <v>الرابعة</v>
          </cell>
          <cell r="F2747" t="str">
            <v/>
          </cell>
        </row>
        <row r="2748">
          <cell r="A2748">
            <v>525573</v>
          </cell>
          <cell r="B2748" t="str">
            <v>هدى كرام</v>
          </cell>
          <cell r="C2748" t="str">
            <v>احمد</v>
          </cell>
          <cell r="D2748" t="str">
            <v/>
          </cell>
          <cell r="E2748" t="str">
            <v>الثاتية</v>
          </cell>
          <cell r="F2748" t="str">
            <v/>
          </cell>
        </row>
        <row r="2749">
          <cell r="A2749">
            <v>525574</v>
          </cell>
          <cell r="B2749" t="str">
            <v>هدى كيوان</v>
          </cell>
          <cell r="C2749" t="str">
            <v>محمد</v>
          </cell>
          <cell r="D2749" t="str">
            <v>منى</v>
          </cell>
          <cell r="E2749" t="str">
            <v>الثا نية</v>
          </cell>
          <cell r="F2749" t="str">
            <v/>
          </cell>
        </row>
        <row r="2750">
          <cell r="A2750">
            <v>525575</v>
          </cell>
          <cell r="B2750" t="str">
            <v>هدير دلحي</v>
          </cell>
          <cell r="C2750" t="str">
            <v>عبد المحسن</v>
          </cell>
          <cell r="D2750" t="str">
            <v>خالديه</v>
          </cell>
          <cell r="E2750" t="str">
            <v>الرابعة</v>
          </cell>
          <cell r="F2750" t="str">
            <v/>
          </cell>
        </row>
        <row r="2751">
          <cell r="A2751">
            <v>525577</v>
          </cell>
          <cell r="B2751" t="str">
            <v>هديل الزعبي</v>
          </cell>
          <cell r="C2751" t="str">
            <v>سليم</v>
          </cell>
          <cell r="D2751" t="str">
            <v>كاتبه</v>
          </cell>
          <cell r="E2751" t="str">
            <v>الاولى</v>
          </cell>
          <cell r="F2751" t="str">
            <v>مستنفذ فصل اول 2023 -2024</v>
          </cell>
        </row>
        <row r="2752">
          <cell r="A2752">
            <v>525578</v>
          </cell>
          <cell r="B2752" t="str">
            <v>هديل بلال</v>
          </cell>
          <cell r="C2752" t="str">
            <v>يحيى</v>
          </cell>
          <cell r="D2752" t="str">
            <v>سميرة</v>
          </cell>
          <cell r="E2752" t="str">
            <v>الرابعة</v>
          </cell>
          <cell r="F2752" t="str">
            <v/>
          </cell>
        </row>
        <row r="2753">
          <cell r="A2753">
            <v>525579</v>
          </cell>
          <cell r="B2753" t="str">
            <v>هديل ذياب الرفاعي</v>
          </cell>
          <cell r="C2753" t="str">
            <v>عبدالمحسن</v>
          </cell>
          <cell r="D2753" t="str">
            <v>عائشه</v>
          </cell>
          <cell r="E2753" t="str">
            <v>الرابعة</v>
          </cell>
          <cell r="F2753" t="str">
            <v/>
          </cell>
        </row>
        <row r="2754">
          <cell r="A2754">
            <v>525580</v>
          </cell>
          <cell r="B2754" t="str">
            <v>هديل عيسى</v>
          </cell>
          <cell r="C2754" t="str">
            <v>جميل</v>
          </cell>
          <cell r="D2754" t="str">
            <v>ميمنه</v>
          </cell>
          <cell r="E2754" t="str">
            <v>الثا نية</v>
          </cell>
          <cell r="F2754" t="str">
            <v/>
          </cell>
        </row>
        <row r="2755">
          <cell r="A2755">
            <v>525583</v>
          </cell>
          <cell r="B2755" t="str">
            <v>هديه الله تواتي</v>
          </cell>
          <cell r="C2755" t="str">
            <v>محمد</v>
          </cell>
          <cell r="D2755" t="str">
            <v>ناديا</v>
          </cell>
          <cell r="E2755" t="str">
            <v>الرابعة</v>
          </cell>
          <cell r="F2755" t="str">
            <v/>
          </cell>
        </row>
        <row r="2756">
          <cell r="A2756">
            <v>525584</v>
          </cell>
          <cell r="B2756" t="str">
            <v>هزار حلوي</v>
          </cell>
          <cell r="C2756" t="str">
            <v>خليل</v>
          </cell>
          <cell r="D2756" t="str">
            <v>عبير</v>
          </cell>
          <cell r="E2756" t="str">
            <v>الثالثة</v>
          </cell>
          <cell r="F2756" t="str">
            <v/>
          </cell>
        </row>
        <row r="2757">
          <cell r="A2757">
            <v>525586</v>
          </cell>
          <cell r="B2757" t="str">
            <v>هلا الابراهيم</v>
          </cell>
          <cell r="C2757" t="str">
            <v>معتز</v>
          </cell>
          <cell r="D2757" t="str">
            <v>ماجدة</v>
          </cell>
          <cell r="E2757" t="str">
            <v>الثاتية</v>
          </cell>
          <cell r="F2757" t="str">
            <v/>
          </cell>
        </row>
        <row r="2758">
          <cell r="A2758">
            <v>525589</v>
          </cell>
          <cell r="B2758" t="str">
            <v>هلا العتمة</v>
          </cell>
          <cell r="C2758" t="str">
            <v>محمد</v>
          </cell>
          <cell r="D2758" t="str">
            <v>حسنه</v>
          </cell>
          <cell r="E2758" t="str">
            <v>الثا نية</v>
          </cell>
          <cell r="F2758" t="str">
            <v/>
          </cell>
        </row>
        <row r="2759">
          <cell r="A2759">
            <v>525590</v>
          </cell>
          <cell r="B2759" t="str">
            <v>هلا بطحة</v>
          </cell>
          <cell r="C2759" t="str">
            <v>ادهم</v>
          </cell>
          <cell r="D2759" t="str">
            <v>رويدة</v>
          </cell>
          <cell r="E2759" t="str">
            <v>الثالثة</v>
          </cell>
          <cell r="F2759" t="str">
            <v/>
          </cell>
        </row>
        <row r="2760">
          <cell r="A2760">
            <v>525591</v>
          </cell>
          <cell r="B2760" t="str">
            <v>هلا زهر الدين</v>
          </cell>
          <cell r="C2760" t="str">
            <v>زهر الدين</v>
          </cell>
          <cell r="D2760" t="str">
            <v>سناء</v>
          </cell>
          <cell r="E2760" t="str">
            <v>الرابعة</v>
          </cell>
          <cell r="F2760" t="str">
            <v/>
          </cell>
        </row>
        <row r="2761">
          <cell r="A2761">
            <v>525592</v>
          </cell>
          <cell r="B2761" t="str">
            <v>هلا سلوم العبد</v>
          </cell>
          <cell r="C2761" t="str">
            <v>عادل</v>
          </cell>
          <cell r="D2761" t="str">
            <v>سميه</v>
          </cell>
          <cell r="E2761" t="str">
            <v>الثاتية</v>
          </cell>
          <cell r="F2761" t="str">
            <v/>
          </cell>
        </row>
        <row r="2762">
          <cell r="A2762">
            <v>525594</v>
          </cell>
          <cell r="B2762" t="str">
            <v>هلا ناصر</v>
          </cell>
          <cell r="C2762" t="str">
            <v>عبدالحميد</v>
          </cell>
          <cell r="D2762" t="str">
            <v>صفاء</v>
          </cell>
          <cell r="E2762" t="str">
            <v>الثا نية</v>
          </cell>
          <cell r="F2762" t="str">
            <v/>
          </cell>
        </row>
        <row r="2763">
          <cell r="A2763">
            <v>525597</v>
          </cell>
          <cell r="B2763" t="str">
            <v>هنا خير الدين</v>
          </cell>
          <cell r="C2763" t="str">
            <v>عباس</v>
          </cell>
          <cell r="D2763" t="str">
            <v>جمال</v>
          </cell>
          <cell r="E2763" t="str">
            <v>الثاتية</v>
          </cell>
          <cell r="F2763" t="str">
            <v/>
          </cell>
        </row>
        <row r="2764">
          <cell r="A2764">
            <v>525598</v>
          </cell>
          <cell r="B2764" t="str">
            <v>هناء ابوشامه</v>
          </cell>
          <cell r="C2764" t="str">
            <v>محمدمعتز</v>
          </cell>
          <cell r="D2764" t="str">
            <v>ايناس</v>
          </cell>
          <cell r="E2764" t="str">
            <v>الرابعة</v>
          </cell>
          <cell r="F2764" t="str">
            <v/>
          </cell>
        </row>
        <row r="2765">
          <cell r="A2765">
            <v>525599</v>
          </cell>
          <cell r="B2765" t="str">
            <v>هناء ابوشاهين</v>
          </cell>
          <cell r="C2765" t="str">
            <v>محي الدين</v>
          </cell>
          <cell r="D2765" t="str">
            <v>عائشه</v>
          </cell>
          <cell r="E2765" t="str">
            <v>الثا نية</v>
          </cell>
          <cell r="F2765" t="str">
            <v/>
          </cell>
        </row>
        <row r="2766">
          <cell r="A2766">
            <v>525600</v>
          </cell>
          <cell r="B2766" t="str">
            <v>هناء ابوفارس حليس</v>
          </cell>
          <cell r="C2766" t="str">
            <v>موفق</v>
          </cell>
          <cell r="D2766" t="str">
            <v>امال</v>
          </cell>
          <cell r="E2766" t="str">
            <v>الرابعة</v>
          </cell>
          <cell r="F2766" t="str">
            <v/>
          </cell>
        </row>
        <row r="2767">
          <cell r="A2767">
            <v>525601</v>
          </cell>
          <cell r="B2767" t="str">
            <v>هناء الديري</v>
          </cell>
          <cell r="C2767" t="str">
            <v>محمد</v>
          </cell>
          <cell r="D2767" t="str">
            <v>وفيقة</v>
          </cell>
          <cell r="E2767" t="str">
            <v>الرابعة</v>
          </cell>
          <cell r="F2767" t="str">
            <v/>
          </cell>
        </row>
        <row r="2768">
          <cell r="A2768">
            <v>525603</v>
          </cell>
          <cell r="B2768" t="str">
            <v>هناء نجم العبو</v>
          </cell>
          <cell r="C2768" t="str">
            <v>نجم</v>
          </cell>
          <cell r="D2768" t="str">
            <v>فتحيه</v>
          </cell>
          <cell r="E2768" t="str">
            <v>الثالثة</v>
          </cell>
          <cell r="F2768" t="str">
            <v/>
          </cell>
        </row>
        <row r="2769">
          <cell r="A2769">
            <v>525604</v>
          </cell>
          <cell r="B2769" t="str">
            <v>هنادي الجرخ</v>
          </cell>
          <cell r="C2769" t="str">
            <v>احمد</v>
          </cell>
          <cell r="D2769" t="str">
            <v>انتصار</v>
          </cell>
          <cell r="E2769" t="str">
            <v>الثالثة</v>
          </cell>
          <cell r="F2769" t="str">
            <v/>
          </cell>
        </row>
        <row r="2770">
          <cell r="A2770">
            <v>525605</v>
          </cell>
          <cell r="B2770" t="str">
            <v>هنادي الحلح</v>
          </cell>
          <cell r="C2770" t="str">
            <v>هاني</v>
          </cell>
          <cell r="D2770" t="str">
            <v>ابتسام</v>
          </cell>
          <cell r="E2770" t="str">
            <v>الثاتية</v>
          </cell>
          <cell r="F2770" t="str">
            <v/>
          </cell>
        </row>
        <row r="2771">
          <cell r="A2771">
            <v>525606</v>
          </cell>
          <cell r="B2771" t="str">
            <v>هنادي صوفان</v>
          </cell>
          <cell r="C2771" t="str">
            <v>يوسف</v>
          </cell>
          <cell r="D2771" t="str">
            <v>زينب</v>
          </cell>
          <cell r="E2771" t="str">
            <v>الرابعة</v>
          </cell>
          <cell r="F2771" t="str">
            <v/>
          </cell>
        </row>
        <row r="2772">
          <cell r="A2772">
            <v>525607</v>
          </cell>
          <cell r="B2772" t="str">
            <v>هنادي عبد الحميد</v>
          </cell>
          <cell r="C2772" t="str">
            <v>قاسم</v>
          </cell>
          <cell r="D2772" t="str">
            <v>عائده</v>
          </cell>
          <cell r="E2772" t="str">
            <v>الرابعة</v>
          </cell>
          <cell r="F2772" t="str">
            <v/>
          </cell>
        </row>
        <row r="2773">
          <cell r="A2773">
            <v>525610</v>
          </cell>
          <cell r="B2773" t="str">
            <v>هند حافظ</v>
          </cell>
          <cell r="C2773" t="str">
            <v>محمدرفيق</v>
          </cell>
          <cell r="D2773" t="str">
            <v>اماني</v>
          </cell>
          <cell r="E2773" t="str">
            <v>الثاتية</v>
          </cell>
          <cell r="F2773" t="str">
            <v/>
          </cell>
        </row>
        <row r="2774">
          <cell r="A2774">
            <v>525611</v>
          </cell>
          <cell r="B2774" t="str">
            <v>هند علوان</v>
          </cell>
          <cell r="C2774" t="str">
            <v>محمود</v>
          </cell>
          <cell r="D2774" t="str">
            <v>حربه</v>
          </cell>
          <cell r="E2774" t="str">
            <v>الثا نية</v>
          </cell>
          <cell r="F2774" t="str">
            <v/>
          </cell>
        </row>
        <row r="2775">
          <cell r="A2775">
            <v>525613</v>
          </cell>
          <cell r="B2775" t="str">
            <v>هيا عرار</v>
          </cell>
          <cell r="C2775" t="str">
            <v>غسان</v>
          </cell>
          <cell r="D2775" t="str">
            <v>فاتنه</v>
          </cell>
          <cell r="E2775" t="str">
            <v>الاولى</v>
          </cell>
          <cell r="F2775" t="str">
            <v/>
          </cell>
        </row>
        <row r="2776">
          <cell r="A2776">
            <v>525618</v>
          </cell>
          <cell r="B2776" t="str">
            <v>هيفاء فخرو</v>
          </cell>
          <cell r="C2776" t="str">
            <v xml:space="preserve">زهير </v>
          </cell>
          <cell r="D2776" t="str">
            <v>ابتهاج</v>
          </cell>
          <cell r="E2776" t="str">
            <v>الرابعة</v>
          </cell>
          <cell r="F2776" t="str">
            <v/>
          </cell>
        </row>
        <row r="2777">
          <cell r="A2777">
            <v>525625</v>
          </cell>
          <cell r="B2777" t="str">
            <v>وديان الأصفر</v>
          </cell>
          <cell r="C2777" t="str">
            <v>عدنان</v>
          </cell>
          <cell r="D2777" t="str">
            <v>هناء</v>
          </cell>
          <cell r="E2777" t="str">
            <v>الثا نية</v>
          </cell>
          <cell r="F2777" t="str">
            <v/>
          </cell>
        </row>
        <row r="2778">
          <cell r="A2778">
            <v>525627</v>
          </cell>
          <cell r="B2778" t="str">
            <v>ورود مشاعل</v>
          </cell>
          <cell r="C2778" t="str">
            <v>عبدالعزيز</v>
          </cell>
          <cell r="D2778" t="str">
            <v>فهميه</v>
          </cell>
          <cell r="E2778" t="str">
            <v>الرابعة</v>
          </cell>
          <cell r="F2778" t="str">
            <v/>
          </cell>
        </row>
        <row r="2779">
          <cell r="A2779">
            <v>525628</v>
          </cell>
          <cell r="B2779" t="str">
            <v>وسام ابوعيسى</v>
          </cell>
          <cell r="C2779" t="str">
            <v>مروان</v>
          </cell>
          <cell r="D2779" t="str">
            <v>سميره</v>
          </cell>
          <cell r="E2779" t="str">
            <v>الرابعة</v>
          </cell>
          <cell r="F2779" t="str">
            <v/>
          </cell>
        </row>
        <row r="2780">
          <cell r="A2780">
            <v>525630</v>
          </cell>
          <cell r="B2780" t="str">
            <v>وسام غزال</v>
          </cell>
          <cell r="C2780" t="str">
            <v>محمد</v>
          </cell>
          <cell r="D2780" t="str">
            <v>وفاء</v>
          </cell>
          <cell r="E2780" t="str">
            <v>الرابعة</v>
          </cell>
          <cell r="F2780" t="str">
            <v/>
          </cell>
        </row>
        <row r="2781">
          <cell r="A2781">
            <v>525634</v>
          </cell>
          <cell r="B2781" t="str">
            <v>وعد المنجد</v>
          </cell>
          <cell r="C2781" t="str">
            <v>مصطفى</v>
          </cell>
          <cell r="D2781" t="str">
            <v>فريال</v>
          </cell>
          <cell r="E2781" t="str">
            <v>الرابعة</v>
          </cell>
          <cell r="F2781" t="str">
            <v/>
          </cell>
        </row>
        <row r="2782">
          <cell r="A2782">
            <v>525636</v>
          </cell>
          <cell r="B2782" t="str">
            <v>وفاء الدراخ</v>
          </cell>
          <cell r="C2782" t="str">
            <v>ثابت</v>
          </cell>
          <cell r="D2782" t="str">
            <v>روضه</v>
          </cell>
          <cell r="E2782" t="str">
            <v>الثالثة</v>
          </cell>
          <cell r="F2782" t="str">
            <v/>
          </cell>
        </row>
        <row r="2783">
          <cell r="A2783">
            <v>525637</v>
          </cell>
          <cell r="B2783" t="str">
            <v>وفاء الشتار</v>
          </cell>
          <cell r="C2783" t="str">
            <v>محمد</v>
          </cell>
          <cell r="D2783" t="str">
            <v>ناديه</v>
          </cell>
          <cell r="E2783" t="str">
            <v>الثاتية</v>
          </cell>
          <cell r="F2783" t="str">
            <v/>
          </cell>
        </row>
        <row r="2784">
          <cell r="A2784">
            <v>525638</v>
          </cell>
          <cell r="B2784" t="str">
            <v>وفاء المرابع</v>
          </cell>
          <cell r="C2784" t="str">
            <v>زياد</v>
          </cell>
          <cell r="D2784" t="str">
            <v>زكيه</v>
          </cell>
          <cell r="E2784" t="str">
            <v>الثاتية</v>
          </cell>
          <cell r="F2784" t="str">
            <v/>
          </cell>
        </row>
        <row r="2785">
          <cell r="A2785">
            <v>525640</v>
          </cell>
          <cell r="B2785" t="str">
            <v>وفاء سعدالدين الجباوي</v>
          </cell>
          <cell r="C2785" t="str">
            <v>محمدفتحي</v>
          </cell>
          <cell r="D2785" t="str">
            <v>نهاد</v>
          </cell>
          <cell r="E2785" t="str">
            <v>الثا نية</v>
          </cell>
          <cell r="F2785" t="str">
            <v/>
          </cell>
        </row>
        <row r="2786">
          <cell r="A2786">
            <v>525641</v>
          </cell>
          <cell r="B2786" t="str">
            <v>وفاء كوسا</v>
          </cell>
          <cell r="C2786" t="str">
            <v>عثمان</v>
          </cell>
          <cell r="D2786" t="str">
            <v>مريم</v>
          </cell>
          <cell r="E2786" t="str">
            <v>الثالثة</v>
          </cell>
          <cell r="F2786" t="str">
            <v/>
          </cell>
        </row>
        <row r="2787">
          <cell r="A2787">
            <v>525642</v>
          </cell>
          <cell r="B2787" t="str">
            <v>وفيقة الدكاك</v>
          </cell>
          <cell r="C2787" t="str">
            <v>غزوان</v>
          </cell>
          <cell r="D2787" t="str">
            <v>صباح</v>
          </cell>
          <cell r="E2787" t="str">
            <v>الرابعة</v>
          </cell>
          <cell r="F2787" t="str">
            <v/>
          </cell>
        </row>
        <row r="2788">
          <cell r="A2788">
            <v>525644</v>
          </cell>
          <cell r="B2788" t="str">
            <v>ولاء احكيمه</v>
          </cell>
          <cell r="C2788" t="str">
            <v>نواف</v>
          </cell>
          <cell r="D2788" t="str">
            <v>جوهرة</v>
          </cell>
          <cell r="E2788" t="str">
            <v>الثا نية</v>
          </cell>
          <cell r="F2788" t="str">
            <v/>
          </cell>
        </row>
        <row r="2789">
          <cell r="A2789">
            <v>525645</v>
          </cell>
          <cell r="B2789" t="str">
            <v>ولاء البني</v>
          </cell>
          <cell r="C2789" t="str">
            <v>ياسر</v>
          </cell>
          <cell r="D2789" t="str">
            <v>هناء</v>
          </cell>
          <cell r="E2789" t="str">
            <v>الثالثة</v>
          </cell>
          <cell r="F2789" t="str">
            <v/>
          </cell>
        </row>
        <row r="2790">
          <cell r="A2790">
            <v>525647</v>
          </cell>
          <cell r="B2790" t="str">
            <v>ولاء الشامي</v>
          </cell>
          <cell r="C2790" t="str">
            <v>علي</v>
          </cell>
          <cell r="D2790" t="str">
            <v>جولاف</v>
          </cell>
          <cell r="E2790" t="str">
            <v>الثالثة</v>
          </cell>
          <cell r="F2790" t="str">
            <v/>
          </cell>
        </row>
        <row r="2791">
          <cell r="A2791">
            <v>525648</v>
          </cell>
          <cell r="B2791" t="str">
            <v>ولاء بطحيش</v>
          </cell>
          <cell r="C2791" t="str">
            <v>مصطفى</v>
          </cell>
          <cell r="D2791" t="str">
            <v>هديه</v>
          </cell>
          <cell r="E2791" t="str">
            <v>الثالثة</v>
          </cell>
          <cell r="F2791" t="str">
            <v/>
          </cell>
        </row>
        <row r="2792">
          <cell r="A2792">
            <v>525651</v>
          </cell>
          <cell r="B2792" t="str">
            <v>ولاء سنجاب</v>
          </cell>
          <cell r="C2792" t="str">
            <v>بشار</v>
          </cell>
          <cell r="D2792" t="str">
            <v>الهام</v>
          </cell>
          <cell r="E2792" t="str">
            <v>الثالثة</v>
          </cell>
          <cell r="F2792" t="str">
            <v/>
          </cell>
        </row>
        <row r="2793">
          <cell r="A2793">
            <v>525653</v>
          </cell>
          <cell r="B2793" t="str">
            <v>ولاء عبدالرزاق</v>
          </cell>
          <cell r="C2793" t="str">
            <v>احمد</v>
          </cell>
          <cell r="D2793" t="str">
            <v>ايمان</v>
          </cell>
          <cell r="E2793" t="str">
            <v>الثالثة</v>
          </cell>
          <cell r="F2793" t="str">
            <v/>
          </cell>
        </row>
        <row r="2794">
          <cell r="A2794">
            <v>525655</v>
          </cell>
          <cell r="B2794" t="str">
            <v>ولاء محمد</v>
          </cell>
          <cell r="C2794" t="str">
            <v>محمد</v>
          </cell>
          <cell r="D2794" t="str">
            <v>فيروز</v>
          </cell>
          <cell r="E2794" t="str">
            <v>الثاتية</v>
          </cell>
          <cell r="F2794" t="str">
            <v/>
          </cell>
        </row>
        <row r="2795">
          <cell r="A2795">
            <v>525656</v>
          </cell>
          <cell r="B2795" t="str">
            <v>ولاء يوسف</v>
          </cell>
          <cell r="C2795" t="str">
            <v>جميل</v>
          </cell>
          <cell r="D2795" t="str">
            <v>عائشه</v>
          </cell>
          <cell r="E2795" t="str">
            <v>الرابعة</v>
          </cell>
          <cell r="F2795" t="str">
            <v/>
          </cell>
        </row>
        <row r="2796">
          <cell r="A2796">
            <v>525657</v>
          </cell>
          <cell r="B2796" t="str">
            <v>يارا السعدي</v>
          </cell>
          <cell r="C2796" t="str">
            <v>عدنان</v>
          </cell>
          <cell r="D2796" t="str">
            <v>نجلاء</v>
          </cell>
          <cell r="E2796" t="str">
            <v>الرابعة</v>
          </cell>
          <cell r="F2796" t="str">
            <v/>
          </cell>
        </row>
        <row r="2797">
          <cell r="A2797">
            <v>525658</v>
          </cell>
          <cell r="B2797" t="str">
            <v>يارا حماده</v>
          </cell>
          <cell r="C2797" t="str">
            <v>فارس</v>
          </cell>
          <cell r="D2797" t="str">
            <v>مها</v>
          </cell>
          <cell r="E2797" t="str">
            <v>الرابعة</v>
          </cell>
          <cell r="F2797" t="str">
            <v/>
          </cell>
        </row>
        <row r="2798">
          <cell r="A2798">
            <v>525660</v>
          </cell>
          <cell r="B2798" t="str">
            <v>يارا زيتون</v>
          </cell>
          <cell r="C2798" t="str">
            <v>محمود</v>
          </cell>
          <cell r="D2798" t="str">
            <v>ريما</v>
          </cell>
          <cell r="E2798" t="str">
            <v>الثاتية</v>
          </cell>
          <cell r="F2798" t="str">
            <v/>
          </cell>
        </row>
        <row r="2799">
          <cell r="A2799">
            <v>525663</v>
          </cell>
          <cell r="B2799" t="str">
            <v>ياره قزيح</v>
          </cell>
          <cell r="C2799" t="str">
            <v>احمد</v>
          </cell>
          <cell r="D2799" t="str">
            <v>ايمان</v>
          </cell>
          <cell r="E2799" t="str">
            <v>الثا نية</v>
          </cell>
          <cell r="F2799" t="str">
            <v/>
          </cell>
        </row>
        <row r="2800">
          <cell r="A2800">
            <v>525666</v>
          </cell>
          <cell r="B2800" t="str">
            <v>ياسمين عبد ربه</v>
          </cell>
          <cell r="C2800" t="str">
            <v>محمد ماهر</v>
          </cell>
          <cell r="D2800" t="str">
            <v>وفاء</v>
          </cell>
          <cell r="E2800" t="str">
            <v>الثالثة</v>
          </cell>
          <cell r="F2800" t="str">
            <v/>
          </cell>
        </row>
        <row r="2801">
          <cell r="A2801">
            <v>525669</v>
          </cell>
          <cell r="B2801" t="str">
            <v>ياسمين العالول</v>
          </cell>
          <cell r="C2801" t="str">
            <v>علي</v>
          </cell>
          <cell r="D2801" t="str">
            <v>كوثر</v>
          </cell>
          <cell r="E2801" t="str">
            <v>الثاتية</v>
          </cell>
          <cell r="F2801" t="str">
            <v/>
          </cell>
        </row>
        <row r="2802">
          <cell r="A2802">
            <v>525670</v>
          </cell>
          <cell r="B2802" t="str">
            <v>يسرا بلشة</v>
          </cell>
          <cell r="C2802" t="str">
            <v>محمد</v>
          </cell>
          <cell r="D2802" t="str">
            <v>هنا</v>
          </cell>
          <cell r="E2802" t="str">
            <v>الثا نية</v>
          </cell>
          <cell r="F2802" t="str">
            <v/>
          </cell>
        </row>
        <row r="2803">
          <cell r="A2803">
            <v>525671</v>
          </cell>
          <cell r="B2803" t="str">
            <v>يسرى الحماده</v>
          </cell>
          <cell r="C2803" t="str">
            <v>محمد</v>
          </cell>
          <cell r="D2803" t="str">
            <v>منيره</v>
          </cell>
          <cell r="E2803" t="str">
            <v>الرابعة</v>
          </cell>
          <cell r="F2803" t="str">
            <v/>
          </cell>
        </row>
        <row r="2804">
          <cell r="A2804">
            <v>525673</v>
          </cell>
          <cell r="B2804" t="str">
            <v>يسرى قويدر</v>
          </cell>
          <cell r="C2804" t="str">
            <v>محمد</v>
          </cell>
          <cell r="D2804" t="str">
            <v>خيريه</v>
          </cell>
          <cell r="E2804" t="str">
            <v>الاولى</v>
          </cell>
          <cell r="F2804" t="str">
            <v/>
          </cell>
        </row>
        <row r="2805">
          <cell r="A2805">
            <v>525677</v>
          </cell>
          <cell r="B2805" t="str">
            <v>يمنى تللو</v>
          </cell>
          <cell r="C2805" t="str">
            <v>ايمن</v>
          </cell>
          <cell r="D2805" t="str">
            <v>فريال</v>
          </cell>
          <cell r="E2805" t="str">
            <v>الثاتية</v>
          </cell>
          <cell r="F2805" t="str">
            <v/>
          </cell>
        </row>
        <row r="2806">
          <cell r="A2806">
            <v>525681</v>
          </cell>
          <cell r="B2806" t="str">
            <v>نوار خطاب</v>
          </cell>
          <cell r="C2806" t="str">
            <v>قاسم</v>
          </cell>
          <cell r="D2806" t="str">
            <v>نوف</v>
          </cell>
          <cell r="E2806" t="str">
            <v>الثالثة</v>
          </cell>
          <cell r="F2806" t="str">
            <v/>
          </cell>
        </row>
        <row r="2807">
          <cell r="A2807">
            <v>525682</v>
          </cell>
          <cell r="B2807" t="str">
            <v>هديل قرقور</v>
          </cell>
          <cell r="C2807" t="str">
            <v>سامر</v>
          </cell>
          <cell r="D2807" t="str">
            <v>خلود</v>
          </cell>
          <cell r="E2807" t="str">
            <v>الثاتية</v>
          </cell>
          <cell r="F2807" t="str">
            <v/>
          </cell>
        </row>
        <row r="2808">
          <cell r="A2808">
            <v>525687</v>
          </cell>
          <cell r="B2808" t="str">
            <v>مروى ملقط</v>
          </cell>
          <cell r="C2808" t="str">
            <v>محمد</v>
          </cell>
          <cell r="D2808" t="str">
            <v>فاطمه</v>
          </cell>
          <cell r="E2808" t="str">
            <v>الثالثة</v>
          </cell>
          <cell r="F2808" t="str">
            <v/>
          </cell>
        </row>
        <row r="2809">
          <cell r="A2809">
            <v>525689</v>
          </cell>
          <cell r="B2809" t="str">
            <v>لجين الشحاف</v>
          </cell>
          <cell r="C2809" t="str">
            <v>جورج</v>
          </cell>
          <cell r="D2809" t="str">
            <v>بدريه</v>
          </cell>
          <cell r="E2809" t="str">
            <v>الاولى</v>
          </cell>
          <cell r="F2809" t="str">
            <v/>
          </cell>
        </row>
        <row r="2810">
          <cell r="A2810">
            <v>525695</v>
          </cell>
          <cell r="B2810" t="str">
            <v>اباء الفيل</v>
          </cell>
          <cell r="C2810" t="str">
            <v>محمد</v>
          </cell>
          <cell r="D2810" t="str">
            <v>وداد</v>
          </cell>
          <cell r="E2810" t="str">
            <v>الرابعة</v>
          </cell>
          <cell r="F2810" t="str">
            <v/>
          </cell>
        </row>
        <row r="2811">
          <cell r="A2811">
            <v>525696</v>
          </cell>
          <cell r="B2811" t="str">
            <v>ايتسام العبيد</v>
          </cell>
          <cell r="C2811" t="str">
            <v>حسن</v>
          </cell>
          <cell r="D2811" t="str">
            <v>فطيم</v>
          </cell>
          <cell r="E2811" t="str">
            <v>الاولى</v>
          </cell>
          <cell r="F2811" t="str">
            <v/>
          </cell>
        </row>
        <row r="2812">
          <cell r="A2812">
            <v>525697</v>
          </cell>
          <cell r="B2812" t="str">
            <v>ابتهال الفراج</v>
          </cell>
          <cell r="C2812" t="str">
            <v>عدنان</v>
          </cell>
          <cell r="D2812" t="str">
            <v>فاطمه</v>
          </cell>
          <cell r="E2812" t="str">
            <v>الثالثة</v>
          </cell>
          <cell r="F2812" t="str">
            <v/>
          </cell>
        </row>
        <row r="2813">
          <cell r="A2813">
            <v>525698</v>
          </cell>
          <cell r="B2813" t="str">
            <v>احلام ابو جندي</v>
          </cell>
          <cell r="C2813" t="str">
            <v>محمد</v>
          </cell>
          <cell r="D2813" t="str">
            <v>هيفاء</v>
          </cell>
          <cell r="E2813" t="str">
            <v>الرابعة</v>
          </cell>
          <cell r="F2813" t="str">
            <v/>
          </cell>
        </row>
        <row r="2814">
          <cell r="A2814">
            <v>525699</v>
          </cell>
          <cell r="B2814" t="str">
            <v>احلام الاسكندر</v>
          </cell>
          <cell r="C2814" t="str">
            <v>محمود</v>
          </cell>
          <cell r="D2814" t="str">
            <v>رابية</v>
          </cell>
          <cell r="E2814" t="str">
            <v>الربعة حديث</v>
          </cell>
          <cell r="F2814" t="str">
            <v/>
          </cell>
        </row>
        <row r="2815">
          <cell r="A2815">
            <v>525702</v>
          </cell>
          <cell r="B2815" t="str">
            <v>اريج دربل</v>
          </cell>
          <cell r="C2815" t="str">
            <v>محي الدين</v>
          </cell>
          <cell r="D2815" t="str">
            <v>رانية</v>
          </cell>
          <cell r="E2815" t="str">
            <v>الثا نية</v>
          </cell>
          <cell r="F2815" t="str">
            <v/>
          </cell>
        </row>
        <row r="2816">
          <cell r="A2816">
            <v>525703</v>
          </cell>
          <cell r="B2816" t="str">
            <v>ازدهار الجباعي</v>
          </cell>
          <cell r="C2816" t="str">
            <v>اجود</v>
          </cell>
          <cell r="D2816" t="str">
            <v>سمره</v>
          </cell>
          <cell r="E2816" t="str">
            <v>الثا نية</v>
          </cell>
          <cell r="F2816" t="str">
            <v/>
          </cell>
        </row>
        <row r="2817">
          <cell r="A2817">
            <v>525704</v>
          </cell>
          <cell r="B2817" t="str">
            <v>اسراء الحلاق</v>
          </cell>
          <cell r="C2817" t="str">
            <v>بشير</v>
          </cell>
          <cell r="D2817" t="str">
            <v>هديه</v>
          </cell>
          <cell r="E2817" t="str">
            <v>الرابعة</v>
          </cell>
          <cell r="F2817" t="str">
            <v/>
          </cell>
        </row>
        <row r="2818">
          <cell r="A2818">
            <v>525706</v>
          </cell>
          <cell r="B2818" t="str">
            <v>اسراء حسابا</v>
          </cell>
          <cell r="C2818" t="str">
            <v>محمد منذر</v>
          </cell>
          <cell r="D2818" t="str">
            <v>فريده</v>
          </cell>
          <cell r="E2818" t="str">
            <v>الثاتية</v>
          </cell>
          <cell r="F2818" t="str">
            <v/>
          </cell>
        </row>
        <row r="2819">
          <cell r="A2819">
            <v>525707</v>
          </cell>
          <cell r="B2819" t="str">
            <v>اسراء حليوة</v>
          </cell>
          <cell r="C2819" t="str">
            <v xml:space="preserve">محمد </v>
          </cell>
          <cell r="D2819" t="str">
            <v>نديمه</v>
          </cell>
          <cell r="E2819" t="str">
            <v>الرابعة</v>
          </cell>
          <cell r="F2819" t="str">
            <v/>
          </cell>
        </row>
        <row r="2820">
          <cell r="A2820">
            <v>525708</v>
          </cell>
          <cell r="B2820" t="str">
            <v>اسراء دبور</v>
          </cell>
          <cell r="C2820" t="str">
            <v>موفق</v>
          </cell>
          <cell r="D2820" t="str">
            <v>شما</v>
          </cell>
          <cell r="E2820" t="str">
            <v>الاولى</v>
          </cell>
          <cell r="F2820" t="str">
            <v/>
          </cell>
        </row>
        <row r="2821">
          <cell r="A2821">
            <v>525709</v>
          </cell>
          <cell r="B2821" t="str">
            <v>اسماء ابراهيم</v>
          </cell>
          <cell r="C2821" t="str">
            <v>علي</v>
          </cell>
          <cell r="D2821" t="str">
            <v>وفيقة</v>
          </cell>
          <cell r="E2821" t="str">
            <v>الثالثة</v>
          </cell>
          <cell r="F2821" t="str">
            <v/>
          </cell>
        </row>
        <row r="2822">
          <cell r="A2822">
            <v>525710</v>
          </cell>
          <cell r="B2822" t="str">
            <v>اسماء الحاج علي</v>
          </cell>
          <cell r="C2822" t="str">
            <v>محمد خير</v>
          </cell>
          <cell r="D2822" t="str">
            <v>ناظك</v>
          </cell>
          <cell r="E2822" t="str">
            <v>الرابعة</v>
          </cell>
          <cell r="F2822" t="str">
            <v/>
          </cell>
        </row>
        <row r="2823">
          <cell r="A2823">
            <v>525711</v>
          </cell>
          <cell r="B2823" t="str">
            <v>اسماء الحلبي</v>
          </cell>
          <cell r="C2823" t="str">
            <v>محمد</v>
          </cell>
          <cell r="D2823" t="str">
            <v>ايمان</v>
          </cell>
          <cell r="E2823" t="str">
            <v>الرابعة</v>
          </cell>
          <cell r="F2823" t="str">
            <v/>
          </cell>
        </row>
        <row r="2824">
          <cell r="A2824">
            <v>525712</v>
          </cell>
          <cell r="B2824" t="str">
            <v>اسماء الموسى</v>
          </cell>
          <cell r="C2824" t="str">
            <v>خلف</v>
          </cell>
          <cell r="D2824" t="str">
            <v>فتحيه</v>
          </cell>
          <cell r="E2824" t="str">
            <v>الثا نية</v>
          </cell>
          <cell r="F2824" t="str">
            <v/>
          </cell>
        </row>
        <row r="2825">
          <cell r="A2825">
            <v>525714</v>
          </cell>
          <cell r="B2825" t="str">
            <v>اسماء حموريه</v>
          </cell>
          <cell r="C2825" t="str">
            <v>عزت</v>
          </cell>
          <cell r="D2825" t="str">
            <v>رجاء</v>
          </cell>
          <cell r="E2825" t="str">
            <v>الثاتية</v>
          </cell>
          <cell r="F2825" t="str">
            <v/>
          </cell>
        </row>
        <row r="2826">
          <cell r="A2826">
            <v>525715</v>
          </cell>
          <cell r="B2826" t="str">
            <v>اسمهان اسماعيل</v>
          </cell>
          <cell r="C2826" t="str">
            <v>أسد</v>
          </cell>
          <cell r="D2826" t="str">
            <v>اسيا</v>
          </cell>
          <cell r="E2826" t="str">
            <v>الرابعة</v>
          </cell>
          <cell r="F2826" t="str">
            <v/>
          </cell>
        </row>
        <row r="2827">
          <cell r="A2827">
            <v>525716</v>
          </cell>
          <cell r="B2827" t="str">
            <v>اشراق عرابي</v>
          </cell>
          <cell r="C2827" t="str">
            <v>عبد الله</v>
          </cell>
          <cell r="D2827" t="str">
            <v>هناء</v>
          </cell>
          <cell r="E2827" t="str">
            <v>الثا نية</v>
          </cell>
          <cell r="F2827" t="str">
            <v/>
          </cell>
        </row>
        <row r="2828">
          <cell r="A2828">
            <v>525717</v>
          </cell>
          <cell r="B2828" t="str">
            <v>اقبال الجماز</v>
          </cell>
          <cell r="C2828" t="str">
            <v>سليمان</v>
          </cell>
          <cell r="D2828" t="str">
            <v>غازيه</v>
          </cell>
          <cell r="E2828" t="str">
            <v>الرابعة</v>
          </cell>
          <cell r="F2828" t="str">
            <v/>
          </cell>
        </row>
        <row r="2829">
          <cell r="A2829">
            <v>525718</v>
          </cell>
          <cell r="B2829" t="str">
            <v>الاء احمد</v>
          </cell>
          <cell r="C2829" t="str">
            <v>ماهر</v>
          </cell>
          <cell r="D2829" t="str">
            <v>سهام</v>
          </cell>
          <cell r="E2829" t="str">
            <v>الرابعة</v>
          </cell>
          <cell r="F2829" t="str">
            <v/>
          </cell>
        </row>
        <row r="2830">
          <cell r="A2830">
            <v>525719</v>
          </cell>
          <cell r="B2830" t="str">
            <v>الاء الحلقي</v>
          </cell>
          <cell r="C2830" t="str">
            <v>احمد</v>
          </cell>
          <cell r="D2830" t="str">
            <v>حوريه</v>
          </cell>
          <cell r="E2830" t="str">
            <v>الثالثة</v>
          </cell>
          <cell r="F2830" t="str">
            <v/>
          </cell>
        </row>
        <row r="2831">
          <cell r="A2831">
            <v>525720</v>
          </cell>
          <cell r="B2831" t="str">
            <v>الاء الدخل الله</v>
          </cell>
          <cell r="C2831" t="str">
            <v>محمد</v>
          </cell>
          <cell r="D2831" t="str">
            <v>هيفاء</v>
          </cell>
          <cell r="E2831" t="str">
            <v>الثا نية</v>
          </cell>
          <cell r="F2831" t="str">
            <v/>
          </cell>
        </row>
        <row r="2832">
          <cell r="A2832">
            <v>525722</v>
          </cell>
          <cell r="B2832" t="str">
            <v>الاء الموسوي</v>
          </cell>
          <cell r="C2832" t="str">
            <v>سامي</v>
          </cell>
          <cell r="D2832" t="str">
            <v>مها</v>
          </cell>
          <cell r="E2832" t="str">
            <v>الثاتية</v>
          </cell>
          <cell r="F2832" t="str">
            <v/>
          </cell>
        </row>
        <row r="2833">
          <cell r="A2833">
            <v>525723</v>
          </cell>
          <cell r="B2833" t="str">
            <v>الاء تركيه</v>
          </cell>
          <cell r="C2833" t="str">
            <v>محمود</v>
          </cell>
          <cell r="D2833" t="str">
            <v>ندى</v>
          </cell>
          <cell r="E2833" t="str">
            <v>الاولى</v>
          </cell>
          <cell r="F2833" t="str">
            <v/>
          </cell>
        </row>
        <row r="2834">
          <cell r="A2834">
            <v>525724</v>
          </cell>
          <cell r="B2834" t="str">
            <v>الاء غزال</v>
          </cell>
          <cell r="C2834" t="str">
            <v>محمد</v>
          </cell>
          <cell r="D2834" t="str">
            <v>خوله</v>
          </cell>
          <cell r="E2834" t="str">
            <v>الثا نية</v>
          </cell>
          <cell r="F2834" t="str">
            <v/>
          </cell>
        </row>
        <row r="2835">
          <cell r="A2835">
            <v>525725</v>
          </cell>
          <cell r="B2835" t="str">
            <v>الاء قباقيبو</v>
          </cell>
          <cell r="C2835" t="str">
            <v>حسن</v>
          </cell>
          <cell r="D2835" t="str">
            <v>فريحه</v>
          </cell>
          <cell r="E2835" t="str">
            <v>الثاتية</v>
          </cell>
          <cell r="F2835" t="str">
            <v/>
          </cell>
        </row>
        <row r="2836">
          <cell r="A2836">
            <v>525728</v>
          </cell>
          <cell r="B2836" t="str">
            <v>الحان المطاوع</v>
          </cell>
          <cell r="C2836" t="str">
            <v>عدنان</v>
          </cell>
          <cell r="D2836" t="str">
            <v>فاطمه</v>
          </cell>
          <cell r="E2836" t="str">
            <v>الرابعة</v>
          </cell>
          <cell r="F2836" t="str">
            <v/>
          </cell>
        </row>
        <row r="2837">
          <cell r="A2837">
            <v>525729</v>
          </cell>
          <cell r="B2837" t="str">
            <v>الزهراء اللباد</v>
          </cell>
          <cell r="C2837" t="str">
            <v>احمد</v>
          </cell>
          <cell r="D2837" t="str">
            <v>براءه</v>
          </cell>
          <cell r="E2837" t="str">
            <v>الاولى</v>
          </cell>
          <cell r="F2837" t="str">
            <v/>
          </cell>
        </row>
        <row r="2838">
          <cell r="A2838">
            <v>525730</v>
          </cell>
          <cell r="B2838" t="str">
            <v>الهام الرفاعي</v>
          </cell>
          <cell r="C2838" t="str">
            <v>احمد</v>
          </cell>
          <cell r="D2838" t="str">
            <v>رحاب</v>
          </cell>
          <cell r="E2838" t="str">
            <v>الثاتية</v>
          </cell>
          <cell r="F2838" t="str">
            <v/>
          </cell>
        </row>
        <row r="2839">
          <cell r="A2839">
            <v>525731</v>
          </cell>
          <cell r="B2839" t="str">
            <v>الهام السوادي</v>
          </cell>
          <cell r="C2839" t="str">
            <v>درويش</v>
          </cell>
          <cell r="D2839" t="str">
            <v>حفيظه</v>
          </cell>
          <cell r="E2839" t="str">
            <v>الربعة حديث</v>
          </cell>
          <cell r="F2839" t="str">
            <v/>
          </cell>
        </row>
        <row r="2840">
          <cell r="A2840">
            <v>525733</v>
          </cell>
          <cell r="B2840" t="str">
            <v>اليسار محمود</v>
          </cell>
          <cell r="C2840" t="str">
            <v>عبد الغفور</v>
          </cell>
          <cell r="D2840" t="str">
            <v>فاديه</v>
          </cell>
          <cell r="E2840" t="str">
            <v>الرابعة</v>
          </cell>
          <cell r="F2840" t="str">
            <v/>
          </cell>
        </row>
        <row r="2841">
          <cell r="A2841">
            <v>525734</v>
          </cell>
          <cell r="B2841" t="str">
            <v>امال ابو زور</v>
          </cell>
          <cell r="C2841" t="str">
            <v>منهال</v>
          </cell>
          <cell r="D2841" t="str">
            <v>صالحه</v>
          </cell>
          <cell r="E2841" t="str">
            <v>الثا نية</v>
          </cell>
          <cell r="F2841" t="str">
            <v/>
          </cell>
        </row>
        <row r="2842">
          <cell r="A2842">
            <v>525735</v>
          </cell>
          <cell r="B2842" t="str">
            <v>امال الشرع</v>
          </cell>
          <cell r="C2842" t="str">
            <v>رياض</v>
          </cell>
          <cell r="D2842" t="str">
            <v>فايزة</v>
          </cell>
          <cell r="E2842" t="str">
            <v>الرابعة</v>
          </cell>
          <cell r="F2842" t="str">
            <v/>
          </cell>
        </row>
        <row r="2843">
          <cell r="A2843">
            <v>525736</v>
          </cell>
          <cell r="B2843" t="str">
            <v>امال جبريل</v>
          </cell>
          <cell r="C2843" t="str">
            <v>عزيز</v>
          </cell>
          <cell r="D2843" t="str">
            <v>ابتهال</v>
          </cell>
          <cell r="E2843" t="str">
            <v>الثالثة</v>
          </cell>
          <cell r="F2843" t="str">
            <v/>
          </cell>
        </row>
        <row r="2844">
          <cell r="A2844">
            <v>525737</v>
          </cell>
          <cell r="B2844" t="str">
            <v>اماني عرنوس</v>
          </cell>
          <cell r="C2844" t="str">
            <v>عبد الله</v>
          </cell>
          <cell r="D2844" t="str">
            <v>سميره</v>
          </cell>
          <cell r="E2844" t="str">
            <v>الرابعة</v>
          </cell>
          <cell r="F2844" t="str">
            <v/>
          </cell>
        </row>
        <row r="2845">
          <cell r="A2845">
            <v>525738</v>
          </cell>
          <cell r="B2845" t="str">
            <v>اماني نبهاني</v>
          </cell>
          <cell r="C2845" t="str">
            <v>محمد سيف الدين</v>
          </cell>
          <cell r="D2845" t="str">
            <v>اميره</v>
          </cell>
          <cell r="E2845" t="str">
            <v>الثالثة</v>
          </cell>
          <cell r="F2845" t="str">
            <v/>
          </cell>
        </row>
        <row r="2846">
          <cell r="A2846">
            <v>525739</v>
          </cell>
          <cell r="B2846" t="str">
            <v>اماني هيكل</v>
          </cell>
          <cell r="C2846" t="str">
            <v>نواف</v>
          </cell>
          <cell r="D2846" t="str">
            <v>فاطمه</v>
          </cell>
          <cell r="E2846" t="str">
            <v>الثاتية</v>
          </cell>
          <cell r="F2846" t="str">
            <v/>
          </cell>
        </row>
        <row r="2847">
          <cell r="A2847">
            <v>525740</v>
          </cell>
          <cell r="B2847" t="str">
            <v>امل احمد</v>
          </cell>
          <cell r="C2847" t="str">
            <v>سيف الدين</v>
          </cell>
          <cell r="D2847" t="str">
            <v>حليمه</v>
          </cell>
          <cell r="E2847" t="str">
            <v>الثالثة</v>
          </cell>
          <cell r="F2847" t="str">
            <v/>
          </cell>
        </row>
        <row r="2848">
          <cell r="A2848">
            <v>525742</v>
          </cell>
          <cell r="B2848" t="str">
            <v>امل الغزاوي</v>
          </cell>
          <cell r="C2848" t="str">
            <v>عدنان</v>
          </cell>
          <cell r="D2848" t="str">
            <v>عائشه</v>
          </cell>
          <cell r="E2848" t="str">
            <v>الرابعة</v>
          </cell>
          <cell r="F2848" t="str">
            <v/>
          </cell>
        </row>
        <row r="2849">
          <cell r="A2849">
            <v>525743</v>
          </cell>
          <cell r="B2849" t="str">
            <v>امل سليمان</v>
          </cell>
          <cell r="C2849" t="str">
            <v>سعيد</v>
          </cell>
          <cell r="D2849" t="str">
            <v>ابتسام</v>
          </cell>
          <cell r="E2849" t="str">
            <v>الثالثة حديث</v>
          </cell>
          <cell r="F2849" t="str">
            <v/>
          </cell>
        </row>
        <row r="2850">
          <cell r="A2850">
            <v>525744</v>
          </cell>
          <cell r="B2850" t="str">
            <v>امل سليمان</v>
          </cell>
          <cell r="C2850" t="str">
            <v>احمد</v>
          </cell>
          <cell r="D2850" t="str">
            <v>ابتسام</v>
          </cell>
          <cell r="E2850" t="str">
            <v>الثا نية</v>
          </cell>
          <cell r="F2850" t="str">
            <v/>
          </cell>
        </row>
        <row r="2851">
          <cell r="A2851">
            <v>525745</v>
          </cell>
          <cell r="B2851" t="str">
            <v>امل سمان</v>
          </cell>
          <cell r="C2851" t="str">
            <v>مروان</v>
          </cell>
          <cell r="D2851" t="str">
            <v>فاتنه</v>
          </cell>
          <cell r="E2851" t="str">
            <v>الثاتية</v>
          </cell>
          <cell r="F2851" t="str">
            <v/>
          </cell>
        </row>
        <row r="2852">
          <cell r="A2852">
            <v>525746</v>
          </cell>
          <cell r="B2852" t="str">
            <v>اميرة قطران</v>
          </cell>
          <cell r="C2852" t="str">
            <v>اكرم</v>
          </cell>
          <cell r="D2852" t="str">
            <v>كميلة</v>
          </cell>
          <cell r="E2852" t="str">
            <v>الرابعة</v>
          </cell>
          <cell r="F2852" t="str">
            <v/>
          </cell>
        </row>
        <row r="2853">
          <cell r="A2853">
            <v>525747</v>
          </cell>
          <cell r="B2853" t="str">
            <v>اميره مسلم</v>
          </cell>
          <cell r="C2853" t="str">
            <v>ياسر</v>
          </cell>
          <cell r="D2853" t="str">
            <v>سليمه</v>
          </cell>
          <cell r="E2853" t="str">
            <v>الاولى</v>
          </cell>
          <cell r="F2853" t="str">
            <v/>
          </cell>
        </row>
        <row r="2854">
          <cell r="A2854">
            <v>525749</v>
          </cell>
          <cell r="B2854" t="str">
            <v>اناس خضير</v>
          </cell>
          <cell r="C2854" t="str">
            <v>ماهر</v>
          </cell>
          <cell r="D2854" t="str">
            <v>ربا</v>
          </cell>
          <cell r="E2854" t="str">
            <v>الرابعة</v>
          </cell>
          <cell r="F2854" t="str">
            <v/>
          </cell>
        </row>
        <row r="2855">
          <cell r="A2855">
            <v>525750</v>
          </cell>
          <cell r="B2855" t="str">
            <v>اناس شله</v>
          </cell>
          <cell r="C2855" t="str">
            <v>احمد</v>
          </cell>
          <cell r="D2855" t="str">
            <v>وفاء</v>
          </cell>
          <cell r="E2855" t="str">
            <v>الثالثة</v>
          </cell>
          <cell r="F2855" t="str">
            <v/>
          </cell>
        </row>
        <row r="2856">
          <cell r="A2856">
            <v>525751</v>
          </cell>
          <cell r="B2856" t="str">
            <v>انتصار خصي</v>
          </cell>
          <cell r="C2856" t="str">
            <v>عبد الكريم</v>
          </cell>
          <cell r="D2856" t="str">
            <v>سعاد</v>
          </cell>
          <cell r="E2856" t="str">
            <v>الثالثة</v>
          </cell>
          <cell r="F2856" t="str">
            <v/>
          </cell>
        </row>
        <row r="2857">
          <cell r="A2857">
            <v>525752</v>
          </cell>
          <cell r="B2857" t="str">
            <v>انجيلا حاج محمود</v>
          </cell>
          <cell r="C2857" t="str">
            <v>سمير</v>
          </cell>
          <cell r="D2857" t="str">
            <v>يسرى</v>
          </cell>
          <cell r="E2857" t="str">
            <v>الرابعة</v>
          </cell>
          <cell r="F2857" t="str">
            <v/>
          </cell>
        </row>
        <row r="2858">
          <cell r="A2858">
            <v>525753</v>
          </cell>
          <cell r="B2858" t="str">
            <v>انس البشوات</v>
          </cell>
          <cell r="C2858" t="str">
            <v>عبد الحميد</v>
          </cell>
          <cell r="D2858" t="str">
            <v>بدره</v>
          </cell>
          <cell r="E2858" t="str">
            <v>الثا نية</v>
          </cell>
          <cell r="F2858" t="str">
            <v/>
          </cell>
        </row>
        <row r="2859">
          <cell r="A2859">
            <v>525754</v>
          </cell>
          <cell r="B2859" t="str">
            <v>انعام المسعود</v>
          </cell>
          <cell r="C2859" t="str">
            <v>علي</v>
          </cell>
          <cell r="D2859" t="str">
            <v>صباح</v>
          </cell>
          <cell r="E2859" t="str">
            <v>الرابعة</v>
          </cell>
          <cell r="F2859" t="str">
            <v/>
          </cell>
        </row>
        <row r="2860">
          <cell r="A2860">
            <v>525755</v>
          </cell>
          <cell r="B2860" t="str">
            <v>انعام بدره</v>
          </cell>
          <cell r="C2860" t="str">
            <v>معين</v>
          </cell>
          <cell r="D2860" t="str">
            <v>دولات</v>
          </cell>
          <cell r="E2860" t="str">
            <v>الرابعة</v>
          </cell>
          <cell r="F2860" t="str">
            <v/>
          </cell>
        </row>
        <row r="2861">
          <cell r="A2861">
            <v>525756</v>
          </cell>
          <cell r="B2861" t="str">
            <v>انوار اسعد</v>
          </cell>
          <cell r="C2861" t="str">
            <v>نزيه</v>
          </cell>
          <cell r="D2861" t="str">
            <v>عمريه</v>
          </cell>
          <cell r="E2861" t="str">
            <v>الرابعة</v>
          </cell>
          <cell r="F2861" t="str">
            <v/>
          </cell>
        </row>
        <row r="2862">
          <cell r="A2862">
            <v>525757</v>
          </cell>
          <cell r="B2862" t="str">
            <v>انوار الرفاعي</v>
          </cell>
          <cell r="C2862" t="str">
            <v>بسام</v>
          </cell>
          <cell r="D2862" t="str">
            <v>فايزة</v>
          </cell>
          <cell r="E2862" t="str">
            <v>الثاتية</v>
          </cell>
          <cell r="F2862" t="str">
            <v/>
          </cell>
        </row>
        <row r="2863">
          <cell r="A2863">
            <v>525759</v>
          </cell>
          <cell r="B2863" t="str">
            <v>انوار شحادات</v>
          </cell>
          <cell r="C2863" t="str">
            <v>غانم</v>
          </cell>
          <cell r="D2863" t="str">
            <v>بديعه</v>
          </cell>
          <cell r="E2863" t="str">
            <v>الثاتية</v>
          </cell>
          <cell r="F2863" t="str">
            <v/>
          </cell>
        </row>
        <row r="2864">
          <cell r="A2864">
            <v>525760</v>
          </cell>
          <cell r="B2864" t="str">
            <v>ايات اسعد</v>
          </cell>
          <cell r="C2864" t="str">
            <v>اسماعيل</v>
          </cell>
          <cell r="D2864" t="str">
            <v>رمزيه</v>
          </cell>
          <cell r="E2864" t="str">
            <v>الثالثة</v>
          </cell>
          <cell r="F2864" t="str">
            <v/>
          </cell>
        </row>
        <row r="2865">
          <cell r="A2865">
            <v>525762</v>
          </cell>
          <cell r="B2865" t="str">
            <v>اية داؤد</v>
          </cell>
          <cell r="C2865" t="str">
            <v>محمد</v>
          </cell>
          <cell r="D2865" t="str">
            <v>سماهر</v>
          </cell>
          <cell r="E2865" t="str">
            <v>الثالثة</v>
          </cell>
          <cell r="F2865" t="str">
            <v/>
          </cell>
        </row>
        <row r="2866">
          <cell r="A2866">
            <v>525763</v>
          </cell>
          <cell r="B2866" t="str">
            <v>اية سرحان</v>
          </cell>
          <cell r="C2866" t="str">
            <v>فتحي</v>
          </cell>
          <cell r="D2866" t="str">
            <v>فاطمه</v>
          </cell>
          <cell r="E2866" t="str">
            <v>الثا نية</v>
          </cell>
          <cell r="F2866" t="str">
            <v/>
          </cell>
        </row>
        <row r="2867">
          <cell r="A2867">
            <v>525764</v>
          </cell>
          <cell r="B2867" t="str">
            <v>ايمان الشيخ ايوب</v>
          </cell>
          <cell r="C2867" t="str">
            <v>هيثم</v>
          </cell>
          <cell r="D2867" t="str">
            <v>فاطمه</v>
          </cell>
          <cell r="E2867" t="str">
            <v>الثا نية</v>
          </cell>
          <cell r="F2867" t="str">
            <v/>
          </cell>
        </row>
        <row r="2868">
          <cell r="A2868">
            <v>525765</v>
          </cell>
          <cell r="B2868" t="str">
            <v>ايمان القادري</v>
          </cell>
          <cell r="C2868" t="str">
            <v>محمد عز الدين</v>
          </cell>
          <cell r="D2868" t="str">
            <v>عائده</v>
          </cell>
          <cell r="E2868" t="str">
            <v>الربعة حديث</v>
          </cell>
          <cell r="F2868" t="str">
            <v/>
          </cell>
        </row>
        <row r="2869">
          <cell r="A2869">
            <v>525766</v>
          </cell>
          <cell r="B2869" t="str">
            <v>ايمان رخيص</v>
          </cell>
          <cell r="C2869" t="str">
            <v>صالح</v>
          </cell>
          <cell r="D2869" t="str">
            <v>كوثر</v>
          </cell>
          <cell r="E2869" t="str">
            <v>الاولى</v>
          </cell>
          <cell r="F2869" t="str">
            <v/>
          </cell>
        </row>
        <row r="2870">
          <cell r="A2870">
            <v>525767</v>
          </cell>
          <cell r="B2870" t="str">
            <v>ايمان غانم</v>
          </cell>
          <cell r="C2870" t="str">
            <v>مصطفى</v>
          </cell>
          <cell r="D2870" t="str">
            <v>ثناء</v>
          </cell>
          <cell r="E2870" t="str">
            <v>الثاتية</v>
          </cell>
          <cell r="F2870" t="str">
            <v/>
          </cell>
        </row>
        <row r="2871">
          <cell r="A2871">
            <v>525769</v>
          </cell>
          <cell r="B2871" t="str">
            <v>ايمان ناصر</v>
          </cell>
          <cell r="C2871" t="str">
            <v>نبيل</v>
          </cell>
          <cell r="D2871" t="str">
            <v>نورهان</v>
          </cell>
          <cell r="E2871" t="str">
            <v>الرابعة</v>
          </cell>
          <cell r="F2871" t="str">
            <v/>
          </cell>
        </row>
        <row r="2872">
          <cell r="A2872">
            <v>525770</v>
          </cell>
          <cell r="B2872" t="str">
            <v>ايناس المغوش</v>
          </cell>
          <cell r="C2872" t="str">
            <v>غسان</v>
          </cell>
          <cell r="D2872" t="str">
            <v>وجيهه</v>
          </cell>
          <cell r="E2872" t="str">
            <v>الاولى</v>
          </cell>
          <cell r="F2872" t="str">
            <v>مستنفذ فصل اول 2023 -2024</v>
          </cell>
        </row>
        <row r="2873">
          <cell r="A2873">
            <v>525772</v>
          </cell>
          <cell r="B2873" t="str">
            <v>باسمه سلامه</v>
          </cell>
          <cell r="C2873" t="str">
            <v>عبدالكريم</v>
          </cell>
          <cell r="D2873" t="str">
            <v>وزيره</v>
          </cell>
          <cell r="E2873" t="str">
            <v>الثاتية</v>
          </cell>
          <cell r="F2873" t="str">
            <v/>
          </cell>
        </row>
        <row r="2874">
          <cell r="A2874">
            <v>525773</v>
          </cell>
          <cell r="B2874" t="str">
            <v>بتول اسبر</v>
          </cell>
          <cell r="C2874" t="str">
            <v>اديب</v>
          </cell>
          <cell r="D2874" t="str">
            <v>حليمه</v>
          </cell>
          <cell r="E2874" t="str">
            <v>الثالثة</v>
          </cell>
          <cell r="F2874" t="str">
            <v/>
          </cell>
        </row>
        <row r="2875">
          <cell r="A2875">
            <v>525774</v>
          </cell>
          <cell r="B2875" t="str">
            <v>بتول الرجب</v>
          </cell>
          <cell r="C2875" t="str">
            <v>محمد</v>
          </cell>
          <cell r="D2875" t="str">
            <v>تركيه</v>
          </cell>
          <cell r="E2875" t="str">
            <v>الثاتية</v>
          </cell>
          <cell r="F2875" t="str">
            <v/>
          </cell>
        </row>
        <row r="2876">
          <cell r="A2876">
            <v>525775</v>
          </cell>
          <cell r="B2876" t="str">
            <v>بتول المصري</v>
          </cell>
          <cell r="C2876" t="str">
            <v>نديم</v>
          </cell>
          <cell r="D2876" t="str">
            <v>سهاد</v>
          </cell>
          <cell r="E2876" t="str">
            <v>الثا نية</v>
          </cell>
          <cell r="F2876" t="str">
            <v/>
          </cell>
        </row>
        <row r="2877">
          <cell r="A2877">
            <v>525776</v>
          </cell>
          <cell r="B2877" t="str">
            <v>بتول عبيد</v>
          </cell>
          <cell r="C2877" t="str">
            <v>خالد</v>
          </cell>
          <cell r="D2877" t="str">
            <v>عبير</v>
          </cell>
          <cell r="E2877" t="str">
            <v>الرابعة</v>
          </cell>
          <cell r="F2877" t="str">
            <v/>
          </cell>
        </row>
        <row r="2878">
          <cell r="A2878">
            <v>525777</v>
          </cell>
          <cell r="B2878" t="str">
            <v>بتول مرعي</v>
          </cell>
          <cell r="C2878" t="str">
            <v>محمد</v>
          </cell>
          <cell r="D2878" t="str">
            <v>هنادي</v>
          </cell>
          <cell r="E2878" t="str">
            <v>الثا نية</v>
          </cell>
          <cell r="F2878" t="str">
            <v/>
          </cell>
        </row>
        <row r="2879">
          <cell r="A2879">
            <v>525778</v>
          </cell>
          <cell r="B2879" t="str">
            <v>بثينه الحمصي</v>
          </cell>
          <cell r="C2879" t="str">
            <v>محمد غازي</v>
          </cell>
          <cell r="D2879" t="str">
            <v>زينب</v>
          </cell>
          <cell r="E2879" t="str">
            <v>الثاتية</v>
          </cell>
          <cell r="F2879" t="str">
            <v/>
          </cell>
        </row>
        <row r="2880">
          <cell r="A2880">
            <v>525779</v>
          </cell>
          <cell r="B2880" t="str">
            <v>بثينه درغام</v>
          </cell>
          <cell r="C2880" t="str">
            <v>محمد</v>
          </cell>
          <cell r="D2880" t="str">
            <v>وداد</v>
          </cell>
          <cell r="E2880" t="str">
            <v>الثا نية</v>
          </cell>
          <cell r="F2880" t="str">
            <v/>
          </cell>
        </row>
        <row r="2881">
          <cell r="A2881">
            <v>525780</v>
          </cell>
          <cell r="B2881" t="str">
            <v>بثينه عجيب</v>
          </cell>
          <cell r="C2881" t="str">
            <v>امين</v>
          </cell>
          <cell r="D2881" t="str">
            <v>نجلا</v>
          </cell>
          <cell r="E2881" t="str">
            <v>الثالثة</v>
          </cell>
          <cell r="F2881" t="str">
            <v/>
          </cell>
        </row>
        <row r="2882">
          <cell r="A2882">
            <v>525781</v>
          </cell>
          <cell r="B2882" t="str">
            <v>بثينه علي</v>
          </cell>
          <cell r="C2882" t="str">
            <v>احمد</v>
          </cell>
          <cell r="D2882" t="str">
            <v>صباح</v>
          </cell>
          <cell r="E2882" t="str">
            <v>الثالثة</v>
          </cell>
          <cell r="F2882" t="str">
            <v/>
          </cell>
        </row>
        <row r="2883">
          <cell r="A2883">
            <v>525785</v>
          </cell>
          <cell r="B2883" t="str">
            <v>بدور الجوراني</v>
          </cell>
          <cell r="C2883" t="str">
            <v>محمد</v>
          </cell>
          <cell r="D2883" t="str">
            <v>انيسه</v>
          </cell>
          <cell r="E2883" t="str">
            <v>الرابعة</v>
          </cell>
          <cell r="F2883" t="str">
            <v/>
          </cell>
        </row>
        <row r="2884">
          <cell r="A2884">
            <v>525786</v>
          </cell>
          <cell r="B2884" t="str">
            <v>بدور الشريف</v>
          </cell>
          <cell r="C2884" t="str">
            <v>محمد علي</v>
          </cell>
          <cell r="D2884" t="str">
            <v>سميره</v>
          </cell>
          <cell r="E2884" t="str">
            <v>الرابعة</v>
          </cell>
          <cell r="F2884" t="str">
            <v/>
          </cell>
        </row>
        <row r="2885">
          <cell r="A2885">
            <v>525788</v>
          </cell>
          <cell r="B2885" t="str">
            <v>بسمه صليبه</v>
          </cell>
          <cell r="C2885" t="str">
            <v>معين</v>
          </cell>
          <cell r="D2885" t="str">
            <v>خلود</v>
          </cell>
          <cell r="E2885" t="str">
            <v>الثاتية</v>
          </cell>
          <cell r="F2885" t="str">
            <v/>
          </cell>
        </row>
        <row r="2886">
          <cell r="A2886">
            <v>525789</v>
          </cell>
          <cell r="B2886" t="str">
            <v>بسمه طه</v>
          </cell>
          <cell r="C2886" t="str">
            <v>ماجد</v>
          </cell>
          <cell r="D2886" t="str">
            <v>ملكه</v>
          </cell>
          <cell r="E2886" t="str">
            <v>الرابعة</v>
          </cell>
          <cell r="F2886" t="str">
            <v/>
          </cell>
        </row>
        <row r="2887">
          <cell r="A2887">
            <v>525790</v>
          </cell>
          <cell r="B2887" t="str">
            <v>بسمه قوتلي</v>
          </cell>
          <cell r="C2887" t="str">
            <v>محمد نبيل</v>
          </cell>
          <cell r="D2887" t="str">
            <v>منى</v>
          </cell>
          <cell r="E2887" t="str">
            <v>الاولى</v>
          </cell>
          <cell r="F2887" t="str">
            <v>مستنفذ فصل اول 2023 -2024</v>
          </cell>
        </row>
        <row r="2888">
          <cell r="A2888">
            <v>525791</v>
          </cell>
          <cell r="B2888" t="str">
            <v>بشرى اللحام</v>
          </cell>
          <cell r="C2888" t="str">
            <v>أسامة</v>
          </cell>
          <cell r="D2888" t="str">
            <v>فاطمه</v>
          </cell>
          <cell r="E2888" t="str">
            <v>الثا نية</v>
          </cell>
          <cell r="F2888" t="str">
            <v/>
          </cell>
        </row>
        <row r="2889">
          <cell r="A2889">
            <v>525792</v>
          </cell>
          <cell r="B2889" t="str">
            <v>بشرى جعفر</v>
          </cell>
          <cell r="C2889" t="str">
            <v xml:space="preserve">رجب </v>
          </cell>
          <cell r="D2889" t="str">
            <v>وزيرة</v>
          </cell>
          <cell r="E2889" t="str">
            <v>الرابعة</v>
          </cell>
          <cell r="F2889" t="str">
            <v/>
          </cell>
        </row>
        <row r="2890">
          <cell r="A2890">
            <v>525793</v>
          </cell>
          <cell r="B2890" t="str">
            <v>بشرى محفوض</v>
          </cell>
          <cell r="C2890" t="str">
            <v>زهير</v>
          </cell>
          <cell r="D2890" t="str">
            <v>مديحه</v>
          </cell>
          <cell r="E2890" t="str">
            <v>الثا نية</v>
          </cell>
          <cell r="F2890" t="str">
            <v/>
          </cell>
        </row>
        <row r="2891">
          <cell r="A2891">
            <v>525794</v>
          </cell>
          <cell r="B2891" t="str">
            <v>بنانه حاتم</v>
          </cell>
          <cell r="C2891" t="str">
            <v>علي</v>
          </cell>
          <cell r="D2891" t="str">
            <v>فاتن</v>
          </cell>
          <cell r="E2891" t="str">
            <v>الرابعة</v>
          </cell>
          <cell r="F2891" t="str">
            <v/>
          </cell>
        </row>
        <row r="2892">
          <cell r="A2892">
            <v>525795</v>
          </cell>
          <cell r="B2892" t="str">
            <v>بيان شباط</v>
          </cell>
          <cell r="C2892" t="str">
            <v>خالد</v>
          </cell>
          <cell r="D2892" t="str">
            <v>فاطمه</v>
          </cell>
          <cell r="E2892" t="str">
            <v>الثالثة</v>
          </cell>
          <cell r="F2892" t="str">
            <v/>
          </cell>
        </row>
        <row r="2893">
          <cell r="A2893">
            <v>525797</v>
          </cell>
          <cell r="B2893" t="str">
            <v>تقوى المنيف</v>
          </cell>
          <cell r="C2893" t="str">
            <v>حسن</v>
          </cell>
          <cell r="D2893" t="str">
            <v>سميحه</v>
          </cell>
          <cell r="E2893" t="str">
            <v>الثاتية</v>
          </cell>
          <cell r="F2893" t="str">
            <v/>
          </cell>
        </row>
        <row r="2894">
          <cell r="A2894">
            <v>525798</v>
          </cell>
          <cell r="B2894" t="str">
            <v>تهاني التيناوي</v>
          </cell>
          <cell r="C2894" t="str">
            <v>محمد خير</v>
          </cell>
          <cell r="D2894" t="str">
            <v>ايمان</v>
          </cell>
          <cell r="E2894" t="str">
            <v>الثالثة</v>
          </cell>
          <cell r="F2894" t="str">
            <v/>
          </cell>
        </row>
        <row r="2895">
          <cell r="A2895">
            <v>525799</v>
          </cell>
          <cell r="B2895" t="str">
            <v>تولين اللبابيدي</v>
          </cell>
          <cell r="C2895" t="str">
            <v>بسام</v>
          </cell>
          <cell r="D2895" t="str">
            <v>رزان</v>
          </cell>
          <cell r="E2895" t="str">
            <v>الاولى</v>
          </cell>
          <cell r="F2895" t="str">
            <v/>
          </cell>
        </row>
        <row r="2896">
          <cell r="A2896">
            <v>525801</v>
          </cell>
          <cell r="B2896" t="str">
            <v>ثروه غانم</v>
          </cell>
          <cell r="C2896" t="str">
            <v>فوزي</v>
          </cell>
          <cell r="D2896" t="str">
            <v>امينه</v>
          </cell>
          <cell r="E2896" t="str">
            <v>الثالثة</v>
          </cell>
          <cell r="F2896" t="str">
            <v/>
          </cell>
        </row>
        <row r="2897">
          <cell r="A2897">
            <v>525802</v>
          </cell>
          <cell r="B2897" t="str">
            <v>جميلة خميس</v>
          </cell>
          <cell r="C2897" t="str">
            <v>عماد</v>
          </cell>
          <cell r="D2897" t="str">
            <v>سمر</v>
          </cell>
          <cell r="E2897" t="str">
            <v>الرابعة</v>
          </cell>
          <cell r="F2897" t="str">
            <v/>
          </cell>
        </row>
        <row r="2898">
          <cell r="A2898">
            <v>525803</v>
          </cell>
          <cell r="B2898" t="str">
            <v>جميلة زعبوط</v>
          </cell>
          <cell r="C2898" t="str">
            <v>محمود</v>
          </cell>
          <cell r="D2898" t="str">
            <v>عليه</v>
          </cell>
          <cell r="E2898" t="str">
            <v>الثا نية</v>
          </cell>
          <cell r="F2898" t="str">
            <v/>
          </cell>
        </row>
        <row r="2899">
          <cell r="A2899">
            <v>525804</v>
          </cell>
          <cell r="B2899" t="str">
            <v>جميله القادري</v>
          </cell>
          <cell r="C2899" t="str">
            <v>محمد</v>
          </cell>
          <cell r="D2899" t="str">
            <v>وصال</v>
          </cell>
          <cell r="E2899" t="str">
            <v>الثالثة</v>
          </cell>
          <cell r="F2899" t="str">
            <v/>
          </cell>
        </row>
        <row r="2900">
          <cell r="A2900">
            <v>525805</v>
          </cell>
          <cell r="B2900" t="str">
            <v>جنان الحميد</v>
          </cell>
          <cell r="C2900" t="str">
            <v>اعبيد</v>
          </cell>
          <cell r="D2900" t="str">
            <v>صبحه</v>
          </cell>
          <cell r="E2900" t="str">
            <v>الثاتية</v>
          </cell>
          <cell r="F2900" t="str">
            <v/>
          </cell>
        </row>
        <row r="2901">
          <cell r="A2901">
            <v>525806</v>
          </cell>
          <cell r="B2901" t="str">
            <v>جهينه قرقماز</v>
          </cell>
          <cell r="C2901" t="str">
            <v>امين</v>
          </cell>
          <cell r="D2901" t="str">
            <v>زهر</v>
          </cell>
          <cell r="E2901" t="str">
            <v>الرابعة</v>
          </cell>
          <cell r="F2901" t="str">
            <v/>
          </cell>
        </row>
        <row r="2902">
          <cell r="A2902">
            <v>525810</v>
          </cell>
          <cell r="B2902" t="str">
            <v>حاجه حمد</v>
          </cell>
          <cell r="C2902" t="str">
            <v>محمد</v>
          </cell>
          <cell r="D2902" t="str">
            <v>نمره</v>
          </cell>
          <cell r="E2902" t="str">
            <v>الثا نية</v>
          </cell>
          <cell r="F2902" t="str">
            <v/>
          </cell>
        </row>
        <row r="2903">
          <cell r="A2903">
            <v>525811</v>
          </cell>
          <cell r="B2903" t="str">
            <v>حلا اسماعيل</v>
          </cell>
          <cell r="C2903" t="str">
            <v>فخري</v>
          </cell>
          <cell r="D2903" t="str">
            <v>دارين</v>
          </cell>
          <cell r="E2903" t="str">
            <v>الثاتية</v>
          </cell>
          <cell r="F2903" t="str">
            <v/>
          </cell>
        </row>
        <row r="2904">
          <cell r="A2904">
            <v>525812</v>
          </cell>
          <cell r="B2904" t="str">
            <v>حليمه بكر</v>
          </cell>
          <cell r="C2904" t="str">
            <v>بشار</v>
          </cell>
          <cell r="D2904" t="str">
            <v>بدره</v>
          </cell>
          <cell r="E2904" t="str">
            <v>الرابعة</v>
          </cell>
          <cell r="F2904" t="str">
            <v/>
          </cell>
        </row>
        <row r="2905">
          <cell r="A2905">
            <v>525813</v>
          </cell>
          <cell r="B2905" t="str">
            <v>حليمه ابو نبوت</v>
          </cell>
          <cell r="C2905" t="str">
            <v>يوسف</v>
          </cell>
          <cell r="D2905" t="str">
            <v>نجاه</v>
          </cell>
          <cell r="E2905" t="str">
            <v>الرابعة</v>
          </cell>
          <cell r="F2905" t="str">
            <v/>
          </cell>
        </row>
        <row r="2906">
          <cell r="A2906">
            <v>525814</v>
          </cell>
          <cell r="B2906" t="str">
            <v>حنان الحطاب</v>
          </cell>
          <cell r="C2906" t="str">
            <v>احمد</v>
          </cell>
          <cell r="D2906" t="str">
            <v>امر</v>
          </cell>
          <cell r="E2906" t="str">
            <v>الاولى</v>
          </cell>
          <cell r="F2906" t="str">
            <v>مستنفذ فصل اول 2023 -2024</v>
          </cell>
        </row>
        <row r="2907">
          <cell r="A2907">
            <v>525815</v>
          </cell>
          <cell r="B2907" t="str">
            <v>حنان الخطيب</v>
          </cell>
          <cell r="C2907" t="str">
            <v>رأفت</v>
          </cell>
          <cell r="D2907" t="str">
            <v>امل</v>
          </cell>
          <cell r="E2907" t="str">
            <v>الثالثة</v>
          </cell>
          <cell r="F2907" t="str">
            <v/>
          </cell>
        </row>
        <row r="2908">
          <cell r="A2908">
            <v>525816</v>
          </cell>
          <cell r="B2908" t="str">
            <v>حنان الدكاك</v>
          </cell>
          <cell r="C2908" t="str">
            <v>محمد</v>
          </cell>
          <cell r="D2908" t="str">
            <v>مطيعه</v>
          </cell>
          <cell r="E2908" t="str">
            <v>الثالثة</v>
          </cell>
          <cell r="F2908" t="str">
            <v/>
          </cell>
        </row>
        <row r="2909">
          <cell r="A2909">
            <v>525818</v>
          </cell>
          <cell r="B2909" t="str">
            <v>حنان شرف الدين</v>
          </cell>
          <cell r="C2909" t="str">
            <v>محمود</v>
          </cell>
          <cell r="D2909" t="str">
            <v>خديجه</v>
          </cell>
          <cell r="E2909" t="str">
            <v>الثا نية</v>
          </cell>
          <cell r="F2909" t="str">
            <v/>
          </cell>
        </row>
        <row r="2910">
          <cell r="A2910">
            <v>525819</v>
          </cell>
          <cell r="B2910" t="str">
            <v>حنان عيسى</v>
          </cell>
          <cell r="C2910" t="str">
            <v>عبد المجيد</v>
          </cell>
          <cell r="D2910" t="str">
            <v>نوره</v>
          </cell>
          <cell r="E2910" t="str">
            <v>الثالثة</v>
          </cell>
          <cell r="F2910" t="str">
            <v/>
          </cell>
        </row>
        <row r="2911">
          <cell r="A2911">
            <v>525820</v>
          </cell>
          <cell r="B2911" t="str">
            <v>حنين ابو حمره</v>
          </cell>
          <cell r="C2911" t="str">
            <v>رامي</v>
          </cell>
          <cell r="D2911" t="str">
            <v>ندى</v>
          </cell>
          <cell r="E2911" t="str">
            <v>الرابعة</v>
          </cell>
          <cell r="F2911" t="str">
            <v/>
          </cell>
        </row>
        <row r="2912">
          <cell r="A2912">
            <v>525822</v>
          </cell>
          <cell r="B2912" t="str">
            <v>ختام سليمان</v>
          </cell>
          <cell r="C2912" t="str">
            <v>محمد</v>
          </cell>
          <cell r="D2912" t="str">
            <v>سميره</v>
          </cell>
          <cell r="E2912" t="str">
            <v>الاولى</v>
          </cell>
          <cell r="F2912" t="str">
            <v>مستنفذ فصل اول 2023 -2024</v>
          </cell>
        </row>
        <row r="2913">
          <cell r="A2913">
            <v>525823</v>
          </cell>
          <cell r="B2913" t="str">
            <v>خديجة احمد</v>
          </cell>
          <cell r="C2913" t="str">
            <v>عارف</v>
          </cell>
          <cell r="D2913" t="str">
            <v>فاطمه</v>
          </cell>
          <cell r="E2913" t="str">
            <v>الرابعة</v>
          </cell>
          <cell r="F2913" t="str">
            <v/>
          </cell>
        </row>
        <row r="2914">
          <cell r="A2914">
            <v>525824</v>
          </cell>
          <cell r="B2914" t="str">
            <v>خلود وهب</v>
          </cell>
          <cell r="C2914" t="str">
            <v>شكيب</v>
          </cell>
          <cell r="D2914" t="str">
            <v>يسيره</v>
          </cell>
          <cell r="E2914" t="str">
            <v>الربعة حديث</v>
          </cell>
          <cell r="F2914" t="str">
            <v/>
          </cell>
        </row>
        <row r="2915">
          <cell r="A2915">
            <v>525825</v>
          </cell>
          <cell r="B2915" t="str">
            <v>دارين محسنه</v>
          </cell>
          <cell r="C2915" t="str">
            <v>مصطفى</v>
          </cell>
          <cell r="D2915" t="str">
            <v>صباح</v>
          </cell>
          <cell r="E2915" t="str">
            <v>الربعة حديث</v>
          </cell>
          <cell r="F2915" t="str">
            <v/>
          </cell>
        </row>
        <row r="2916">
          <cell r="A2916">
            <v>525826</v>
          </cell>
          <cell r="B2916" t="str">
            <v>دارين معروف</v>
          </cell>
          <cell r="C2916" t="str">
            <v>محمود</v>
          </cell>
          <cell r="D2916" t="str">
            <v>عزيزه</v>
          </cell>
          <cell r="E2916" t="str">
            <v>الثاتية</v>
          </cell>
          <cell r="F2916" t="str">
            <v/>
          </cell>
        </row>
        <row r="2917">
          <cell r="A2917">
            <v>525827</v>
          </cell>
          <cell r="B2917" t="str">
            <v>داليا الزهنان</v>
          </cell>
          <cell r="C2917" t="str">
            <v>شحادة</v>
          </cell>
          <cell r="D2917" t="str">
            <v>دلال</v>
          </cell>
          <cell r="E2917" t="str">
            <v>الرابعة</v>
          </cell>
          <cell r="F2917" t="str">
            <v/>
          </cell>
        </row>
        <row r="2918">
          <cell r="A2918">
            <v>525828</v>
          </cell>
          <cell r="B2918" t="str">
            <v>داليا جمول</v>
          </cell>
          <cell r="C2918" t="str">
            <v>محمد</v>
          </cell>
          <cell r="D2918" t="str">
            <v>مزينه</v>
          </cell>
          <cell r="E2918" t="str">
            <v>الرابعة</v>
          </cell>
          <cell r="F2918" t="str">
            <v/>
          </cell>
        </row>
        <row r="2919">
          <cell r="A2919">
            <v>525829</v>
          </cell>
          <cell r="B2919" t="str">
            <v>داليه عدوان</v>
          </cell>
          <cell r="C2919" t="str">
            <v>سلمان</v>
          </cell>
          <cell r="D2919" t="str">
            <v>نوال</v>
          </cell>
          <cell r="E2919" t="str">
            <v>الثا نية</v>
          </cell>
          <cell r="F2919" t="str">
            <v/>
          </cell>
        </row>
        <row r="2920">
          <cell r="A2920">
            <v>525834</v>
          </cell>
          <cell r="B2920" t="str">
            <v>دعاء حموده</v>
          </cell>
          <cell r="C2920" t="str">
            <v>ممدوح</v>
          </cell>
          <cell r="D2920" t="str">
            <v>ايمان</v>
          </cell>
          <cell r="E2920" t="str">
            <v>الثاتية</v>
          </cell>
          <cell r="F2920" t="str">
            <v/>
          </cell>
        </row>
        <row r="2921">
          <cell r="A2921">
            <v>525835</v>
          </cell>
          <cell r="B2921" t="str">
            <v>دعاء خراط</v>
          </cell>
          <cell r="C2921" t="str">
            <v>محمد عادل</v>
          </cell>
          <cell r="D2921" t="str">
            <v>فاتن</v>
          </cell>
          <cell r="E2921" t="str">
            <v>الرابعة</v>
          </cell>
          <cell r="F2921" t="str">
            <v/>
          </cell>
        </row>
        <row r="2922">
          <cell r="A2922">
            <v>525836</v>
          </cell>
          <cell r="B2922" t="str">
            <v>دعاء خضير</v>
          </cell>
          <cell r="C2922" t="str">
            <v>احمد</v>
          </cell>
          <cell r="D2922" t="str">
            <v>نزهت</v>
          </cell>
          <cell r="E2922" t="str">
            <v>الرابعة</v>
          </cell>
          <cell r="F2922" t="str">
            <v/>
          </cell>
        </row>
        <row r="2923">
          <cell r="A2923">
            <v>525838</v>
          </cell>
          <cell r="B2923" t="str">
            <v>دنيا القزاز</v>
          </cell>
          <cell r="C2923" t="str">
            <v>حسين</v>
          </cell>
          <cell r="D2923" t="str">
            <v>رزان</v>
          </cell>
          <cell r="E2923" t="str">
            <v>الثالثة</v>
          </cell>
          <cell r="F2923" t="str">
            <v/>
          </cell>
        </row>
        <row r="2924">
          <cell r="A2924">
            <v>525839</v>
          </cell>
          <cell r="B2924" t="str">
            <v>ديانا الاسعد</v>
          </cell>
          <cell r="C2924" t="str">
            <v>هشام</v>
          </cell>
          <cell r="D2924" t="str">
            <v>منتهى</v>
          </cell>
          <cell r="E2924" t="str">
            <v>الثا نية</v>
          </cell>
          <cell r="F2924" t="str">
            <v/>
          </cell>
        </row>
        <row r="2925">
          <cell r="A2925">
            <v>525841</v>
          </cell>
          <cell r="B2925" t="str">
            <v>ديانا الطويل</v>
          </cell>
          <cell r="C2925" t="str">
            <v>انور</v>
          </cell>
          <cell r="D2925" t="str">
            <v>سلوى</v>
          </cell>
          <cell r="E2925" t="str">
            <v>الثالثة</v>
          </cell>
          <cell r="F2925" t="str">
            <v/>
          </cell>
        </row>
        <row r="2926">
          <cell r="A2926">
            <v>525843</v>
          </cell>
          <cell r="B2926" t="str">
            <v>ديما عموره</v>
          </cell>
          <cell r="C2926" t="str">
            <v>زياد</v>
          </cell>
          <cell r="D2926" t="str">
            <v>عفاف</v>
          </cell>
          <cell r="E2926" t="str">
            <v>الربعة حديث</v>
          </cell>
          <cell r="F2926" t="str">
            <v/>
          </cell>
        </row>
        <row r="2927">
          <cell r="A2927">
            <v>525844</v>
          </cell>
          <cell r="B2927" t="str">
            <v>ديمه رنجوس</v>
          </cell>
          <cell r="C2927" t="str">
            <v>احمد</v>
          </cell>
          <cell r="D2927" t="str">
            <v>هند</v>
          </cell>
          <cell r="E2927" t="str">
            <v>الثالثة</v>
          </cell>
          <cell r="F2927" t="str">
            <v/>
          </cell>
        </row>
        <row r="2928">
          <cell r="A2928">
            <v>525845</v>
          </cell>
          <cell r="B2928" t="str">
            <v>دينا الحكيم</v>
          </cell>
          <cell r="C2928" t="str">
            <v>رزق</v>
          </cell>
          <cell r="D2928" t="str">
            <v>بنيا</v>
          </cell>
          <cell r="E2928" t="str">
            <v>الربعة حديث</v>
          </cell>
          <cell r="F2928" t="str">
            <v/>
          </cell>
        </row>
        <row r="2929">
          <cell r="A2929">
            <v>525846</v>
          </cell>
          <cell r="B2929" t="str">
            <v>رؤى المسالمه</v>
          </cell>
          <cell r="C2929" t="str">
            <v>عدنان</v>
          </cell>
          <cell r="D2929" t="str">
            <v>اصلاح</v>
          </cell>
          <cell r="E2929" t="str">
            <v>الثاتية</v>
          </cell>
          <cell r="F2929" t="str">
            <v/>
          </cell>
        </row>
        <row r="2930">
          <cell r="A2930">
            <v>525847</v>
          </cell>
          <cell r="B2930" t="str">
            <v>رؤى اليونس</v>
          </cell>
          <cell r="C2930" t="str">
            <v>محمد</v>
          </cell>
          <cell r="D2930" t="str">
            <v>حنان</v>
          </cell>
          <cell r="E2930" t="str">
            <v>الثا نية</v>
          </cell>
          <cell r="F2930" t="str">
            <v/>
          </cell>
        </row>
        <row r="2931">
          <cell r="A2931">
            <v>525849</v>
          </cell>
          <cell r="B2931" t="str">
            <v>ديانا الاسماعيل</v>
          </cell>
          <cell r="C2931" t="str">
            <v>رفعت</v>
          </cell>
          <cell r="D2931" t="str">
            <v>يسرى</v>
          </cell>
          <cell r="E2931" t="str">
            <v>الثاتية</v>
          </cell>
          <cell r="F2931" t="str">
            <v/>
          </cell>
        </row>
        <row r="2932">
          <cell r="A2932">
            <v>525850</v>
          </cell>
          <cell r="B2932" t="str">
            <v>راما الدرويش</v>
          </cell>
          <cell r="C2932" t="str">
            <v>مجاهد</v>
          </cell>
          <cell r="D2932" t="str">
            <v>هناء</v>
          </cell>
          <cell r="E2932" t="str">
            <v>الثالثة</v>
          </cell>
          <cell r="F2932" t="str">
            <v/>
          </cell>
        </row>
        <row r="2933">
          <cell r="A2933">
            <v>525851</v>
          </cell>
          <cell r="B2933" t="str">
            <v>راما بطحيش</v>
          </cell>
          <cell r="C2933" t="str">
            <v>يوسف</v>
          </cell>
          <cell r="D2933" t="str">
            <v>روضه</v>
          </cell>
          <cell r="E2933" t="str">
            <v>الثالثة</v>
          </cell>
          <cell r="F2933" t="str">
            <v/>
          </cell>
        </row>
        <row r="2934">
          <cell r="A2934">
            <v>525852</v>
          </cell>
          <cell r="B2934" t="str">
            <v>راما خضره</v>
          </cell>
          <cell r="C2934" t="str">
            <v>ناجح</v>
          </cell>
          <cell r="D2934" t="str">
            <v>ندوه</v>
          </cell>
          <cell r="E2934" t="str">
            <v>الثالثة</v>
          </cell>
          <cell r="F2934" t="str">
            <v/>
          </cell>
        </row>
        <row r="2935">
          <cell r="A2935">
            <v>525853</v>
          </cell>
          <cell r="B2935" t="str">
            <v>راما رزق</v>
          </cell>
          <cell r="C2935" t="str">
            <v>حسين</v>
          </cell>
          <cell r="D2935" t="str">
            <v>حنان</v>
          </cell>
          <cell r="E2935" t="str">
            <v>الثا نية</v>
          </cell>
          <cell r="F2935" t="str">
            <v/>
          </cell>
        </row>
        <row r="2936">
          <cell r="A2936">
            <v>525854</v>
          </cell>
          <cell r="B2936" t="str">
            <v>راما طنطه</v>
          </cell>
          <cell r="C2936" t="str">
            <v>بشار</v>
          </cell>
          <cell r="D2936" t="str">
            <v>حنان</v>
          </cell>
          <cell r="E2936" t="str">
            <v>الاولى</v>
          </cell>
          <cell r="F2936" t="str">
            <v/>
          </cell>
        </row>
        <row r="2937">
          <cell r="A2937">
            <v>525855</v>
          </cell>
          <cell r="B2937" t="str">
            <v>راما عبد الغني</v>
          </cell>
          <cell r="C2937" t="str">
            <v>ميسر</v>
          </cell>
          <cell r="D2937" t="str">
            <v>ربا</v>
          </cell>
          <cell r="E2937" t="str">
            <v>الثالثة</v>
          </cell>
          <cell r="F2937" t="str">
            <v/>
          </cell>
        </row>
        <row r="2938">
          <cell r="A2938">
            <v>525856</v>
          </cell>
          <cell r="B2938" t="str">
            <v>راما قطان</v>
          </cell>
          <cell r="C2938" t="str">
            <v>اسامة</v>
          </cell>
          <cell r="D2938" t="str">
            <v>صفاء</v>
          </cell>
          <cell r="E2938" t="str">
            <v>الثاتية</v>
          </cell>
          <cell r="F2938" t="str">
            <v/>
          </cell>
        </row>
        <row r="2939">
          <cell r="A2939">
            <v>525857</v>
          </cell>
          <cell r="B2939" t="str">
            <v>راما كركه</v>
          </cell>
          <cell r="C2939" t="str">
            <v>محمد منذر</v>
          </cell>
          <cell r="D2939" t="str">
            <v>ريما</v>
          </cell>
          <cell r="E2939" t="str">
            <v>الثالثة</v>
          </cell>
          <cell r="F2939" t="str">
            <v/>
          </cell>
        </row>
        <row r="2940">
          <cell r="A2940">
            <v>525858</v>
          </cell>
          <cell r="B2940" t="str">
            <v>راما وينس</v>
          </cell>
          <cell r="C2940" t="str">
            <v>زهير</v>
          </cell>
          <cell r="D2940" t="str">
            <v>جمانه</v>
          </cell>
          <cell r="E2940" t="str">
            <v>الرابعة</v>
          </cell>
          <cell r="F2940" t="str">
            <v/>
          </cell>
        </row>
        <row r="2941">
          <cell r="A2941">
            <v>525859</v>
          </cell>
          <cell r="B2941" t="str">
            <v>راما يحيى</v>
          </cell>
          <cell r="C2941" t="str">
            <v>عادل</v>
          </cell>
          <cell r="D2941" t="str">
            <v>شهده</v>
          </cell>
          <cell r="E2941" t="str">
            <v>الثا نية</v>
          </cell>
          <cell r="F2941" t="str">
            <v/>
          </cell>
        </row>
        <row r="2942">
          <cell r="A2942">
            <v>525860</v>
          </cell>
          <cell r="B2942" t="str">
            <v>راميا الحلبي</v>
          </cell>
          <cell r="C2942" t="str">
            <v>اكرم</v>
          </cell>
          <cell r="D2942" t="str">
            <v>جيدا</v>
          </cell>
          <cell r="E2942" t="str">
            <v>الاولى</v>
          </cell>
          <cell r="F2942" t="str">
            <v/>
          </cell>
        </row>
        <row r="2943">
          <cell r="A2943">
            <v>525861</v>
          </cell>
          <cell r="B2943" t="str">
            <v>راميا كاظم</v>
          </cell>
          <cell r="C2943" t="str">
            <v>فيصل</v>
          </cell>
          <cell r="D2943" t="str">
            <v>زينب</v>
          </cell>
          <cell r="E2943" t="str">
            <v>الثالثة</v>
          </cell>
          <cell r="F2943" t="str">
            <v/>
          </cell>
        </row>
        <row r="2944">
          <cell r="A2944">
            <v>525862</v>
          </cell>
          <cell r="B2944" t="str">
            <v>رانيه اسماعيل</v>
          </cell>
          <cell r="C2944" t="str">
            <v>محمود</v>
          </cell>
          <cell r="D2944" t="str">
            <v>مفيده</v>
          </cell>
          <cell r="E2944" t="str">
            <v>الرابعة</v>
          </cell>
          <cell r="F2944" t="str">
            <v/>
          </cell>
        </row>
        <row r="2945">
          <cell r="A2945">
            <v>525863</v>
          </cell>
          <cell r="B2945" t="str">
            <v>رانيه شعبان</v>
          </cell>
          <cell r="C2945" t="str">
            <v>احمد</v>
          </cell>
          <cell r="D2945" t="str">
            <v>صفيه</v>
          </cell>
          <cell r="E2945" t="str">
            <v>الرابعة</v>
          </cell>
          <cell r="F2945" t="str">
            <v/>
          </cell>
        </row>
        <row r="2946">
          <cell r="A2946">
            <v>525864</v>
          </cell>
          <cell r="B2946" t="str">
            <v>راوية الموعد</v>
          </cell>
          <cell r="C2946" t="str">
            <v>صبحي</v>
          </cell>
          <cell r="D2946" t="str">
            <v>نجاح</v>
          </cell>
          <cell r="E2946" t="str">
            <v>الثاتية</v>
          </cell>
          <cell r="F2946" t="str">
            <v/>
          </cell>
        </row>
        <row r="2947">
          <cell r="A2947">
            <v>525866</v>
          </cell>
          <cell r="B2947" t="str">
            <v>ربا المصطفى</v>
          </cell>
          <cell r="C2947" t="str">
            <v>ابراهيم</v>
          </cell>
          <cell r="D2947" t="str">
            <v>وضحه</v>
          </cell>
          <cell r="E2947" t="str">
            <v>الثالثة</v>
          </cell>
          <cell r="F2947" t="str">
            <v/>
          </cell>
        </row>
        <row r="2948">
          <cell r="A2948">
            <v>525868</v>
          </cell>
          <cell r="B2948" t="str">
            <v>ربا كنعان</v>
          </cell>
          <cell r="C2948" t="str">
            <v>احمد</v>
          </cell>
          <cell r="D2948" t="str">
            <v>صبحه</v>
          </cell>
          <cell r="E2948" t="str">
            <v>الربعة حديث</v>
          </cell>
          <cell r="F2948" t="str">
            <v/>
          </cell>
        </row>
        <row r="2949">
          <cell r="A2949">
            <v>525869</v>
          </cell>
          <cell r="B2949" t="str">
            <v>ربى الخطيب</v>
          </cell>
          <cell r="C2949" t="str">
            <v>وليد</v>
          </cell>
          <cell r="D2949" t="str">
            <v>نور الهدى</v>
          </cell>
          <cell r="E2949" t="str">
            <v>الرابعة</v>
          </cell>
          <cell r="F2949" t="str">
            <v/>
          </cell>
        </row>
        <row r="2950">
          <cell r="A2950">
            <v>525870</v>
          </cell>
          <cell r="B2950" t="str">
            <v>ربى القزحلي</v>
          </cell>
          <cell r="C2950" t="str">
            <v>غانم</v>
          </cell>
          <cell r="D2950" t="str">
            <v>رنى</v>
          </cell>
          <cell r="E2950" t="str">
            <v>الثالثة</v>
          </cell>
          <cell r="F2950" t="str">
            <v/>
          </cell>
        </row>
        <row r="2951">
          <cell r="A2951">
            <v>525873</v>
          </cell>
          <cell r="B2951" t="str">
            <v>رتيبه ادريس</v>
          </cell>
          <cell r="C2951" t="str">
            <v xml:space="preserve">فيصل </v>
          </cell>
          <cell r="D2951" t="str">
            <v>وفاء</v>
          </cell>
          <cell r="E2951" t="str">
            <v>الرابعة</v>
          </cell>
          <cell r="F2951" t="str">
            <v/>
          </cell>
        </row>
        <row r="2952">
          <cell r="A2952">
            <v>525874</v>
          </cell>
          <cell r="B2952" t="str">
            <v>رتيبه الوادي</v>
          </cell>
          <cell r="C2952" t="str">
            <v>عطيه</v>
          </cell>
          <cell r="D2952" t="str">
            <v>خديجه</v>
          </cell>
          <cell r="E2952" t="str">
            <v>الرابعة</v>
          </cell>
          <cell r="F2952" t="str">
            <v/>
          </cell>
        </row>
        <row r="2953">
          <cell r="A2953">
            <v>525875</v>
          </cell>
          <cell r="B2953" t="str">
            <v>رزان ابو هايله</v>
          </cell>
          <cell r="C2953" t="str">
            <v>محمد خير</v>
          </cell>
          <cell r="D2953" t="str">
            <v>زينب</v>
          </cell>
          <cell r="E2953" t="str">
            <v>الثالثة</v>
          </cell>
          <cell r="F2953" t="str">
            <v/>
          </cell>
        </row>
        <row r="2954">
          <cell r="A2954">
            <v>525876</v>
          </cell>
          <cell r="B2954" t="str">
            <v>رزان الكردي</v>
          </cell>
          <cell r="C2954" t="str">
            <v>محمد نذير</v>
          </cell>
          <cell r="D2954" t="str">
            <v>منا</v>
          </cell>
          <cell r="E2954" t="str">
            <v>الثالثة</v>
          </cell>
          <cell r="F2954" t="str">
            <v/>
          </cell>
        </row>
        <row r="2955">
          <cell r="A2955">
            <v>525877</v>
          </cell>
          <cell r="B2955" t="str">
            <v>رزان ريا</v>
          </cell>
          <cell r="C2955" t="str">
            <v>علي</v>
          </cell>
          <cell r="D2955" t="str">
            <v>فاطمة</v>
          </cell>
          <cell r="E2955" t="str">
            <v>الاولى</v>
          </cell>
          <cell r="F2955" t="str">
            <v/>
          </cell>
        </row>
        <row r="2956">
          <cell r="A2956">
            <v>525879</v>
          </cell>
          <cell r="B2956" t="str">
            <v>رزان عثمان</v>
          </cell>
          <cell r="C2956" t="str">
            <v>سامي</v>
          </cell>
          <cell r="D2956" t="str">
            <v>فاهره</v>
          </cell>
          <cell r="E2956" t="str">
            <v>الربعة حديث</v>
          </cell>
          <cell r="F2956" t="str">
            <v/>
          </cell>
        </row>
        <row r="2957">
          <cell r="A2957">
            <v>525880</v>
          </cell>
          <cell r="B2957" t="str">
            <v>رزان عيسى</v>
          </cell>
          <cell r="C2957" t="str">
            <v>عدنان</v>
          </cell>
          <cell r="D2957" t="str">
            <v>عيده</v>
          </cell>
          <cell r="E2957" t="str">
            <v>الثالثة</v>
          </cell>
          <cell r="F2957" t="str">
            <v/>
          </cell>
        </row>
        <row r="2958">
          <cell r="A2958">
            <v>525881</v>
          </cell>
          <cell r="B2958" t="str">
            <v>رزان مال</v>
          </cell>
          <cell r="C2958" t="str">
            <v>فؤاد</v>
          </cell>
          <cell r="D2958" t="str">
            <v>وفاء</v>
          </cell>
          <cell r="E2958" t="str">
            <v>الرابعة</v>
          </cell>
          <cell r="F2958" t="str">
            <v/>
          </cell>
        </row>
        <row r="2959">
          <cell r="A2959">
            <v>525882</v>
          </cell>
          <cell r="B2959" t="str">
            <v>رزان معتوق</v>
          </cell>
          <cell r="C2959" t="str">
            <v>محمد وليد</v>
          </cell>
          <cell r="D2959" t="str">
            <v>مها</v>
          </cell>
          <cell r="E2959" t="str">
            <v>الثاتية</v>
          </cell>
          <cell r="F2959" t="str">
            <v/>
          </cell>
        </row>
        <row r="2960">
          <cell r="A2960">
            <v>525884</v>
          </cell>
          <cell r="B2960" t="str">
            <v>رشا المقداد</v>
          </cell>
          <cell r="C2960" t="str">
            <v>بسام</v>
          </cell>
          <cell r="D2960" t="str">
            <v>نور</v>
          </cell>
          <cell r="E2960" t="str">
            <v>الرابعة</v>
          </cell>
          <cell r="F2960" t="str">
            <v/>
          </cell>
        </row>
        <row r="2961">
          <cell r="A2961">
            <v>525885</v>
          </cell>
          <cell r="B2961" t="str">
            <v>رشا زيد</v>
          </cell>
          <cell r="C2961" t="str">
            <v>حسن</v>
          </cell>
          <cell r="D2961" t="str">
            <v>زهور</v>
          </cell>
          <cell r="E2961" t="str">
            <v>الثاتية</v>
          </cell>
          <cell r="F2961" t="str">
            <v/>
          </cell>
        </row>
        <row r="2962">
          <cell r="A2962">
            <v>525886</v>
          </cell>
          <cell r="B2962" t="str">
            <v>رشا سكر</v>
          </cell>
          <cell r="C2962" t="str">
            <v>محمد هشام</v>
          </cell>
          <cell r="D2962" t="str">
            <v>ملك</v>
          </cell>
          <cell r="E2962" t="str">
            <v>الثالثة</v>
          </cell>
          <cell r="F2962" t="str">
            <v/>
          </cell>
        </row>
        <row r="2963">
          <cell r="A2963">
            <v>525887</v>
          </cell>
          <cell r="B2963" t="str">
            <v>رشا سليمان</v>
          </cell>
          <cell r="C2963" t="str">
            <v>علي</v>
          </cell>
          <cell r="D2963" t="str">
            <v>رحاب</v>
          </cell>
          <cell r="E2963" t="str">
            <v>الثا نية</v>
          </cell>
          <cell r="F2963" t="str">
            <v/>
          </cell>
        </row>
        <row r="2964">
          <cell r="A2964">
            <v>525888</v>
          </cell>
          <cell r="B2964" t="str">
            <v>رشا قنبر</v>
          </cell>
          <cell r="C2964" t="str">
            <v>عبداللطيف</v>
          </cell>
          <cell r="D2964" t="str">
            <v>سوسن</v>
          </cell>
          <cell r="E2964" t="str">
            <v>الثالثة</v>
          </cell>
          <cell r="F2964" t="str">
            <v/>
          </cell>
        </row>
        <row r="2965">
          <cell r="A2965">
            <v>525889</v>
          </cell>
          <cell r="B2965" t="str">
            <v>رشا وهبي</v>
          </cell>
          <cell r="C2965" t="str">
            <v>محمد</v>
          </cell>
          <cell r="D2965" t="str">
            <v>اميرا</v>
          </cell>
          <cell r="E2965" t="str">
            <v>الرابعة</v>
          </cell>
          <cell r="F2965" t="str">
            <v/>
          </cell>
        </row>
        <row r="2966">
          <cell r="A2966">
            <v>525890</v>
          </cell>
          <cell r="B2966" t="str">
            <v>رغد الخزام</v>
          </cell>
          <cell r="C2966" t="str">
            <v>سيف الدين</v>
          </cell>
          <cell r="D2966" t="str">
            <v>اروه</v>
          </cell>
          <cell r="E2966" t="str">
            <v>الثا نية</v>
          </cell>
          <cell r="F2966" t="str">
            <v/>
          </cell>
        </row>
        <row r="2967">
          <cell r="A2967">
            <v>525891</v>
          </cell>
          <cell r="B2967" t="str">
            <v>رغد الضويهر</v>
          </cell>
          <cell r="C2967" t="str">
            <v>يحيى</v>
          </cell>
          <cell r="D2967" t="str">
            <v>اعتدال</v>
          </cell>
          <cell r="E2967" t="str">
            <v>الاولى</v>
          </cell>
          <cell r="F2967" t="str">
            <v>مستنفذ فصل اول 2023 -2024</v>
          </cell>
        </row>
        <row r="2968">
          <cell r="A2968">
            <v>525892</v>
          </cell>
          <cell r="B2968" t="str">
            <v>رغده عموري</v>
          </cell>
          <cell r="C2968" t="str">
            <v>اسعد</v>
          </cell>
          <cell r="D2968" t="str">
            <v>امينه</v>
          </cell>
          <cell r="E2968" t="str">
            <v>الثالثة</v>
          </cell>
          <cell r="F2968" t="str">
            <v/>
          </cell>
        </row>
        <row r="2969">
          <cell r="A2969">
            <v>525893</v>
          </cell>
          <cell r="B2969" t="str">
            <v>رغده مريقول</v>
          </cell>
          <cell r="C2969" t="str">
            <v>نجدت</v>
          </cell>
          <cell r="D2969" t="str">
            <v>حياه</v>
          </cell>
          <cell r="E2969" t="str">
            <v>الرابعة</v>
          </cell>
          <cell r="F2969" t="str">
            <v/>
          </cell>
        </row>
        <row r="2970">
          <cell r="A2970">
            <v>525894</v>
          </cell>
          <cell r="B2970" t="str">
            <v>رفاه محمد</v>
          </cell>
          <cell r="C2970" t="str">
            <v>عبد الكريم</v>
          </cell>
          <cell r="D2970" t="str">
            <v>نعيمه</v>
          </cell>
          <cell r="E2970" t="str">
            <v>الرابعة</v>
          </cell>
          <cell r="F2970" t="str">
            <v/>
          </cell>
        </row>
        <row r="2971">
          <cell r="A2971">
            <v>525895</v>
          </cell>
          <cell r="B2971" t="str">
            <v>رقيه محمد</v>
          </cell>
          <cell r="C2971" t="str">
            <v>محمد</v>
          </cell>
          <cell r="D2971" t="str">
            <v>حنان</v>
          </cell>
          <cell r="E2971" t="str">
            <v>الثالثة</v>
          </cell>
          <cell r="F2971" t="str">
            <v/>
          </cell>
        </row>
        <row r="2972">
          <cell r="A2972">
            <v>525896</v>
          </cell>
          <cell r="B2972" t="str">
            <v>رنا أبو دقة</v>
          </cell>
          <cell r="C2972" t="str">
            <v>منصور</v>
          </cell>
          <cell r="D2972" t="str">
            <v>بهية</v>
          </cell>
          <cell r="E2972" t="str">
            <v>الثالثة</v>
          </cell>
          <cell r="F2972" t="str">
            <v/>
          </cell>
        </row>
        <row r="2973">
          <cell r="A2973">
            <v>525898</v>
          </cell>
          <cell r="B2973" t="str">
            <v>رنا الخطيب</v>
          </cell>
          <cell r="C2973" t="str">
            <v>محمود</v>
          </cell>
          <cell r="D2973" t="str">
            <v>سعده</v>
          </cell>
          <cell r="E2973" t="str">
            <v>الثالثة</v>
          </cell>
          <cell r="F2973" t="str">
            <v/>
          </cell>
        </row>
        <row r="2974">
          <cell r="A2974">
            <v>525899</v>
          </cell>
          <cell r="B2974" t="str">
            <v>رنا الصواف</v>
          </cell>
          <cell r="C2974" t="str">
            <v>محمد اسامة</v>
          </cell>
          <cell r="D2974" t="str">
            <v>ردينه</v>
          </cell>
          <cell r="E2974" t="str">
            <v>الثا نية</v>
          </cell>
          <cell r="F2974" t="str">
            <v/>
          </cell>
        </row>
        <row r="2975">
          <cell r="A2975">
            <v>525900</v>
          </cell>
          <cell r="B2975" t="str">
            <v>رنا حميد</v>
          </cell>
          <cell r="C2975" t="str">
            <v>محمود</v>
          </cell>
          <cell r="D2975" t="str">
            <v>جماليه</v>
          </cell>
          <cell r="E2975" t="str">
            <v>الثاتية</v>
          </cell>
          <cell r="F2975" t="str">
            <v/>
          </cell>
        </row>
        <row r="2976">
          <cell r="A2976">
            <v>525903</v>
          </cell>
          <cell r="B2976" t="str">
            <v>رنا محلي</v>
          </cell>
          <cell r="C2976" t="str">
            <v>أكرم</v>
          </cell>
          <cell r="D2976" t="str">
            <v>فاطمه</v>
          </cell>
          <cell r="E2976" t="str">
            <v>الثالثة</v>
          </cell>
          <cell r="F2976" t="str">
            <v/>
          </cell>
        </row>
        <row r="2977">
          <cell r="A2977">
            <v>525905</v>
          </cell>
          <cell r="B2977" t="str">
            <v>رند الشعار</v>
          </cell>
          <cell r="C2977" t="str">
            <v>عبد الغفور</v>
          </cell>
          <cell r="D2977" t="str">
            <v>هند</v>
          </cell>
          <cell r="E2977" t="str">
            <v>الثاتية</v>
          </cell>
          <cell r="F2977" t="str">
            <v/>
          </cell>
        </row>
        <row r="2978">
          <cell r="A2978">
            <v>525906</v>
          </cell>
          <cell r="B2978" t="str">
            <v>رنيم الطرح</v>
          </cell>
          <cell r="C2978" t="str">
            <v>محمد حسن</v>
          </cell>
          <cell r="D2978" t="str">
            <v>ريم</v>
          </cell>
          <cell r="E2978" t="str">
            <v>الثالثة</v>
          </cell>
          <cell r="F2978" t="str">
            <v/>
          </cell>
        </row>
        <row r="2979">
          <cell r="A2979">
            <v>525907</v>
          </cell>
          <cell r="B2979" t="str">
            <v>رنيم خلوف</v>
          </cell>
          <cell r="C2979" t="str">
            <v>نديم</v>
          </cell>
          <cell r="D2979" t="str">
            <v>نجوى</v>
          </cell>
          <cell r="E2979" t="str">
            <v>الرابعة</v>
          </cell>
          <cell r="F2979" t="str">
            <v/>
          </cell>
        </row>
        <row r="2980">
          <cell r="A2980">
            <v>525908</v>
          </cell>
          <cell r="B2980" t="str">
            <v>رهام البكور</v>
          </cell>
          <cell r="C2980" t="str">
            <v>أحمد</v>
          </cell>
          <cell r="D2980" t="str">
            <v>نهله</v>
          </cell>
          <cell r="E2980" t="str">
            <v>الثالثة</v>
          </cell>
          <cell r="F2980" t="str">
            <v/>
          </cell>
        </row>
        <row r="2981">
          <cell r="A2981">
            <v>525909</v>
          </cell>
          <cell r="B2981" t="str">
            <v>رهام القطيفان</v>
          </cell>
          <cell r="C2981" t="str">
            <v>احمد</v>
          </cell>
          <cell r="D2981" t="str">
            <v>نجاح</v>
          </cell>
          <cell r="E2981" t="str">
            <v>الرابعة</v>
          </cell>
          <cell r="F2981" t="str">
            <v/>
          </cell>
        </row>
        <row r="2982">
          <cell r="A2982">
            <v>525912</v>
          </cell>
          <cell r="B2982" t="str">
            <v>رهف الشامي</v>
          </cell>
          <cell r="C2982" t="str">
            <v>محمد خير</v>
          </cell>
          <cell r="D2982" t="str">
            <v>هيفاء</v>
          </cell>
          <cell r="E2982" t="str">
            <v>الثا نية</v>
          </cell>
          <cell r="F2982" t="str">
            <v/>
          </cell>
        </row>
        <row r="2983">
          <cell r="A2983">
            <v>525913</v>
          </cell>
          <cell r="B2983" t="str">
            <v>رهف القاسم</v>
          </cell>
          <cell r="C2983" t="str">
            <v>مصطفى</v>
          </cell>
          <cell r="D2983" t="str">
            <v>نوال</v>
          </cell>
          <cell r="E2983" t="str">
            <v>الثالثة</v>
          </cell>
          <cell r="F2983" t="str">
            <v/>
          </cell>
        </row>
        <row r="2984">
          <cell r="A2984">
            <v>525914</v>
          </cell>
          <cell r="B2984" t="str">
            <v>رهف داوود</v>
          </cell>
          <cell r="C2984" t="str">
            <v>محمود</v>
          </cell>
          <cell r="D2984" t="str">
            <v>روزي</v>
          </cell>
          <cell r="E2984" t="str">
            <v>الاولى</v>
          </cell>
          <cell r="F2984" t="str">
            <v>مستنفذ فصل اول 2023 -2024</v>
          </cell>
        </row>
        <row r="2985">
          <cell r="A2985">
            <v>525916</v>
          </cell>
          <cell r="B2985" t="str">
            <v>رهف قبلان</v>
          </cell>
          <cell r="C2985" t="str">
            <v>عمر</v>
          </cell>
          <cell r="D2985" t="str">
            <v>زينه</v>
          </cell>
          <cell r="E2985" t="str">
            <v>الثا نية</v>
          </cell>
          <cell r="F2985" t="str">
            <v/>
          </cell>
        </row>
        <row r="2986">
          <cell r="A2986">
            <v>525918</v>
          </cell>
          <cell r="B2986" t="str">
            <v>روابي البكر</v>
          </cell>
          <cell r="C2986" t="str">
            <v>احمد</v>
          </cell>
          <cell r="D2986" t="str">
            <v>رسميه</v>
          </cell>
          <cell r="E2986" t="str">
            <v>الرابعة</v>
          </cell>
          <cell r="F2986" t="str">
            <v/>
          </cell>
        </row>
        <row r="2987">
          <cell r="A2987">
            <v>525920</v>
          </cell>
          <cell r="B2987" t="str">
            <v>روان ايوب</v>
          </cell>
          <cell r="C2987" t="str">
            <v>تميم</v>
          </cell>
          <cell r="D2987" t="str">
            <v>فاطمه</v>
          </cell>
          <cell r="E2987" t="str">
            <v>الثاتية</v>
          </cell>
          <cell r="F2987" t="str">
            <v/>
          </cell>
        </row>
        <row r="2988">
          <cell r="A2988">
            <v>525921</v>
          </cell>
          <cell r="B2988" t="str">
            <v>روان جاموس</v>
          </cell>
          <cell r="C2988" t="str">
            <v>عبد الله</v>
          </cell>
          <cell r="D2988" t="str">
            <v>فطمه</v>
          </cell>
          <cell r="E2988" t="str">
            <v>الثا نية</v>
          </cell>
          <cell r="F2988" t="str">
            <v/>
          </cell>
        </row>
        <row r="2989">
          <cell r="A2989">
            <v>525922</v>
          </cell>
          <cell r="B2989" t="str">
            <v>روان جعفر</v>
          </cell>
          <cell r="C2989" t="str">
            <v>شفيق</v>
          </cell>
          <cell r="D2989" t="str">
            <v>حرقه</v>
          </cell>
          <cell r="E2989" t="str">
            <v>الربعة حديث</v>
          </cell>
          <cell r="F2989" t="str">
            <v/>
          </cell>
        </row>
        <row r="2990">
          <cell r="A2990">
            <v>525923</v>
          </cell>
          <cell r="B2990" t="str">
            <v>روان كريم</v>
          </cell>
          <cell r="C2990" t="str">
            <v xml:space="preserve">ماهر </v>
          </cell>
          <cell r="D2990" t="str">
            <v xml:space="preserve">منال </v>
          </cell>
          <cell r="E2990" t="str">
            <v>الثالثة</v>
          </cell>
          <cell r="F2990" t="str">
            <v/>
          </cell>
        </row>
        <row r="2991">
          <cell r="A2991">
            <v>525924</v>
          </cell>
          <cell r="B2991" t="str">
            <v>روان مرعي</v>
          </cell>
          <cell r="C2991" t="str">
            <v>احمد</v>
          </cell>
          <cell r="D2991" t="str">
            <v>فيروز</v>
          </cell>
          <cell r="E2991" t="str">
            <v>الثالثة</v>
          </cell>
          <cell r="F2991" t="str">
            <v/>
          </cell>
        </row>
        <row r="2992">
          <cell r="A2992">
            <v>525925</v>
          </cell>
          <cell r="B2992" t="str">
            <v>روان نحلاوي</v>
          </cell>
          <cell r="C2992" t="str">
            <v>جمال الدين</v>
          </cell>
          <cell r="D2992" t="str">
            <v>مؤمنه</v>
          </cell>
          <cell r="E2992" t="str">
            <v>الرابعة</v>
          </cell>
          <cell r="F2992" t="str">
            <v/>
          </cell>
        </row>
        <row r="2993">
          <cell r="A2993">
            <v>525926</v>
          </cell>
          <cell r="B2993" t="str">
            <v>روان نوح</v>
          </cell>
          <cell r="C2993" t="str">
            <v>سامح</v>
          </cell>
          <cell r="D2993" t="str">
            <v>مرح</v>
          </cell>
          <cell r="E2993" t="str">
            <v>الثالثة</v>
          </cell>
          <cell r="F2993" t="str">
            <v/>
          </cell>
        </row>
        <row r="2994">
          <cell r="A2994">
            <v>525927</v>
          </cell>
          <cell r="B2994" t="str">
            <v>روجينا صقر</v>
          </cell>
          <cell r="C2994" t="str">
            <v>مأيد</v>
          </cell>
          <cell r="D2994" t="str">
            <v>رظيه</v>
          </cell>
          <cell r="E2994" t="str">
            <v>الثالثة حديث</v>
          </cell>
          <cell r="F2994" t="str">
            <v/>
          </cell>
        </row>
        <row r="2995">
          <cell r="A2995">
            <v>525928</v>
          </cell>
          <cell r="B2995" t="str">
            <v>روز حماد</v>
          </cell>
          <cell r="C2995" t="str">
            <v>عبد اللطيف</v>
          </cell>
          <cell r="D2995" t="str">
            <v>نجاه</v>
          </cell>
          <cell r="E2995" t="str">
            <v>الرابعة</v>
          </cell>
          <cell r="F2995" t="str">
            <v/>
          </cell>
        </row>
        <row r="2996">
          <cell r="A2996">
            <v>525929</v>
          </cell>
          <cell r="B2996" t="str">
            <v>روعة حبشيه</v>
          </cell>
          <cell r="C2996" t="str">
            <v>سامي</v>
          </cell>
          <cell r="D2996" t="str">
            <v>نزيها</v>
          </cell>
          <cell r="E2996" t="str">
            <v>الثالثة</v>
          </cell>
          <cell r="F2996" t="str">
            <v/>
          </cell>
        </row>
        <row r="2997">
          <cell r="A2997">
            <v>525930</v>
          </cell>
          <cell r="B2997" t="str">
            <v>روعه الرحمون</v>
          </cell>
          <cell r="C2997" t="str">
            <v>فؤاد</v>
          </cell>
          <cell r="D2997" t="str">
            <v>فاطمه</v>
          </cell>
          <cell r="E2997" t="str">
            <v>الثا نية</v>
          </cell>
          <cell r="F2997" t="str">
            <v/>
          </cell>
        </row>
        <row r="2998">
          <cell r="A2998">
            <v>525931</v>
          </cell>
          <cell r="B2998" t="str">
            <v>روعه حديفه</v>
          </cell>
          <cell r="C2998" t="str">
            <v>فار س</v>
          </cell>
          <cell r="D2998" t="str">
            <v>سهام</v>
          </cell>
          <cell r="E2998" t="str">
            <v>الثاتية</v>
          </cell>
          <cell r="F2998" t="str">
            <v/>
          </cell>
        </row>
        <row r="2999">
          <cell r="A2999">
            <v>525932</v>
          </cell>
          <cell r="B2999" t="str">
            <v>رولا الحصري</v>
          </cell>
          <cell r="C2999" t="str">
            <v>فيصل</v>
          </cell>
          <cell r="D2999" t="str">
            <v>قمر</v>
          </cell>
          <cell r="E2999" t="str">
            <v>الرابعة</v>
          </cell>
          <cell r="F2999" t="str">
            <v/>
          </cell>
        </row>
        <row r="3000">
          <cell r="A3000">
            <v>525935</v>
          </cell>
          <cell r="B3000" t="str">
            <v>رونزا صارم</v>
          </cell>
          <cell r="C3000" t="str">
            <v>نبيل</v>
          </cell>
          <cell r="D3000" t="str">
            <v>امل</v>
          </cell>
          <cell r="E3000" t="str">
            <v>الرابعة</v>
          </cell>
          <cell r="F3000" t="str">
            <v/>
          </cell>
        </row>
        <row r="3001">
          <cell r="A3001">
            <v>525936</v>
          </cell>
          <cell r="B3001" t="str">
            <v>رويده شقره</v>
          </cell>
          <cell r="C3001" t="str">
            <v>عبود</v>
          </cell>
          <cell r="D3001" t="str">
            <v>صبريه</v>
          </cell>
          <cell r="E3001" t="str">
            <v>الثاتية</v>
          </cell>
          <cell r="F3001" t="str">
            <v/>
          </cell>
        </row>
        <row r="3002">
          <cell r="A3002">
            <v>525937</v>
          </cell>
          <cell r="B3002" t="str">
            <v>ريتا كشك</v>
          </cell>
          <cell r="C3002" t="str">
            <v>حرب</v>
          </cell>
          <cell r="D3002" t="str">
            <v>تمره</v>
          </cell>
          <cell r="E3002" t="str">
            <v>الثا نية</v>
          </cell>
          <cell r="F3002" t="str">
            <v/>
          </cell>
        </row>
        <row r="3003">
          <cell r="A3003">
            <v>525938</v>
          </cell>
          <cell r="B3003" t="str">
            <v>ريم الحبيب</v>
          </cell>
          <cell r="C3003" t="str">
            <v>احمد</v>
          </cell>
          <cell r="D3003" t="str">
            <v>شاديه</v>
          </cell>
          <cell r="E3003" t="str">
            <v>الثالثة</v>
          </cell>
          <cell r="F3003" t="str">
            <v/>
          </cell>
        </row>
        <row r="3004">
          <cell r="A3004">
            <v>525939</v>
          </cell>
          <cell r="B3004" t="str">
            <v>ريم الشقيري</v>
          </cell>
          <cell r="C3004" t="str">
            <v>غسان</v>
          </cell>
          <cell r="D3004" t="str">
            <v>جمانه</v>
          </cell>
          <cell r="E3004" t="str">
            <v>الثا نية</v>
          </cell>
          <cell r="F3004" t="str">
            <v/>
          </cell>
        </row>
        <row r="3005">
          <cell r="A3005">
            <v>525940</v>
          </cell>
          <cell r="B3005" t="str">
            <v>ريم الكيلاني</v>
          </cell>
          <cell r="C3005" t="str">
            <v>مصطفى</v>
          </cell>
          <cell r="D3005" t="str">
            <v>سلما</v>
          </cell>
          <cell r="E3005" t="str">
            <v>الثالثة</v>
          </cell>
          <cell r="F3005" t="str">
            <v/>
          </cell>
        </row>
        <row r="3006">
          <cell r="A3006">
            <v>525941</v>
          </cell>
          <cell r="B3006" t="str">
            <v>ريم النجم</v>
          </cell>
          <cell r="C3006" t="str">
            <v>محمد</v>
          </cell>
          <cell r="D3006" t="str">
            <v>فيضة</v>
          </cell>
          <cell r="E3006" t="str">
            <v>الرابعة</v>
          </cell>
          <cell r="F3006" t="str">
            <v/>
          </cell>
        </row>
        <row r="3007">
          <cell r="A3007">
            <v>525942</v>
          </cell>
          <cell r="B3007" t="str">
            <v>ريم حمادة</v>
          </cell>
          <cell r="C3007" t="str">
            <v>محمد جمال</v>
          </cell>
          <cell r="D3007" t="str">
            <v>اديبه</v>
          </cell>
          <cell r="E3007" t="str">
            <v>الثاتية</v>
          </cell>
          <cell r="F3007" t="str">
            <v/>
          </cell>
        </row>
        <row r="3008">
          <cell r="A3008">
            <v>525943</v>
          </cell>
          <cell r="B3008" t="str">
            <v>ريم ديب</v>
          </cell>
          <cell r="C3008" t="str">
            <v>حسن</v>
          </cell>
          <cell r="D3008" t="str">
            <v>سميه</v>
          </cell>
          <cell r="E3008" t="str">
            <v>الثا نية</v>
          </cell>
          <cell r="F3008" t="str">
            <v/>
          </cell>
        </row>
        <row r="3009">
          <cell r="A3009">
            <v>525944</v>
          </cell>
          <cell r="B3009" t="str">
            <v>ريم عشماوي</v>
          </cell>
          <cell r="C3009" t="str">
            <v>خليل</v>
          </cell>
          <cell r="D3009" t="str">
            <v>فرنجيه</v>
          </cell>
          <cell r="E3009" t="str">
            <v>الرابعة</v>
          </cell>
          <cell r="F3009" t="str">
            <v/>
          </cell>
        </row>
        <row r="3010">
          <cell r="A3010">
            <v>525947</v>
          </cell>
          <cell r="B3010" t="str">
            <v>ريما صوفان</v>
          </cell>
          <cell r="C3010" t="str">
            <v>ايمن</v>
          </cell>
          <cell r="D3010" t="str">
            <v>رويدا</v>
          </cell>
          <cell r="E3010" t="str">
            <v>الثالثة</v>
          </cell>
          <cell r="F3010" t="str">
            <v/>
          </cell>
        </row>
        <row r="3011">
          <cell r="A3011">
            <v>525949</v>
          </cell>
          <cell r="B3011" t="str">
            <v>زين الراس</v>
          </cell>
          <cell r="C3011" t="str">
            <v>محمد ديب</v>
          </cell>
          <cell r="D3011" t="str">
            <v>حكيمه</v>
          </cell>
          <cell r="E3011" t="str">
            <v>الثالثة</v>
          </cell>
          <cell r="F3011" t="str">
            <v/>
          </cell>
        </row>
        <row r="3012">
          <cell r="A3012">
            <v>525952</v>
          </cell>
          <cell r="B3012" t="str">
            <v>ساره حسون</v>
          </cell>
          <cell r="C3012" t="str">
            <v>نجيب</v>
          </cell>
          <cell r="D3012" t="str">
            <v>شهيره</v>
          </cell>
          <cell r="E3012" t="str">
            <v>الاولى</v>
          </cell>
          <cell r="F3012" t="str">
            <v>مستنفذ فصل اول 2023 -2024</v>
          </cell>
        </row>
        <row r="3013">
          <cell r="A3013">
            <v>525954</v>
          </cell>
          <cell r="B3013" t="str">
            <v>سالي الغلاب</v>
          </cell>
          <cell r="C3013" t="str">
            <v>شحادة</v>
          </cell>
          <cell r="D3013" t="str">
            <v>نجوى</v>
          </cell>
          <cell r="E3013" t="str">
            <v>الاولى</v>
          </cell>
          <cell r="F3013" t="str">
            <v>مستنفذ فصل اول 2023 -2024</v>
          </cell>
        </row>
        <row r="3014">
          <cell r="A3014">
            <v>525956</v>
          </cell>
          <cell r="B3014" t="str">
            <v>سحر الحسن</v>
          </cell>
          <cell r="C3014" t="str">
            <v>مرعي</v>
          </cell>
          <cell r="D3014" t="str">
            <v>فايزة</v>
          </cell>
          <cell r="E3014" t="str">
            <v>الرابعة</v>
          </cell>
          <cell r="F3014" t="str">
            <v/>
          </cell>
        </row>
        <row r="3015">
          <cell r="A3015">
            <v>525957</v>
          </cell>
          <cell r="B3015" t="str">
            <v>سحر ديب</v>
          </cell>
          <cell r="C3015" t="str">
            <v>محمد</v>
          </cell>
          <cell r="D3015" t="str">
            <v>امل</v>
          </cell>
          <cell r="E3015" t="str">
            <v>الثالثة حديث</v>
          </cell>
          <cell r="F3015" t="str">
            <v/>
          </cell>
        </row>
        <row r="3016">
          <cell r="A3016">
            <v>525959</v>
          </cell>
          <cell r="B3016" t="str">
            <v>سراب محفوض</v>
          </cell>
          <cell r="C3016" t="str">
            <v>أحمد</v>
          </cell>
          <cell r="D3016" t="str">
            <v>نايله</v>
          </cell>
          <cell r="E3016" t="str">
            <v>الرابعة</v>
          </cell>
          <cell r="F3016" t="str">
            <v/>
          </cell>
        </row>
        <row r="3017">
          <cell r="A3017">
            <v>525960</v>
          </cell>
          <cell r="B3017" t="str">
            <v>سفانه الابراهيم</v>
          </cell>
          <cell r="C3017" t="str">
            <v>عدنان</v>
          </cell>
          <cell r="D3017" t="str">
            <v>سحر</v>
          </cell>
          <cell r="E3017" t="str">
            <v>الثالثة</v>
          </cell>
          <cell r="F3017" t="str">
            <v/>
          </cell>
        </row>
        <row r="3018">
          <cell r="A3018">
            <v>525961</v>
          </cell>
          <cell r="B3018" t="str">
            <v>سلام الجاسم</v>
          </cell>
          <cell r="C3018" t="str">
            <v>ابراهيم</v>
          </cell>
          <cell r="D3018" t="str">
            <v>كوثر</v>
          </cell>
          <cell r="E3018" t="str">
            <v>الثالثة</v>
          </cell>
          <cell r="F3018" t="str">
            <v/>
          </cell>
        </row>
        <row r="3019">
          <cell r="A3019">
            <v>525963</v>
          </cell>
          <cell r="B3019" t="str">
            <v>سلام باكير</v>
          </cell>
          <cell r="C3019" t="str">
            <v>احمد</v>
          </cell>
          <cell r="D3019" t="str">
            <v>خديجه</v>
          </cell>
          <cell r="E3019" t="str">
            <v>الرابعة</v>
          </cell>
          <cell r="F3019" t="str">
            <v/>
          </cell>
        </row>
        <row r="3020">
          <cell r="A3020">
            <v>525966</v>
          </cell>
          <cell r="B3020" t="str">
            <v>سلمى البصار</v>
          </cell>
          <cell r="C3020" t="str">
            <v>سعيد</v>
          </cell>
          <cell r="D3020" t="str">
            <v>علا</v>
          </cell>
          <cell r="E3020" t="str">
            <v>الرابعة</v>
          </cell>
          <cell r="F3020" t="str">
            <v/>
          </cell>
        </row>
        <row r="3021">
          <cell r="A3021">
            <v>525968</v>
          </cell>
          <cell r="B3021" t="str">
            <v>سماهر حماده</v>
          </cell>
          <cell r="C3021" t="str">
            <v>محمد</v>
          </cell>
          <cell r="D3021" t="str">
            <v>لميه</v>
          </cell>
          <cell r="E3021" t="str">
            <v>الثالثة حديث</v>
          </cell>
          <cell r="F3021" t="str">
            <v/>
          </cell>
        </row>
        <row r="3022">
          <cell r="A3022">
            <v>525970</v>
          </cell>
          <cell r="B3022" t="str">
            <v>سمر الرفاعي</v>
          </cell>
          <cell r="C3022" t="str">
            <v>عبد الله</v>
          </cell>
          <cell r="D3022" t="str">
            <v>عربيه</v>
          </cell>
          <cell r="E3022" t="str">
            <v>الثالثة</v>
          </cell>
          <cell r="F3022" t="str">
            <v/>
          </cell>
        </row>
        <row r="3023">
          <cell r="A3023">
            <v>525971</v>
          </cell>
          <cell r="B3023" t="str">
            <v>سمر العلوش</v>
          </cell>
          <cell r="C3023" t="str">
            <v>حامد</v>
          </cell>
          <cell r="D3023" t="str">
            <v>مجيدة</v>
          </cell>
          <cell r="E3023" t="str">
            <v>الثالثة</v>
          </cell>
          <cell r="F3023" t="str">
            <v/>
          </cell>
        </row>
        <row r="3024">
          <cell r="A3024">
            <v>525972</v>
          </cell>
          <cell r="B3024" t="str">
            <v>سميره بلال</v>
          </cell>
          <cell r="C3024" t="str">
            <v>عبد الرحمن</v>
          </cell>
          <cell r="D3024" t="str">
            <v>غاده</v>
          </cell>
          <cell r="E3024" t="str">
            <v>الاولى</v>
          </cell>
          <cell r="F3024" t="str">
            <v/>
          </cell>
        </row>
        <row r="3025">
          <cell r="A3025">
            <v>525975</v>
          </cell>
          <cell r="B3025" t="str">
            <v>سميه الملحم</v>
          </cell>
          <cell r="C3025" t="str">
            <v>عبد</v>
          </cell>
          <cell r="D3025" t="str">
            <v>فطيم</v>
          </cell>
          <cell r="E3025" t="str">
            <v>الرابعة</v>
          </cell>
          <cell r="F3025" t="str">
            <v/>
          </cell>
        </row>
        <row r="3026">
          <cell r="A3026">
            <v>525978</v>
          </cell>
          <cell r="B3026" t="str">
            <v>سناء ديوب</v>
          </cell>
          <cell r="C3026" t="str">
            <v>احمد</v>
          </cell>
          <cell r="D3026" t="str">
            <v>ام علي</v>
          </cell>
          <cell r="E3026" t="str">
            <v>الثالثة</v>
          </cell>
          <cell r="F3026" t="str">
            <v/>
          </cell>
        </row>
        <row r="3027">
          <cell r="A3027">
            <v>525979</v>
          </cell>
          <cell r="B3027" t="str">
            <v>سناء طعمه</v>
          </cell>
          <cell r="C3027" t="str">
            <v>ابراهيم</v>
          </cell>
          <cell r="D3027" t="str">
            <v>نظيره</v>
          </cell>
          <cell r="E3027" t="str">
            <v>الربعة حديث</v>
          </cell>
          <cell r="F3027" t="str">
            <v/>
          </cell>
        </row>
        <row r="3028">
          <cell r="A3028">
            <v>525980</v>
          </cell>
          <cell r="B3028" t="str">
            <v>سها الغصين</v>
          </cell>
          <cell r="C3028" t="str">
            <v>هزاع</v>
          </cell>
          <cell r="D3028" t="str">
            <v>قطنه</v>
          </cell>
          <cell r="E3028" t="str">
            <v>الثانية حديث</v>
          </cell>
          <cell r="F3028" t="str">
            <v/>
          </cell>
        </row>
        <row r="3029">
          <cell r="A3029">
            <v>525981</v>
          </cell>
          <cell r="B3029" t="str">
            <v>سها نصار</v>
          </cell>
          <cell r="C3029" t="str">
            <v>سلمان</v>
          </cell>
          <cell r="D3029" t="str">
            <v>منيره</v>
          </cell>
          <cell r="E3029" t="str">
            <v>الرابعة</v>
          </cell>
          <cell r="F3029" t="str">
            <v/>
          </cell>
        </row>
        <row r="3030">
          <cell r="A3030">
            <v>525982</v>
          </cell>
          <cell r="B3030" t="str">
            <v>سهام سنوبر</v>
          </cell>
          <cell r="C3030" t="str">
            <v>خليل</v>
          </cell>
          <cell r="D3030" t="str">
            <v>روعه</v>
          </cell>
          <cell r="E3030" t="str">
            <v>الثالثة</v>
          </cell>
          <cell r="F3030" t="str">
            <v/>
          </cell>
        </row>
        <row r="3031">
          <cell r="A3031">
            <v>525984</v>
          </cell>
          <cell r="B3031" t="str">
            <v>سهى جمعة</v>
          </cell>
          <cell r="C3031" t="str">
            <v>محمد فواز</v>
          </cell>
          <cell r="D3031" t="str">
            <v>رجاء</v>
          </cell>
          <cell r="E3031" t="str">
            <v>الرابعة</v>
          </cell>
          <cell r="F3031" t="str">
            <v/>
          </cell>
        </row>
        <row r="3032">
          <cell r="A3032">
            <v>525985</v>
          </cell>
          <cell r="B3032" t="str">
            <v>سوزان محمد</v>
          </cell>
          <cell r="C3032" t="str">
            <v>حسين</v>
          </cell>
          <cell r="D3032" t="str">
            <v>ابتسام</v>
          </cell>
          <cell r="E3032" t="str">
            <v>الثاتية</v>
          </cell>
          <cell r="F3032" t="str">
            <v/>
          </cell>
        </row>
        <row r="3033">
          <cell r="A3033">
            <v>525987</v>
          </cell>
          <cell r="B3033" t="str">
            <v>سوسن صوان</v>
          </cell>
          <cell r="C3033" t="str">
            <v>رياض</v>
          </cell>
          <cell r="D3033" t="str">
            <v>محاسن</v>
          </cell>
          <cell r="E3033" t="str">
            <v>الثاتية</v>
          </cell>
          <cell r="F3033" t="str">
            <v/>
          </cell>
        </row>
        <row r="3034">
          <cell r="A3034">
            <v>525988</v>
          </cell>
          <cell r="B3034" t="str">
            <v>سونام الاسعد</v>
          </cell>
          <cell r="C3034" t="str">
            <v>فراس</v>
          </cell>
          <cell r="D3034" t="str">
            <v>فاطمه</v>
          </cell>
          <cell r="E3034" t="str">
            <v>الاولى</v>
          </cell>
          <cell r="F3034" t="str">
            <v>مستنفذ فصل اول 2023 -2024</v>
          </cell>
        </row>
        <row r="3035">
          <cell r="A3035">
            <v>525989</v>
          </cell>
          <cell r="B3035" t="str">
            <v>سونيا حمود</v>
          </cell>
          <cell r="C3035" t="str">
            <v>جمال</v>
          </cell>
          <cell r="D3035" t="str">
            <v>لطيفه</v>
          </cell>
          <cell r="E3035" t="str">
            <v>الربعة حديث</v>
          </cell>
          <cell r="F3035" t="str">
            <v/>
          </cell>
        </row>
        <row r="3036">
          <cell r="A3036">
            <v>525991</v>
          </cell>
          <cell r="B3036" t="str">
            <v>شذا الخوالده</v>
          </cell>
          <cell r="C3036" t="str">
            <v>عبد الكريم</v>
          </cell>
          <cell r="D3036" t="str">
            <v>حياه</v>
          </cell>
          <cell r="E3036" t="str">
            <v>الثالثة</v>
          </cell>
          <cell r="F3036" t="str">
            <v/>
          </cell>
        </row>
        <row r="3037">
          <cell r="A3037">
            <v>525992</v>
          </cell>
          <cell r="B3037" t="str">
            <v>شذا العاطي</v>
          </cell>
          <cell r="C3037" t="str">
            <v>عبد السلام</v>
          </cell>
          <cell r="D3037" t="str">
            <v>ناديه</v>
          </cell>
          <cell r="E3037" t="str">
            <v>الاولى</v>
          </cell>
          <cell r="F3037" t="str">
            <v>مستنفذ فصل اول 2023 -2024</v>
          </cell>
        </row>
        <row r="3038">
          <cell r="A3038">
            <v>525993</v>
          </cell>
          <cell r="B3038" t="str">
            <v>شذى الحسين</v>
          </cell>
          <cell r="C3038" t="str">
            <v>نزار</v>
          </cell>
          <cell r="D3038" t="str">
            <v>جميله</v>
          </cell>
          <cell r="E3038" t="str">
            <v>الثا نية</v>
          </cell>
          <cell r="F3038" t="str">
            <v/>
          </cell>
        </row>
        <row r="3039">
          <cell r="A3039">
            <v>525994</v>
          </cell>
          <cell r="B3039" t="str">
            <v>شذى المحاسنه</v>
          </cell>
          <cell r="C3039" t="str">
            <v>اسامه</v>
          </cell>
          <cell r="D3039" t="str">
            <v>فاطمه</v>
          </cell>
          <cell r="E3039" t="str">
            <v>الاولى</v>
          </cell>
          <cell r="F3039" t="str">
            <v>مستنفذ فصل اول 2023 -2024</v>
          </cell>
        </row>
        <row r="3040">
          <cell r="A3040">
            <v>525995</v>
          </cell>
          <cell r="B3040" t="str">
            <v>شذى بسيكي</v>
          </cell>
          <cell r="C3040" t="str">
            <v>عبدو</v>
          </cell>
          <cell r="D3040" t="str">
            <v>ثناء</v>
          </cell>
          <cell r="E3040" t="str">
            <v>الثالثة</v>
          </cell>
          <cell r="F3040" t="str">
            <v/>
          </cell>
        </row>
        <row r="3041">
          <cell r="A3041">
            <v>525997</v>
          </cell>
          <cell r="B3041" t="str">
            <v>شروق درويش</v>
          </cell>
          <cell r="C3041" t="str">
            <v>محمد ضاهد</v>
          </cell>
          <cell r="D3041" t="str">
            <v>فريزة</v>
          </cell>
          <cell r="E3041" t="str">
            <v>الثاتية</v>
          </cell>
          <cell r="F3041" t="str">
            <v/>
          </cell>
        </row>
        <row r="3042">
          <cell r="A3042">
            <v>526001</v>
          </cell>
          <cell r="B3042" t="str">
            <v>شمعه الحوران</v>
          </cell>
          <cell r="C3042" t="str">
            <v>حسين</v>
          </cell>
          <cell r="D3042" t="str">
            <v>فطيم</v>
          </cell>
          <cell r="E3042" t="str">
            <v>الثا نية</v>
          </cell>
          <cell r="F3042" t="str">
            <v/>
          </cell>
        </row>
        <row r="3043">
          <cell r="A3043">
            <v>526002</v>
          </cell>
          <cell r="B3043" t="str">
            <v>شهيره سوسق</v>
          </cell>
          <cell r="C3043" t="str">
            <v>فؤاد</v>
          </cell>
          <cell r="D3043" t="str">
            <v>فاطمه</v>
          </cell>
          <cell r="E3043" t="str">
            <v>الرابعة</v>
          </cell>
          <cell r="F3043" t="str">
            <v/>
          </cell>
        </row>
        <row r="3044">
          <cell r="A3044">
            <v>526003</v>
          </cell>
          <cell r="B3044" t="str">
            <v>شيرين طنطه</v>
          </cell>
          <cell r="C3044" t="str">
            <v>محمد فايز</v>
          </cell>
          <cell r="D3044" t="str">
            <v>قمر</v>
          </cell>
          <cell r="E3044" t="str">
            <v>الرابعة</v>
          </cell>
          <cell r="F3044" t="str">
            <v/>
          </cell>
        </row>
        <row r="3045">
          <cell r="A3045">
            <v>526004</v>
          </cell>
          <cell r="B3045" t="str">
            <v>شيرين عبيد</v>
          </cell>
          <cell r="C3045" t="str">
            <v>سامر</v>
          </cell>
          <cell r="D3045" t="str">
            <v>اميره</v>
          </cell>
          <cell r="E3045" t="str">
            <v>الثاتية</v>
          </cell>
          <cell r="F3045" t="str">
            <v/>
          </cell>
        </row>
        <row r="3046">
          <cell r="A3046">
            <v>526007</v>
          </cell>
          <cell r="B3046" t="str">
            <v>صباح عبد الحي</v>
          </cell>
          <cell r="C3046" t="str">
            <v>عبد القادر</v>
          </cell>
          <cell r="D3046" t="str">
            <v>مريم</v>
          </cell>
          <cell r="E3046" t="str">
            <v>الثالثة</v>
          </cell>
          <cell r="F3046" t="str">
            <v/>
          </cell>
        </row>
        <row r="3047">
          <cell r="A3047">
            <v>526009</v>
          </cell>
          <cell r="B3047" t="str">
            <v>صفا بلال</v>
          </cell>
          <cell r="C3047" t="str">
            <v>رضا</v>
          </cell>
          <cell r="D3047" t="str">
            <v>وفاء</v>
          </cell>
          <cell r="E3047" t="str">
            <v>الرابعة</v>
          </cell>
          <cell r="F3047" t="str">
            <v/>
          </cell>
        </row>
        <row r="3048">
          <cell r="A3048">
            <v>526010</v>
          </cell>
          <cell r="B3048" t="str">
            <v>صفا عمام</v>
          </cell>
          <cell r="C3048" t="str">
            <v>وجيه</v>
          </cell>
          <cell r="D3048" t="str">
            <v>عائشه</v>
          </cell>
          <cell r="E3048" t="str">
            <v>الثالثة</v>
          </cell>
          <cell r="F3048" t="str">
            <v/>
          </cell>
        </row>
        <row r="3049">
          <cell r="A3049">
            <v>526011</v>
          </cell>
          <cell r="B3049" t="str">
            <v>صفاء الاغواني</v>
          </cell>
          <cell r="C3049" t="str">
            <v>محي الدين</v>
          </cell>
          <cell r="D3049" t="str">
            <v>هناء</v>
          </cell>
          <cell r="E3049" t="str">
            <v>الثالثة</v>
          </cell>
          <cell r="F3049" t="str">
            <v/>
          </cell>
        </row>
        <row r="3050">
          <cell r="A3050">
            <v>526012</v>
          </cell>
          <cell r="B3050" t="str">
            <v>صفاء الجاموس</v>
          </cell>
          <cell r="C3050" t="str">
            <v>وليد</v>
          </cell>
          <cell r="D3050" t="str">
            <v>عواطف</v>
          </cell>
          <cell r="E3050" t="str">
            <v>الثالثة</v>
          </cell>
          <cell r="F3050" t="str">
            <v/>
          </cell>
        </row>
        <row r="3051">
          <cell r="A3051">
            <v>526015</v>
          </cell>
          <cell r="B3051" t="str">
            <v>ضحى سباهية</v>
          </cell>
          <cell r="C3051" t="str">
            <v>عبد السلام</v>
          </cell>
          <cell r="D3051" t="str">
            <v>بديعه</v>
          </cell>
          <cell r="E3051" t="str">
            <v>الرابعة</v>
          </cell>
          <cell r="F3051" t="str">
            <v/>
          </cell>
        </row>
        <row r="3052">
          <cell r="A3052">
            <v>526016</v>
          </cell>
          <cell r="B3052" t="str">
            <v>ضيا زمام</v>
          </cell>
          <cell r="C3052" t="str">
            <v>احمد</v>
          </cell>
          <cell r="D3052" t="str">
            <v>فاطمه</v>
          </cell>
          <cell r="E3052" t="str">
            <v>الرابعة</v>
          </cell>
          <cell r="F3052" t="str">
            <v/>
          </cell>
        </row>
        <row r="3053">
          <cell r="A3053">
            <v>526021</v>
          </cell>
          <cell r="B3053" t="str">
            <v>عائشة الشافعي</v>
          </cell>
          <cell r="C3053" t="str">
            <v>اسماعيل</v>
          </cell>
          <cell r="D3053" t="str">
            <v>خديجه</v>
          </cell>
          <cell r="E3053" t="str">
            <v>الثالثة</v>
          </cell>
          <cell r="F3053" t="str">
            <v/>
          </cell>
        </row>
        <row r="3054">
          <cell r="A3054">
            <v>526022</v>
          </cell>
          <cell r="B3054" t="str">
            <v>عائشه كامل</v>
          </cell>
          <cell r="C3054" t="str">
            <v>احمد</v>
          </cell>
          <cell r="D3054" t="str">
            <v>صبحيه</v>
          </cell>
          <cell r="E3054" t="str">
            <v>الرابعة</v>
          </cell>
          <cell r="F3054" t="str">
            <v/>
          </cell>
        </row>
        <row r="3055">
          <cell r="A3055">
            <v>526023</v>
          </cell>
          <cell r="B3055" t="str">
            <v>عاليه الطرابيشي</v>
          </cell>
          <cell r="C3055" t="str">
            <v>مطاع</v>
          </cell>
          <cell r="D3055" t="str">
            <v>صباحه</v>
          </cell>
          <cell r="E3055" t="str">
            <v>الرابعة</v>
          </cell>
          <cell r="F3055" t="str">
            <v/>
          </cell>
        </row>
        <row r="3056">
          <cell r="A3056">
            <v>526025</v>
          </cell>
          <cell r="B3056" t="str">
            <v>عبد الله المحمد</v>
          </cell>
          <cell r="C3056" t="str">
            <v>محي الدين</v>
          </cell>
          <cell r="D3056" t="str">
            <v>جميله</v>
          </cell>
          <cell r="E3056" t="str">
            <v>الثا نية</v>
          </cell>
          <cell r="F3056" t="str">
            <v/>
          </cell>
        </row>
        <row r="3057">
          <cell r="A3057">
            <v>526026</v>
          </cell>
          <cell r="B3057" t="str">
            <v>عبير ابو عاصي</v>
          </cell>
          <cell r="C3057" t="str">
            <v>سلمان</v>
          </cell>
          <cell r="D3057" t="str">
            <v>جدعه</v>
          </cell>
          <cell r="E3057" t="str">
            <v>الثاتية</v>
          </cell>
          <cell r="F3057" t="str">
            <v/>
          </cell>
        </row>
        <row r="3058">
          <cell r="A3058">
            <v>526027</v>
          </cell>
          <cell r="B3058" t="str">
            <v>عبير احمد</v>
          </cell>
          <cell r="C3058" t="str">
            <v>كامل</v>
          </cell>
          <cell r="D3058" t="str">
            <v>مريم</v>
          </cell>
          <cell r="E3058" t="str">
            <v>الثا نية</v>
          </cell>
          <cell r="F3058" t="str">
            <v/>
          </cell>
        </row>
        <row r="3059">
          <cell r="A3059">
            <v>526029</v>
          </cell>
          <cell r="B3059" t="str">
            <v>عبير البكري</v>
          </cell>
          <cell r="C3059" t="str">
            <v>سيف الدين</v>
          </cell>
          <cell r="D3059" t="str">
            <v>امنه</v>
          </cell>
          <cell r="E3059" t="str">
            <v>الثا نية</v>
          </cell>
          <cell r="F3059" t="str">
            <v/>
          </cell>
        </row>
        <row r="3060">
          <cell r="A3060">
            <v>526030</v>
          </cell>
          <cell r="B3060" t="str">
            <v>عبير الطباع</v>
          </cell>
          <cell r="C3060" t="str">
            <v>محمد سمير</v>
          </cell>
          <cell r="D3060" t="str">
            <v>باسمه</v>
          </cell>
          <cell r="E3060" t="str">
            <v>الثاتية</v>
          </cell>
          <cell r="F3060" t="str">
            <v/>
          </cell>
        </row>
        <row r="3061">
          <cell r="A3061">
            <v>526032</v>
          </cell>
          <cell r="B3061" t="str">
            <v>عبير القجة</v>
          </cell>
          <cell r="C3061" t="str">
            <v>عبدالرزاق</v>
          </cell>
          <cell r="D3061" t="str">
            <v>شمه</v>
          </cell>
          <cell r="E3061" t="str">
            <v>الثاتية</v>
          </cell>
          <cell r="F3061" t="str">
            <v/>
          </cell>
        </row>
        <row r="3062">
          <cell r="A3062">
            <v>526033</v>
          </cell>
          <cell r="B3062" t="str">
            <v>عبير القصار</v>
          </cell>
          <cell r="C3062" t="str">
            <v>بسام</v>
          </cell>
          <cell r="D3062" t="str">
            <v>هويده</v>
          </cell>
          <cell r="E3062" t="str">
            <v>الثا نية</v>
          </cell>
          <cell r="F3062" t="str">
            <v/>
          </cell>
        </row>
        <row r="3063">
          <cell r="A3063">
            <v>526034</v>
          </cell>
          <cell r="B3063" t="str">
            <v>عبير حمامي</v>
          </cell>
          <cell r="C3063" t="str">
            <v>احمدراتب</v>
          </cell>
          <cell r="D3063" t="str">
            <v>حنان</v>
          </cell>
          <cell r="E3063" t="str">
            <v>الثالثة</v>
          </cell>
          <cell r="F3063" t="str">
            <v/>
          </cell>
        </row>
        <row r="3064">
          <cell r="A3064">
            <v>526036</v>
          </cell>
          <cell r="B3064" t="str">
            <v>عبير شحود</v>
          </cell>
          <cell r="C3064" t="str">
            <v>محمد غازي</v>
          </cell>
          <cell r="D3064" t="str">
            <v>وجيهه</v>
          </cell>
          <cell r="E3064" t="str">
            <v>الثاتية</v>
          </cell>
          <cell r="F3064" t="str">
            <v/>
          </cell>
        </row>
        <row r="3065">
          <cell r="A3065">
            <v>526037</v>
          </cell>
          <cell r="B3065" t="str">
            <v>عبير مراد</v>
          </cell>
          <cell r="C3065" t="str">
            <v>عصام</v>
          </cell>
          <cell r="D3065" t="str">
            <v>ابتسام</v>
          </cell>
          <cell r="E3065" t="str">
            <v>الرابعة</v>
          </cell>
          <cell r="F3065" t="str">
            <v/>
          </cell>
        </row>
        <row r="3066">
          <cell r="A3066">
            <v>526038</v>
          </cell>
          <cell r="B3066" t="str">
            <v>عبير مندو</v>
          </cell>
          <cell r="C3066" t="str">
            <v>علي</v>
          </cell>
          <cell r="D3066" t="str">
            <v>ديبه</v>
          </cell>
          <cell r="E3066" t="str">
            <v>الرابعة</v>
          </cell>
          <cell r="F3066" t="str">
            <v/>
          </cell>
        </row>
        <row r="3067">
          <cell r="A3067">
            <v>526039</v>
          </cell>
          <cell r="B3067" t="str">
            <v>عتاب كبول</v>
          </cell>
          <cell r="C3067" t="str">
            <v>محمد</v>
          </cell>
          <cell r="D3067" t="str">
            <v>الهام</v>
          </cell>
          <cell r="E3067" t="str">
            <v>الرابعة</v>
          </cell>
          <cell r="F3067" t="str">
            <v/>
          </cell>
        </row>
        <row r="3068">
          <cell r="A3068">
            <v>526041</v>
          </cell>
          <cell r="B3068" t="str">
            <v>عزه احمد</v>
          </cell>
          <cell r="C3068" t="str">
            <v>سويد</v>
          </cell>
          <cell r="D3068" t="str">
            <v>سجيره</v>
          </cell>
          <cell r="E3068" t="str">
            <v>الربعة حديث</v>
          </cell>
          <cell r="F3068" t="str">
            <v/>
          </cell>
        </row>
        <row r="3069">
          <cell r="A3069">
            <v>526043</v>
          </cell>
          <cell r="B3069" t="str">
            <v>علا ابراهيم</v>
          </cell>
          <cell r="C3069" t="str">
            <v>طالب</v>
          </cell>
          <cell r="D3069" t="str">
            <v>سحر</v>
          </cell>
          <cell r="E3069" t="str">
            <v>الربعة حديث</v>
          </cell>
          <cell r="F3069" t="str">
            <v/>
          </cell>
        </row>
        <row r="3070">
          <cell r="A3070">
            <v>526044</v>
          </cell>
          <cell r="B3070" t="str">
            <v>علا الحلبي</v>
          </cell>
          <cell r="C3070" t="str">
            <v>توفيق</v>
          </cell>
          <cell r="D3070" t="str">
            <v>نوره</v>
          </cell>
          <cell r="E3070" t="str">
            <v>الرابعة</v>
          </cell>
          <cell r="F3070" t="str">
            <v/>
          </cell>
        </row>
        <row r="3071">
          <cell r="A3071">
            <v>526045</v>
          </cell>
          <cell r="B3071" t="str">
            <v>علا بريفش</v>
          </cell>
          <cell r="C3071" t="str">
            <v>أحمد</v>
          </cell>
          <cell r="D3071" t="str">
            <v>جليله</v>
          </cell>
          <cell r="E3071" t="str">
            <v>الرابعة</v>
          </cell>
          <cell r="F3071" t="str">
            <v/>
          </cell>
        </row>
        <row r="3072">
          <cell r="A3072">
            <v>526046</v>
          </cell>
          <cell r="B3072" t="str">
            <v>علا عبد الرحمن</v>
          </cell>
          <cell r="C3072" t="str">
            <v>محمد</v>
          </cell>
          <cell r="D3072" t="str">
            <v>ارينب</v>
          </cell>
          <cell r="E3072" t="str">
            <v>الرابعة</v>
          </cell>
          <cell r="F3072" t="str">
            <v/>
          </cell>
        </row>
        <row r="3073">
          <cell r="A3073">
            <v>526047</v>
          </cell>
          <cell r="B3073" t="str">
            <v>علا كعك</v>
          </cell>
          <cell r="C3073" t="str">
            <v>حسين</v>
          </cell>
          <cell r="D3073" t="str">
            <v>نجلاء</v>
          </cell>
          <cell r="E3073" t="str">
            <v>الثا نية</v>
          </cell>
          <cell r="F3073" t="str">
            <v/>
          </cell>
        </row>
        <row r="3074">
          <cell r="A3074">
            <v>526048</v>
          </cell>
          <cell r="B3074" t="str">
            <v>علمية ابو اسعد</v>
          </cell>
          <cell r="C3074" t="str">
            <v>محمد</v>
          </cell>
          <cell r="D3074" t="str">
            <v>بهاء</v>
          </cell>
          <cell r="E3074" t="str">
            <v>الربعة حديث</v>
          </cell>
          <cell r="F3074" t="str">
            <v/>
          </cell>
        </row>
        <row r="3075">
          <cell r="A3075">
            <v>526049</v>
          </cell>
          <cell r="B3075" t="str">
            <v>عليا شحود</v>
          </cell>
          <cell r="C3075" t="str">
            <v>عزيز</v>
          </cell>
          <cell r="D3075" t="str">
            <v>نبيله</v>
          </cell>
          <cell r="E3075" t="str">
            <v>الاولى</v>
          </cell>
          <cell r="F3075" t="str">
            <v>مستنفذ فصل اول 2023 -2024</v>
          </cell>
        </row>
        <row r="3076">
          <cell r="A3076">
            <v>526051</v>
          </cell>
          <cell r="B3076" t="str">
            <v>غاده المقطرن</v>
          </cell>
          <cell r="C3076" t="str">
            <v>محمد</v>
          </cell>
          <cell r="D3076" t="str">
            <v>اعتدال</v>
          </cell>
          <cell r="E3076" t="str">
            <v>الرابعة</v>
          </cell>
          <cell r="F3076" t="str">
            <v/>
          </cell>
        </row>
        <row r="3077">
          <cell r="A3077">
            <v>526052</v>
          </cell>
          <cell r="B3077" t="str">
            <v>غاده عبدو</v>
          </cell>
          <cell r="C3077" t="str">
            <v>شحاده</v>
          </cell>
          <cell r="D3077" t="str">
            <v>وهيبه</v>
          </cell>
          <cell r="E3077" t="str">
            <v>الرابعة</v>
          </cell>
          <cell r="F3077" t="str">
            <v/>
          </cell>
        </row>
        <row r="3078">
          <cell r="A3078">
            <v>526053</v>
          </cell>
          <cell r="B3078" t="str">
            <v>غاده علي</v>
          </cell>
          <cell r="C3078" t="str">
            <v>يونس</v>
          </cell>
          <cell r="D3078" t="str">
            <v>حسنا</v>
          </cell>
          <cell r="E3078" t="str">
            <v>الرابعة</v>
          </cell>
          <cell r="F3078" t="str">
            <v/>
          </cell>
        </row>
        <row r="3079">
          <cell r="A3079">
            <v>526055</v>
          </cell>
          <cell r="B3079" t="str">
            <v>غروب زاهر</v>
          </cell>
          <cell r="C3079" t="str">
            <v>علي</v>
          </cell>
          <cell r="D3079" t="str">
            <v>وفاء</v>
          </cell>
          <cell r="E3079" t="str">
            <v>الرابعة</v>
          </cell>
          <cell r="F3079" t="str">
            <v/>
          </cell>
        </row>
        <row r="3080">
          <cell r="A3080">
            <v>526056</v>
          </cell>
          <cell r="B3080" t="str">
            <v>غروب يوسف</v>
          </cell>
          <cell r="C3080" t="str">
            <v>حسن</v>
          </cell>
          <cell r="D3080" t="str">
            <v>جهنو</v>
          </cell>
          <cell r="E3080" t="str">
            <v>الرابعة</v>
          </cell>
          <cell r="F3080" t="str">
            <v/>
          </cell>
        </row>
        <row r="3081">
          <cell r="A3081">
            <v>526057</v>
          </cell>
          <cell r="B3081" t="str">
            <v>غصون كبسون</v>
          </cell>
          <cell r="C3081" t="str">
            <v>عيسى</v>
          </cell>
          <cell r="D3081" t="str">
            <v>حسنه</v>
          </cell>
          <cell r="E3081" t="str">
            <v>الثا نية</v>
          </cell>
          <cell r="F3081" t="str">
            <v/>
          </cell>
        </row>
        <row r="3082">
          <cell r="A3082">
            <v>526058</v>
          </cell>
          <cell r="B3082" t="str">
            <v>غصون مجاهد</v>
          </cell>
          <cell r="C3082" t="str">
            <v>عبد الوهاب</v>
          </cell>
          <cell r="D3082" t="str">
            <v>فرزات</v>
          </cell>
          <cell r="E3082" t="str">
            <v>الثاتية</v>
          </cell>
          <cell r="F3082" t="str">
            <v/>
          </cell>
        </row>
        <row r="3083">
          <cell r="A3083">
            <v>526059</v>
          </cell>
          <cell r="B3083" t="str">
            <v>غفران الحمصي</v>
          </cell>
          <cell r="C3083" t="str">
            <v>صبحي</v>
          </cell>
          <cell r="D3083" t="str">
            <v>سهام</v>
          </cell>
          <cell r="E3083" t="str">
            <v>الرابعة</v>
          </cell>
          <cell r="F3083" t="str">
            <v/>
          </cell>
        </row>
        <row r="3084">
          <cell r="A3084">
            <v>526062</v>
          </cell>
          <cell r="B3084" t="str">
            <v>غنى هاشم</v>
          </cell>
          <cell r="C3084" t="str">
            <v>محمد حسان</v>
          </cell>
          <cell r="D3084" t="str">
            <v>هناء</v>
          </cell>
          <cell r="E3084" t="str">
            <v>الثاتية</v>
          </cell>
          <cell r="F3084" t="str">
            <v/>
          </cell>
        </row>
        <row r="3085">
          <cell r="A3085">
            <v>526064</v>
          </cell>
          <cell r="B3085" t="str">
            <v>فائزه اسماعيل</v>
          </cell>
          <cell r="C3085" t="str">
            <v>محمد</v>
          </cell>
          <cell r="D3085" t="str">
            <v>سعاده</v>
          </cell>
          <cell r="E3085" t="str">
            <v>الثا نية</v>
          </cell>
          <cell r="F3085" t="str">
            <v/>
          </cell>
        </row>
        <row r="3086">
          <cell r="A3086">
            <v>526065</v>
          </cell>
          <cell r="B3086" t="str">
            <v>فاتن الخضراوي</v>
          </cell>
          <cell r="C3086" t="str">
            <v>عدنان</v>
          </cell>
          <cell r="D3086" t="str">
            <v>سعاد</v>
          </cell>
          <cell r="E3086" t="str">
            <v>الربعة حديث</v>
          </cell>
          <cell r="F3086" t="str">
            <v/>
          </cell>
        </row>
        <row r="3087">
          <cell r="A3087">
            <v>526067</v>
          </cell>
          <cell r="B3087" t="str">
            <v>فاتن زاهد</v>
          </cell>
          <cell r="C3087" t="str">
            <v>محمد علي</v>
          </cell>
          <cell r="D3087" t="str">
            <v>حنان</v>
          </cell>
          <cell r="E3087" t="str">
            <v>الربعة حديث</v>
          </cell>
          <cell r="F3087" t="str">
            <v/>
          </cell>
        </row>
        <row r="3088">
          <cell r="A3088">
            <v>526068</v>
          </cell>
          <cell r="B3088" t="str">
            <v>فاتن عبد الهادي</v>
          </cell>
          <cell r="C3088" t="str">
            <v>محمد</v>
          </cell>
          <cell r="D3088" t="str">
            <v>ريحانه</v>
          </cell>
          <cell r="E3088" t="str">
            <v>الاولى</v>
          </cell>
          <cell r="F3088" t="str">
            <v>مستنفذ فصل اول 2023 -2024</v>
          </cell>
        </row>
        <row r="3089">
          <cell r="A3089">
            <v>526069</v>
          </cell>
          <cell r="B3089" t="str">
            <v>فاتن غانم</v>
          </cell>
          <cell r="C3089" t="str">
            <v>ابراهيم</v>
          </cell>
          <cell r="D3089" t="str">
            <v>مثيله</v>
          </cell>
          <cell r="E3089" t="str">
            <v>الثالثة</v>
          </cell>
          <cell r="F3089" t="str">
            <v/>
          </cell>
        </row>
        <row r="3090">
          <cell r="A3090">
            <v>526070</v>
          </cell>
          <cell r="B3090" t="str">
            <v>فاتن فلحوط</v>
          </cell>
          <cell r="C3090" t="str">
            <v>فؤاد</v>
          </cell>
          <cell r="D3090" t="str">
            <v>هنيه</v>
          </cell>
          <cell r="E3090" t="str">
            <v>الربعة حديث</v>
          </cell>
          <cell r="F3090" t="str">
            <v/>
          </cell>
        </row>
        <row r="3091">
          <cell r="A3091">
            <v>526073</v>
          </cell>
          <cell r="B3091" t="str">
            <v>فاديه الرزجه</v>
          </cell>
          <cell r="C3091" t="str">
            <v>الشايش</v>
          </cell>
          <cell r="D3091" t="str">
            <v>حوريه</v>
          </cell>
          <cell r="E3091" t="str">
            <v>الرابعة</v>
          </cell>
          <cell r="F3091" t="str">
            <v/>
          </cell>
        </row>
        <row r="3092">
          <cell r="A3092">
            <v>526074</v>
          </cell>
          <cell r="B3092" t="str">
            <v>فاطمة اسحق</v>
          </cell>
          <cell r="C3092" t="str">
            <v>عبد الفتاح</v>
          </cell>
          <cell r="D3092" t="str">
            <v>كوثر</v>
          </cell>
          <cell r="E3092" t="str">
            <v>الثالثة</v>
          </cell>
          <cell r="F3092" t="str">
            <v/>
          </cell>
        </row>
        <row r="3093">
          <cell r="A3093">
            <v>526075</v>
          </cell>
          <cell r="B3093" t="str">
            <v>فاطمة الجلالي</v>
          </cell>
          <cell r="C3093" t="str">
            <v>عبد المجيد</v>
          </cell>
          <cell r="D3093" t="str">
            <v>شيمه</v>
          </cell>
          <cell r="E3093" t="str">
            <v>الثاتية</v>
          </cell>
          <cell r="F3093" t="str">
            <v/>
          </cell>
        </row>
        <row r="3094">
          <cell r="A3094">
            <v>526076</v>
          </cell>
          <cell r="B3094" t="str">
            <v>فاطمة الدبس</v>
          </cell>
          <cell r="C3094" t="str">
            <v>محمود</v>
          </cell>
          <cell r="D3094" t="str">
            <v>محروسه</v>
          </cell>
          <cell r="E3094" t="str">
            <v>الاولى</v>
          </cell>
          <cell r="F3094" t="str">
            <v/>
          </cell>
        </row>
        <row r="3095">
          <cell r="A3095">
            <v>526077</v>
          </cell>
          <cell r="B3095" t="str">
            <v>فاطمة الزعبي</v>
          </cell>
          <cell r="C3095" t="str">
            <v>صبحي</v>
          </cell>
          <cell r="D3095" t="str">
            <v>ناهده</v>
          </cell>
          <cell r="E3095" t="str">
            <v>الثا نية</v>
          </cell>
          <cell r="F3095" t="str">
            <v/>
          </cell>
        </row>
        <row r="3096">
          <cell r="A3096">
            <v>526078</v>
          </cell>
          <cell r="B3096" t="str">
            <v>فاطمة الغزالي</v>
          </cell>
          <cell r="C3096" t="str">
            <v>ابراهيم</v>
          </cell>
          <cell r="D3096" t="str">
            <v>فلك</v>
          </cell>
          <cell r="E3096" t="str">
            <v>الثالثة</v>
          </cell>
          <cell r="F3096" t="str">
            <v/>
          </cell>
        </row>
        <row r="3097">
          <cell r="A3097">
            <v>526081</v>
          </cell>
          <cell r="B3097" t="str">
            <v>فاطمة غنوم</v>
          </cell>
          <cell r="C3097" t="str">
            <v>جمال</v>
          </cell>
          <cell r="D3097" t="str">
            <v>نوال</v>
          </cell>
          <cell r="E3097" t="str">
            <v>الثا نية</v>
          </cell>
          <cell r="F3097" t="str">
            <v/>
          </cell>
        </row>
        <row r="3098">
          <cell r="A3098">
            <v>526083</v>
          </cell>
          <cell r="B3098" t="str">
            <v>فاطمة هاشم</v>
          </cell>
          <cell r="C3098" t="str">
            <v>يحيى</v>
          </cell>
          <cell r="D3098" t="str">
            <v>سناء</v>
          </cell>
          <cell r="E3098" t="str">
            <v>الرابعة</v>
          </cell>
          <cell r="F3098" t="str">
            <v/>
          </cell>
        </row>
        <row r="3099">
          <cell r="A3099">
            <v>526085</v>
          </cell>
          <cell r="B3099" t="str">
            <v>فاطمه الحو</v>
          </cell>
          <cell r="C3099" t="str">
            <v>خليل</v>
          </cell>
          <cell r="D3099" t="str">
            <v>وضحه</v>
          </cell>
          <cell r="E3099" t="str">
            <v>الثالثة</v>
          </cell>
          <cell r="F3099" t="str">
            <v/>
          </cell>
        </row>
        <row r="3100">
          <cell r="A3100">
            <v>526086</v>
          </cell>
          <cell r="B3100" t="str">
            <v>فاطمه السيد</v>
          </cell>
          <cell r="C3100" t="str">
            <v>ديب</v>
          </cell>
          <cell r="D3100" t="str">
            <v>نجم السحور</v>
          </cell>
          <cell r="E3100" t="str">
            <v>الرابعة</v>
          </cell>
          <cell r="F3100" t="str">
            <v/>
          </cell>
        </row>
        <row r="3101">
          <cell r="A3101">
            <v>526087</v>
          </cell>
          <cell r="B3101" t="str">
            <v>فاطمه الشعباني</v>
          </cell>
          <cell r="C3101" t="str">
            <v>محمد</v>
          </cell>
          <cell r="D3101" t="str">
            <v>سميره</v>
          </cell>
          <cell r="E3101" t="str">
            <v>الربعة حديث</v>
          </cell>
          <cell r="F3101" t="str">
            <v/>
          </cell>
        </row>
        <row r="3102">
          <cell r="A3102">
            <v>526089</v>
          </cell>
          <cell r="B3102" t="str">
            <v>فاطمه شبيب</v>
          </cell>
          <cell r="C3102" t="str">
            <v>محمد خير</v>
          </cell>
          <cell r="D3102" t="str">
            <v>صبحه</v>
          </cell>
          <cell r="E3102" t="str">
            <v>الاولى</v>
          </cell>
          <cell r="F3102" t="str">
            <v/>
          </cell>
        </row>
        <row r="3103">
          <cell r="A3103">
            <v>526091</v>
          </cell>
          <cell r="B3103" t="str">
            <v>فاطمه نصر الله</v>
          </cell>
          <cell r="C3103" t="str">
            <v>محمد</v>
          </cell>
          <cell r="D3103" t="str">
            <v>انتصار</v>
          </cell>
          <cell r="E3103" t="str">
            <v>الرابعة</v>
          </cell>
          <cell r="F3103" t="str">
            <v/>
          </cell>
        </row>
        <row r="3104">
          <cell r="A3104">
            <v>526093</v>
          </cell>
          <cell r="B3104" t="str">
            <v>فداء احمدالغويش</v>
          </cell>
          <cell r="C3104" t="str">
            <v>محمد</v>
          </cell>
          <cell r="D3104" t="str">
            <v>سهيله</v>
          </cell>
          <cell r="E3104" t="str">
            <v>الرابعة</v>
          </cell>
          <cell r="F3104" t="str">
            <v/>
          </cell>
        </row>
        <row r="3105">
          <cell r="A3105">
            <v>526094</v>
          </cell>
          <cell r="B3105" t="str">
            <v>فداء جراح</v>
          </cell>
          <cell r="C3105" t="str">
            <v>وليد</v>
          </cell>
          <cell r="D3105" t="str">
            <v>عيده</v>
          </cell>
          <cell r="E3105" t="str">
            <v>الرابعة</v>
          </cell>
          <cell r="F3105" t="str">
            <v/>
          </cell>
        </row>
        <row r="3106">
          <cell r="A3106">
            <v>526095</v>
          </cell>
          <cell r="B3106" t="str">
            <v>فداء ستيتي</v>
          </cell>
          <cell r="C3106" t="str">
            <v>نائل</v>
          </cell>
          <cell r="D3106" t="str">
            <v>حوريه</v>
          </cell>
          <cell r="E3106" t="str">
            <v>الرابعة</v>
          </cell>
          <cell r="F3106" t="str">
            <v/>
          </cell>
        </row>
        <row r="3107">
          <cell r="A3107">
            <v>526096</v>
          </cell>
          <cell r="B3107" t="str">
            <v>فداء ميهوب</v>
          </cell>
          <cell r="C3107" t="str">
            <v>محمد</v>
          </cell>
          <cell r="D3107" t="str">
            <v>بديعه</v>
          </cell>
          <cell r="E3107" t="str">
            <v>الرابعة</v>
          </cell>
          <cell r="F3107" t="str">
            <v/>
          </cell>
        </row>
        <row r="3108">
          <cell r="A3108">
            <v>526098</v>
          </cell>
          <cell r="B3108" t="str">
            <v>فرح الجاري</v>
          </cell>
          <cell r="C3108" t="str">
            <v>عدنان</v>
          </cell>
          <cell r="D3108" t="str">
            <v>سحر</v>
          </cell>
          <cell r="E3108" t="str">
            <v>الثاتية</v>
          </cell>
          <cell r="F3108" t="str">
            <v/>
          </cell>
        </row>
        <row r="3109">
          <cell r="A3109">
            <v>526099</v>
          </cell>
          <cell r="B3109" t="str">
            <v>فرح بلبل</v>
          </cell>
          <cell r="C3109" t="str">
            <v>عبد الكريم</v>
          </cell>
          <cell r="D3109" t="str">
            <v>هناء</v>
          </cell>
          <cell r="E3109" t="str">
            <v>الثا نية</v>
          </cell>
          <cell r="F3109" t="str">
            <v/>
          </cell>
        </row>
        <row r="3110">
          <cell r="A3110">
            <v>526100</v>
          </cell>
          <cell r="B3110" t="str">
            <v>فردوس الصران</v>
          </cell>
          <cell r="C3110" t="str">
            <v>محمد</v>
          </cell>
          <cell r="D3110" t="str">
            <v>عائشه</v>
          </cell>
          <cell r="E3110" t="str">
            <v>الرابعة</v>
          </cell>
          <cell r="F3110" t="str">
            <v/>
          </cell>
        </row>
        <row r="3111">
          <cell r="A3111">
            <v>526101</v>
          </cell>
          <cell r="B3111" t="str">
            <v>فريال الحمد</v>
          </cell>
          <cell r="C3111" t="str">
            <v xml:space="preserve">خليل </v>
          </cell>
          <cell r="D3111" t="str">
            <v>فاطمة</v>
          </cell>
          <cell r="E3111" t="str">
            <v>الاولى</v>
          </cell>
          <cell r="F3111" t="str">
            <v>مستنفذ فصل اول 2023 -2024</v>
          </cell>
        </row>
        <row r="3112">
          <cell r="A3112">
            <v>526102</v>
          </cell>
          <cell r="B3112" t="str">
            <v>فصل الحسين</v>
          </cell>
          <cell r="C3112" t="str">
            <v>حسين</v>
          </cell>
          <cell r="D3112" t="str">
            <v>رغده</v>
          </cell>
          <cell r="E3112" t="str">
            <v>الاولى</v>
          </cell>
          <cell r="F3112" t="str">
            <v/>
          </cell>
        </row>
        <row r="3113">
          <cell r="A3113">
            <v>526104</v>
          </cell>
          <cell r="B3113" t="str">
            <v>فيروز عاقل</v>
          </cell>
          <cell r="C3113" t="str">
            <v>عدنان</v>
          </cell>
          <cell r="D3113" t="str">
            <v>نديمه</v>
          </cell>
          <cell r="E3113" t="str">
            <v>الثاتية</v>
          </cell>
          <cell r="F3113" t="str">
            <v/>
          </cell>
        </row>
        <row r="3114">
          <cell r="A3114">
            <v>526105</v>
          </cell>
          <cell r="B3114" t="str">
            <v>قصيه الهبه</v>
          </cell>
          <cell r="C3114" t="str">
            <v>خليف</v>
          </cell>
          <cell r="D3114" t="str">
            <v>وضحه</v>
          </cell>
          <cell r="E3114" t="str">
            <v>الثالثة</v>
          </cell>
          <cell r="F3114" t="str">
            <v/>
          </cell>
        </row>
        <row r="3115">
          <cell r="A3115">
            <v>526106</v>
          </cell>
          <cell r="B3115" t="str">
            <v>كامله الصالح</v>
          </cell>
          <cell r="C3115" t="str">
            <v>عكرمه</v>
          </cell>
          <cell r="D3115" t="str">
            <v>عنده</v>
          </cell>
          <cell r="E3115" t="str">
            <v>الرابعة</v>
          </cell>
          <cell r="F3115" t="str">
            <v/>
          </cell>
        </row>
        <row r="3116">
          <cell r="A3116">
            <v>526107</v>
          </cell>
          <cell r="B3116" t="str">
            <v>كروان عثمان</v>
          </cell>
          <cell r="C3116" t="str">
            <v>عبد الرحيم</v>
          </cell>
          <cell r="D3116" t="str">
            <v>سميره</v>
          </cell>
          <cell r="E3116" t="str">
            <v>الثالثة</v>
          </cell>
          <cell r="F3116" t="str">
            <v/>
          </cell>
        </row>
        <row r="3117">
          <cell r="A3117">
            <v>526108</v>
          </cell>
          <cell r="B3117" t="str">
            <v>كنده رحمه</v>
          </cell>
          <cell r="C3117" t="str">
            <v>احمدزياد</v>
          </cell>
          <cell r="D3117" t="str">
            <v>دولت</v>
          </cell>
          <cell r="E3117" t="str">
            <v>الرابعة</v>
          </cell>
          <cell r="F3117" t="str">
            <v/>
          </cell>
        </row>
        <row r="3118">
          <cell r="A3118">
            <v>526109</v>
          </cell>
          <cell r="B3118" t="str">
            <v>كيندا المحمد</v>
          </cell>
          <cell r="C3118" t="str">
            <v>عبد اللطيف</v>
          </cell>
          <cell r="D3118" t="str">
            <v>جميلة</v>
          </cell>
          <cell r="E3118" t="str">
            <v>الرابعة</v>
          </cell>
          <cell r="F3118" t="str">
            <v/>
          </cell>
        </row>
        <row r="3119">
          <cell r="A3119">
            <v>526110</v>
          </cell>
          <cell r="B3119" t="str">
            <v>لبابه سليمان</v>
          </cell>
          <cell r="C3119" t="str">
            <v>نجم الدين</v>
          </cell>
          <cell r="D3119" t="str">
            <v>كوكب</v>
          </cell>
          <cell r="E3119" t="str">
            <v>الرابعة</v>
          </cell>
          <cell r="F3119" t="str">
            <v/>
          </cell>
        </row>
        <row r="3120">
          <cell r="A3120">
            <v>526111</v>
          </cell>
          <cell r="B3120" t="str">
            <v>لبنه عبدو</v>
          </cell>
          <cell r="C3120" t="str">
            <v>عبد الرحمن</v>
          </cell>
          <cell r="D3120" t="str">
            <v>اعتدال</v>
          </cell>
          <cell r="E3120" t="str">
            <v>الثاتية</v>
          </cell>
          <cell r="F3120" t="str">
            <v/>
          </cell>
        </row>
        <row r="3121">
          <cell r="A3121">
            <v>526112</v>
          </cell>
          <cell r="B3121" t="str">
            <v>لبنى حمدان</v>
          </cell>
          <cell r="C3121" t="str">
            <v>عبدالحميد</v>
          </cell>
          <cell r="D3121" t="str">
            <v>كلونيا</v>
          </cell>
          <cell r="E3121" t="str">
            <v>الرابعة</v>
          </cell>
          <cell r="F3121" t="str">
            <v/>
          </cell>
        </row>
        <row r="3122">
          <cell r="A3122">
            <v>526114</v>
          </cell>
          <cell r="B3122" t="str">
            <v>لطيفه محمد الموسى</v>
          </cell>
          <cell r="C3122" t="str">
            <v>عبد الرزاق</v>
          </cell>
          <cell r="D3122" t="str">
            <v>لمعه</v>
          </cell>
          <cell r="E3122" t="str">
            <v>الثاتية</v>
          </cell>
          <cell r="F3122" t="str">
            <v/>
          </cell>
        </row>
        <row r="3123">
          <cell r="A3123">
            <v>526115</v>
          </cell>
          <cell r="B3123" t="str">
            <v>لمى الشويتي</v>
          </cell>
          <cell r="C3123" t="str">
            <v>حسن</v>
          </cell>
          <cell r="D3123" t="str">
            <v>نظيره</v>
          </cell>
          <cell r="E3123" t="str">
            <v>الرابعة</v>
          </cell>
          <cell r="F3123" t="str">
            <v/>
          </cell>
        </row>
        <row r="3124">
          <cell r="A3124">
            <v>526116</v>
          </cell>
          <cell r="B3124" t="str">
            <v>لمى المفعلاني</v>
          </cell>
          <cell r="C3124" t="str">
            <v>عبد الناصر</v>
          </cell>
          <cell r="D3124" t="str">
            <v>ايمان</v>
          </cell>
          <cell r="E3124" t="str">
            <v>الثا نية</v>
          </cell>
          <cell r="F3124" t="str">
            <v/>
          </cell>
        </row>
        <row r="3125">
          <cell r="A3125">
            <v>526117</v>
          </cell>
          <cell r="B3125" t="str">
            <v>لمى ياسين</v>
          </cell>
          <cell r="C3125" t="str">
            <v>محمد</v>
          </cell>
          <cell r="D3125" t="str">
            <v>نهى</v>
          </cell>
          <cell r="E3125" t="str">
            <v>الثا نية</v>
          </cell>
          <cell r="F3125" t="str">
            <v/>
          </cell>
        </row>
        <row r="3126">
          <cell r="A3126">
            <v>526118</v>
          </cell>
          <cell r="B3126" t="str">
            <v>لميس صافي</v>
          </cell>
          <cell r="C3126" t="str">
            <v>سميع</v>
          </cell>
          <cell r="D3126" t="str">
            <v>بديعه</v>
          </cell>
          <cell r="E3126" t="str">
            <v>الثاتية</v>
          </cell>
          <cell r="F3126" t="str">
            <v/>
          </cell>
        </row>
        <row r="3127">
          <cell r="A3127">
            <v>526119</v>
          </cell>
          <cell r="B3127" t="str">
            <v>لميس علي</v>
          </cell>
          <cell r="C3127" t="str">
            <v>حبيب</v>
          </cell>
          <cell r="D3127" t="str">
            <v>حياه</v>
          </cell>
          <cell r="E3127" t="str">
            <v>الرابعة</v>
          </cell>
          <cell r="F3127" t="str">
            <v/>
          </cell>
        </row>
        <row r="3128">
          <cell r="A3128">
            <v>526120</v>
          </cell>
          <cell r="B3128" t="str">
            <v>ليلى ابو رقطي</v>
          </cell>
          <cell r="C3128" t="str">
            <v>عبد المالك</v>
          </cell>
          <cell r="D3128" t="str">
            <v>فاطمه</v>
          </cell>
          <cell r="E3128" t="str">
            <v>الثالثة</v>
          </cell>
          <cell r="F3128" t="str">
            <v/>
          </cell>
        </row>
        <row r="3129">
          <cell r="A3129">
            <v>526121</v>
          </cell>
          <cell r="B3129" t="str">
            <v>ليلى الاسدي</v>
          </cell>
          <cell r="C3129" t="str">
            <v>غاندي</v>
          </cell>
          <cell r="D3129" t="str">
            <v>دلال</v>
          </cell>
          <cell r="E3129" t="str">
            <v>الثالثة</v>
          </cell>
          <cell r="F3129" t="str">
            <v/>
          </cell>
        </row>
        <row r="3130">
          <cell r="A3130">
            <v>526123</v>
          </cell>
          <cell r="B3130" t="str">
            <v>لينا حمدان</v>
          </cell>
          <cell r="C3130" t="str">
            <v>عزالدين</v>
          </cell>
          <cell r="D3130" t="str">
            <v>ريا</v>
          </cell>
          <cell r="E3130" t="str">
            <v>الرابعة</v>
          </cell>
          <cell r="F3130" t="str">
            <v/>
          </cell>
        </row>
        <row r="3131">
          <cell r="A3131">
            <v>526125</v>
          </cell>
          <cell r="B3131" t="str">
            <v>لينا عبد العزيز</v>
          </cell>
          <cell r="C3131" t="str">
            <v>سليمان</v>
          </cell>
          <cell r="D3131" t="str">
            <v>هدى</v>
          </cell>
          <cell r="E3131" t="str">
            <v>الرابعة</v>
          </cell>
          <cell r="F3131" t="str">
            <v/>
          </cell>
        </row>
        <row r="3132">
          <cell r="A3132">
            <v>526126</v>
          </cell>
          <cell r="B3132" t="str">
            <v>لينا نعمان</v>
          </cell>
          <cell r="C3132" t="str">
            <v>محمود</v>
          </cell>
          <cell r="D3132" t="str">
            <v>جميله</v>
          </cell>
          <cell r="E3132" t="str">
            <v>الثالثة</v>
          </cell>
          <cell r="F3132" t="str">
            <v/>
          </cell>
        </row>
        <row r="3133">
          <cell r="A3133">
            <v>526128</v>
          </cell>
          <cell r="B3133" t="str">
            <v>مارجينا مصطفى</v>
          </cell>
          <cell r="C3133" t="str">
            <v>عقل</v>
          </cell>
          <cell r="D3133" t="str">
            <v>مطيعه</v>
          </cell>
          <cell r="E3133" t="str">
            <v>الثاتية</v>
          </cell>
          <cell r="F3133" t="str">
            <v/>
          </cell>
        </row>
        <row r="3134">
          <cell r="A3134">
            <v>526130</v>
          </cell>
          <cell r="B3134" t="str">
            <v>ماهر ادريس</v>
          </cell>
          <cell r="C3134" t="str">
            <v>تيسير</v>
          </cell>
          <cell r="D3134" t="str">
            <v>ناديه</v>
          </cell>
          <cell r="E3134" t="str">
            <v>الرابعة</v>
          </cell>
          <cell r="F3134" t="str">
            <v/>
          </cell>
        </row>
        <row r="3135">
          <cell r="A3135">
            <v>526134</v>
          </cell>
          <cell r="B3135" t="str">
            <v>محمد اسامه الحمادي</v>
          </cell>
          <cell r="C3135" t="str">
            <v>محمد</v>
          </cell>
          <cell r="D3135" t="str">
            <v>سعاد</v>
          </cell>
          <cell r="E3135" t="str">
            <v>الثا نية</v>
          </cell>
          <cell r="F3135" t="str">
            <v/>
          </cell>
        </row>
        <row r="3136">
          <cell r="A3136">
            <v>526136</v>
          </cell>
          <cell r="B3136" t="str">
            <v>مرام عبيد</v>
          </cell>
          <cell r="C3136" t="str">
            <v>مهدي</v>
          </cell>
          <cell r="D3136" t="str">
            <v>مها</v>
          </cell>
          <cell r="E3136" t="str">
            <v>الثالثة</v>
          </cell>
          <cell r="F3136" t="str">
            <v/>
          </cell>
        </row>
        <row r="3137">
          <cell r="A3137">
            <v>526137</v>
          </cell>
          <cell r="B3137" t="str">
            <v>مرام عطايا</v>
          </cell>
          <cell r="C3137" t="str">
            <v>منذر</v>
          </cell>
          <cell r="D3137" t="str">
            <v>امل</v>
          </cell>
          <cell r="E3137" t="str">
            <v>الثاتية</v>
          </cell>
          <cell r="F3137" t="str">
            <v/>
          </cell>
        </row>
        <row r="3138">
          <cell r="A3138">
            <v>526138</v>
          </cell>
          <cell r="B3138" t="str">
            <v>مرام عماشه</v>
          </cell>
          <cell r="C3138" t="str">
            <v>وجيه</v>
          </cell>
          <cell r="D3138" t="str">
            <v>وفاء</v>
          </cell>
          <cell r="E3138" t="str">
            <v>الثا نية</v>
          </cell>
          <cell r="F3138" t="str">
            <v/>
          </cell>
        </row>
        <row r="3139">
          <cell r="A3139">
            <v>526139</v>
          </cell>
          <cell r="B3139" t="str">
            <v>مرح الطباع</v>
          </cell>
          <cell r="C3139" t="str">
            <v>ماهر</v>
          </cell>
          <cell r="D3139" t="str">
            <v>شذى</v>
          </cell>
          <cell r="E3139" t="str">
            <v>الثالثة</v>
          </cell>
          <cell r="F3139" t="str">
            <v/>
          </cell>
        </row>
        <row r="3140">
          <cell r="A3140">
            <v>526141</v>
          </cell>
          <cell r="B3140" t="str">
            <v>مرح جبل</v>
          </cell>
          <cell r="C3140" t="str">
            <v>حسين</v>
          </cell>
          <cell r="D3140" t="str">
            <v>ميسون</v>
          </cell>
          <cell r="E3140" t="str">
            <v>الربعة حديث</v>
          </cell>
          <cell r="F3140" t="str">
            <v/>
          </cell>
        </row>
        <row r="3141">
          <cell r="A3141">
            <v>526143</v>
          </cell>
          <cell r="B3141" t="str">
            <v>مرح عبد الكريم</v>
          </cell>
          <cell r="C3141" t="str">
            <v>طارق</v>
          </cell>
          <cell r="D3141" t="str">
            <v>وجدان</v>
          </cell>
          <cell r="E3141" t="str">
            <v>الثالثة</v>
          </cell>
          <cell r="F3141" t="str">
            <v/>
          </cell>
        </row>
        <row r="3142">
          <cell r="A3142">
            <v>526144</v>
          </cell>
          <cell r="B3142" t="str">
            <v>مرح كيوان</v>
          </cell>
          <cell r="C3142" t="str">
            <v>صالح</v>
          </cell>
          <cell r="D3142" t="str">
            <v>منى</v>
          </cell>
          <cell r="E3142" t="str">
            <v>الثالثة</v>
          </cell>
          <cell r="F3142" t="str">
            <v/>
          </cell>
        </row>
        <row r="3143">
          <cell r="A3143">
            <v>526145</v>
          </cell>
          <cell r="B3143" t="str">
            <v>مروا العيد</v>
          </cell>
          <cell r="C3143" t="str">
            <v>يوسف</v>
          </cell>
          <cell r="D3143" t="str">
            <v>عطاف</v>
          </cell>
          <cell r="E3143" t="str">
            <v>الثا نية</v>
          </cell>
          <cell r="F3143" t="str">
            <v/>
          </cell>
        </row>
        <row r="3144">
          <cell r="A3144">
            <v>526146</v>
          </cell>
          <cell r="B3144" t="str">
            <v>مروة الكردي</v>
          </cell>
          <cell r="C3144" t="str">
            <v>رضوان</v>
          </cell>
          <cell r="D3144" t="str">
            <v>ايمان</v>
          </cell>
          <cell r="E3144" t="str">
            <v>الاولى</v>
          </cell>
          <cell r="F3144" t="str">
            <v/>
          </cell>
        </row>
        <row r="3145">
          <cell r="A3145">
            <v>526147</v>
          </cell>
          <cell r="B3145" t="str">
            <v>مروة حامد</v>
          </cell>
          <cell r="C3145" t="str">
            <v>محمد</v>
          </cell>
          <cell r="D3145" t="str">
            <v>امل</v>
          </cell>
          <cell r="E3145" t="str">
            <v>الثالثة</v>
          </cell>
          <cell r="F3145" t="str">
            <v/>
          </cell>
        </row>
        <row r="3146">
          <cell r="A3146">
            <v>526148</v>
          </cell>
          <cell r="B3146" t="str">
            <v>مروة عبد الحي</v>
          </cell>
          <cell r="C3146" t="str">
            <v>وليد</v>
          </cell>
          <cell r="D3146" t="str">
            <v>دلال</v>
          </cell>
          <cell r="E3146" t="str">
            <v>الثا نية</v>
          </cell>
          <cell r="F3146" t="str">
            <v/>
          </cell>
        </row>
        <row r="3147">
          <cell r="A3147">
            <v>526150</v>
          </cell>
          <cell r="B3147" t="str">
            <v>مروه حاتم</v>
          </cell>
          <cell r="C3147" t="str">
            <v>عبد الرزاق</v>
          </cell>
          <cell r="D3147" t="str">
            <v>نعيمه</v>
          </cell>
          <cell r="E3147" t="str">
            <v>الثاتية</v>
          </cell>
          <cell r="F3147" t="str">
            <v/>
          </cell>
        </row>
        <row r="3148">
          <cell r="A3148">
            <v>526152</v>
          </cell>
          <cell r="B3148" t="str">
            <v>مروه شيخ الارض</v>
          </cell>
          <cell r="C3148" t="str">
            <v>حسام</v>
          </cell>
          <cell r="D3148" t="str">
            <v>فاتنه</v>
          </cell>
          <cell r="E3148" t="str">
            <v>الاولى</v>
          </cell>
          <cell r="F3148" t="str">
            <v>مستنفذ فصل اول 2023 -2024</v>
          </cell>
        </row>
        <row r="3149">
          <cell r="A3149">
            <v>526154</v>
          </cell>
          <cell r="B3149" t="str">
            <v>مروه صبحه</v>
          </cell>
          <cell r="C3149" t="str">
            <v>عبد الحكيم</v>
          </cell>
          <cell r="D3149" t="str">
            <v>نهله</v>
          </cell>
          <cell r="E3149" t="str">
            <v>الثالثة</v>
          </cell>
          <cell r="F3149" t="str">
            <v/>
          </cell>
        </row>
        <row r="3150">
          <cell r="A3150">
            <v>526156</v>
          </cell>
          <cell r="B3150" t="str">
            <v>مروه غنيم</v>
          </cell>
          <cell r="C3150" t="str">
            <v>سامي</v>
          </cell>
          <cell r="D3150" t="str">
            <v>صفاء</v>
          </cell>
          <cell r="E3150" t="str">
            <v>الثاتية</v>
          </cell>
          <cell r="F3150" t="str">
            <v/>
          </cell>
        </row>
        <row r="3151">
          <cell r="A3151">
            <v>526157</v>
          </cell>
          <cell r="B3151" t="str">
            <v>مروى المزنه</v>
          </cell>
          <cell r="C3151" t="str">
            <v>أحمد</v>
          </cell>
          <cell r="D3151" t="str">
            <v>ريمه</v>
          </cell>
          <cell r="E3151" t="str">
            <v>الثا نية</v>
          </cell>
          <cell r="F3151" t="str">
            <v/>
          </cell>
        </row>
        <row r="3152">
          <cell r="A3152">
            <v>526159</v>
          </cell>
          <cell r="B3152" t="str">
            <v>مريم الخطيب</v>
          </cell>
          <cell r="C3152" t="str">
            <v>هيثم</v>
          </cell>
          <cell r="D3152" t="str">
            <v>فاطمه</v>
          </cell>
          <cell r="E3152" t="str">
            <v>الثالثة</v>
          </cell>
          <cell r="F3152" t="str">
            <v/>
          </cell>
        </row>
        <row r="3153">
          <cell r="A3153">
            <v>526161</v>
          </cell>
          <cell r="B3153" t="str">
            <v>مريم الصياد</v>
          </cell>
          <cell r="C3153" t="str">
            <v>عبد اللطيف</v>
          </cell>
          <cell r="D3153" t="str">
            <v>نهوند</v>
          </cell>
          <cell r="E3153" t="str">
            <v>الرابعة</v>
          </cell>
          <cell r="F3153" t="str">
            <v/>
          </cell>
        </row>
        <row r="3154">
          <cell r="A3154">
            <v>526162</v>
          </cell>
          <cell r="B3154" t="str">
            <v>مريم بللوق</v>
          </cell>
          <cell r="C3154" t="str">
            <v>عايد</v>
          </cell>
          <cell r="D3154" t="str">
            <v>رجاء</v>
          </cell>
          <cell r="E3154" t="str">
            <v>الرابعة</v>
          </cell>
          <cell r="F3154" t="str">
            <v/>
          </cell>
        </row>
        <row r="3155">
          <cell r="A3155">
            <v>526163</v>
          </cell>
          <cell r="B3155" t="str">
            <v>مريم حسين</v>
          </cell>
          <cell r="C3155" t="str">
            <v>خالد</v>
          </cell>
          <cell r="D3155" t="str">
            <v>عطاف</v>
          </cell>
          <cell r="E3155" t="str">
            <v>الرابعة</v>
          </cell>
          <cell r="F3155" t="str">
            <v/>
          </cell>
        </row>
        <row r="3156">
          <cell r="A3156">
            <v>526166</v>
          </cell>
          <cell r="B3156" t="str">
            <v>مريم يونس</v>
          </cell>
          <cell r="C3156" t="str">
            <v>كمال</v>
          </cell>
          <cell r="D3156" t="str">
            <v>خديجه</v>
          </cell>
          <cell r="E3156" t="str">
            <v>الثالثة</v>
          </cell>
          <cell r="F3156" t="str">
            <v/>
          </cell>
        </row>
        <row r="3157">
          <cell r="A3157">
            <v>526168</v>
          </cell>
          <cell r="B3157" t="str">
            <v>مصطفى الرجب</v>
          </cell>
          <cell r="C3157" t="str">
            <v>عبد الله</v>
          </cell>
          <cell r="D3157" t="str">
            <v>فهميه</v>
          </cell>
          <cell r="E3157" t="str">
            <v>الثا نية</v>
          </cell>
          <cell r="F3157" t="str">
            <v/>
          </cell>
        </row>
        <row r="3158">
          <cell r="A3158">
            <v>526171</v>
          </cell>
          <cell r="B3158" t="str">
            <v>ملك حموده</v>
          </cell>
          <cell r="C3158" t="str">
            <v>عدنان</v>
          </cell>
          <cell r="D3158" t="str">
            <v>بهيره</v>
          </cell>
          <cell r="E3158" t="str">
            <v>الثالثة</v>
          </cell>
          <cell r="F3158" t="str">
            <v/>
          </cell>
        </row>
        <row r="3159">
          <cell r="A3159">
            <v>526172</v>
          </cell>
          <cell r="B3159" t="str">
            <v>ملك قديمي</v>
          </cell>
          <cell r="C3159" t="str">
            <v>بشير</v>
          </cell>
          <cell r="D3159" t="str">
            <v>امنه</v>
          </cell>
          <cell r="E3159" t="str">
            <v>الثالثة</v>
          </cell>
          <cell r="F3159" t="str">
            <v/>
          </cell>
        </row>
        <row r="3160">
          <cell r="A3160">
            <v>526173</v>
          </cell>
          <cell r="B3160" t="str">
            <v>ملك ناعم</v>
          </cell>
          <cell r="C3160" t="str">
            <v>علي</v>
          </cell>
          <cell r="D3160" t="str">
            <v>سميحه</v>
          </cell>
          <cell r="E3160" t="str">
            <v>الرابعة</v>
          </cell>
          <cell r="F3160" t="str">
            <v/>
          </cell>
        </row>
        <row r="3161">
          <cell r="A3161">
            <v>526174</v>
          </cell>
          <cell r="B3161" t="str">
            <v>منار سلامه</v>
          </cell>
          <cell r="C3161" t="str">
            <v>صلاح</v>
          </cell>
          <cell r="D3161" t="str">
            <v>جميله</v>
          </cell>
          <cell r="E3161" t="str">
            <v>الرابعة</v>
          </cell>
          <cell r="F3161" t="str">
            <v/>
          </cell>
        </row>
        <row r="3162">
          <cell r="A3162">
            <v>526175</v>
          </cell>
          <cell r="B3162" t="str">
            <v>منال ابو عيشه</v>
          </cell>
          <cell r="C3162" t="str">
            <v>عبد الرزاق</v>
          </cell>
          <cell r="D3162" t="str">
            <v>امينه</v>
          </cell>
          <cell r="E3162" t="str">
            <v>الرابعة</v>
          </cell>
          <cell r="F3162" t="str">
            <v/>
          </cell>
        </row>
        <row r="3163">
          <cell r="A3163">
            <v>526176</v>
          </cell>
          <cell r="B3163" t="str">
            <v>منال السرور</v>
          </cell>
          <cell r="C3163" t="str">
            <v>محمد</v>
          </cell>
          <cell r="D3163" t="str">
            <v>فتحيه</v>
          </cell>
          <cell r="E3163" t="str">
            <v>الرابعة</v>
          </cell>
          <cell r="F3163" t="str">
            <v/>
          </cell>
        </row>
        <row r="3164">
          <cell r="A3164">
            <v>526179</v>
          </cell>
          <cell r="B3164" t="str">
            <v>منال الوناس</v>
          </cell>
          <cell r="C3164" t="str">
            <v>محمد</v>
          </cell>
          <cell r="D3164" t="str">
            <v>هلاله</v>
          </cell>
          <cell r="E3164" t="str">
            <v>الرابعة</v>
          </cell>
          <cell r="F3164" t="str">
            <v/>
          </cell>
        </row>
        <row r="3165">
          <cell r="A3165">
            <v>526181</v>
          </cell>
          <cell r="B3165" t="str">
            <v>منال توتنجي</v>
          </cell>
          <cell r="C3165" t="str">
            <v>هاني</v>
          </cell>
          <cell r="D3165" t="str">
            <v>ماجدة</v>
          </cell>
          <cell r="E3165" t="str">
            <v>الثالثة</v>
          </cell>
          <cell r="F3165" t="str">
            <v/>
          </cell>
        </row>
        <row r="3166">
          <cell r="A3166">
            <v>526182</v>
          </cell>
          <cell r="B3166" t="str">
            <v>منال رجب</v>
          </cell>
          <cell r="C3166" t="str">
            <v>أحمد</v>
          </cell>
          <cell r="D3166" t="str">
            <v>منيره</v>
          </cell>
          <cell r="E3166" t="str">
            <v>الاولى</v>
          </cell>
          <cell r="F3166" t="str">
            <v/>
          </cell>
        </row>
        <row r="3167">
          <cell r="A3167">
            <v>526184</v>
          </cell>
          <cell r="B3167" t="str">
            <v>منال فرحات</v>
          </cell>
          <cell r="C3167" t="str">
            <v>اسماعيل</v>
          </cell>
          <cell r="D3167" t="str">
            <v>فريال</v>
          </cell>
          <cell r="E3167" t="str">
            <v>الثالثة</v>
          </cell>
          <cell r="F3167" t="str">
            <v/>
          </cell>
        </row>
        <row r="3168">
          <cell r="A3168">
            <v>526185</v>
          </cell>
          <cell r="B3168" t="str">
            <v>منال قدادو</v>
          </cell>
          <cell r="C3168" t="str">
            <v>محمد اديب</v>
          </cell>
          <cell r="D3168" t="str">
            <v>هناء</v>
          </cell>
          <cell r="E3168" t="str">
            <v>الثاتية</v>
          </cell>
          <cell r="F3168" t="str">
            <v/>
          </cell>
        </row>
        <row r="3169">
          <cell r="A3169">
            <v>526186</v>
          </cell>
          <cell r="B3169" t="str">
            <v>منى البلخي</v>
          </cell>
          <cell r="C3169" t="str">
            <v>عبد الكريم</v>
          </cell>
          <cell r="D3169" t="str">
            <v>ساميه</v>
          </cell>
          <cell r="E3169" t="str">
            <v>الربعة حديث</v>
          </cell>
          <cell r="F3169" t="str">
            <v/>
          </cell>
        </row>
        <row r="3170">
          <cell r="A3170">
            <v>526187</v>
          </cell>
          <cell r="B3170" t="str">
            <v>منى الجاسم</v>
          </cell>
          <cell r="C3170" t="str">
            <v>فواز</v>
          </cell>
          <cell r="D3170" t="str">
            <v>ثريه</v>
          </cell>
          <cell r="E3170" t="str">
            <v>الرابعة</v>
          </cell>
          <cell r="F3170" t="str">
            <v/>
          </cell>
        </row>
        <row r="3171">
          <cell r="A3171">
            <v>526188</v>
          </cell>
          <cell r="B3171" t="str">
            <v>منى فرحات</v>
          </cell>
          <cell r="C3171" t="str">
            <v>اسماعيل</v>
          </cell>
          <cell r="D3171" t="str">
            <v>فريال</v>
          </cell>
          <cell r="E3171" t="str">
            <v>الثالثة</v>
          </cell>
          <cell r="F3171" t="str">
            <v/>
          </cell>
        </row>
        <row r="3172">
          <cell r="A3172">
            <v>526189</v>
          </cell>
          <cell r="B3172" t="str">
            <v>منى مشتا</v>
          </cell>
          <cell r="C3172" t="str">
            <v>نذير</v>
          </cell>
          <cell r="D3172" t="str">
            <v>فاطمه</v>
          </cell>
          <cell r="E3172" t="str">
            <v>الثالثة</v>
          </cell>
          <cell r="F3172" t="str">
            <v/>
          </cell>
        </row>
        <row r="3173">
          <cell r="A3173">
            <v>526190</v>
          </cell>
          <cell r="B3173" t="str">
            <v>مها الرجاالمحمد الدندل</v>
          </cell>
          <cell r="C3173" t="str">
            <v>عبد الكريم</v>
          </cell>
          <cell r="D3173" t="str">
            <v>فرنساوية</v>
          </cell>
          <cell r="E3173" t="str">
            <v>الرابعة</v>
          </cell>
          <cell r="F3173" t="str">
            <v/>
          </cell>
        </row>
        <row r="3174">
          <cell r="A3174">
            <v>526192</v>
          </cell>
          <cell r="B3174" t="str">
            <v>مها يوسف</v>
          </cell>
          <cell r="C3174" t="str">
            <v>زهير</v>
          </cell>
          <cell r="D3174" t="str">
            <v>براء</v>
          </cell>
          <cell r="E3174" t="str">
            <v>الثالثة</v>
          </cell>
          <cell r="F3174" t="str">
            <v/>
          </cell>
        </row>
        <row r="3175">
          <cell r="A3175">
            <v>526193</v>
          </cell>
          <cell r="B3175" t="str">
            <v>مياده عتمه</v>
          </cell>
          <cell r="C3175" t="str">
            <v>شمدين</v>
          </cell>
          <cell r="D3175" t="str">
            <v>جميله</v>
          </cell>
          <cell r="E3175" t="str">
            <v>الثاتية</v>
          </cell>
          <cell r="F3175" t="str">
            <v/>
          </cell>
        </row>
        <row r="3176">
          <cell r="A3176">
            <v>526194</v>
          </cell>
          <cell r="B3176" t="str">
            <v>مياده فاضل</v>
          </cell>
          <cell r="C3176" t="str">
            <v>محمد</v>
          </cell>
          <cell r="D3176" t="str">
            <v>عواطف</v>
          </cell>
          <cell r="E3176" t="str">
            <v>الاولى</v>
          </cell>
          <cell r="F3176" t="str">
            <v>مستنفذ فصل اول 2023 -2024</v>
          </cell>
        </row>
        <row r="3177">
          <cell r="A3177">
            <v>526196</v>
          </cell>
          <cell r="B3177" t="str">
            <v>ميرفت البوشي</v>
          </cell>
          <cell r="C3177" t="str">
            <v>عدنان</v>
          </cell>
          <cell r="D3177" t="str">
            <v>منى</v>
          </cell>
          <cell r="E3177" t="str">
            <v>الثالثة</v>
          </cell>
          <cell r="F3177" t="str">
            <v/>
          </cell>
        </row>
        <row r="3178">
          <cell r="A3178">
            <v>526198</v>
          </cell>
          <cell r="B3178" t="str">
            <v>ميساء الحوري</v>
          </cell>
          <cell r="C3178" t="str">
            <v>نعمان</v>
          </cell>
          <cell r="D3178" t="str">
            <v>عفاف</v>
          </cell>
          <cell r="E3178" t="str">
            <v>الثالثة</v>
          </cell>
          <cell r="F3178" t="str">
            <v/>
          </cell>
        </row>
        <row r="3179">
          <cell r="A3179">
            <v>526199</v>
          </cell>
          <cell r="B3179" t="str">
            <v>ميساء الشلبي</v>
          </cell>
          <cell r="C3179" t="str">
            <v>محمد صلاح</v>
          </cell>
          <cell r="D3179" t="str">
            <v>انعام</v>
          </cell>
          <cell r="E3179" t="str">
            <v>الرابعة</v>
          </cell>
          <cell r="F3179" t="str">
            <v/>
          </cell>
        </row>
        <row r="3180">
          <cell r="A3180">
            <v>526200</v>
          </cell>
          <cell r="B3180" t="str">
            <v>ميساء سرور</v>
          </cell>
          <cell r="C3180" t="str">
            <v>محمد</v>
          </cell>
          <cell r="D3180" t="str">
            <v>سهيلا</v>
          </cell>
          <cell r="E3180" t="str">
            <v>الثا نية</v>
          </cell>
          <cell r="F3180" t="str">
            <v/>
          </cell>
        </row>
        <row r="3181">
          <cell r="A3181">
            <v>526202</v>
          </cell>
          <cell r="B3181" t="str">
            <v>ميسون عبد الرزاق</v>
          </cell>
          <cell r="C3181" t="str">
            <v xml:space="preserve">محمود </v>
          </cell>
          <cell r="D3181" t="str">
            <v>اسيمة</v>
          </cell>
          <cell r="E3181" t="str">
            <v>الربعة حديث</v>
          </cell>
          <cell r="F3181" t="str">
            <v/>
          </cell>
        </row>
        <row r="3182">
          <cell r="A3182">
            <v>526203</v>
          </cell>
          <cell r="B3182" t="str">
            <v>ميناس العفيف</v>
          </cell>
          <cell r="C3182" t="str">
            <v>منير</v>
          </cell>
          <cell r="D3182" t="str">
            <v>سناء</v>
          </cell>
          <cell r="E3182" t="str">
            <v>الثالثة</v>
          </cell>
          <cell r="F3182" t="str">
            <v/>
          </cell>
        </row>
        <row r="3183">
          <cell r="A3183">
            <v>526204</v>
          </cell>
          <cell r="B3183" t="str">
            <v>نائلة طنبري</v>
          </cell>
          <cell r="C3183" t="str">
            <v>عبدالكريم</v>
          </cell>
          <cell r="D3183" t="str">
            <v>الهام</v>
          </cell>
          <cell r="E3183" t="str">
            <v>الرابعة</v>
          </cell>
          <cell r="F3183" t="str">
            <v/>
          </cell>
        </row>
        <row r="3184">
          <cell r="A3184">
            <v>526205</v>
          </cell>
          <cell r="B3184" t="str">
            <v>نائله جمعه</v>
          </cell>
          <cell r="C3184" t="str">
            <v>حمزه</v>
          </cell>
          <cell r="D3184" t="str">
            <v>بديعه</v>
          </cell>
          <cell r="E3184" t="str">
            <v>الرابعة</v>
          </cell>
          <cell r="F3184" t="str">
            <v/>
          </cell>
        </row>
        <row r="3185">
          <cell r="A3185">
            <v>526206</v>
          </cell>
          <cell r="B3185" t="str">
            <v>نادين القنطار</v>
          </cell>
          <cell r="C3185" t="str">
            <v>سمير</v>
          </cell>
          <cell r="D3185" t="str">
            <v>هيام</v>
          </cell>
          <cell r="E3185" t="str">
            <v>الثاتية</v>
          </cell>
          <cell r="F3185" t="str">
            <v/>
          </cell>
        </row>
        <row r="3186">
          <cell r="A3186">
            <v>526208</v>
          </cell>
          <cell r="B3186" t="str">
            <v>ناهد ملحم</v>
          </cell>
          <cell r="C3186" t="str">
            <v>احمد</v>
          </cell>
          <cell r="D3186" t="str">
            <v>شهيره</v>
          </cell>
          <cell r="E3186" t="str">
            <v>الثا نية</v>
          </cell>
          <cell r="F3186" t="str">
            <v/>
          </cell>
        </row>
        <row r="3187">
          <cell r="A3187">
            <v>526209</v>
          </cell>
          <cell r="B3187" t="str">
            <v>نباته العلي</v>
          </cell>
          <cell r="C3187" t="str">
            <v>حسين</v>
          </cell>
          <cell r="D3187" t="str">
            <v>مفيده</v>
          </cell>
          <cell r="E3187" t="str">
            <v>الرابعة</v>
          </cell>
          <cell r="F3187" t="str">
            <v/>
          </cell>
        </row>
        <row r="3188">
          <cell r="A3188">
            <v>526211</v>
          </cell>
          <cell r="B3188" t="str">
            <v>نبيله بكرو</v>
          </cell>
          <cell r="C3188" t="str">
            <v>توفيق</v>
          </cell>
          <cell r="D3188" t="str">
            <v>سعدا</v>
          </cell>
          <cell r="E3188" t="str">
            <v>الثالثة</v>
          </cell>
          <cell r="F3188" t="str">
            <v/>
          </cell>
        </row>
        <row r="3189">
          <cell r="A3189">
            <v>526213</v>
          </cell>
          <cell r="B3189" t="str">
            <v>نجاح السالم</v>
          </cell>
          <cell r="C3189" t="str">
            <v>سعيد</v>
          </cell>
          <cell r="D3189" t="str">
            <v>ديبه</v>
          </cell>
          <cell r="E3189" t="str">
            <v>الثالثة</v>
          </cell>
          <cell r="F3189" t="str">
            <v/>
          </cell>
        </row>
        <row r="3190">
          <cell r="A3190">
            <v>526214</v>
          </cell>
          <cell r="B3190" t="str">
            <v>نجاه الشريف</v>
          </cell>
          <cell r="C3190" t="str">
            <v>بشار</v>
          </cell>
          <cell r="D3190" t="str">
            <v>عزيزه</v>
          </cell>
          <cell r="E3190" t="str">
            <v>الثاتية</v>
          </cell>
          <cell r="F3190" t="str">
            <v/>
          </cell>
        </row>
        <row r="3191">
          <cell r="A3191">
            <v>526217</v>
          </cell>
          <cell r="B3191" t="str">
            <v>ندا عماد</v>
          </cell>
          <cell r="C3191" t="str">
            <v>حسين</v>
          </cell>
          <cell r="D3191" t="str">
            <v>الطاف</v>
          </cell>
          <cell r="E3191" t="str">
            <v>الرابعة</v>
          </cell>
          <cell r="F3191" t="str">
            <v/>
          </cell>
        </row>
        <row r="3192">
          <cell r="A3192">
            <v>526218</v>
          </cell>
          <cell r="B3192" t="str">
            <v>نداء خضر</v>
          </cell>
          <cell r="C3192" t="str">
            <v>راجح</v>
          </cell>
          <cell r="D3192" t="str">
            <v>فاطمه</v>
          </cell>
          <cell r="E3192" t="str">
            <v>الثا نية</v>
          </cell>
          <cell r="F3192" t="str">
            <v/>
          </cell>
        </row>
        <row r="3193">
          <cell r="A3193">
            <v>526219</v>
          </cell>
          <cell r="B3193" t="str">
            <v>نداء وانلي</v>
          </cell>
          <cell r="C3193" t="str">
            <v>صلاح الدين</v>
          </cell>
          <cell r="D3193" t="str">
            <v>قمر</v>
          </cell>
          <cell r="E3193" t="str">
            <v>الثاتية</v>
          </cell>
          <cell r="F3193" t="str">
            <v/>
          </cell>
        </row>
        <row r="3194">
          <cell r="A3194">
            <v>526220</v>
          </cell>
          <cell r="B3194" t="str">
            <v>ندى المسلم</v>
          </cell>
          <cell r="C3194" t="str">
            <v>محي الدين</v>
          </cell>
          <cell r="D3194" t="str">
            <v>منا</v>
          </cell>
          <cell r="E3194" t="str">
            <v>الرابعة</v>
          </cell>
          <cell r="F3194" t="str">
            <v/>
          </cell>
        </row>
        <row r="3195">
          <cell r="A3195">
            <v>526221</v>
          </cell>
          <cell r="B3195" t="str">
            <v>ندى تباب</v>
          </cell>
          <cell r="C3195" t="str">
            <v>موفق</v>
          </cell>
          <cell r="D3195" t="str">
            <v>صديقة</v>
          </cell>
          <cell r="E3195" t="str">
            <v>الاولى</v>
          </cell>
          <cell r="F3195" t="str">
            <v>مستنفذ فصل اول 2023 -2024</v>
          </cell>
        </row>
        <row r="3196">
          <cell r="A3196">
            <v>526222</v>
          </cell>
          <cell r="B3196" t="str">
            <v>ندى سليم</v>
          </cell>
          <cell r="C3196" t="str">
            <v>هاني</v>
          </cell>
          <cell r="D3196" t="str">
            <v>وصفيه</v>
          </cell>
          <cell r="E3196" t="str">
            <v>الرابعة</v>
          </cell>
          <cell r="F3196" t="str">
            <v/>
          </cell>
        </row>
        <row r="3197">
          <cell r="A3197">
            <v>526224</v>
          </cell>
          <cell r="B3197" t="str">
            <v>ندى صقر</v>
          </cell>
          <cell r="C3197" t="str">
            <v>سقر</v>
          </cell>
          <cell r="D3197" t="str">
            <v>نعيمه</v>
          </cell>
          <cell r="E3197" t="str">
            <v>الثالثة</v>
          </cell>
          <cell r="F3197" t="str">
            <v/>
          </cell>
        </row>
        <row r="3198">
          <cell r="A3198">
            <v>526227</v>
          </cell>
          <cell r="B3198" t="str">
            <v>نسرين الحمد</v>
          </cell>
          <cell r="C3198" t="str">
            <v>احمد</v>
          </cell>
          <cell r="D3198" t="str">
            <v>هيام</v>
          </cell>
          <cell r="E3198" t="str">
            <v>الرابعة</v>
          </cell>
          <cell r="F3198" t="str">
            <v/>
          </cell>
        </row>
        <row r="3199">
          <cell r="A3199">
            <v>526228</v>
          </cell>
          <cell r="B3199" t="str">
            <v>نسرين القاسم</v>
          </cell>
          <cell r="C3199" t="str">
            <v>احمد</v>
          </cell>
          <cell r="D3199" t="str">
            <v>عربيه</v>
          </cell>
          <cell r="E3199" t="str">
            <v>الثا نية</v>
          </cell>
          <cell r="F3199" t="str">
            <v/>
          </cell>
        </row>
        <row r="3200">
          <cell r="A3200">
            <v>526230</v>
          </cell>
          <cell r="B3200" t="str">
            <v>نسرين عيسى</v>
          </cell>
          <cell r="C3200" t="str">
            <v>جمعه</v>
          </cell>
          <cell r="D3200" t="str">
            <v>حبوس</v>
          </cell>
          <cell r="E3200" t="str">
            <v>الاولى</v>
          </cell>
          <cell r="F3200" t="str">
            <v>مستنفذ فصل اول 2023 -2024</v>
          </cell>
        </row>
        <row r="3201">
          <cell r="A3201">
            <v>526231</v>
          </cell>
          <cell r="B3201" t="str">
            <v>نعمات سليم</v>
          </cell>
          <cell r="C3201" t="str">
            <v>ابراهيم</v>
          </cell>
          <cell r="D3201" t="str">
            <v>حنان</v>
          </cell>
          <cell r="E3201" t="str">
            <v>الربعة حديث</v>
          </cell>
          <cell r="F3201" t="str">
            <v/>
          </cell>
        </row>
        <row r="3202">
          <cell r="A3202">
            <v>526232</v>
          </cell>
          <cell r="B3202" t="str">
            <v>نغم الاسماعيل</v>
          </cell>
          <cell r="C3202" t="str">
            <v>ياسر</v>
          </cell>
          <cell r="D3202" t="str">
            <v>سحر</v>
          </cell>
          <cell r="E3202" t="str">
            <v>الثاتية</v>
          </cell>
          <cell r="F3202" t="str">
            <v/>
          </cell>
        </row>
        <row r="3203">
          <cell r="A3203">
            <v>526234</v>
          </cell>
          <cell r="B3203" t="str">
            <v>نغم مرهج</v>
          </cell>
          <cell r="C3203" t="str">
            <v>أحمد</v>
          </cell>
          <cell r="D3203" t="str">
            <v>حياه</v>
          </cell>
          <cell r="E3203" t="str">
            <v>الثا نية</v>
          </cell>
          <cell r="F3203" t="str">
            <v/>
          </cell>
        </row>
        <row r="3204">
          <cell r="A3204">
            <v>526235</v>
          </cell>
          <cell r="B3204" t="str">
            <v>نهله الحسين</v>
          </cell>
          <cell r="C3204" t="str">
            <v>حمود</v>
          </cell>
          <cell r="D3204" t="str">
            <v>خلفه</v>
          </cell>
          <cell r="E3204" t="str">
            <v>الاولى</v>
          </cell>
          <cell r="F3204" t="str">
            <v/>
          </cell>
        </row>
        <row r="3205">
          <cell r="A3205">
            <v>526236</v>
          </cell>
          <cell r="B3205" t="str">
            <v>نهله الحصوه</v>
          </cell>
          <cell r="C3205" t="str">
            <v>علي</v>
          </cell>
          <cell r="D3205" t="str">
            <v>مريم</v>
          </cell>
          <cell r="E3205" t="str">
            <v>الثالثة</v>
          </cell>
          <cell r="F3205" t="str">
            <v/>
          </cell>
        </row>
        <row r="3206">
          <cell r="A3206">
            <v>526237</v>
          </cell>
          <cell r="B3206" t="str">
            <v>نهى دويري</v>
          </cell>
          <cell r="C3206" t="str">
            <v>راتب</v>
          </cell>
          <cell r="D3206" t="str">
            <v>مريم</v>
          </cell>
          <cell r="E3206" t="str">
            <v>الثا نية</v>
          </cell>
          <cell r="F3206" t="str">
            <v/>
          </cell>
        </row>
        <row r="3207">
          <cell r="A3207">
            <v>526238</v>
          </cell>
          <cell r="B3207" t="str">
            <v>نوال محسن</v>
          </cell>
          <cell r="C3207" t="str">
            <v>هايل</v>
          </cell>
          <cell r="D3207" t="str">
            <v>عسليه</v>
          </cell>
          <cell r="E3207" t="str">
            <v>الثالثة</v>
          </cell>
          <cell r="F3207" t="str">
            <v/>
          </cell>
        </row>
        <row r="3208">
          <cell r="A3208">
            <v>526239</v>
          </cell>
          <cell r="B3208" t="str">
            <v>نور البري</v>
          </cell>
          <cell r="C3208" t="str">
            <v>عايش</v>
          </cell>
          <cell r="D3208" t="str">
            <v>خوله</v>
          </cell>
          <cell r="E3208" t="str">
            <v>الاولى</v>
          </cell>
          <cell r="F3208" t="str">
            <v/>
          </cell>
        </row>
        <row r="3209">
          <cell r="A3209">
            <v>526240</v>
          </cell>
          <cell r="B3209" t="str">
            <v>نور الطويل</v>
          </cell>
          <cell r="C3209" t="str">
            <v>بديع</v>
          </cell>
          <cell r="D3209" t="str">
            <v>ندي</v>
          </cell>
          <cell r="E3209" t="str">
            <v>الثالثة</v>
          </cell>
          <cell r="F3209" t="str">
            <v/>
          </cell>
        </row>
        <row r="3210">
          <cell r="A3210">
            <v>526241</v>
          </cell>
          <cell r="B3210" t="str">
            <v>نور الفيصل</v>
          </cell>
          <cell r="C3210" t="str">
            <v>محمد فيصل</v>
          </cell>
          <cell r="D3210" t="str">
            <v>تمارا</v>
          </cell>
          <cell r="E3210" t="str">
            <v>الرابعة</v>
          </cell>
          <cell r="F3210" t="str">
            <v/>
          </cell>
        </row>
        <row r="3211">
          <cell r="A3211">
            <v>526242</v>
          </cell>
          <cell r="B3211" t="str">
            <v>نور الهدى البشلاوي</v>
          </cell>
          <cell r="C3211" t="str">
            <v>احمد</v>
          </cell>
          <cell r="D3211" t="str">
            <v>اروى</v>
          </cell>
          <cell r="E3211" t="str">
            <v>الاولى</v>
          </cell>
          <cell r="F3211" t="str">
            <v/>
          </cell>
        </row>
        <row r="3212">
          <cell r="A3212">
            <v>526243</v>
          </cell>
          <cell r="B3212" t="str">
            <v>نور الهدى الحريري</v>
          </cell>
          <cell r="C3212" t="str">
            <v>تيسير</v>
          </cell>
          <cell r="D3212" t="str">
            <v>ازهار</v>
          </cell>
          <cell r="E3212" t="str">
            <v>الرابعة</v>
          </cell>
          <cell r="F3212" t="str">
            <v/>
          </cell>
        </row>
        <row r="3213">
          <cell r="A3213">
            <v>526245</v>
          </cell>
          <cell r="B3213" t="str">
            <v>نور باراوي</v>
          </cell>
          <cell r="C3213" t="str">
            <v>محمد وليد</v>
          </cell>
          <cell r="D3213" t="str">
            <v>ليلى</v>
          </cell>
          <cell r="E3213" t="str">
            <v>الثالثة</v>
          </cell>
          <cell r="F3213" t="str">
            <v/>
          </cell>
        </row>
        <row r="3214">
          <cell r="A3214">
            <v>526246</v>
          </cell>
          <cell r="B3214" t="str">
            <v>نور سليمان</v>
          </cell>
          <cell r="C3214" t="str">
            <v>محمود</v>
          </cell>
          <cell r="D3214" t="str">
            <v>هيفاء</v>
          </cell>
          <cell r="E3214" t="str">
            <v>الرابعة</v>
          </cell>
          <cell r="F3214" t="str">
            <v/>
          </cell>
        </row>
        <row r="3215">
          <cell r="A3215">
            <v>526247</v>
          </cell>
          <cell r="B3215" t="str">
            <v>نور طالب</v>
          </cell>
          <cell r="C3215" t="str">
            <v>كمال</v>
          </cell>
          <cell r="D3215" t="str">
            <v>امتثال</v>
          </cell>
          <cell r="E3215" t="str">
            <v>الثاتية</v>
          </cell>
          <cell r="F3215" t="str">
            <v/>
          </cell>
        </row>
        <row r="3216">
          <cell r="A3216">
            <v>526248</v>
          </cell>
          <cell r="B3216" t="str">
            <v>نور مشخص</v>
          </cell>
          <cell r="C3216" t="str">
            <v>عبد الفتاح</v>
          </cell>
          <cell r="D3216" t="str">
            <v>عائده</v>
          </cell>
          <cell r="E3216" t="str">
            <v>الثالثة</v>
          </cell>
          <cell r="F3216" t="str">
            <v/>
          </cell>
        </row>
        <row r="3217">
          <cell r="A3217">
            <v>526250</v>
          </cell>
          <cell r="B3217" t="str">
            <v>نورا بيان</v>
          </cell>
          <cell r="C3217" t="str">
            <v>حسن</v>
          </cell>
          <cell r="D3217" t="str">
            <v>ربيعة</v>
          </cell>
          <cell r="E3217" t="str">
            <v>الثاتية</v>
          </cell>
          <cell r="F3217" t="str">
            <v/>
          </cell>
        </row>
        <row r="3218">
          <cell r="A3218">
            <v>526252</v>
          </cell>
          <cell r="B3218" t="str">
            <v>نورشان البقاعي</v>
          </cell>
          <cell r="C3218" t="str">
            <v>اكرم</v>
          </cell>
          <cell r="D3218" t="str">
            <v>هيام</v>
          </cell>
          <cell r="E3218" t="str">
            <v>الرابعة</v>
          </cell>
          <cell r="F3218" t="str">
            <v/>
          </cell>
        </row>
        <row r="3219">
          <cell r="A3219">
            <v>526253</v>
          </cell>
          <cell r="B3219" t="str">
            <v>نورما ناصيف</v>
          </cell>
          <cell r="C3219" t="str">
            <v>محمد</v>
          </cell>
          <cell r="D3219" t="str">
            <v>فاطمه</v>
          </cell>
          <cell r="E3219" t="str">
            <v>الثا نية</v>
          </cell>
          <cell r="F3219" t="str">
            <v/>
          </cell>
        </row>
        <row r="3220">
          <cell r="A3220">
            <v>526254</v>
          </cell>
          <cell r="B3220" t="str">
            <v>نوره البرهوم</v>
          </cell>
          <cell r="C3220" t="str">
            <v>غسان</v>
          </cell>
          <cell r="D3220" t="str">
            <v>سميره</v>
          </cell>
          <cell r="E3220" t="str">
            <v>الرابعة</v>
          </cell>
          <cell r="F3220" t="str">
            <v/>
          </cell>
        </row>
        <row r="3221">
          <cell r="A3221">
            <v>526255</v>
          </cell>
          <cell r="B3221" t="str">
            <v>نوره شريفه</v>
          </cell>
          <cell r="C3221" t="str">
            <v>محمد</v>
          </cell>
          <cell r="D3221" t="str">
            <v>ثناء</v>
          </cell>
          <cell r="E3221" t="str">
            <v>الثاتية</v>
          </cell>
          <cell r="F3221" t="str">
            <v/>
          </cell>
        </row>
        <row r="3222">
          <cell r="A3222">
            <v>526256</v>
          </cell>
          <cell r="B3222" t="str">
            <v>نيرمين المزنه</v>
          </cell>
          <cell r="C3222" t="str">
            <v>أحمد</v>
          </cell>
          <cell r="D3222" t="str">
            <v>ريمه</v>
          </cell>
          <cell r="E3222" t="str">
            <v>الثالثة</v>
          </cell>
          <cell r="F3222" t="str">
            <v/>
          </cell>
        </row>
        <row r="3223">
          <cell r="A3223">
            <v>526258</v>
          </cell>
          <cell r="B3223" t="str">
            <v>نيروز عوض</v>
          </cell>
          <cell r="C3223" t="str">
            <v>جاسم</v>
          </cell>
          <cell r="D3223" t="str">
            <v>صباح</v>
          </cell>
          <cell r="E3223" t="str">
            <v>الثالثة</v>
          </cell>
          <cell r="F3223" t="str">
            <v/>
          </cell>
        </row>
        <row r="3224">
          <cell r="A3224">
            <v>526259</v>
          </cell>
          <cell r="B3224" t="str">
            <v>هاجر درويش</v>
          </cell>
          <cell r="C3224" t="str">
            <v>احمد</v>
          </cell>
          <cell r="D3224" t="str">
            <v>عليا</v>
          </cell>
          <cell r="E3224" t="str">
            <v>الثالثة</v>
          </cell>
          <cell r="F3224" t="str">
            <v/>
          </cell>
        </row>
        <row r="3225">
          <cell r="A3225">
            <v>526260</v>
          </cell>
          <cell r="B3225" t="str">
            <v>هاجر عبد الله</v>
          </cell>
          <cell r="C3225" t="str">
            <v>محمد</v>
          </cell>
          <cell r="D3225" t="str">
            <v>لميس</v>
          </cell>
          <cell r="E3225" t="str">
            <v>الثالثة</v>
          </cell>
          <cell r="F3225" t="str">
            <v/>
          </cell>
        </row>
        <row r="3226">
          <cell r="A3226">
            <v>526263</v>
          </cell>
          <cell r="B3226" t="str">
            <v>هادية بحري</v>
          </cell>
          <cell r="C3226" t="str">
            <v>فايز</v>
          </cell>
          <cell r="D3226" t="str">
            <v>هدى</v>
          </cell>
          <cell r="E3226" t="str">
            <v>الربعة حديث</v>
          </cell>
          <cell r="F3226" t="str">
            <v/>
          </cell>
        </row>
        <row r="3227">
          <cell r="A3227">
            <v>526264</v>
          </cell>
          <cell r="B3227" t="str">
            <v>هاديه غنوم فضو</v>
          </cell>
          <cell r="C3227" t="str">
            <v>محمد خير</v>
          </cell>
          <cell r="D3227" t="str">
            <v>قمر</v>
          </cell>
          <cell r="E3227" t="str">
            <v>الرابعة</v>
          </cell>
          <cell r="F3227" t="str">
            <v/>
          </cell>
        </row>
        <row r="3228">
          <cell r="A3228">
            <v>526265</v>
          </cell>
          <cell r="B3228" t="str">
            <v>هازار ابراهيم</v>
          </cell>
          <cell r="C3228" t="str">
            <v>محمود</v>
          </cell>
          <cell r="D3228" t="str">
            <v>رئيفه</v>
          </cell>
          <cell r="E3228" t="str">
            <v>الربعة حديث</v>
          </cell>
          <cell r="F3228" t="str">
            <v/>
          </cell>
        </row>
        <row r="3229">
          <cell r="A3229">
            <v>526267</v>
          </cell>
          <cell r="B3229" t="str">
            <v>هبا شحرور</v>
          </cell>
          <cell r="C3229" t="str">
            <v>سعيد</v>
          </cell>
          <cell r="D3229" t="str">
            <v>فايزة</v>
          </cell>
          <cell r="E3229" t="str">
            <v>الثا نية</v>
          </cell>
          <cell r="F3229" t="str">
            <v/>
          </cell>
        </row>
        <row r="3230">
          <cell r="A3230">
            <v>526268</v>
          </cell>
          <cell r="B3230" t="str">
            <v>هبة خليفة</v>
          </cell>
          <cell r="C3230" t="str">
            <v>فتحي</v>
          </cell>
          <cell r="D3230" t="str">
            <v>نزيهه</v>
          </cell>
          <cell r="E3230" t="str">
            <v>الاولى</v>
          </cell>
          <cell r="F3230" t="str">
            <v/>
          </cell>
        </row>
        <row r="3231">
          <cell r="A3231">
            <v>526269</v>
          </cell>
          <cell r="B3231" t="str">
            <v>هبة عمار</v>
          </cell>
          <cell r="C3231" t="str">
            <v>كمال</v>
          </cell>
          <cell r="D3231" t="str">
            <v>سميرة</v>
          </cell>
          <cell r="E3231" t="str">
            <v>الثالثة</v>
          </cell>
          <cell r="F3231" t="str">
            <v/>
          </cell>
        </row>
        <row r="3232">
          <cell r="A3232">
            <v>526271</v>
          </cell>
          <cell r="B3232" t="str">
            <v>هبه السكران</v>
          </cell>
          <cell r="C3232" t="str">
            <v>فؤاد</v>
          </cell>
          <cell r="D3232" t="str">
            <v>ناديه</v>
          </cell>
          <cell r="E3232" t="str">
            <v>الثالثة</v>
          </cell>
          <cell r="F3232" t="str">
            <v/>
          </cell>
        </row>
        <row r="3233">
          <cell r="A3233">
            <v>526272</v>
          </cell>
          <cell r="B3233" t="str">
            <v>هبه العكاوي</v>
          </cell>
          <cell r="C3233" t="str">
            <v>محمود</v>
          </cell>
          <cell r="D3233" t="str">
            <v>فاتنه</v>
          </cell>
          <cell r="E3233" t="str">
            <v>الثالثة</v>
          </cell>
          <cell r="F3233" t="str">
            <v/>
          </cell>
        </row>
        <row r="3234">
          <cell r="A3234">
            <v>526273</v>
          </cell>
          <cell r="B3234" t="str">
            <v>هبه اليونس</v>
          </cell>
          <cell r="C3234" t="str">
            <v>انور</v>
          </cell>
          <cell r="D3234" t="str">
            <v>شاديه</v>
          </cell>
          <cell r="E3234" t="str">
            <v>الثا نية</v>
          </cell>
          <cell r="F3234" t="str">
            <v/>
          </cell>
        </row>
        <row r="3235">
          <cell r="A3235">
            <v>526277</v>
          </cell>
          <cell r="B3235" t="str">
            <v>هبه عقلو</v>
          </cell>
          <cell r="C3235" t="str">
            <v>محمد جمال</v>
          </cell>
          <cell r="D3235" t="str">
            <v>فايزة</v>
          </cell>
          <cell r="E3235" t="str">
            <v>الثالثة</v>
          </cell>
          <cell r="F3235" t="str">
            <v/>
          </cell>
        </row>
        <row r="3236">
          <cell r="A3236">
            <v>526278</v>
          </cell>
          <cell r="B3236" t="str">
            <v>هبه كامل</v>
          </cell>
          <cell r="C3236" t="str">
            <v>هشام</v>
          </cell>
          <cell r="D3236" t="str">
            <v>خوله</v>
          </cell>
          <cell r="E3236" t="str">
            <v>الرابعة</v>
          </cell>
          <cell r="F3236" t="str">
            <v/>
          </cell>
        </row>
        <row r="3237">
          <cell r="A3237">
            <v>526279</v>
          </cell>
          <cell r="B3237" t="str">
            <v>هبه كسحوت</v>
          </cell>
          <cell r="C3237" t="str">
            <v>حسين</v>
          </cell>
          <cell r="D3237" t="str">
            <v>سهام</v>
          </cell>
          <cell r="E3237" t="str">
            <v>الثالثة</v>
          </cell>
          <cell r="F3237" t="str">
            <v/>
          </cell>
        </row>
        <row r="3238">
          <cell r="A3238">
            <v>526280</v>
          </cell>
          <cell r="B3238" t="str">
            <v>هبه نوفل</v>
          </cell>
          <cell r="C3238" t="str">
            <v>جمال</v>
          </cell>
          <cell r="D3238" t="str">
            <v>حنان</v>
          </cell>
          <cell r="E3238" t="str">
            <v>الثالثة</v>
          </cell>
          <cell r="F3238" t="str">
            <v/>
          </cell>
        </row>
        <row r="3239">
          <cell r="A3239">
            <v>526282</v>
          </cell>
          <cell r="B3239" t="str">
            <v>هدايا العبد الله</v>
          </cell>
          <cell r="C3239" t="str">
            <v>احمد</v>
          </cell>
          <cell r="D3239" t="str">
            <v>امل</v>
          </cell>
          <cell r="E3239" t="str">
            <v>الاولى</v>
          </cell>
          <cell r="F3239" t="str">
            <v>مستنفذ فصل اول 2023 -2024</v>
          </cell>
        </row>
        <row r="3240">
          <cell r="A3240">
            <v>526283</v>
          </cell>
          <cell r="B3240" t="str">
            <v>هدى الجاسم</v>
          </cell>
          <cell r="C3240" t="str">
            <v>عبد الكريم</v>
          </cell>
          <cell r="D3240" t="str">
            <v>اسيه</v>
          </cell>
          <cell r="E3240" t="str">
            <v>الثاتية</v>
          </cell>
          <cell r="F3240" t="str">
            <v/>
          </cell>
        </row>
        <row r="3241">
          <cell r="A3241">
            <v>526284</v>
          </cell>
          <cell r="B3241" t="str">
            <v>هدى الحاج</v>
          </cell>
          <cell r="C3241" t="str">
            <v>فيصل</v>
          </cell>
          <cell r="D3241" t="str">
            <v>حوريه</v>
          </cell>
          <cell r="E3241" t="str">
            <v>الاولى</v>
          </cell>
          <cell r="F3241" t="str">
            <v>مستنفذ فصل اول 2023 -2024</v>
          </cell>
        </row>
        <row r="3242">
          <cell r="A3242">
            <v>526285</v>
          </cell>
          <cell r="B3242" t="str">
            <v>هدى الدالاتي</v>
          </cell>
          <cell r="C3242" t="str">
            <v>عبد الحفيظ</v>
          </cell>
          <cell r="D3242" t="str">
            <v>هنا</v>
          </cell>
          <cell r="E3242" t="str">
            <v>الرابعة</v>
          </cell>
          <cell r="F3242" t="str">
            <v/>
          </cell>
        </row>
        <row r="3243">
          <cell r="A3243">
            <v>526286</v>
          </cell>
          <cell r="B3243" t="str">
            <v>هدى العابر</v>
          </cell>
          <cell r="C3243" t="str">
            <v>كويدر</v>
          </cell>
          <cell r="D3243" t="str">
            <v>خالصه</v>
          </cell>
          <cell r="E3243" t="str">
            <v>الثالثة</v>
          </cell>
          <cell r="F3243" t="str">
            <v/>
          </cell>
        </row>
        <row r="3244">
          <cell r="A3244">
            <v>526288</v>
          </cell>
          <cell r="B3244" t="str">
            <v>هديل النعسان</v>
          </cell>
          <cell r="C3244" t="str">
            <v>احمد</v>
          </cell>
          <cell r="D3244" t="str">
            <v>اديبه</v>
          </cell>
          <cell r="E3244" t="str">
            <v>الثالثة</v>
          </cell>
          <cell r="F3244" t="str">
            <v/>
          </cell>
        </row>
        <row r="3245">
          <cell r="A3245">
            <v>526289</v>
          </cell>
          <cell r="B3245" t="str">
            <v>هديل حاج احمد</v>
          </cell>
          <cell r="C3245" t="str">
            <v>مطيع</v>
          </cell>
          <cell r="D3245" t="str">
            <v>حواء</v>
          </cell>
          <cell r="E3245" t="str">
            <v>الثاتية</v>
          </cell>
          <cell r="F3245" t="str">
            <v/>
          </cell>
        </row>
        <row r="3246">
          <cell r="A3246">
            <v>526290</v>
          </cell>
          <cell r="B3246" t="str">
            <v>هديل فضل</v>
          </cell>
          <cell r="C3246" t="str">
            <v>حسين</v>
          </cell>
          <cell r="D3246" t="str">
            <v>وفاء</v>
          </cell>
          <cell r="E3246" t="str">
            <v>الثالثة</v>
          </cell>
          <cell r="F3246" t="str">
            <v/>
          </cell>
        </row>
        <row r="3247">
          <cell r="A3247">
            <v>526291</v>
          </cell>
          <cell r="B3247" t="str">
            <v>همسه العبد</v>
          </cell>
          <cell r="C3247" t="str">
            <v>اديب</v>
          </cell>
          <cell r="D3247" t="str">
            <v>عطيه</v>
          </cell>
          <cell r="E3247" t="str">
            <v>الثا نية</v>
          </cell>
          <cell r="F3247" t="str">
            <v/>
          </cell>
        </row>
        <row r="3248">
          <cell r="A3248">
            <v>526294</v>
          </cell>
          <cell r="B3248" t="str">
            <v>هناء السمين</v>
          </cell>
          <cell r="C3248" t="str">
            <v>اسماعيل</v>
          </cell>
          <cell r="D3248" t="str">
            <v>مريم</v>
          </cell>
          <cell r="E3248" t="str">
            <v>الرابعة</v>
          </cell>
          <cell r="F3248" t="str">
            <v/>
          </cell>
        </row>
        <row r="3249">
          <cell r="A3249">
            <v>526295</v>
          </cell>
          <cell r="B3249" t="str">
            <v>هناء العبيد</v>
          </cell>
          <cell r="C3249" t="str">
            <v>جودات</v>
          </cell>
          <cell r="D3249" t="str">
            <v>رحاب</v>
          </cell>
          <cell r="E3249" t="str">
            <v>الثا نية</v>
          </cell>
          <cell r="F3249" t="str">
            <v/>
          </cell>
        </row>
        <row r="3250">
          <cell r="A3250">
            <v>526296</v>
          </cell>
          <cell r="B3250" t="str">
            <v>هناء حينون</v>
          </cell>
          <cell r="C3250" t="str">
            <v>حسين</v>
          </cell>
          <cell r="D3250" t="str">
            <v>نبيله</v>
          </cell>
          <cell r="E3250" t="str">
            <v>الثالثة</v>
          </cell>
          <cell r="F3250" t="str">
            <v/>
          </cell>
        </row>
        <row r="3251">
          <cell r="A3251">
            <v>526297</v>
          </cell>
          <cell r="B3251" t="str">
            <v>هناء خليل</v>
          </cell>
          <cell r="C3251" t="str">
            <v>عمر</v>
          </cell>
          <cell r="D3251" t="str">
            <v>سحر</v>
          </cell>
          <cell r="E3251" t="str">
            <v>الربعة حديث</v>
          </cell>
          <cell r="F3251" t="str">
            <v/>
          </cell>
        </row>
        <row r="3252">
          <cell r="A3252">
            <v>526298</v>
          </cell>
          <cell r="B3252" t="str">
            <v>هناء ريحاوي</v>
          </cell>
          <cell r="C3252" t="str">
            <v>ماهر بكر</v>
          </cell>
          <cell r="D3252" t="str">
            <v>رزان</v>
          </cell>
          <cell r="E3252" t="str">
            <v>الرابعة</v>
          </cell>
          <cell r="F3252" t="str">
            <v/>
          </cell>
        </row>
        <row r="3253">
          <cell r="A3253">
            <v>526300</v>
          </cell>
          <cell r="B3253" t="str">
            <v>هيا الشداد المحاميد</v>
          </cell>
          <cell r="C3253" t="str">
            <v>باسم</v>
          </cell>
          <cell r="D3253" t="str">
            <v>مياده</v>
          </cell>
          <cell r="E3253" t="str">
            <v>الثاتية</v>
          </cell>
          <cell r="F3253" t="str">
            <v/>
          </cell>
        </row>
        <row r="3254">
          <cell r="A3254">
            <v>526301</v>
          </cell>
          <cell r="B3254" t="str">
            <v>هيفاء عجم</v>
          </cell>
          <cell r="C3254" t="str">
            <v>بدوى</v>
          </cell>
          <cell r="D3254" t="str">
            <v>بدور</v>
          </cell>
          <cell r="E3254" t="str">
            <v>الرابعة</v>
          </cell>
          <cell r="F3254" t="str">
            <v/>
          </cell>
        </row>
        <row r="3255">
          <cell r="A3255">
            <v>526302</v>
          </cell>
          <cell r="B3255" t="str">
            <v>هيلانه مقلد</v>
          </cell>
          <cell r="C3255" t="str">
            <v>محمد</v>
          </cell>
          <cell r="D3255" t="str">
            <v>سمر</v>
          </cell>
          <cell r="E3255" t="str">
            <v>الربعة حديث</v>
          </cell>
          <cell r="F3255" t="str">
            <v/>
          </cell>
        </row>
        <row r="3256">
          <cell r="A3256">
            <v>526303</v>
          </cell>
          <cell r="B3256" t="str">
            <v>وئام الحجي</v>
          </cell>
          <cell r="C3256" t="str">
            <v>خليل</v>
          </cell>
          <cell r="D3256" t="str">
            <v>زبيده</v>
          </cell>
          <cell r="E3256" t="str">
            <v>الثالثة</v>
          </cell>
          <cell r="F3256" t="str">
            <v/>
          </cell>
        </row>
        <row r="3257">
          <cell r="A3257">
            <v>526304</v>
          </cell>
          <cell r="B3257" t="str">
            <v>وجدان الحلاق</v>
          </cell>
          <cell r="C3257" t="str">
            <v>نوري</v>
          </cell>
          <cell r="D3257" t="str">
            <v>خيرات</v>
          </cell>
          <cell r="E3257" t="str">
            <v>الثالثة</v>
          </cell>
          <cell r="F3257" t="str">
            <v/>
          </cell>
        </row>
        <row r="3258">
          <cell r="A3258">
            <v>526305</v>
          </cell>
          <cell r="B3258" t="str">
            <v>وجدان فريجه</v>
          </cell>
          <cell r="C3258" t="str">
            <v>حسن</v>
          </cell>
          <cell r="D3258" t="str">
            <v>حسناء</v>
          </cell>
          <cell r="E3258" t="str">
            <v>الرابعة</v>
          </cell>
          <cell r="F3258" t="str">
            <v/>
          </cell>
        </row>
        <row r="3259">
          <cell r="A3259">
            <v>526306</v>
          </cell>
          <cell r="B3259" t="str">
            <v>وعد الاعور</v>
          </cell>
          <cell r="C3259" t="str">
            <v>عبد المولا</v>
          </cell>
          <cell r="D3259" t="str">
            <v>نبيهه</v>
          </cell>
          <cell r="E3259" t="str">
            <v>الثالثة</v>
          </cell>
          <cell r="F3259" t="str">
            <v/>
          </cell>
        </row>
        <row r="3260">
          <cell r="A3260">
            <v>526307</v>
          </cell>
          <cell r="B3260" t="str">
            <v>وعد الرفاعي</v>
          </cell>
          <cell r="C3260" t="str">
            <v>حسين</v>
          </cell>
          <cell r="D3260" t="str">
            <v>يمامه</v>
          </cell>
          <cell r="E3260" t="str">
            <v>الرابعة</v>
          </cell>
          <cell r="F3260" t="str">
            <v/>
          </cell>
        </row>
        <row r="3261">
          <cell r="A3261">
            <v>526308</v>
          </cell>
          <cell r="B3261" t="str">
            <v>وعد الهادي</v>
          </cell>
          <cell r="C3261" t="str">
            <v>كمال</v>
          </cell>
          <cell r="D3261" t="str">
            <v>سهام</v>
          </cell>
          <cell r="E3261" t="str">
            <v>الثالثة</v>
          </cell>
          <cell r="F3261" t="str">
            <v/>
          </cell>
        </row>
        <row r="3262">
          <cell r="A3262">
            <v>526310</v>
          </cell>
          <cell r="B3262" t="str">
            <v>وفاء خليل</v>
          </cell>
          <cell r="C3262" t="str">
            <v>محمد بشير</v>
          </cell>
          <cell r="D3262" t="str">
            <v>خلود</v>
          </cell>
          <cell r="E3262" t="str">
            <v>الرابعة</v>
          </cell>
          <cell r="F3262" t="str">
            <v/>
          </cell>
        </row>
        <row r="3263">
          <cell r="A3263">
            <v>526311</v>
          </cell>
          <cell r="B3263" t="str">
            <v>وفاء شعبان</v>
          </cell>
          <cell r="C3263" t="str">
            <v>احمد</v>
          </cell>
          <cell r="D3263" t="str">
            <v>رقيه</v>
          </cell>
          <cell r="E3263" t="str">
            <v>الرابعة</v>
          </cell>
          <cell r="F3263" t="str">
            <v/>
          </cell>
        </row>
        <row r="3264">
          <cell r="A3264">
            <v>526312</v>
          </cell>
          <cell r="B3264" t="str">
            <v>وفاء كوكه</v>
          </cell>
          <cell r="C3264" t="str">
            <v>عبد العزيز</v>
          </cell>
          <cell r="D3264" t="str">
            <v>منى</v>
          </cell>
          <cell r="E3264" t="str">
            <v>الرابعة</v>
          </cell>
          <cell r="F3264" t="str">
            <v/>
          </cell>
        </row>
        <row r="3265">
          <cell r="A3265">
            <v>526313</v>
          </cell>
          <cell r="B3265" t="str">
            <v>ولاء رشيد</v>
          </cell>
          <cell r="C3265" t="str">
            <v>رشيد</v>
          </cell>
          <cell r="D3265" t="str">
            <v>فاديه</v>
          </cell>
          <cell r="E3265" t="str">
            <v>الثاتية</v>
          </cell>
          <cell r="F3265" t="str">
            <v/>
          </cell>
        </row>
        <row r="3266">
          <cell r="A3266">
            <v>526318</v>
          </cell>
          <cell r="B3266" t="str">
            <v>ياسمين غرز الدين</v>
          </cell>
          <cell r="C3266" t="str">
            <v>شاهر</v>
          </cell>
          <cell r="D3266" t="str">
            <v>ساميه</v>
          </cell>
          <cell r="E3266" t="str">
            <v>الثالثة</v>
          </cell>
          <cell r="F3266" t="str">
            <v/>
          </cell>
        </row>
        <row r="3267">
          <cell r="A3267">
            <v>526319</v>
          </cell>
          <cell r="B3267" t="str">
            <v>ياسمين قاسم</v>
          </cell>
          <cell r="C3267" t="str">
            <v>جهاد</v>
          </cell>
          <cell r="D3267" t="str">
            <v>امينة</v>
          </cell>
          <cell r="E3267" t="str">
            <v>الرابعة</v>
          </cell>
          <cell r="F3267" t="str">
            <v/>
          </cell>
        </row>
        <row r="3268">
          <cell r="A3268">
            <v>526320</v>
          </cell>
          <cell r="B3268" t="str">
            <v>يالي شوبط</v>
          </cell>
          <cell r="C3268" t="str">
            <v>اديب</v>
          </cell>
          <cell r="D3268" t="str">
            <v>فريال</v>
          </cell>
          <cell r="E3268" t="str">
            <v>الثا نية</v>
          </cell>
          <cell r="F3268" t="str">
            <v/>
          </cell>
        </row>
        <row r="3269">
          <cell r="A3269">
            <v>526321</v>
          </cell>
          <cell r="B3269" t="str">
            <v>يولى حريز</v>
          </cell>
          <cell r="C3269" t="str">
            <v>مخائيل</v>
          </cell>
          <cell r="D3269" t="str">
            <v>ابتسام</v>
          </cell>
          <cell r="E3269" t="str">
            <v>الرابعة</v>
          </cell>
          <cell r="F3269" t="str">
            <v/>
          </cell>
        </row>
        <row r="3270">
          <cell r="A3270">
            <v>526322</v>
          </cell>
          <cell r="B3270" t="str">
            <v>مها نصر الدين</v>
          </cell>
          <cell r="C3270" t="str">
            <v>اكرم</v>
          </cell>
          <cell r="D3270" t="str">
            <v>سميحه</v>
          </cell>
          <cell r="E3270" t="str">
            <v>الثا نية</v>
          </cell>
          <cell r="F3270" t="str">
            <v/>
          </cell>
        </row>
        <row r="3271">
          <cell r="A3271">
            <v>526323</v>
          </cell>
          <cell r="B3271" t="str">
            <v>اسراء عيسات</v>
          </cell>
          <cell r="C3271" t="str">
            <v>بسام</v>
          </cell>
          <cell r="D3271" t="str">
            <v>فايزة</v>
          </cell>
          <cell r="E3271" t="str">
            <v>الثالثة</v>
          </cell>
          <cell r="F3271" t="str">
            <v/>
          </cell>
        </row>
        <row r="3272">
          <cell r="A3272">
            <v>526324</v>
          </cell>
          <cell r="B3272" t="str">
            <v>الاء جبلي</v>
          </cell>
          <cell r="C3272" t="str">
            <v>زكريا</v>
          </cell>
          <cell r="D3272" t="str">
            <v>سماهر</v>
          </cell>
          <cell r="E3272" t="str">
            <v>الربعة حديث</v>
          </cell>
          <cell r="F3272" t="str">
            <v/>
          </cell>
        </row>
        <row r="3273">
          <cell r="A3273">
            <v>526326</v>
          </cell>
          <cell r="B3273" t="str">
            <v>بتول محمد</v>
          </cell>
          <cell r="C3273" t="str">
            <v>حسن</v>
          </cell>
          <cell r="D3273" t="str">
            <v>فايزة</v>
          </cell>
          <cell r="E3273" t="str">
            <v>الربعة حديث</v>
          </cell>
          <cell r="F3273" t="str">
            <v/>
          </cell>
        </row>
        <row r="3274">
          <cell r="A3274">
            <v>526327</v>
          </cell>
          <cell r="B3274" t="str">
            <v>بنان بكر</v>
          </cell>
          <cell r="C3274" t="str">
            <v xml:space="preserve">علي </v>
          </cell>
          <cell r="D3274" t="str">
            <v>منيرة</v>
          </cell>
          <cell r="E3274" t="str">
            <v>الرابعة</v>
          </cell>
          <cell r="F3274" t="str">
            <v/>
          </cell>
        </row>
        <row r="3275">
          <cell r="A3275">
            <v>526328</v>
          </cell>
          <cell r="B3275" t="str">
            <v>تسنيم ابو خير</v>
          </cell>
          <cell r="C3275" t="str">
            <v>احمد</v>
          </cell>
          <cell r="D3275" t="str">
            <v>ميسون</v>
          </cell>
          <cell r="E3275" t="str">
            <v>الثالثة</v>
          </cell>
          <cell r="F3275" t="str">
            <v/>
          </cell>
        </row>
        <row r="3276">
          <cell r="A3276">
            <v>526329</v>
          </cell>
          <cell r="B3276" t="str">
            <v>خالد عليوي</v>
          </cell>
          <cell r="C3276" t="str">
            <v>خليفة</v>
          </cell>
          <cell r="D3276" t="str">
            <v>نجاح</v>
          </cell>
          <cell r="E3276" t="str">
            <v>الثاتية</v>
          </cell>
          <cell r="F3276" t="str">
            <v/>
          </cell>
        </row>
        <row r="3277">
          <cell r="A3277">
            <v>526330</v>
          </cell>
          <cell r="B3277" t="str">
            <v>رؤى عبد السلام</v>
          </cell>
          <cell r="C3277" t="str">
            <v xml:space="preserve">محمود </v>
          </cell>
          <cell r="D3277" t="str">
            <v>منال</v>
          </cell>
          <cell r="E3277" t="str">
            <v>الثالثة</v>
          </cell>
          <cell r="F3277" t="str">
            <v/>
          </cell>
        </row>
        <row r="3278">
          <cell r="A3278">
            <v>526331</v>
          </cell>
          <cell r="B3278" t="str">
            <v>ربى الضاهر</v>
          </cell>
          <cell r="C3278" t="str">
            <v>احمد</v>
          </cell>
          <cell r="D3278" t="str">
            <v>سليمه</v>
          </cell>
          <cell r="E3278" t="str">
            <v>الرابعة</v>
          </cell>
          <cell r="F3278" t="str">
            <v/>
          </cell>
        </row>
        <row r="3279">
          <cell r="A3279">
            <v>526332</v>
          </cell>
          <cell r="B3279" t="str">
            <v>رندة اللوجي</v>
          </cell>
          <cell r="C3279" t="str">
            <v>بدر</v>
          </cell>
          <cell r="D3279" t="str">
            <v>زبيده</v>
          </cell>
          <cell r="E3279" t="str">
            <v>الرابعة</v>
          </cell>
          <cell r="F3279" t="str">
            <v/>
          </cell>
        </row>
        <row r="3280">
          <cell r="A3280">
            <v>526333</v>
          </cell>
          <cell r="B3280" t="str">
            <v>رنين القليح</v>
          </cell>
          <cell r="C3280" t="str">
            <v>عبد الحليم</v>
          </cell>
          <cell r="D3280" t="str">
            <v>امنه</v>
          </cell>
          <cell r="E3280" t="str">
            <v>الرابعة</v>
          </cell>
          <cell r="F3280" t="str">
            <v/>
          </cell>
        </row>
        <row r="3281">
          <cell r="A3281">
            <v>526335</v>
          </cell>
          <cell r="B3281" t="str">
            <v>فاتن اتمت</v>
          </cell>
          <cell r="C3281" t="str">
            <v>سامي</v>
          </cell>
          <cell r="D3281" t="str">
            <v>ليميه</v>
          </cell>
          <cell r="E3281" t="str">
            <v>الثاتية</v>
          </cell>
          <cell r="F3281" t="str">
            <v/>
          </cell>
        </row>
        <row r="3282">
          <cell r="A3282">
            <v>526337</v>
          </cell>
          <cell r="B3282" t="str">
            <v>مها دوابي</v>
          </cell>
          <cell r="C3282" t="str">
            <v>عماد</v>
          </cell>
          <cell r="D3282" t="str">
            <v>ذكاء</v>
          </cell>
          <cell r="E3282" t="str">
            <v>الرابعة</v>
          </cell>
          <cell r="F3282" t="str">
            <v/>
          </cell>
        </row>
        <row r="3283">
          <cell r="A3283">
            <v>526338</v>
          </cell>
          <cell r="B3283" t="str">
            <v>ميسون برازي</v>
          </cell>
          <cell r="C3283" t="str">
            <v>محمد عدنان</v>
          </cell>
          <cell r="D3283" t="str">
            <v>رباح</v>
          </cell>
          <cell r="E3283" t="str">
            <v>الرابعة</v>
          </cell>
          <cell r="F3283" t="str">
            <v/>
          </cell>
        </row>
        <row r="3284">
          <cell r="A3284">
            <v>526340</v>
          </cell>
          <cell r="B3284" t="str">
            <v>هلا الطائي</v>
          </cell>
          <cell r="C3284" t="str">
            <v>عمار</v>
          </cell>
          <cell r="D3284" t="str">
            <v>ملكه</v>
          </cell>
          <cell r="E3284" t="str">
            <v>الثا نية</v>
          </cell>
          <cell r="F3284" t="str">
            <v/>
          </cell>
        </row>
        <row r="3285">
          <cell r="A3285">
            <v>526345</v>
          </cell>
          <cell r="B3285" t="str">
            <v>عبير عبدالله</v>
          </cell>
          <cell r="C3285" t="str">
            <v>عبد الرحمن</v>
          </cell>
          <cell r="D3285" t="str">
            <v>عائشه</v>
          </cell>
          <cell r="E3285" t="str">
            <v>الرابعة</v>
          </cell>
          <cell r="F3285" t="str">
            <v/>
          </cell>
        </row>
        <row r="3286">
          <cell r="A3286">
            <v>526346</v>
          </cell>
          <cell r="B3286" t="str">
            <v xml:space="preserve">ملك الخولي </v>
          </cell>
          <cell r="C3286" t="str">
            <v>عبد الستار</v>
          </cell>
          <cell r="D3286" t="str">
            <v>سمر</v>
          </cell>
          <cell r="E3286" t="str">
            <v>الثالثة</v>
          </cell>
          <cell r="F3286" t="str">
            <v/>
          </cell>
        </row>
        <row r="3287">
          <cell r="A3287">
            <v>526350</v>
          </cell>
          <cell r="B3287" t="str">
            <v>احسان حجلي</v>
          </cell>
          <cell r="C3287" t="str">
            <v>قاسم</v>
          </cell>
          <cell r="D3287" t="str">
            <v>زهيه</v>
          </cell>
          <cell r="E3287" t="str">
            <v>الاولى</v>
          </cell>
          <cell r="F3287" t="str">
            <v/>
          </cell>
        </row>
        <row r="3288">
          <cell r="A3288">
            <v>526351</v>
          </cell>
          <cell r="B3288" t="str">
            <v>احلام احمد</v>
          </cell>
          <cell r="C3288" t="str">
            <v>فتحي</v>
          </cell>
          <cell r="D3288" t="str">
            <v>سميره</v>
          </cell>
          <cell r="E3288" t="str">
            <v>الاولى</v>
          </cell>
          <cell r="F3288" t="str">
            <v/>
          </cell>
        </row>
        <row r="3289">
          <cell r="A3289">
            <v>526352</v>
          </cell>
          <cell r="B3289" t="str">
            <v>اريج ربيع</v>
          </cell>
          <cell r="C3289" t="str">
            <v>محمدصفوح</v>
          </cell>
          <cell r="D3289" t="str">
            <v>عائشه</v>
          </cell>
          <cell r="E3289" t="str">
            <v>الثالثة</v>
          </cell>
          <cell r="F3289" t="str">
            <v/>
          </cell>
        </row>
        <row r="3290">
          <cell r="A3290">
            <v>526353</v>
          </cell>
          <cell r="B3290" t="str">
            <v>اسراء الحسين</v>
          </cell>
          <cell r="C3290" t="str">
            <v>احمد</v>
          </cell>
          <cell r="D3290" t="str">
            <v>فريال</v>
          </cell>
          <cell r="E3290" t="str">
            <v>الاولى</v>
          </cell>
          <cell r="F3290" t="str">
            <v/>
          </cell>
        </row>
        <row r="3291">
          <cell r="A3291">
            <v>526354</v>
          </cell>
          <cell r="B3291" t="str">
            <v>اسما طربيه</v>
          </cell>
          <cell r="C3291" t="str">
            <v>كامل</v>
          </cell>
          <cell r="D3291" t="str">
            <v>صالحه</v>
          </cell>
          <cell r="E3291" t="str">
            <v>الثاتية</v>
          </cell>
          <cell r="F3291" t="str">
            <v/>
          </cell>
        </row>
        <row r="3292">
          <cell r="A3292">
            <v>526355</v>
          </cell>
          <cell r="B3292" t="str">
            <v>اسماء الكيلاني</v>
          </cell>
          <cell r="C3292" t="str">
            <v>يوسف</v>
          </cell>
          <cell r="D3292" t="str">
            <v>عليا</v>
          </cell>
          <cell r="E3292" t="str">
            <v>الثالثة</v>
          </cell>
          <cell r="F3292" t="str">
            <v/>
          </cell>
        </row>
        <row r="3293">
          <cell r="A3293">
            <v>526356</v>
          </cell>
          <cell r="B3293" t="str">
            <v>اسماء المصري</v>
          </cell>
          <cell r="C3293" t="str">
            <v>احمد</v>
          </cell>
          <cell r="D3293" t="str">
            <v>صفاء</v>
          </cell>
          <cell r="E3293" t="str">
            <v>الثا نية</v>
          </cell>
          <cell r="F3293" t="str">
            <v/>
          </cell>
        </row>
        <row r="3294">
          <cell r="A3294">
            <v>526357</v>
          </cell>
          <cell r="B3294" t="str">
            <v>اسيا العسود</v>
          </cell>
          <cell r="C3294" t="str">
            <v>محمود</v>
          </cell>
          <cell r="D3294" t="str">
            <v>سلطانه</v>
          </cell>
          <cell r="E3294" t="str">
            <v>الاولى</v>
          </cell>
          <cell r="F3294" t="str">
            <v/>
          </cell>
        </row>
        <row r="3295">
          <cell r="A3295">
            <v>526358</v>
          </cell>
          <cell r="B3295" t="str">
            <v>اعتماد المنادي الخليل</v>
          </cell>
          <cell r="C3295" t="str">
            <v>ادهام</v>
          </cell>
          <cell r="D3295" t="str">
            <v>عائشه</v>
          </cell>
          <cell r="E3295" t="str">
            <v>الاولى</v>
          </cell>
          <cell r="F3295" t="str">
            <v/>
          </cell>
        </row>
        <row r="3296">
          <cell r="A3296">
            <v>526359</v>
          </cell>
          <cell r="B3296" t="str">
            <v>اكرام المقداد</v>
          </cell>
          <cell r="C3296" t="str">
            <v>عبدالله</v>
          </cell>
          <cell r="D3296" t="str">
            <v>امنه</v>
          </cell>
          <cell r="E3296" t="str">
            <v>الاولى</v>
          </cell>
          <cell r="F3296" t="str">
            <v/>
          </cell>
        </row>
        <row r="3297">
          <cell r="A3297">
            <v>526360</v>
          </cell>
          <cell r="B3297" t="str">
            <v>الاء سعد</v>
          </cell>
          <cell r="C3297" t="str">
            <v>سعيد</v>
          </cell>
          <cell r="D3297" t="str">
            <v>امتثال</v>
          </cell>
          <cell r="E3297" t="str">
            <v>الاولى</v>
          </cell>
          <cell r="F3297" t="str">
            <v/>
          </cell>
        </row>
        <row r="3298">
          <cell r="A3298">
            <v>526361</v>
          </cell>
          <cell r="B3298" t="str">
            <v>الفت صلوح</v>
          </cell>
          <cell r="C3298" t="str">
            <v>احمد</v>
          </cell>
          <cell r="D3298" t="str">
            <v>غفران</v>
          </cell>
          <cell r="E3298" t="str">
            <v>الثالثة</v>
          </cell>
          <cell r="F3298" t="str">
            <v/>
          </cell>
        </row>
        <row r="3299">
          <cell r="A3299">
            <v>526362</v>
          </cell>
          <cell r="B3299" t="str">
            <v>الهام زين</v>
          </cell>
          <cell r="C3299" t="str">
            <v>اسماعيل</v>
          </cell>
          <cell r="D3299" t="str">
            <v>غيثاء</v>
          </cell>
          <cell r="E3299" t="str">
            <v>الثالثة</v>
          </cell>
          <cell r="F3299" t="str">
            <v/>
          </cell>
        </row>
        <row r="3300">
          <cell r="A3300">
            <v>526363</v>
          </cell>
          <cell r="B3300" t="str">
            <v>امال قويدر</v>
          </cell>
          <cell r="C3300" t="str">
            <v>ابراهيم</v>
          </cell>
          <cell r="D3300" t="str">
            <v>سهام</v>
          </cell>
          <cell r="E3300" t="str">
            <v>الثالثة حديث</v>
          </cell>
          <cell r="F3300" t="str">
            <v/>
          </cell>
        </row>
        <row r="3301">
          <cell r="A3301">
            <v>526364</v>
          </cell>
          <cell r="B3301" t="str">
            <v>امامه الخطيب</v>
          </cell>
          <cell r="C3301" t="str">
            <v>عبدو</v>
          </cell>
          <cell r="D3301" t="str">
            <v>بغداد</v>
          </cell>
          <cell r="E3301" t="str">
            <v>الاولى</v>
          </cell>
          <cell r="F3301" t="str">
            <v/>
          </cell>
        </row>
        <row r="3302">
          <cell r="A3302">
            <v>526365</v>
          </cell>
          <cell r="B3302" t="str">
            <v>اماني خطار</v>
          </cell>
          <cell r="C3302" t="str">
            <v>رياض</v>
          </cell>
          <cell r="D3302" t="str">
            <v>نجاه</v>
          </cell>
          <cell r="E3302" t="str">
            <v>الثا نية</v>
          </cell>
          <cell r="F3302" t="str">
            <v/>
          </cell>
        </row>
        <row r="3303">
          <cell r="A3303">
            <v>526366</v>
          </cell>
          <cell r="B3303" t="str">
            <v>امل الفقير</v>
          </cell>
          <cell r="C3303" t="str">
            <v>محمد</v>
          </cell>
          <cell r="D3303" t="str">
            <v>مؤمنات</v>
          </cell>
          <cell r="E3303" t="str">
            <v>الثا نية</v>
          </cell>
          <cell r="F3303" t="str">
            <v/>
          </cell>
        </row>
        <row r="3304">
          <cell r="A3304">
            <v>526367</v>
          </cell>
          <cell r="B3304" t="str">
            <v>امل حلوم</v>
          </cell>
          <cell r="C3304" t="str">
            <v>نزيه</v>
          </cell>
          <cell r="D3304" t="str">
            <v>امينه</v>
          </cell>
          <cell r="E3304" t="str">
            <v>الثاتية</v>
          </cell>
          <cell r="F3304" t="str">
            <v/>
          </cell>
        </row>
        <row r="3305">
          <cell r="A3305">
            <v>526368</v>
          </cell>
          <cell r="B3305" t="str">
            <v>امنه بارود</v>
          </cell>
          <cell r="C3305" t="str">
            <v>محمد</v>
          </cell>
          <cell r="D3305" t="str">
            <v>امون</v>
          </cell>
          <cell r="E3305" t="str">
            <v>الاولى</v>
          </cell>
          <cell r="F3305" t="str">
            <v/>
          </cell>
        </row>
        <row r="3306">
          <cell r="A3306">
            <v>526369</v>
          </cell>
          <cell r="B3306" t="str">
            <v>اميرة الوقة</v>
          </cell>
          <cell r="C3306" t="str">
            <v>سامر</v>
          </cell>
          <cell r="D3306" t="str">
            <v>اماني</v>
          </cell>
          <cell r="E3306" t="str">
            <v>الاولى</v>
          </cell>
          <cell r="F3306" t="str">
            <v/>
          </cell>
        </row>
        <row r="3307">
          <cell r="A3307">
            <v>526370</v>
          </cell>
          <cell r="B3307" t="str">
            <v>اميره العلان</v>
          </cell>
          <cell r="C3307" t="str">
            <v>محمود</v>
          </cell>
          <cell r="D3307" t="str">
            <v>هاجر</v>
          </cell>
          <cell r="E3307" t="str">
            <v>الاولى</v>
          </cell>
          <cell r="F3307" t="str">
            <v/>
          </cell>
        </row>
        <row r="3308">
          <cell r="A3308">
            <v>526371</v>
          </cell>
          <cell r="B3308" t="str">
            <v>امين سلام</v>
          </cell>
          <cell r="C3308" t="str">
            <v>خليل</v>
          </cell>
          <cell r="D3308" t="str">
            <v>فرحة</v>
          </cell>
          <cell r="E3308" t="str">
            <v>الثالثة</v>
          </cell>
          <cell r="F3308" t="str">
            <v/>
          </cell>
        </row>
        <row r="3309">
          <cell r="A3309">
            <v>526372</v>
          </cell>
          <cell r="B3309" t="str">
            <v>امينه اسماعيل</v>
          </cell>
          <cell r="C3309" t="str">
            <v>رفيق</v>
          </cell>
          <cell r="D3309" t="str">
            <v>ابتسام</v>
          </cell>
          <cell r="E3309" t="str">
            <v>الثا نية</v>
          </cell>
          <cell r="F3309" t="str">
            <v/>
          </cell>
        </row>
        <row r="3310">
          <cell r="A3310">
            <v>526373</v>
          </cell>
          <cell r="B3310" t="str">
            <v>انسام القباني</v>
          </cell>
          <cell r="C3310" t="str">
            <v>احمد</v>
          </cell>
          <cell r="D3310" t="str">
            <v>هيفاء</v>
          </cell>
          <cell r="E3310" t="str">
            <v>الثالثة</v>
          </cell>
          <cell r="F3310" t="str">
            <v/>
          </cell>
        </row>
        <row r="3311">
          <cell r="A3311">
            <v>526374</v>
          </cell>
          <cell r="B3311" t="str">
            <v>انوار المقداد</v>
          </cell>
          <cell r="C3311" t="str">
            <v>نايف</v>
          </cell>
          <cell r="D3311" t="str">
            <v>عائشة</v>
          </cell>
          <cell r="E3311" t="str">
            <v>الاولى</v>
          </cell>
          <cell r="F3311" t="str">
            <v/>
          </cell>
        </row>
        <row r="3312">
          <cell r="A3312">
            <v>526375</v>
          </cell>
          <cell r="B3312" t="str">
            <v>ايفلين ابراهيم</v>
          </cell>
          <cell r="C3312" t="str">
            <v>جمال</v>
          </cell>
          <cell r="D3312" t="str">
            <v>كوكب</v>
          </cell>
          <cell r="E3312" t="str">
            <v>الثالثة</v>
          </cell>
          <cell r="F3312" t="str">
            <v/>
          </cell>
        </row>
        <row r="3313">
          <cell r="A3313">
            <v>526376</v>
          </cell>
          <cell r="B3313" t="str">
            <v>ايمان اسكندراني</v>
          </cell>
          <cell r="C3313" t="str">
            <v>محمدخير</v>
          </cell>
          <cell r="D3313" t="str">
            <v>وجيهه</v>
          </cell>
          <cell r="E3313" t="str">
            <v>الاولى</v>
          </cell>
          <cell r="F3313" t="str">
            <v/>
          </cell>
        </row>
        <row r="3314">
          <cell r="A3314">
            <v>526377</v>
          </cell>
          <cell r="B3314" t="str">
            <v>ايمان البصار</v>
          </cell>
          <cell r="C3314" t="str">
            <v>حسن</v>
          </cell>
          <cell r="D3314" t="str">
            <v>مشايخ</v>
          </cell>
          <cell r="E3314" t="str">
            <v>الثاتية</v>
          </cell>
          <cell r="F3314" t="str">
            <v/>
          </cell>
        </row>
        <row r="3315">
          <cell r="A3315">
            <v>526378</v>
          </cell>
          <cell r="B3315" t="str">
            <v>ايمان الجرو</v>
          </cell>
          <cell r="C3315" t="str">
            <v>احمد</v>
          </cell>
          <cell r="D3315" t="str">
            <v>فاطمه</v>
          </cell>
          <cell r="E3315" t="str">
            <v>الاولى</v>
          </cell>
          <cell r="F3315" t="str">
            <v/>
          </cell>
        </row>
        <row r="3316">
          <cell r="A3316">
            <v>526379</v>
          </cell>
          <cell r="B3316" t="str">
            <v>ايمان الرواد</v>
          </cell>
          <cell r="C3316" t="str">
            <v>محمدنور</v>
          </cell>
          <cell r="D3316" t="str">
            <v>زينب</v>
          </cell>
          <cell r="E3316" t="str">
            <v>الثالثة حديث</v>
          </cell>
          <cell r="F3316" t="str">
            <v/>
          </cell>
        </row>
        <row r="3317">
          <cell r="A3317">
            <v>526380</v>
          </cell>
          <cell r="B3317" t="str">
            <v>ايمان العقله</v>
          </cell>
          <cell r="C3317" t="str">
            <v>محمود</v>
          </cell>
          <cell r="D3317" t="str">
            <v>غازيه</v>
          </cell>
          <cell r="E3317" t="str">
            <v>الثا نية</v>
          </cell>
          <cell r="F3317" t="str">
            <v/>
          </cell>
        </row>
        <row r="3318">
          <cell r="A3318">
            <v>526381</v>
          </cell>
          <cell r="B3318" t="str">
            <v>آلاء الأكرمي</v>
          </cell>
          <cell r="C3318" t="str">
            <v>عماد</v>
          </cell>
          <cell r="D3318" t="str">
            <v>أميره</v>
          </cell>
          <cell r="E3318" t="str">
            <v>الاولى</v>
          </cell>
          <cell r="F3318" t="str">
            <v/>
          </cell>
        </row>
        <row r="3319">
          <cell r="A3319">
            <v>526382</v>
          </cell>
          <cell r="B3319" t="str">
            <v>آمنة الحريري</v>
          </cell>
          <cell r="C3319" t="str">
            <v>عبدالرحمن</v>
          </cell>
          <cell r="D3319" t="str">
            <v>ليلى</v>
          </cell>
          <cell r="E3319" t="str">
            <v>الثاتية</v>
          </cell>
          <cell r="F3319" t="str">
            <v/>
          </cell>
        </row>
        <row r="3320">
          <cell r="A3320">
            <v>526383</v>
          </cell>
          <cell r="B3320" t="str">
            <v>آمنه المناجره</v>
          </cell>
          <cell r="C3320" t="str">
            <v>رضوان</v>
          </cell>
          <cell r="D3320" t="str">
            <v>عليا</v>
          </cell>
          <cell r="E3320" t="str">
            <v>الاولى</v>
          </cell>
          <cell r="F3320" t="str">
            <v/>
          </cell>
        </row>
        <row r="3321">
          <cell r="A3321">
            <v>526384</v>
          </cell>
          <cell r="B3321" t="str">
            <v>آيات المصري</v>
          </cell>
          <cell r="C3321" t="str">
            <v>محمد</v>
          </cell>
          <cell r="D3321" t="str">
            <v>ردينه</v>
          </cell>
          <cell r="E3321" t="str">
            <v>الثالثة</v>
          </cell>
          <cell r="F3321" t="str">
            <v/>
          </cell>
        </row>
        <row r="3322">
          <cell r="A3322">
            <v>526385</v>
          </cell>
          <cell r="B3322" t="str">
            <v>آيه الاحمد الحاج خضر</v>
          </cell>
          <cell r="C3322" t="str">
            <v>محمد</v>
          </cell>
          <cell r="D3322" t="str">
            <v>ياسميندا</v>
          </cell>
          <cell r="E3322" t="str">
            <v>الثالثة</v>
          </cell>
          <cell r="F3322" t="str">
            <v/>
          </cell>
        </row>
        <row r="3323">
          <cell r="A3323">
            <v>526386</v>
          </cell>
          <cell r="B3323" t="str">
            <v>آيه القداح</v>
          </cell>
          <cell r="C3323" t="str">
            <v>ناصر</v>
          </cell>
          <cell r="D3323" t="str">
            <v>أمل</v>
          </cell>
          <cell r="E3323" t="str">
            <v>الثالثة</v>
          </cell>
          <cell r="F3323" t="str">
            <v/>
          </cell>
        </row>
        <row r="3324">
          <cell r="A3324">
            <v>526387</v>
          </cell>
          <cell r="B3324" t="str">
            <v>آيه عباد</v>
          </cell>
          <cell r="C3324" t="str">
            <v>ياسر</v>
          </cell>
          <cell r="D3324" t="str">
            <v>انعام</v>
          </cell>
          <cell r="E3324" t="str">
            <v>الثالثة</v>
          </cell>
          <cell r="F3324" t="str">
            <v/>
          </cell>
        </row>
        <row r="3325">
          <cell r="A3325">
            <v>526388</v>
          </cell>
          <cell r="B3325" t="str">
            <v>أجفان صقر</v>
          </cell>
          <cell r="C3325" t="str">
            <v>كمال</v>
          </cell>
          <cell r="D3325" t="str">
            <v>نهاد</v>
          </cell>
          <cell r="E3325" t="str">
            <v>الاولى</v>
          </cell>
          <cell r="F3325" t="str">
            <v/>
          </cell>
        </row>
        <row r="3326">
          <cell r="A3326">
            <v>526389</v>
          </cell>
          <cell r="B3326" t="str">
            <v>أزهار أبوأدان</v>
          </cell>
          <cell r="C3326" t="str">
            <v>محمدعلي</v>
          </cell>
          <cell r="D3326" t="str">
            <v>فايزه</v>
          </cell>
          <cell r="E3326" t="str">
            <v>الاولى</v>
          </cell>
          <cell r="F3326" t="str">
            <v/>
          </cell>
        </row>
        <row r="3327">
          <cell r="A3327">
            <v>526390</v>
          </cell>
          <cell r="B3327" t="str">
            <v>أمانه ديب</v>
          </cell>
          <cell r="C3327" t="str">
            <v>طاهر</v>
          </cell>
          <cell r="D3327" t="str">
            <v>أمل</v>
          </cell>
          <cell r="E3327" t="str">
            <v>الثالثة</v>
          </cell>
          <cell r="F3327" t="str">
            <v/>
          </cell>
        </row>
        <row r="3328">
          <cell r="A3328">
            <v>526391</v>
          </cell>
          <cell r="B3328" t="str">
            <v>أميرة أيوب آغا</v>
          </cell>
          <cell r="C3328" t="str">
            <v>ماهر</v>
          </cell>
          <cell r="D3328" t="str">
            <v>نورالهدى</v>
          </cell>
          <cell r="E3328" t="str">
            <v>الثالثة</v>
          </cell>
          <cell r="F3328" t="str">
            <v/>
          </cell>
        </row>
        <row r="3329">
          <cell r="A3329">
            <v>526392</v>
          </cell>
          <cell r="B3329" t="str">
            <v>إسراء جمعه</v>
          </cell>
          <cell r="C3329" t="str">
            <v>محمد</v>
          </cell>
          <cell r="D3329" t="str">
            <v>عيده</v>
          </cell>
          <cell r="E3329" t="str">
            <v>الثاتية</v>
          </cell>
          <cell r="F3329" t="str">
            <v/>
          </cell>
        </row>
        <row r="3330">
          <cell r="A3330">
            <v>526393</v>
          </cell>
          <cell r="B3330" t="str">
            <v>إنعام العكل</v>
          </cell>
          <cell r="C3330" t="str">
            <v>محمد</v>
          </cell>
          <cell r="D3330" t="str">
            <v>عواش</v>
          </cell>
          <cell r="E3330" t="str">
            <v>الثالثة</v>
          </cell>
          <cell r="F3330" t="str">
            <v/>
          </cell>
        </row>
        <row r="3331">
          <cell r="A3331">
            <v>526394</v>
          </cell>
          <cell r="B3331" t="str">
            <v>بتول الصالح</v>
          </cell>
          <cell r="C3331" t="str">
            <v>جابر</v>
          </cell>
          <cell r="D3331" t="str">
            <v>ريم</v>
          </cell>
          <cell r="E3331" t="str">
            <v>الثالثة</v>
          </cell>
          <cell r="F3331" t="str">
            <v/>
          </cell>
        </row>
        <row r="3332">
          <cell r="A3332">
            <v>526395</v>
          </cell>
          <cell r="B3332" t="str">
            <v>براءه البرجس</v>
          </cell>
          <cell r="C3332" t="str">
            <v>صفوك</v>
          </cell>
          <cell r="D3332" t="str">
            <v>جميله</v>
          </cell>
          <cell r="E3332" t="str">
            <v>الثا نية</v>
          </cell>
          <cell r="F3332" t="str">
            <v/>
          </cell>
        </row>
        <row r="3333">
          <cell r="A3333">
            <v>526396</v>
          </cell>
          <cell r="B3333" t="str">
            <v>براءه ديب</v>
          </cell>
          <cell r="C3333" t="str">
            <v>رشيد</v>
          </cell>
          <cell r="D3333" t="str">
            <v>سميره</v>
          </cell>
          <cell r="E3333" t="str">
            <v>الاولى</v>
          </cell>
          <cell r="F3333" t="str">
            <v/>
          </cell>
        </row>
        <row r="3334">
          <cell r="A3334">
            <v>526397</v>
          </cell>
          <cell r="B3334" t="str">
            <v>بسمة خالد</v>
          </cell>
          <cell r="C3334" t="str">
            <v>جعفر</v>
          </cell>
          <cell r="D3334" t="str">
            <v>لميا</v>
          </cell>
          <cell r="E3334" t="str">
            <v>الاولى</v>
          </cell>
          <cell r="F3334" t="str">
            <v/>
          </cell>
        </row>
        <row r="3335">
          <cell r="A3335">
            <v>526398</v>
          </cell>
          <cell r="B3335" t="str">
            <v>بسمه الدالاتي</v>
          </cell>
          <cell r="C3335" t="str">
            <v>مروان</v>
          </cell>
          <cell r="D3335" t="str">
            <v>صبحيه</v>
          </cell>
          <cell r="E3335" t="str">
            <v>الاولى</v>
          </cell>
          <cell r="F3335" t="str">
            <v/>
          </cell>
        </row>
        <row r="3336">
          <cell r="A3336">
            <v>526399</v>
          </cell>
          <cell r="B3336" t="str">
            <v>بشرى الكوى</v>
          </cell>
          <cell r="C3336" t="str">
            <v>محمد امين</v>
          </cell>
          <cell r="D3336" t="str">
            <v>جمانه</v>
          </cell>
          <cell r="E3336" t="str">
            <v>الثالثة</v>
          </cell>
          <cell r="F3336" t="str">
            <v/>
          </cell>
        </row>
        <row r="3337">
          <cell r="A3337">
            <v>526400</v>
          </cell>
          <cell r="B3337" t="str">
            <v>بشرى حميدي</v>
          </cell>
          <cell r="C3337" t="str">
            <v>محمود</v>
          </cell>
          <cell r="D3337" t="str">
            <v>منوى</v>
          </cell>
          <cell r="E3337" t="str">
            <v>الثا نية</v>
          </cell>
          <cell r="F3337" t="str">
            <v/>
          </cell>
        </row>
        <row r="3338">
          <cell r="A3338">
            <v>526401</v>
          </cell>
          <cell r="B3338" t="str">
            <v>بشرى عبدالله</v>
          </cell>
          <cell r="C3338" t="str">
            <v>سليمان</v>
          </cell>
          <cell r="D3338" t="str">
            <v>صباح</v>
          </cell>
          <cell r="E3338" t="str">
            <v>الثالثة حديث</v>
          </cell>
          <cell r="F3338" t="str">
            <v/>
          </cell>
        </row>
        <row r="3339">
          <cell r="A3339">
            <v>526402</v>
          </cell>
          <cell r="B3339" t="str">
            <v>بشرى عمر</v>
          </cell>
          <cell r="C3339" t="str">
            <v>تركي</v>
          </cell>
          <cell r="D3339" t="str">
            <v>نجاة</v>
          </cell>
          <cell r="E3339" t="str">
            <v>الثاتية</v>
          </cell>
          <cell r="F3339" t="str">
            <v/>
          </cell>
        </row>
        <row r="3340">
          <cell r="A3340">
            <v>526403</v>
          </cell>
          <cell r="B3340" t="str">
            <v>بشير عون</v>
          </cell>
          <cell r="C3340" t="str">
            <v>حبيب</v>
          </cell>
          <cell r="D3340" t="str">
            <v>نطيقه</v>
          </cell>
          <cell r="E3340" t="str">
            <v>الاولى</v>
          </cell>
          <cell r="F3340" t="str">
            <v/>
          </cell>
        </row>
        <row r="3341">
          <cell r="A3341">
            <v>526404</v>
          </cell>
          <cell r="B3341" t="str">
            <v>بلال علوش</v>
          </cell>
          <cell r="C3341" t="str">
            <v>محمد</v>
          </cell>
          <cell r="D3341" t="str">
            <v>شاديا</v>
          </cell>
          <cell r="E3341" t="str">
            <v>الثالثة</v>
          </cell>
          <cell r="F3341" t="str">
            <v/>
          </cell>
        </row>
        <row r="3342">
          <cell r="A3342">
            <v>526405</v>
          </cell>
          <cell r="B3342" t="str">
            <v>بلسم احمد</v>
          </cell>
          <cell r="C3342" t="str">
            <v>بسام</v>
          </cell>
          <cell r="D3342" t="str">
            <v>عبير</v>
          </cell>
          <cell r="E3342" t="str">
            <v>الاولى</v>
          </cell>
          <cell r="F3342" t="str">
            <v/>
          </cell>
        </row>
        <row r="3343">
          <cell r="A3343">
            <v>526406</v>
          </cell>
          <cell r="B3343" t="str">
            <v>بيان عبود</v>
          </cell>
          <cell r="C3343" t="str">
            <v>تيسير</v>
          </cell>
          <cell r="D3343" t="str">
            <v>صفاء</v>
          </cell>
          <cell r="E3343" t="str">
            <v>الثالثة</v>
          </cell>
          <cell r="F3343" t="str">
            <v/>
          </cell>
        </row>
        <row r="3344">
          <cell r="A3344">
            <v>526407</v>
          </cell>
          <cell r="B3344" t="str">
            <v>تغريد الدباك</v>
          </cell>
          <cell r="C3344" t="str">
            <v>محمد</v>
          </cell>
          <cell r="D3344" t="str">
            <v>ملك</v>
          </cell>
          <cell r="E3344" t="str">
            <v>الاولى</v>
          </cell>
          <cell r="F3344" t="str">
            <v/>
          </cell>
        </row>
        <row r="3345">
          <cell r="A3345">
            <v>526408</v>
          </cell>
          <cell r="B3345" t="str">
            <v>تهاني وتر</v>
          </cell>
          <cell r="C3345" t="str">
            <v>محمد ضيف الله</v>
          </cell>
          <cell r="D3345" t="str">
            <v>امل</v>
          </cell>
          <cell r="E3345" t="str">
            <v>الثاتية</v>
          </cell>
          <cell r="F3345" t="str">
            <v/>
          </cell>
        </row>
        <row r="3346">
          <cell r="A3346">
            <v>526409</v>
          </cell>
          <cell r="B3346" t="str">
            <v>ثراء محلا</v>
          </cell>
          <cell r="C3346" t="str">
            <v>قصي</v>
          </cell>
          <cell r="D3346" t="str">
            <v>امل</v>
          </cell>
          <cell r="E3346" t="str">
            <v>الاولى</v>
          </cell>
          <cell r="F3346" t="str">
            <v/>
          </cell>
        </row>
        <row r="3347">
          <cell r="A3347">
            <v>526410</v>
          </cell>
          <cell r="B3347" t="str">
            <v>ثناء المحرز</v>
          </cell>
          <cell r="C3347" t="str">
            <v>عيسى</v>
          </cell>
          <cell r="D3347" t="str">
            <v>غزه</v>
          </cell>
          <cell r="E3347" t="str">
            <v>الاولى</v>
          </cell>
          <cell r="F3347" t="str">
            <v/>
          </cell>
        </row>
        <row r="3348">
          <cell r="A3348">
            <v>526411</v>
          </cell>
          <cell r="B3348" t="str">
            <v>جلنار الظاهر</v>
          </cell>
          <cell r="C3348" t="str">
            <v>نبيل</v>
          </cell>
          <cell r="D3348" t="str">
            <v>عواطف</v>
          </cell>
          <cell r="E3348" t="str">
            <v>الثا نية</v>
          </cell>
          <cell r="F3348" t="str">
            <v/>
          </cell>
        </row>
        <row r="3349">
          <cell r="A3349">
            <v>526412</v>
          </cell>
          <cell r="B3349" t="str">
            <v>جلنار علي</v>
          </cell>
          <cell r="C3349" t="str">
            <v>محمد</v>
          </cell>
          <cell r="D3349" t="str">
            <v>رأفت</v>
          </cell>
          <cell r="E3349" t="str">
            <v>الاولى</v>
          </cell>
          <cell r="F3349" t="str">
            <v/>
          </cell>
        </row>
        <row r="3350">
          <cell r="A3350">
            <v>526413</v>
          </cell>
          <cell r="B3350" t="str">
            <v>جمانة الصيداوى</v>
          </cell>
          <cell r="C3350" t="str">
            <v>عبده</v>
          </cell>
          <cell r="D3350" t="str">
            <v>سهام</v>
          </cell>
          <cell r="E3350" t="str">
            <v>الاولى</v>
          </cell>
          <cell r="F3350" t="str">
            <v/>
          </cell>
        </row>
        <row r="3351">
          <cell r="A3351">
            <v>526414</v>
          </cell>
          <cell r="B3351" t="str">
            <v>جنان طيفور</v>
          </cell>
          <cell r="C3351" t="str">
            <v>ابراهيم</v>
          </cell>
          <cell r="D3351" t="str">
            <v>ختام</v>
          </cell>
          <cell r="E3351" t="str">
            <v>الاولى</v>
          </cell>
          <cell r="F3351" t="str">
            <v/>
          </cell>
        </row>
        <row r="3352">
          <cell r="A3352">
            <v>526415</v>
          </cell>
          <cell r="B3352" t="str">
            <v>جود المحمد</v>
          </cell>
          <cell r="C3352" t="str">
            <v>وائل</v>
          </cell>
          <cell r="D3352" t="str">
            <v>نيفال</v>
          </cell>
          <cell r="E3352" t="str">
            <v>الاولى</v>
          </cell>
          <cell r="F3352" t="str">
            <v/>
          </cell>
        </row>
        <row r="3353">
          <cell r="A3353">
            <v>526416</v>
          </cell>
          <cell r="B3353" t="str">
            <v>جوزفين الموصلي</v>
          </cell>
          <cell r="C3353" t="str">
            <v>عبدالمجيد</v>
          </cell>
          <cell r="D3353" t="str">
            <v>فاطمه</v>
          </cell>
          <cell r="E3353" t="str">
            <v>الثالثة</v>
          </cell>
          <cell r="F3353" t="str">
            <v/>
          </cell>
        </row>
        <row r="3354">
          <cell r="A3354">
            <v>526417</v>
          </cell>
          <cell r="B3354" t="str">
            <v>جوليا سريه</v>
          </cell>
          <cell r="C3354" t="str">
            <v>جودت</v>
          </cell>
          <cell r="D3354" t="str">
            <v>سهام</v>
          </cell>
          <cell r="E3354" t="str">
            <v>الاولى</v>
          </cell>
          <cell r="F3354" t="str">
            <v/>
          </cell>
        </row>
        <row r="3355">
          <cell r="A3355">
            <v>526418</v>
          </cell>
          <cell r="B3355" t="str">
            <v>جوليا عديره</v>
          </cell>
          <cell r="C3355" t="str">
            <v>صالح</v>
          </cell>
          <cell r="D3355" t="str">
            <v>وفيقه</v>
          </cell>
          <cell r="E3355" t="str">
            <v>الاولى</v>
          </cell>
          <cell r="F3355" t="str">
            <v/>
          </cell>
        </row>
        <row r="3356">
          <cell r="A3356">
            <v>526419</v>
          </cell>
          <cell r="B3356" t="str">
            <v>جيهان حنيفه</v>
          </cell>
          <cell r="C3356" t="str">
            <v>عدنان</v>
          </cell>
          <cell r="D3356" t="str">
            <v>صالحه</v>
          </cell>
          <cell r="E3356" t="str">
            <v>الثا نية</v>
          </cell>
          <cell r="F3356" t="str">
            <v/>
          </cell>
        </row>
        <row r="3357">
          <cell r="A3357">
            <v>526420</v>
          </cell>
          <cell r="B3357" t="str">
            <v>جيهان شركس</v>
          </cell>
          <cell r="C3357" t="str">
            <v>عثمان</v>
          </cell>
          <cell r="D3357" t="str">
            <v>كذبان</v>
          </cell>
          <cell r="E3357" t="str">
            <v>الاولى</v>
          </cell>
          <cell r="F3357" t="str">
            <v/>
          </cell>
        </row>
        <row r="3358">
          <cell r="A3358">
            <v>526421</v>
          </cell>
          <cell r="B3358" t="str">
            <v>حلا درويش</v>
          </cell>
          <cell r="C3358" t="str">
            <v>نورس</v>
          </cell>
          <cell r="D3358" t="str">
            <v>رغدا</v>
          </cell>
          <cell r="E3358" t="str">
            <v>الاولى</v>
          </cell>
          <cell r="F3358" t="str">
            <v/>
          </cell>
        </row>
        <row r="3359">
          <cell r="A3359">
            <v>526422</v>
          </cell>
          <cell r="B3359" t="str">
            <v>حليمه الكواكي</v>
          </cell>
          <cell r="C3359" t="str">
            <v>حسن</v>
          </cell>
          <cell r="D3359" t="str">
            <v>كوكب</v>
          </cell>
          <cell r="E3359" t="str">
            <v>الثالثة</v>
          </cell>
          <cell r="F3359" t="str">
            <v/>
          </cell>
        </row>
        <row r="3360">
          <cell r="A3360">
            <v>526423</v>
          </cell>
          <cell r="B3360" t="str">
            <v>حنان البيك</v>
          </cell>
          <cell r="C3360" t="str">
            <v>محمود</v>
          </cell>
          <cell r="D3360" t="str">
            <v>فاطمه</v>
          </cell>
          <cell r="E3360" t="str">
            <v>الاولى</v>
          </cell>
          <cell r="F3360" t="str">
            <v/>
          </cell>
        </row>
        <row r="3361">
          <cell r="A3361">
            <v>526424</v>
          </cell>
          <cell r="B3361" t="str">
            <v>حنان حسون</v>
          </cell>
          <cell r="C3361" t="str">
            <v>محمد</v>
          </cell>
          <cell r="D3361" t="str">
            <v>منى</v>
          </cell>
          <cell r="E3361" t="str">
            <v>الثالثة</v>
          </cell>
          <cell r="F3361" t="str">
            <v/>
          </cell>
        </row>
        <row r="3362">
          <cell r="A3362">
            <v>526425</v>
          </cell>
          <cell r="B3362" t="str">
            <v>حنان شحادة</v>
          </cell>
          <cell r="C3362" t="str">
            <v>علي</v>
          </cell>
          <cell r="D3362" t="str">
            <v>آمنه</v>
          </cell>
          <cell r="E3362" t="str">
            <v>الثالثة</v>
          </cell>
          <cell r="F3362" t="str">
            <v/>
          </cell>
        </row>
        <row r="3363">
          <cell r="A3363">
            <v>526426</v>
          </cell>
          <cell r="B3363" t="str">
            <v>حنان ضاهر</v>
          </cell>
          <cell r="C3363" t="str">
            <v>منير</v>
          </cell>
          <cell r="D3363" t="str">
            <v>هيام</v>
          </cell>
          <cell r="E3363" t="str">
            <v>الاولى</v>
          </cell>
          <cell r="F3363" t="str">
            <v/>
          </cell>
        </row>
        <row r="3364">
          <cell r="A3364">
            <v>526427</v>
          </cell>
          <cell r="B3364" t="str">
            <v>خديجة صباح</v>
          </cell>
          <cell r="C3364" t="str">
            <v>خالد</v>
          </cell>
          <cell r="D3364" t="str">
            <v>سوسن</v>
          </cell>
          <cell r="E3364" t="str">
            <v>الثاتية</v>
          </cell>
          <cell r="F3364" t="str">
            <v/>
          </cell>
        </row>
        <row r="3365">
          <cell r="A3365">
            <v>526428</v>
          </cell>
          <cell r="B3365" t="str">
            <v>خديجه شمس الدين</v>
          </cell>
          <cell r="C3365" t="str">
            <v>محمد</v>
          </cell>
          <cell r="D3365" t="str">
            <v>منى</v>
          </cell>
          <cell r="E3365" t="str">
            <v>الثالثة</v>
          </cell>
          <cell r="F3365" t="str">
            <v/>
          </cell>
        </row>
        <row r="3366">
          <cell r="A3366">
            <v>526429</v>
          </cell>
          <cell r="B3366" t="str">
            <v>خلود البريحي</v>
          </cell>
          <cell r="C3366" t="str">
            <v>سلامه</v>
          </cell>
          <cell r="D3366" t="str">
            <v>مها</v>
          </cell>
          <cell r="E3366" t="str">
            <v>الثالثة</v>
          </cell>
          <cell r="F3366" t="str">
            <v/>
          </cell>
        </row>
        <row r="3367">
          <cell r="A3367">
            <v>526431</v>
          </cell>
          <cell r="B3367" t="str">
            <v xml:space="preserve">خوله احمد </v>
          </cell>
          <cell r="C3367" t="str">
            <v>حسين</v>
          </cell>
          <cell r="D3367" t="str">
            <v>غثوه</v>
          </cell>
          <cell r="E3367" t="str">
            <v>الثالثة</v>
          </cell>
          <cell r="F3367" t="str">
            <v/>
          </cell>
        </row>
        <row r="3368">
          <cell r="A3368">
            <v>526432</v>
          </cell>
          <cell r="B3368" t="str">
            <v>دارين محفوض</v>
          </cell>
          <cell r="C3368" t="str">
            <v>يوسف</v>
          </cell>
          <cell r="D3368" t="str">
            <v>نزهه</v>
          </cell>
          <cell r="E3368" t="str">
            <v>الثالثة</v>
          </cell>
          <cell r="F3368" t="str">
            <v/>
          </cell>
        </row>
        <row r="3369">
          <cell r="A3369">
            <v>526433</v>
          </cell>
          <cell r="B3369" t="str">
            <v>داليا بركات</v>
          </cell>
          <cell r="C3369" t="str">
            <v>عارف</v>
          </cell>
          <cell r="D3369" t="str">
            <v>وجيها</v>
          </cell>
          <cell r="E3369" t="str">
            <v>الثالثة</v>
          </cell>
          <cell r="F3369" t="str">
            <v/>
          </cell>
        </row>
        <row r="3370">
          <cell r="A3370">
            <v>526434</v>
          </cell>
          <cell r="B3370" t="str">
            <v>دانا زهرالدين</v>
          </cell>
          <cell r="C3370" t="str">
            <v>علي</v>
          </cell>
          <cell r="D3370" t="str">
            <v>هيام</v>
          </cell>
          <cell r="E3370" t="str">
            <v>الثا نية</v>
          </cell>
          <cell r="F3370" t="str">
            <v/>
          </cell>
        </row>
        <row r="3371">
          <cell r="A3371">
            <v>526436</v>
          </cell>
          <cell r="B3371" t="str">
            <v>دانيا الخولي</v>
          </cell>
          <cell r="C3371" t="str">
            <v>محمد زهير</v>
          </cell>
          <cell r="D3371" t="str">
            <v>دعد</v>
          </cell>
          <cell r="E3371" t="str">
            <v>الثالثة</v>
          </cell>
          <cell r="F3371" t="str">
            <v/>
          </cell>
        </row>
        <row r="3372">
          <cell r="A3372">
            <v>526437</v>
          </cell>
          <cell r="B3372" t="str">
            <v>دعاء آله رشي</v>
          </cell>
          <cell r="C3372" t="str">
            <v>محمدرياض</v>
          </cell>
          <cell r="D3372" t="str">
            <v>هيفاء</v>
          </cell>
          <cell r="E3372" t="str">
            <v>الثاتية</v>
          </cell>
          <cell r="F3372" t="str">
            <v/>
          </cell>
        </row>
        <row r="3373">
          <cell r="A3373">
            <v>526438</v>
          </cell>
          <cell r="B3373" t="str">
            <v>دعاء سكافي</v>
          </cell>
          <cell r="C3373" t="str">
            <v>علي</v>
          </cell>
          <cell r="D3373" t="str">
            <v>سعدة</v>
          </cell>
          <cell r="E3373" t="str">
            <v>الاولى</v>
          </cell>
          <cell r="F3373" t="str">
            <v/>
          </cell>
        </row>
        <row r="3374">
          <cell r="A3374">
            <v>526439</v>
          </cell>
          <cell r="B3374" t="str">
            <v>دعاء شاميه</v>
          </cell>
          <cell r="C3374" t="str">
            <v>فريز</v>
          </cell>
          <cell r="D3374" t="str">
            <v>هناء</v>
          </cell>
          <cell r="E3374" t="str">
            <v>الاولى</v>
          </cell>
          <cell r="F3374" t="str">
            <v/>
          </cell>
        </row>
        <row r="3375">
          <cell r="A3375">
            <v>526440</v>
          </cell>
          <cell r="B3375" t="str">
            <v>دعاء شولح</v>
          </cell>
          <cell r="C3375" t="str">
            <v>علي</v>
          </cell>
          <cell r="D3375" t="str">
            <v>باسمه</v>
          </cell>
          <cell r="E3375" t="str">
            <v>الثالثة</v>
          </cell>
          <cell r="F3375" t="str">
            <v/>
          </cell>
        </row>
        <row r="3376">
          <cell r="A3376">
            <v>526441</v>
          </cell>
          <cell r="B3376" t="str">
            <v>دعاء نجيب</v>
          </cell>
          <cell r="C3376" t="str">
            <v>محي الدين</v>
          </cell>
          <cell r="D3376" t="str">
            <v>جمانه</v>
          </cell>
          <cell r="E3376" t="str">
            <v>الثا نية</v>
          </cell>
          <cell r="F3376" t="str">
            <v/>
          </cell>
        </row>
        <row r="3377">
          <cell r="A3377">
            <v>526442</v>
          </cell>
          <cell r="B3377" t="str">
            <v>ديانا حسن</v>
          </cell>
          <cell r="C3377" t="str">
            <v>حسين</v>
          </cell>
          <cell r="D3377" t="str">
            <v>سميرة</v>
          </cell>
          <cell r="E3377" t="str">
            <v>الثالثة</v>
          </cell>
          <cell r="F3377" t="str">
            <v/>
          </cell>
        </row>
        <row r="3378">
          <cell r="A3378">
            <v>526443</v>
          </cell>
          <cell r="B3378" t="str">
            <v>ديمه ملحم</v>
          </cell>
          <cell r="C3378" t="str">
            <v>جهاد</v>
          </cell>
          <cell r="D3378" t="str">
            <v>ناديه</v>
          </cell>
          <cell r="E3378" t="str">
            <v>الاولى</v>
          </cell>
          <cell r="F3378" t="str">
            <v/>
          </cell>
        </row>
        <row r="3379">
          <cell r="A3379">
            <v>526444</v>
          </cell>
          <cell r="B3379" t="str">
            <v>دينا سادات</v>
          </cell>
          <cell r="C3379" t="str">
            <v>عبدالرزاق</v>
          </cell>
          <cell r="D3379" t="str">
            <v>سمر</v>
          </cell>
          <cell r="E3379" t="str">
            <v>الثالثة</v>
          </cell>
          <cell r="F3379" t="str">
            <v/>
          </cell>
        </row>
        <row r="3380">
          <cell r="A3380">
            <v>526445</v>
          </cell>
          <cell r="B3380" t="str">
            <v>ذكاء بدران</v>
          </cell>
          <cell r="C3380" t="str">
            <v>محمدرياض</v>
          </cell>
          <cell r="D3380" t="str">
            <v>غصن البان</v>
          </cell>
          <cell r="E3380" t="str">
            <v>الثا نية</v>
          </cell>
          <cell r="F3380" t="str">
            <v/>
          </cell>
        </row>
        <row r="3381">
          <cell r="A3381">
            <v>526446</v>
          </cell>
          <cell r="B3381" t="str">
            <v>رئام برجاس</v>
          </cell>
          <cell r="C3381" t="str">
            <v>حسين</v>
          </cell>
          <cell r="D3381" t="str">
            <v>سعاد</v>
          </cell>
          <cell r="E3381" t="str">
            <v>الاولى</v>
          </cell>
          <cell r="F3381" t="str">
            <v/>
          </cell>
        </row>
        <row r="3382">
          <cell r="A3382">
            <v>526447</v>
          </cell>
          <cell r="B3382" t="str">
            <v>رابعة موال</v>
          </cell>
          <cell r="C3382" t="str">
            <v>جابر</v>
          </cell>
          <cell r="D3382" t="str">
            <v>نوفة</v>
          </cell>
          <cell r="E3382" t="str">
            <v>الثالثة</v>
          </cell>
          <cell r="F3382" t="str">
            <v/>
          </cell>
        </row>
        <row r="3383">
          <cell r="A3383">
            <v>526448</v>
          </cell>
          <cell r="B3383" t="str">
            <v>راما التنبكجي</v>
          </cell>
          <cell r="C3383" t="str">
            <v>محمدهيثم</v>
          </cell>
          <cell r="D3383" t="str">
            <v>رباح</v>
          </cell>
          <cell r="E3383" t="str">
            <v>الثاتية</v>
          </cell>
          <cell r="F3383" t="str">
            <v/>
          </cell>
        </row>
        <row r="3384">
          <cell r="A3384">
            <v>526449</v>
          </cell>
          <cell r="B3384" t="str">
            <v>راما السيد</v>
          </cell>
          <cell r="C3384" t="str">
            <v>يوسف</v>
          </cell>
          <cell r="D3384" t="str">
            <v>روضه</v>
          </cell>
          <cell r="E3384" t="str">
            <v>الاولى</v>
          </cell>
          <cell r="F3384" t="str">
            <v/>
          </cell>
        </row>
        <row r="3385">
          <cell r="A3385">
            <v>526450</v>
          </cell>
          <cell r="B3385" t="str">
            <v>رانية عجيب</v>
          </cell>
          <cell r="C3385" t="str">
            <v>علي</v>
          </cell>
          <cell r="D3385" t="str">
            <v>والدتهاناديا</v>
          </cell>
          <cell r="E3385" t="str">
            <v>الثالثة</v>
          </cell>
          <cell r="F3385" t="str">
            <v/>
          </cell>
        </row>
        <row r="3386">
          <cell r="A3386">
            <v>526451</v>
          </cell>
          <cell r="B3386" t="str">
            <v>رانيه الابرش</v>
          </cell>
          <cell r="C3386" t="str">
            <v>يوسف</v>
          </cell>
          <cell r="D3386" t="str">
            <v>منى</v>
          </cell>
          <cell r="E3386" t="str">
            <v>الاولى</v>
          </cell>
          <cell r="F3386" t="str">
            <v/>
          </cell>
        </row>
        <row r="3387">
          <cell r="A3387">
            <v>526452</v>
          </cell>
          <cell r="B3387" t="str">
            <v>رانيه الباكير</v>
          </cell>
          <cell r="C3387" t="str">
            <v>جميل</v>
          </cell>
          <cell r="D3387" t="str">
            <v>الهام</v>
          </cell>
          <cell r="E3387" t="str">
            <v>الثالثة</v>
          </cell>
          <cell r="F3387" t="str">
            <v/>
          </cell>
        </row>
        <row r="3388">
          <cell r="A3388">
            <v>526453</v>
          </cell>
          <cell r="B3388" t="str">
            <v>ربا حسينو</v>
          </cell>
          <cell r="C3388" t="str">
            <v>علي</v>
          </cell>
          <cell r="D3388" t="str">
            <v>أمينه</v>
          </cell>
          <cell r="E3388" t="str">
            <v>الثانية حديث</v>
          </cell>
          <cell r="F3388" t="str">
            <v/>
          </cell>
        </row>
        <row r="3389">
          <cell r="A3389">
            <v>526454</v>
          </cell>
          <cell r="B3389" t="str">
            <v>ربا ديبه</v>
          </cell>
          <cell r="C3389" t="str">
            <v>جميل</v>
          </cell>
          <cell r="D3389" t="str">
            <v xml:space="preserve">لميس </v>
          </cell>
          <cell r="E3389" t="str">
            <v>الاولى</v>
          </cell>
          <cell r="F3389" t="str">
            <v/>
          </cell>
        </row>
        <row r="3390">
          <cell r="A3390">
            <v>526455</v>
          </cell>
          <cell r="B3390" t="str">
            <v>ربا سعدالدين</v>
          </cell>
          <cell r="C3390" t="str">
            <v>محمدسمير</v>
          </cell>
          <cell r="D3390" t="str">
            <v>رزان</v>
          </cell>
          <cell r="E3390" t="str">
            <v>الثاتية</v>
          </cell>
          <cell r="F3390" t="str">
            <v/>
          </cell>
        </row>
        <row r="3391">
          <cell r="A3391">
            <v>526456</v>
          </cell>
          <cell r="B3391" t="str">
            <v>رجاء عيد</v>
          </cell>
          <cell r="C3391" t="str">
            <v>انطون</v>
          </cell>
          <cell r="D3391" t="str">
            <v>لطيفه</v>
          </cell>
          <cell r="E3391" t="str">
            <v>الثالثة</v>
          </cell>
          <cell r="F3391" t="str">
            <v/>
          </cell>
        </row>
        <row r="3392">
          <cell r="A3392">
            <v>526457</v>
          </cell>
          <cell r="B3392" t="str">
            <v>رزان الصفدي</v>
          </cell>
          <cell r="C3392" t="str">
            <v>شحادة</v>
          </cell>
          <cell r="D3392" t="str">
            <v>مها</v>
          </cell>
          <cell r="E3392" t="str">
            <v>الثا نية</v>
          </cell>
          <cell r="F3392" t="str">
            <v/>
          </cell>
        </row>
        <row r="3393">
          <cell r="A3393">
            <v>526458</v>
          </cell>
          <cell r="B3393" t="str">
            <v>رزان دياب</v>
          </cell>
          <cell r="C3393" t="str">
            <v>محمد</v>
          </cell>
          <cell r="D3393" t="str">
            <v>انتصار</v>
          </cell>
          <cell r="E3393" t="str">
            <v>الاولى</v>
          </cell>
          <cell r="F3393" t="str">
            <v/>
          </cell>
        </row>
        <row r="3394">
          <cell r="A3394">
            <v>526459</v>
          </cell>
          <cell r="B3394" t="str">
            <v>رشا البيريني</v>
          </cell>
          <cell r="C3394" t="str">
            <v>محمود</v>
          </cell>
          <cell r="D3394" t="str">
            <v>كوثر</v>
          </cell>
          <cell r="E3394" t="str">
            <v>الثالثة</v>
          </cell>
          <cell r="F3394" t="str">
            <v/>
          </cell>
        </row>
        <row r="3395">
          <cell r="A3395">
            <v>526460</v>
          </cell>
          <cell r="B3395" t="str">
            <v>رشا الخضور</v>
          </cell>
          <cell r="C3395" t="str">
            <v>محمد</v>
          </cell>
          <cell r="D3395" t="str">
            <v>أمينه</v>
          </cell>
          <cell r="E3395" t="str">
            <v>الثالثة</v>
          </cell>
          <cell r="F3395" t="str">
            <v/>
          </cell>
        </row>
        <row r="3396">
          <cell r="A3396">
            <v>526461</v>
          </cell>
          <cell r="B3396" t="str">
            <v>رشا طحله</v>
          </cell>
          <cell r="C3396" t="str">
            <v>خيرو</v>
          </cell>
          <cell r="D3396" t="str">
            <v>باسمه</v>
          </cell>
          <cell r="E3396" t="str">
            <v>الاولى</v>
          </cell>
          <cell r="F3396" t="str">
            <v/>
          </cell>
        </row>
        <row r="3397">
          <cell r="A3397">
            <v>526462</v>
          </cell>
          <cell r="B3397" t="str">
            <v>رشا يوسف</v>
          </cell>
          <cell r="C3397" t="str">
            <v>وفيق</v>
          </cell>
          <cell r="D3397" t="str">
            <v>اجمانا</v>
          </cell>
          <cell r="E3397" t="str">
            <v>الاولى</v>
          </cell>
          <cell r="F3397" t="str">
            <v/>
          </cell>
        </row>
        <row r="3398">
          <cell r="A3398">
            <v>526463</v>
          </cell>
          <cell r="B3398" t="str">
            <v>رغد الويش</v>
          </cell>
          <cell r="C3398" t="str">
            <v>ايمن</v>
          </cell>
          <cell r="D3398" t="str">
            <v>ملك</v>
          </cell>
          <cell r="E3398" t="str">
            <v>الاولى</v>
          </cell>
          <cell r="F3398" t="str">
            <v/>
          </cell>
        </row>
        <row r="3399">
          <cell r="A3399">
            <v>526464</v>
          </cell>
          <cell r="B3399" t="str">
            <v>رغداء عوض</v>
          </cell>
          <cell r="C3399" t="str">
            <v>احمد</v>
          </cell>
          <cell r="D3399" t="str">
            <v>سميه</v>
          </cell>
          <cell r="E3399" t="str">
            <v>الاولى</v>
          </cell>
          <cell r="F3399" t="str">
            <v/>
          </cell>
        </row>
        <row r="3400">
          <cell r="A3400">
            <v>526465</v>
          </cell>
          <cell r="B3400" t="str">
            <v>رغده الاسعد</v>
          </cell>
          <cell r="C3400" t="str">
            <v>محمد</v>
          </cell>
          <cell r="D3400" t="str">
            <v>عيشه</v>
          </cell>
          <cell r="E3400" t="str">
            <v>الثاتية</v>
          </cell>
          <cell r="F3400" t="str">
            <v/>
          </cell>
        </row>
        <row r="3401">
          <cell r="A3401">
            <v>526466</v>
          </cell>
          <cell r="B3401" t="str">
            <v>رفيف الخوري</v>
          </cell>
          <cell r="C3401" t="str">
            <v>غسان</v>
          </cell>
          <cell r="D3401" t="str">
            <v>صباح</v>
          </cell>
          <cell r="E3401" t="str">
            <v>الثالثة</v>
          </cell>
          <cell r="F3401" t="str">
            <v/>
          </cell>
        </row>
        <row r="3402">
          <cell r="A3402">
            <v>526468</v>
          </cell>
          <cell r="B3402" t="str">
            <v>رنا الافيوني</v>
          </cell>
          <cell r="C3402" t="str">
            <v>مصطفى</v>
          </cell>
          <cell r="D3402" t="str">
            <v>هند</v>
          </cell>
          <cell r="E3402" t="str">
            <v>الثالثة</v>
          </cell>
          <cell r="F3402" t="str">
            <v/>
          </cell>
        </row>
        <row r="3403">
          <cell r="A3403">
            <v>526469</v>
          </cell>
          <cell r="B3403" t="str">
            <v>رنا الخطيب</v>
          </cell>
          <cell r="C3403" t="str">
            <v>خالد</v>
          </cell>
          <cell r="D3403" t="str">
            <v>فريزة</v>
          </cell>
          <cell r="E3403" t="str">
            <v>الثالثة</v>
          </cell>
          <cell r="F3403" t="str">
            <v/>
          </cell>
        </row>
        <row r="3404">
          <cell r="A3404">
            <v>526470</v>
          </cell>
          <cell r="B3404" t="str">
            <v>رنا السيد احمد</v>
          </cell>
          <cell r="C3404" t="str">
            <v>احمد</v>
          </cell>
          <cell r="D3404" t="str">
            <v>فاطمه</v>
          </cell>
          <cell r="E3404" t="str">
            <v>الثالثة</v>
          </cell>
          <cell r="F3404" t="str">
            <v/>
          </cell>
        </row>
        <row r="3405">
          <cell r="A3405">
            <v>526471</v>
          </cell>
          <cell r="B3405" t="str">
            <v>رنا الموعي</v>
          </cell>
          <cell r="C3405" t="str">
            <v>علي</v>
          </cell>
          <cell r="D3405" t="str">
            <v>نعيما</v>
          </cell>
          <cell r="E3405" t="str">
            <v>الثاتية</v>
          </cell>
          <cell r="F3405" t="str">
            <v/>
          </cell>
        </row>
        <row r="3406">
          <cell r="A3406">
            <v>526472</v>
          </cell>
          <cell r="B3406" t="str">
            <v>رنا محفوض</v>
          </cell>
          <cell r="C3406" t="str">
            <v>بدر</v>
          </cell>
          <cell r="D3406" t="str">
            <v>صفاء</v>
          </cell>
          <cell r="E3406" t="str">
            <v>الاولى</v>
          </cell>
          <cell r="F3406" t="str">
            <v/>
          </cell>
        </row>
        <row r="3407">
          <cell r="A3407">
            <v>526473</v>
          </cell>
          <cell r="B3407" t="str">
            <v>رنا مكنا</v>
          </cell>
          <cell r="C3407" t="str">
            <v>علي</v>
          </cell>
          <cell r="D3407" t="str">
            <v>منور</v>
          </cell>
          <cell r="E3407" t="str">
            <v>الاولى</v>
          </cell>
          <cell r="F3407" t="str">
            <v/>
          </cell>
        </row>
        <row r="3408">
          <cell r="A3408">
            <v>526474</v>
          </cell>
          <cell r="B3408" t="str">
            <v>رندة الشيخ</v>
          </cell>
          <cell r="C3408" t="str">
            <v>عليوي</v>
          </cell>
          <cell r="D3408" t="str">
            <v>نايفة</v>
          </cell>
          <cell r="E3408" t="str">
            <v>الاولى</v>
          </cell>
          <cell r="F3408" t="str">
            <v/>
          </cell>
        </row>
        <row r="3409">
          <cell r="A3409">
            <v>526475</v>
          </cell>
          <cell r="B3409" t="str">
            <v>رهام حجازي</v>
          </cell>
          <cell r="C3409" t="str">
            <v>حسن</v>
          </cell>
          <cell r="D3409" t="str">
            <v>هاله</v>
          </cell>
          <cell r="E3409" t="str">
            <v>الثا نية</v>
          </cell>
          <cell r="F3409" t="str">
            <v/>
          </cell>
        </row>
        <row r="3410">
          <cell r="A3410">
            <v>526476</v>
          </cell>
          <cell r="B3410" t="str">
            <v>رهام علي</v>
          </cell>
          <cell r="C3410" t="str">
            <v>يوسف</v>
          </cell>
          <cell r="D3410" t="str">
            <v>هاجر</v>
          </cell>
          <cell r="E3410" t="str">
            <v>الثا نية</v>
          </cell>
          <cell r="F3410" t="str">
            <v/>
          </cell>
        </row>
        <row r="3411">
          <cell r="A3411">
            <v>526477</v>
          </cell>
          <cell r="B3411" t="str">
            <v>رهف السعدي</v>
          </cell>
          <cell r="C3411" t="str">
            <v>عاصم</v>
          </cell>
          <cell r="D3411" t="str">
            <v>خديجه</v>
          </cell>
          <cell r="E3411" t="str">
            <v>الثاتية</v>
          </cell>
          <cell r="F3411" t="str">
            <v/>
          </cell>
        </row>
        <row r="3412">
          <cell r="A3412">
            <v>526478</v>
          </cell>
          <cell r="B3412" t="str">
            <v>رهف محفوض</v>
          </cell>
          <cell r="C3412" t="str">
            <v>بدر</v>
          </cell>
          <cell r="D3412" t="str">
            <v>صفاء</v>
          </cell>
          <cell r="E3412" t="str">
            <v>الاولى</v>
          </cell>
          <cell r="F3412" t="str">
            <v/>
          </cell>
        </row>
        <row r="3413">
          <cell r="A3413">
            <v>526479</v>
          </cell>
          <cell r="B3413" t="str">
            <v>رهف مقشاتي</v>
          </cell>
          <cell r="C3413" t="str">
            <v>محمدعلي</v>
          </cell>
          <cell r="D3413" t="str">
            <v>ثناء</v>
          </cell>
          <cell r="E3413" t="str">
            <v>الثا نية</v>
          </cell>
          <cell r="F3413" t="str">
            <v/>
          </cell>
        </row>
        <row r="3414">
          <cell r="A3414">
            <v>526480</v>
          </cell>
          <cell r="B3414" t="str">
            <v>رواء هيفا</v>
          </cell>
          <cell r="C3414" t="str">
            <v>نصر</v>
          </cell>
          <cell r="D3414" t="str">
            <v>سميره</v>
          </cell>
          <cell r="E3414" t="str">
            <v>الثاتية</v>
          </cell>
          <cell r="F3414" t="str">
            <v/>
          </cell>
        </row>
        <row r="3415">
          <cell r="A3415">
            <v>526481</v>
          </cell>
          <cell r="B3415" t="str">
            <v>روان الريم</v>
          </cell>
          <cell r="C3415" t="str">
            <v>كمال</v>
          </cell>
          <cell r="D3415" t="str">
            <v>ثلجه</v>
          </cell>
          <cell r="E3415" t="str">
            <v>الاولى</v>
          </cell>
          <cell r="F3415" t="str">
            <v/>
          </cell>
        </row>
        <row r="3416">
          <cell r="A3416">
            <v>526482</v>
          </cell>
          <cell r="B3416" t="str">
            <v>روان كشك</v>
          </cell>
          <cell r="C3416" t="str">
            <v>حرب</v>
          </cell>
          <cell r="D3416" t="str">
            <v>تمره</v>
          </cell>
          <cell r="E3416" t="str">
            <v>الاولى</v>
          </cell>
          <cell r="F3416" t="str">
            <v/>
          </cell>
        </row>
        <row r="3417">
          <cell r="A3417">
            <v>526483</v>
          </cell>
          <cell r="B3417" t="str">
            <v>روضه القصيباتي</v>
          </cell>
          <cell r="C3417" t="str">
            <v>سامر</v>
          </cell>
          <cell r="D3417" t="str">
            <v>هدله</v>
          </cell>
          <cell r="E3417" t="str">
            <v>الثانية حديث</v>
          </cell>
          <cell r="F3417" t="str">
            <v/>
          </cell>
        </row>
        <row r="3418">
          <cell r="A3418">
            <v>526484</v>
          </cell>
          <cell r="B3418" t="str">
            <v>روعه جوهره</v>
          </cell>
          <cell r="C3418" t="str">
            <v>سلمان</v>
          </cell>
          <cell r="D3418" t="str">
            <v>زريفة</v>
          </cell>
          <cell r="E3418" t="str">
            <v>الاولى</v>
          </cell>
          <cell r="F3418" t="str">
            <v/>
          </cell>
        </row>
        <row r="3419">
          <cell r="A3419">
            <v>526485</v>
          </cell>
          <cell r="B3419" t="str">
            <v>رولا رسلان</v>
          </cell>
          <cell r="C3419" t="str">
            <v>ابراهيم</v>
          </cell>
          <cell r="D3419" t="str">
            <v>دانيال</v>
          </cell>
          <cell r="E3419" t="str">
            <v>الثا نية</v>
          </cell>
          <cell r="F3419" t="str">
            <v/>
          </cell>
        </row>
        <row r="3420">
          <cell r="A3420">
            <v>526486</v>
          </cell>
          <cell r="B3420" t="str">
            <v>ريزان كشيك</v>
          </cell>
          <cell r="C3420" t="str">
            <v>شحادة</v>
          </cell>
          <cell r="D3420" t="str">
            <v>نزيها</v>
          </cell>
          <cell r="E3420" t="str">
            <v>الاولى</v>
          </cell>
          <cell r="F3420" t="str">
            <v/>
          </cell>
        </row>
        <row r="3421">
          <cell r="A3421">
            <v>526487</v>
          </cell>
          <cell r="B3421" t="str">
            <v>ريم اسمندر</v>
          </cell>
          <cell r="C3421" t="str">
            <v>وفيق</v>
          </cell>
          <cell r="D3421" t="str">
            <v>نديمه</v>
          </cell>
          <cell r="E3421" t="str">
            <v>الاولى</v>
          </cell>
          <cell r="F3421" t="str">
            <v/>
          </cell>
        </row>
        <row r="3422">
          <cell r="A3422">
            <v>526488</v>
          </cell>
          <cell r="B3422" t="str">
            <v>ريم الطون</v>
          </cell>
          <cell r="C3422" t="str">
            <v>حسن</v>
          </cell>
          <cell r="D3422" t="str">
            <v>فاطمه</v>
          </cell>
          <cell r="E3422" t="str">
            <v>الاولى</v>
          </cell>
          <cell r="F3422" t="str">
            <v/>
          </cell>
        </row>
        <row r="3423">
          <cell r="A3423">
            <v>526489</v>
          </cell>
          <cell r="B3423" t="str">
            <v>ريم المرجي</v>
          </cell>
          <cell r="C3423" t="str">
            <v>مازن</v>
          </cell>
          <cell r="D3423" t="str">
            <v>حنان</v>
          </cell>
          <cell r="E3423" t="str">
            <v>الاولى</v>
          </cell>
          <cell r="F3423" t="str">
            <v/>
          </cell>
        </row>
        <row r="3424">
          <cell r="A3424">
            <v>526490</v>
          </cell>
          <cell r="B3424" t="str">
            <v>ريم جاويش</v>
          </cell>
          <cell r="C3424" t="str">
            <v>حسان</v>
          </cell>
          <cell r="D3424" t="str">
            <v>سحر</v>
          </cell>
          <cell r="E3424" t="str">
            <v>الاولى</v>
          </cell>
          <cell r="F3424" t="str">
            <v/>
          </cell>
        </row>
        <row r="3425">
          <cell r="A3425">
            <v>526491</v>
          </cell>
          <cell r="B3425" t="str">
            <v>ريم زعيتر</v>
          </cell>
          <cell r="C3425" t="str">
            <v>محمدالفاتح</v>
          </cell>
          <cell r="D3425" t="str">
            <v>دلال</v>
          </cell>
          <cell r="E3425" t="str">
            <v>الثالثة</v>
          </cell>
          <cell r="F3425" t="str">
            <v/>
          </cell>
        </row>
        <row r="3426">
          <cell r="A3426">
            <v>526492</v>
          </cell>
          <cell r="B3426" t="str">
            <v>ريم شاهين</v>
          </cell>
          <cell r="C3426" t="str">
            <v>علي</v>
          </cell>
          <cell r="D3426" t="str">
            <v>رباب</v>
          </cell>
          <cell r="E3426" t="str">
            <v>الاولى</v>
          </cell>
          <cell r="F3426" t="str">
            <v/>
          </cell>
        </row>
        <row r="3427">
          <cell r="A3427">
            <v>526493</v>
          </cell>
          <cell r="B3427" t="str">
            <v>ريم عيون</v>
          </cell>
          <cell r="C3427" t="str">
            <v>مامون</v>
          </cell>
          <cell r="D3427" t="str">
            <v>صفاء</v>
          </cell>
          <cell r="E3427" t="str">
            <v>الثالثة</v>
          </cell>
          <cell r="F3427" t="str">
            <v/>
          </cell>
        </row>
        <row r="3428">
          <cell r="A3428">
            <v>526494</v>
          </cell>
          <cell r="B3428" t="str">
            <v>ريما الطالب</v>
          </cell>
          <cell r="C3428" t="str">
            <v>سمير</v>
          </cell>
          <cell r="D3428" t="str">
            <v>لمياء</v>
          </cell>
          <cell r="E3428" t="str">
            <v>الاولى</v>
          </cell>
          <cell r="F3428" t="str">
            <v/>
          </cell>
        </row>
        <row r="3429">
          <cell r="A3429">
            <v>526495</v>
          </cell>
          <cell r="B3429" t="str">
            <v>ريما ناصرالدين</v>
          </cell>
          <cell r="C3429" t="str">
            <v>ابراهيم</v>
          </cell>
          <cell r="D3429" t="str">
            <v>اميره</v>
          </cell>
          <cell r="E3429" t="str">
            <v>الاولى</v>
          </cell>
          <cell r="F3429" t="str">
            <v/>
          </cell>
        </row>
        <row r="3430">
          <cell r="A3430">
            <v>526496</v>
          </cell>
          <cell r="B3430" t="str">
            <v>ريهام خداج</v>
          </cell>
          <cell r="C3430" t="str">
            <v>رياض</v>
          </cell>
          <cell r="D3430" t="str">
            <v>بهيه</v>
          </cell>
          <cell r="E3430" t="str">
            <v>الثالثة حديث</v>
          </cell>
          <cell r="F3430" t="str">
            <v/>
          </cell>
        </row>
        <row r="3431">
          <cell r="A3431">
            <v>526497</v>
          </cell>
          <cell r="B3431" t="str">
            <v>زهراء الشحادات</v>
          </cell>
          <cell r="C3431" t="str">
            <v>جميل</v>
          </cell>
          <cell r="D3431" t="str">
            <v>فايزة</v>
          </cell>
          <cell r="E3431" t="str">
            <v>الثالثة</v>
          </cell>
          <cell r="F3431" t="str">
            <v/>
          </cell>
        </row>
        <row r="3432">
          <cell r="A3432">
            <v>526498</v>
          </cell>
          <cell r="B3432" t="str">
            <v>زهرة الكطمير</v>
          </cell>
          <cell r="C3432" t="str">
            <v>جاسم</v>
          </cell>
          <cell r="D3432" t="str">
            <v>صالحه</v>
          </cell>
          <cell r="E3432" t="str">
            <v>الثاتية</v>
          </cell>
          <cell r="F3432" t="str">
            <v/>
          </cell>
        </row>
        <row r="3433">
          <cell r="A3433">
            <v>526499</v>
          </cell>
          <cell r="B3433" t="str">
            <v>زينب بلوه</v>
          </cell>
          <cell r="C3433" t="str">
            <v>مصطفى</v>
          </cell>
          <cell r="D3433" t="str">
            <v>زهرة</v>
          </cell>
          <cell r="E3433" t="str">
            <v>الاولى</v>
          </cell>
          <cell r="F3433" t="str">
            <v/>
          </cell>
        </row>
        <row r="3434">
          <cell r="A3434">
            <v>526500</v>
          </cell>
          <cell r="B3434" t="str">
            <v>زينب خليل</v>
          </cell>
          <cell r="C3434" t="str">
            <v>علي</v>
          </cell>
          <cell r="D3434" t="str">
            <v>فريال</v>
          </cell>
          <cell r="E3434" t="str">
            <v>الثاتية</v>
          </cell>
          <cell r="F3434" t="str">
            <v/>
          </cell>
        </row>
        <row r="3435">
          <cell r="A3435">
            <v>526501</v>
          </cell>
          <cell r="B3435" t="str">
            <v>زينه السباح</v>
          </cell>
          <cell r="C3435" t="str">
            <v>شحاده</v>
          </cell>
          <cell r="D3435" t="str">
            <v>عدويه</v>
          </cell>
          <cell r="E3435" t="str">
            <v>الثالثة</v>
          </cell>
          <cell r="F3435" t="str">
            <v/>
          </cell>
        </row>
        <row r="3436">
          <cell r="A3436">
            <v>526502</v>
          </cell>
          <cell r="B3436" t="str">
            <v>زينه ناعمه</v>
          </cell>
          <cell r="C3436" t="str">
            <v>عبدالنافع</v>
          </cell>
          <cell r="D3436" t="str">
            <v>مهدية</v>
          </cell>
          <cell r="E3436" t="str">
            <v>الثالثة</v>
          </cell>
          <cell r="F3436" t="str">
            <v/>
          </cell>
        </row>
        <row r="3437">
          <cell r="A3437">
            <v>526503</v>
          </cell>
          <cell r="B3437" t="str">
            <v>سارة الملحم</v>
          </cell>
          <cell r="C3437" t="str">
            <v>بسام</v>
          </cell>
          <cell r="D3437" t="str">
            <v>زبيدة</v>
          </cell>
          <cell r="E3437" t="str">
            <v>الاولى</v>
          </cell>
          <cell r="F3437" t="str">
            <v/>
          </cell>
        </row>
        <row r="3438">
          <cell r="A3438">
            <v>526504</v>
          </cell>
          <cell r="B3438" t="str">
            <v>ساره العبيد</v>
          </cell>
          <cell r="C3438" t="str">
            <v>ابراهيم</v>
          </cell>
          <cell r="D3438" t="str">
            <v>فوزيه</v>
          </cell>
          <cell r="E3438" t="str">
            <v>الاولى</v>
          </cell>
          <cell r="F3438" t="str">
            <v/>
          </cell>
        </row>
        <row r="3439">
          <cell r="A3439">
            <v>526505</v>
          </cell>
          <cell r="B3439" t="str">
            <v>ساره الكضيب العبودي</v>
          </cell>
          <cell r="C3439" t="str">
            <v>فياض</v>
          </cell>
          <cell r="D3439" t="str">
            <v>مياده</v>
          </cell>
          <cell r="E3439" t="str">
            <v>الاولى</v>
          </cell>
          <cell r="F3439" t="str">
            <v/>
          </cell>
        </row>
        <row r="3440">
          <cell r="A3440">
            <v>526506</v>
          </cell>
          <cell r="B3440" t="str">
            <v>ساره معروف</v>
          </cell>
          <cell r="C3440" t="str">
            <v>يوسف</v>
          </cell>
          <cell r="D3440" t="str">
            <v>غادة</v>
          </cell>
          <cell r="E3440" t="str">
            <v>الثاتية</v>
          </cell>
          <cell r="F3440" t="str">
            <v/>
          </cell>
        </row>
        <row r="3441">
          <cell r="A3441">
            <v>526507</v>
          </cell>
          <cell r="B3441" t="str">
            <v>ساره هنيدي</v>
          </cell>
          <cell r="C3441" t="str">
            <v>اسامه</v>
          </cell>
          <cell r="D3441" t="str">
            <v>ورد الشام</v>
          </cell>
          <cell r="E3441" t="str">
            <v>الثا نية</v>
          </cell>
          <cell r="F3441" t="str">
            <v/>
          </cell>
        </row>
        <row r="3442">
          <cell r="A3442">
            <v>526508</v>
          </cell>
          <cell r="B3442" t="str">
            <v>سام احمد</v>
          </cell>
          <cell r="C3442" t="str">
            <v>اسماعيل</v>
          </cell>
          <cell r="D3442" t="str">
            <v>عبير</v>
          </cell>
          <cell r="E3442" t="str">
            <v>الاولى</v>
          </cell>
          <cell r="F3442" t="str">
            <v/>
          </cell>
        </row>
        <row r="3443">
          <cell r="A3443">
            <v>526509</v>
          </cell>
          <cell r="B3443" t="str">
            <v>ساميه عواصي</v>
          </cell>
          <cell r="C3443" t="str">
            <v>حسين</v>
          </cell>
          <cell r="D3443" t="str">
            <v>امون</v>
          </cell>
          <cell r="E3443" t="str">
            <v>الثالثة</v>
          </cell>
          <cell r="F3443" t="str">
            <v/>
          </cell>
        </row>
        <row r="3444">
          <cell r="A3444">
            <v>526510</v>
          </cell>
          <cell r="B3444" t="str">
            <v>ستيفين سلمان</v>
          </cell>
          <cell r="C3444" t="str">
            <v>إسماعيل</v>
          </cell>
          <cell r="D3444" t="str">
            <v>سلمان</v>
          </cell>
          <cell r="E3444" t="str">
            <v>الاولى</v>
          </cell>
          <cell r="F3444" t="str">
            <v/>
          </cell>
        </row>
        <row r="3445">
          <cell r="A3445">
            <v>526511</v>
          </cell>
          <cell r="B3445" t="str">
            <v>سعاد الملحم</v>
          </cell>
          <cell r="C3445" t="str">
            <v>عبدالله</v>
          </cell>
          <cell r="D3445" t="str">
            <v>ساره</v>
          </cell>
          <cell r="E3445" t="str">
            <v>الاولى</v>
          </cell>
          <cell r="F3445" t="str">
            <v/>
          </cell>
        </row>
        <row r="3446">
          <cell r="A3446">
            <v>526512</v>
          </cell>
          <cell r="B3446" t="str">
            <v>سلاف صقر</v>
          </cell>
          <cell r="C3446" t="str">
            <v>حمد</v>
          </cell>
          <cell r="D3446" t="str">
            <v>مهيره</v>
          </cell>
          <cell r="E3446" t="str">
            <v>الاولى</v>
          </cell>
          <cell r="F3446" t="str">
            <v/>
          </cell>
        </row>
        <row r="3447">
          <cell r="A3447">
            <v>526513</v>
          </cell>
          <cell r="B3447" t="str">
            <v>سلام الحاج</v>
          </cell>
          <cell r="C3447" t="str">
            <v>سليمان</v>
          </cell>
          <cell r="D3447" t="str">
            <v>نزهه</v>
          </cell>
          <cell r="E3447" t="str">
            <v>الثالثة حديث</v>
          </cell>
          <cell r="F3447" t="str">
            <v/>
          </cell>
        </row>
        <row r="3448">
          <cell r="A3448">
            <v>526514</v>
          </cell>
          <cell r="B3448" t="str">
            <v>سلام المنصور</v>
          </cell>
          <cell r="C3448" t="str">
            <v>علي</v>
          </cell>
          <cell r="D3448" t="str">
            <v>نزيهه</v>
          </cell>
          <cell r="E3448" t="str">
            <v>الاولى</v>
          </cell>
          <cell r="F3448" t="str">
            <v/>
          </cell>
        </row>
        <row r="3449">
          <cell r="A3449">
            <v>526515</v>
          </cell>
          <cell r="B3449" t="str">
            <v>سلمى ابوالهيجاء</v>
          </cell>
          <cell r="C3449" t="str">
            <v>فرحان</v>
          </cell>
          <cell r="D3449" t="str">
            <v>فلسطين</v>
          </cell>
          <cell r="E3449" t="str">
            <v>الاولى</v>
          </cell>
          <cell r="F3449" t="str">
            <v/>
          </cell>
        </row>
        <row r="3450">
          <cell r="A3450">
            <v>526516</v>
          </cell>
          <cell r="B3450" t="str">
            <v>سماح الزيبق</v>
          </cell>
          <cell r="C3450" t="str">
            <v>عبد العزيز</v>
          </cell>
          <cell r="D3450" t="str">
            <v>منى</v>
          </cell>
          <cell r="E3450" t="str">
            <v>الثا نية</v>
          </cell>
          <cell r="F3450" t="str">
            <v/>
          </cell>
        </row>
        <row r="3451">
          <cell r="A3451">
            <v>526517</v>
          </cell>
          <cell r="B3451" t="str">
            <v>سمر ملقط</v>
          </cell>
          <cell r="C3451" t="str">
            <v>تاج الدين</v>
          </cell>
          <cell r="D3451" t="str">
            <v>فاطمه</v>
          </cell>
          <cell r="E3451" t="str">
            <v>الثالثة</v>
          </cell>
          <cell r="F3451" t="str">
            <v/>
          </cell>
        </row>
        <row r="3452">
          <cell r="A3452">
            <v>526518</v>
          </cell>
          <cell r="B3452" t="str">
            <v>سميرة موال</v>
          </cell>
          <cell r="C3452" t="str">
            <v>علي</v>
          </cell>
          <cell r="D3452" t="str">
            <v>يمنا</v>
          </cell>
          <cell r="E3452" t="str">
            <v>الثالثة</v>
          </cell>
          <cell r="F3452" t="str">
            <v/>
          </cell>
        </row>
        <row r="3453">
          <cell r="A3453">
            <v>526519</v>
          </cell>
          <cell r="B3453" t="str">
            <v>سناء العبود</v>
          </cell>
          <cell r="C3453" t="str">
            <v>يونس</v>
          </cell>
          <cell r="D3453" t="str">
            <v>افطيم</v>
          </cell>
          <cell r="E3453" t="str">
            <v>الاولى</v>
          </cell>
          <cell r="F3453" t="str">
            <v/>
          </cell>
        </row>
        <row r="3454">
          <cell r="A3454">
            <v>526520</v>
          </cell>
          <cell r="B3454" t="str">
            <v>سندس العيد</v>
          </cell>
          <cell r="C3454" t="str">
            <v>زياد</v>
          </cell>
          <cell r="D3454" t="str">
            <v>يسرى</v>
          </cell>
          <cell r="E3454" t="str">
            <v>الاولى</v>
          </cell>
          <cell r="F3454" t="str">
            <v/>
          </cell>
        </row>
        <row r="3455">
          <cell r="A3455">
            <v>526521</v>
          </cell>
          <cell r="B3455" t="str">
            <v>سهام ميا</v>
          </cell>
          <cell r="C3455" t="str">
            <v>علي</v>
          </cell>
          <cell r="D3455" t="str">
            <v>اديبه</v>
          </cell>
          <cell r="E3455" t="str">
            <v>الثا نية</v>
          </cell>
          <cell r="F3455" t="str">
            <v/>
          </cell>
        </row>
        <row r="3456">
          <cell r="A3456">
            <v>526522</v>
          </cell>
          <cell r="B3456" t="str">
            <v>سهيله اللحام</v>
          </cell>
          <cell r="C3456" t="str">
            <v>فايز</v>
          </cell>
          <cell r="D3456" t="str">
            <v>فريال</v>
          </cell>
          <cell r="E3456" t="str">
            <v>الاولى</v>
          </cell>
          <cell r="F3456" t="str">
            <v/>
          </cell>
        </row>
        <row r="3457">
          <cell r="A3457">
            <v>526523</v>
          </cell>
          <cell r="B3457" t="str">
            <v>سوزان سليمان</v>
          </cell>
          <cell r="C3457" t="str">
            <v>محمد</v>
          </cell>
          <cell r="D3457" t="str">
            <v>تغاريد</v>
          </cell>
          <cell r="E3457" t="str">
            <v>الاولى</v>
          </cell>
          <cell r="F3457" t="str">
            <v/>
          </cell>
        </row>
        <row r="3458">
          <cell r="A3458">
            <v>526524</v>
          </cell>
          <cell r="B3458" t="str">
            <v>سيدرا سالم</v>
          </cell>
          <cell r="C3458" t="str">
            <v>محمد</v>
          </cell>
          <cell r="D3458" t="str">
            <v>انتصار</v>
          </cell>
          <cell r="E3458" t="str">
            <v>الاولى</v>
          </cell>
          <cell r="F3458" t="str">
            <v/>
          </cell>
        </row>
        <row r="3459">
          <cell r="A3459">
            <v>526525</v>
          </cell>
          <cell r="B3459" t="str">
            <v>شاديه حسن</v>
          </cell>
          <cell r="C3459" t="str">
            <v>محمد</v>
          </cell>
          <cell r="D3459" t="str">
            <v>امنه</v>
          </cell>
          <cell r="E3459" t="str">
            <v>الاولى</v>
          </cell>
          <cell r="F3459" t="str">
            <v/>
          </cell>
        </row>
        <row r="3460">
          <cell r="A3460">
            <v>526526</v>
          </cell>
          <cell r="B3460" t="str">
            <v>شذى النابلسي</v>
          </cell>
          <cell r="C3460" t="str">
            <v>محمد</v>
          </cell>
          <cell r="D3460" t="str">
            <v>ندى</v>
          </cell>
          <cell r="E3460" t="str">
            <v>الثالثة</v>
          </cell>
          <cell r="F3460" t="str">
            <v/>
          </cell>
        </row>
        <row r="3461">
          <cell r="A3461">
            <v>526527</v>
          </cell>
          <cell r="B3461" t="str">
            <v>شريهان الرجب</v>
          </cell>
          <cell r="C3461" t="str">
            <v>ماجد</v>
          </cell>
          <cell r="D3461" t="str">
            <v>سحر</v>
          </cell>
          <cell r="E3461" t="str">
            <v>الاولى</v>
          </cell>
          <cell r="F3461" t="str">
            <v/>
          </cell>
        </row>
        <row r="3462">
          <cell r="A3462">
            <v>526528</v>
          </cell>
          <cell r="B3462" t="str">
            <v>شريهان العبدالله الحداوي</v>
          </cell>
          <cell r="C3462" t="str">
            <v>حسين</v>
          </cell>
          <cell r="D3462" t="str">
            <v>وداد</v>
          </cell>
          <cell r="E3462" t="str">
            <v>الثالثة</v>
          </cell>
          <cell r="F3462" t="str">
            <v/>
          </cell>
        </row>
        <row r="3463">
          <cell r="A3463">
            <v>526529</v>
          </cell>
          <cell r="B3463" t="str">
            <v>شماء هلال</v>
          </cell>
          <cell r="C3463" t="str">
            <v>توفيق</v>
          </cell>
          <cell r="D3463" t="str">
            <v>فدوه</v>
          </cell>
          <cell r="E3463" t="str">
            <v>الثالثة</v>
          </cell>
          <cell r="F3463" t="str">
            <v/>
          </cell>
        </row>
        <row r="3464">
          <cell r="A3464">
            <v>526530</v>
          </cell>
          <cell r="B3464" t="str">
            <v>شيرين صبح</v>
          </cell>
          <cell r="C3464" t="str">
            <v>أسعد</v>
          </cell>
          <cell r="D3464" t="str">
            <v>شفيقه</v>
          </cell>
          <cell r="E3464" t="str">
            <v>الاولى</v>
          </cell>
          <cell r="F3464" t="str">
            <v/>
          </cell>
        </row>
        <row r="3465">
          <cell r="A3465">
            <v>526531</v>
          </cell>
          <cell r="B3465" t="str">
            <v>شيرين ويحا</v>
          </cell>
          <cell r="C3465" t="str">
            <v>زهير</v>
          </cell>
          <cell r="D3465" t="str">
            <v>فاطمة</v>
          </cell>
          <cell r="E3465" t="str">
            <v>الثاتية</v>
          </cell>
          <cell r="F3465" t="str">
            <v/>
          </cell>
        </row>
        <row r="3466">
          <cell r="A3466">
            <v>526532</v>
          </cell>
          <cell r="B3466" t="str">
            <v>صابرين الحريري</v>
          </cell>
          <cell r="C3466" t="str">
            <v>علي</v>
          </cell>
          <cell r="D3466" t="str">
            <v>كوثر</v>
          </cell>
          <cell r="E3466" t="str">
            <v>الثاتية</v>
          </cell>
          <cell r="F3466" t="str">
            <v/>
          </cell>
        </row>
        <row r="3467">
          <cell r="A3467">
            <v>526533</v>
          </cell>
          <cell r="B3467" t="str">
            <v>صابرين الشولي الحريري</v>
          </cell>
          <cell r="C3467" t="str">
            <v>فريد</v>
          </cell>
          <cell r="D3467" t="str">
            <v>فاطمه</v>
          </cell>
          <cell r="E3467" t="str">
            <v>الثالثة</v>
          </cell>
          <cell r="F3467" t="str">
            <v/>
          </cell>
        </row>
        <row r="3468">
          <cell r="A3468">
            <v>526534</v>
          </cell>
          <cell r="B3468" t="str">
            <v>صالح العلي</v>
          </cell>
          <cell r="C3468" t="str">
            <v>محمود</v>
          </cell>
          <cell r="D3468" t="str">
            <v>فاطمه</v>
          </cell>
          <cell r="E3468" t="str">
            <v>الثا نية</v>
          </cell>
          <cell r="F3468" t="str">
            <v/>
          </cell>
        </row>
        <row r="3469">
          <cell r="A3469">
            <v>526535</v>
          </cell>
          <cell r="B3469" t="str">
            <v>صفاء الزين</v>
          </cell>
          <cell r="C3469" t="str">
            <v>محمدعبدالغفار</v>
          </cell>
          <cell r="D3469" t="str">
            <v>أمينه</v>
          </cell>
          <cell r="E3469" t="str">
            <v>الاولى</v>
          </cell>
          <cell r="F3469" t="str">
            <v/>
          </cell>
        </row>
        <row r="3470">
          <cell r="A3470">
            <v>526536</v>
          </cell>
          <cell r="B3470" t="str">
            <v>صفاء الساطي</v>
          </cell>
          <cell r="C3470" t="str">
            <v>وليد</v>
          </cell>
          <cell r="D3470" t="str">
            <v>هند</v>
          </cell>
          <cell r="E3470" t="str">
            <v>الثالثة</v>
          </cell>
          <cell r="F3470" t="str">
            <v/>
          </cell>
        </row>
        <row r="3471">
          <cell r="A3471">
            <v>526537</v>
          </cell>
          <cell r="B3471" t="str">
            <v>صفاء الكناني</v>
          </cell>
          <cell r="C3471" t="str">
            <v>تيسير</v>
          </cell>
          <cell r="D3471" t="str">
            <v>ربيعه</v>
          </cell>
          <cell r="E3471" t="str">
            <v>الاولى</v>
          </cell>
          <cell r="F3471" t="str">
            <v/>
          </cell>
        </row>
        <row r="3472">
          <cell r="A3472">
            <v>526538</v>
          </cell>
          <cell r="B3472" t="str">
            <v>صفاء عصفور</v>
          </cell>
          <cell r="C3472" t="str">
            <v>احمد</v>
          </cell>
          <cell r="D3472" t="str">
            <v>هيفاء</v>
          </cell>
          <cell r="E3472" t="str">
            <v>الاولى</v>
          </cell>
          <cell r="F3472" t="str">
            <v/>
          </cell>
        </row>
        <row r="3473">
          <cell r="A3473">
            <v>526539</v>
          </cell>
          <cell r="B3473" t="str">
            <v>صفاء علويه</v>
          </cell>
          <cell r="C3473" t="str">
            <v>عبدالرؤوف</v>
          </cell>
          <cell r="D3473" t="str">
            <v>امنه</v>
          </cell>
          <cell r="E3473" t="str">
            <v>الثاتية</v>
          </cell>
          <cell r="F3473" t="str">
            <v/>
          </cell>
        </row>
        <row r="3474">
          <cell r="A3474">
            <v>526541</v>
          </cell>
          <cell r="B3474" t="str">
            <v>صفية حاجي صفر</v>
          </cell>
          <cell r="C3474" t="str">
            <v>محمدشوقي</v>
          </cell>
          <cell r="D3474" t="str">
            <v>مطيعة</v>
          </cell>
          <cell r="E3474" t="str">
            <v>الثالثة</v>
          </cell>
          <cell r="F3474" t="str">
            <v/>
          </cell>
        </row>
        <row r="3475">
          <cell r="A3475">
            <v>526542</v>
          </cell>
          <cell r="B3475" t="str">
            <v>ضحى عراب</v>
          </cell>
          <cell r="C3475" t="str">
            <v>ماجد</v>
          </cell>
          <cell r="D3475" t="str">
            <v>سمر</v>
          </cell>
          <cell r="E3475" t="str">
            <v>الثا نية</v>
          </cell>
          <cell r="F3475" t="str">
            <v/>
          </cell>
        </row>
        <row r="3476">
          <cell r="A3476">
            <v>526543</v>
          </cell>
          <cell r="B3476" t="str">
            <v>عائده المفعلاني</v>
          </cell>
          <cell r="C3476" t="str">
            <v>مزيد</v>
          </cell>
          <cell r="D3476" t="str">
            <v>معاش</v>
          </cell>
          <cell r="E3476" t="str">
            <v>الاولى</v>
          </cell>
          <cell r="F3476" t="str">
            <v/>
          </cell>
        </row>
        <row r="3477">
          <cell r="A3477">
            <v>526544</v>
          </cell>
          <cell r="B3477" t="str">
            <v>عبد الرزاق العبد الله الاحمد الجمعة</v>
          </cell>
          <cell r="C3477" t="str">
            <v>وليد</v>
          </cell>
          <cell r="D3477" t="str">
            <v>زهية</v>
          </cell>
          <cell r="E3477" t="str">
            <v>الاولى</v>
          </cell>
          <cell r="F3477" t="str">
            <v/>
          </cell>
        </row>
        <row r="3478">
          <cell r="A3478">
            <v>526545</v>
          </cell>
          <cell r="B3478" t="str">
            <v>عبيده نبكي</v>
          </cell>
          <cell r="C3478" t="str">
            <v>محمدنذير</v>
          </cell>
          <cell r="D3478" t="str">
            <v>سعاد</v>
          </cell>
          <cell r="E3478" t="str">
            <v>الاولى</v>
          </cell>
          <cell r="F3478" t="str">
            <v/>
          </cell>
        </row>
        <row r="3479">
          <cell r="A3479">
            <v>526546</v>
          </cell>
          <cell r="B3479" t="str">
            <v>عبير الترك</v>
          </cell>
          <cell r="C3479" t="str">
            <v>حسن</v>
          </cell>
          <cell r="D3479" t="str">
            <v>رويدة</v>
          </cell>
          <cell r="E3479" t="str">
            <v>الاولى</v>
          </cell>
          <cell r="F3479" t="str">
            <v/>
          </cell>
        </row>
        <row r="3480">
          <cell r="A3480">
            <v>526547</v>
          </cell>
          <cell r="B3480" t="str">
            <v>عبير الديب</v>
          </cell>
          <cell r="C3480" t="str">
            <v>عماد</v>
          </cell>
          <cell r="D3480" t="str">
            <v>عطور</v>
          </cell>
          <cell r="E3480" t="str">
            <v>الاولى</v>
          </cell>
          <cell r="F3480" t="str">
            <v/>
          </cell>
        </row>
        <row r="3481">
          <cell r="A3481">
            <v>526548</v>
          </cell>
          <cell r="B3481" t="str">
            <v>عصماء عيسى</v>
          </cell>
          <cell r="C3481" t="str">
            <v>عيسى</v>
          </cell>
          <cell r="D3481" t="str">
            <v>فريال</v>
          </cell>
          <cell r="E3481" t="str">
            <v>الثالثة</v>
          </cell>
          <cell r="F3481" t="str">
            <v/>
          </cell>
        </row>
        <row r="3482">
          <cell r="A3482">
            <v>526549</v>
          </cell>
          <cell r="B3482" t="str">
            <v>علا العقاد</v>
          </cell>
          <cell r="C3482" t="str">
            <v>بسام</v>
          </cell>
          <cell r="D3482" t="str">
            <v>رنا</v>
          </cell>
          <cell r="E3482" t="str">
            <v>الثاتية</v>
          </cell>
          <cell r="F3482" t="str">
            <v/>
          </cell>
        </row>
        <row r="3483">
          <cell r="A3483">
            <v>526550</v>
          </cell>
          <cell r="B3483" t="str">
            <v>علا حمود</v>
          </cell>
          <cell r="C3483" t="str">
            <v>محمود</v>
          </cell>
          <cell r="D3483" t="str">
            <v>غاده</v>
          </cell>
          <cell r="E3483" t="str">
            <v>الثالثة</v>
          </cell>
          <cell r="F3483" t="str">
            <v/>
          </cell>
        </row>
        <row r="3484">
          <cell r="A3484">
            <v>526551</v>
          </cell>
          <cell r="B3484" t="str">
            <v>علا خضره</v>
          </cell>
          <cell r="C3484" t="str">
            <v>طعان</v>
          </cell>
          <cell r="D3484" t="str">
            <v>سندس</v>
          </cell>
          <cell r="E3484" t="str">
            <v>الثالثة</v>
          </cell>
          <cell r="F3484" t="str">
            <v/>
          </cell>
        </row>
        <row r="3485">
          <cell r="A3485">
            <v>526552</v>
          </cell>
          <cell r="B3485" t="str">
            <v>علا صالح</v>
          </cell>
          <cell r="C3485" t="str">
            <v>احمد</v>
          </cell>
          <cell r="D3485" t="str">
            <v>مريم</v>
          </cell>
          <cell r="E3485" t="str">
            <v>الثا نية</v>
          </cell>
          <cell r="F3485" t="str">
            <v/>
          </cell>
        </row>
        <row r="3486">
          <cell r="A3486">
            <v>526553</v>
          </cell>
          <cell r="B3486" t="str">
            <v>علا وهبي</v>
          </cell>
          <cell r="C3486" t="str">
            <v>عبد الكريم</v>
          </cell>
          <cell r="D3486" t="str">
            <v>نهاد</v>
          </cell>
          <cell r="E3486" t="str">
            <v>الثالثة</v>
          </cell>
          <cell r="F3486" t="str">
            <v/>
          </cell>
        </row>
        <row r="3487">
          <cell r="A3487">
            <v>526554</v>
          </cell>
          <cell r="B3487" t="str">
            <v>عليا ساير</v>
          </cell>
          <cell r="C3487" t="str">
            <v>شبوط</v>
          </cell>
          <cell r="D3487" t="str">
            <v>هديه</v>
          </cell>
          <cell r="E3487" t="str">
            <v>الاولى</v>
          </cell>
          <cell r="F3487" t="str">
            <v/>
          </cell>
        </row>
        <row r="3488">
          <cell r="A3488">
            <v>526555</v>
          </cell>
          <cell r="B3488" t="str">
            <v>علياء المقداد</v>
          </cell>
          <cell r="C3488" t="str">
            <v>رضوان</v>
          </cell>
          <cell r="D3488" t="str">
            <v>حنان</v>
          </cell>
          <cell r="E3488" t="str">
            <v>الثالثة</v>
          </cell>
          <cell r="F3488" t="str">
            <v/>
          </cell>
        </row>
        <row r="3489">
          <cell r="A3489">
            <v>526556</v>
          </cell>
          <cell r="B3489" t="str">
            <v>غاده ابوعلي</v>
          </cell>
          <cell r="C3489" t="str">
            <v>حسين</v>
          </cell>
          <cell r="D3489" t="str">
            <v>الهام</v>
          </cell>
          <cell r="E3489" t="str">
            <v>الثالثة</v>
          </cell>
          <cell r="F3489" t="str">
            <v/>
          </cell>
        </row>
        <row r="3490">
          <cell r="A3490">
            <v>526557</v>
          </cell>
          <cell r="B3490" t="str">
            <v>غزل جراد</v>
          </cell>
          <cell r="C3490" t="str">
            <v>منهل</v>
          </cell>
          <cell r="D3490" t="str">
            <v>صفاء</v>
          </cell>
          <cell r="E3490" t="str">
            <v>الاولى</v>
          </cell>
          <cell r="F3490" t="str">
            <v/>
          </cell>
        </row>
        <row r="3491">
          <cell r="A3491">
            <v>526558</v>
          </cell>
          <cell r="B3491" t="str">
            <v>غزل سودان</v>
          </cell>
          <cell r="C3491" t="str">
            <v>شاكر</v>
          </cell>
          <cell r="D3491" t="str">
            <v>منال</v>
          </cell>
          <cell r="E3491" t="str">
            <v>الثالثة</v>
          </cell>
          <cell r="F3491" t="str">
            <v/>
          </cell>
        </row>
        <row r="3492">
          <cell r="A3492">
            <v>526559</v>
          </cell>
          <cell r="B3492" t="str">
            <v>غفران احمد</v>
          </cell>
          <cell r="C3492" t="str">
            <v>كمال</v>
          </cell>
          <cell r="D3492" t="str">
            <v>غاده</v>
          </cell>
          <cell r="E3492" t="str">
            <v>الثا نية</v>
          </cell>
          <cell r="F3492" t="str">
            <v/>
          </cell>
        </row>
        <row r="3493">
          <cell r="A3493">
            <v>526560</v>
          </cell>
          <cell r="B3493" t="str">
            <v>غفران الابراهيم</v>
          </cell>
          <cell r="C3493" t="str">
            <v>عبدالناصر</v>
          </cell>
          <cell r="D3493" t="str">
            <v>انتصار</v>
          </cell>
          <cell r="E3493" t="str">
            <v>الثاتية</v>
          </cell>
          <cell r="F3493" t="str">
            <v/>
          </cell>
        </row>
        <row r="3494">
          <cell r="A3494">
            <v>526561</v>
          </cell>
          <cell r="B3494" t="str">
            <v>غفران حميدان</v>
          </cell>
          <cell r="C3494" t="str">
            <v>عصام</v>
          </cell>
          <cell r="D3494" t="str">
            <v>نايفه</v>
          </cell>
          <cell r="E3494" t="str">
            <v>الثالثة</v>
          </cell>
          <cell r="F3494" t="str">
            <v/>
          </cell>
        </row>
        <row r="3495">
          <cell r="A3495">
            <v>526562</v>
          </cell>
          <cell r="B3495" t="str">
            <v>غفران زين الدين</v>
          </cell>
          <cell r="C3495" t="str">
            <v>نايف</v>
          </cell>
          <cell r="D3495" t="str">
            <v>صالحه</v>
          </cell>
          <cell r="E3495" t="str">
            <v>الثالثة</v>
          </cell>
          <cell r="F3495" t="str">
            <v/>
          </cell>
        </row>
        <row r="3496">
          <cell r="A3496">
            <v>526563</v>
          </cell>
          <cell r="B3496" t="str">
            <v>غنوه ابراهيم</v>
          </cell>
          <cell r="C3496" t="str">
            <v>حليم</v>
          </cell>
          <cell r="D3496" t="str">
            <v>رجاء</v>
          </cell>
          <cell r="E3496" t="str">
            <v>الثا نية</v>
          </cell>
          <cell r="F3496" t="str">
            <v/>
          </cell>
        </row>
        <row r="3497">
          <cell r="A3497">
            <v>526564</v>
          </cell>
          <cell r="B3497" t="str">
            <v>غنوه حشمه</v>
          </cell>
          <cell r="C3497" t="str">
            <v>محسن</v>
          </cell>
          <cell r="D3497" t="str">
            <v>امل</v>
          </cell>
          <cell r="E3497" t="str">
            <v>الثاتية</v>
          </cell>
          <cell r="F3497" t="str">
            <v/>
          </cell>
        </row>
        <row r="3498">
          <cell r="A3498">
            <v>526565</v>
          </cell>
          <cell r="B3498" t="str">
            <v>غيداء الشولي الحريري</v>
          </cell>
          <cell r="C3498" t="str">
            <v>اسماعيل</v>
          </cell>
          <cell r="D3498" t="str">
            <v>نهى</v>
          </cell>
          <cell r="E3498" t="str">
            <v>الثا نية</v>
          </cell>
          <cell r="F3498" t="str">
            <v/>
          </cell>
        </row>
        <row r="3499">
          <cell r="A3499">
            <v>526566</v>
          </cell>
          <cell r="B3499" t="str">
            <v>فاتن الخليفه</v>
          </cell>
          <cell r="C3499" t="str">
            <v>عليوي</v>
          </cell>
          <cell r="D3499" t="str">
            <v>قطنه</v>
          </cell>
          <cell r="E3499" t="str">
            <v>الثالثة حديث</v>
          </cell>
          <cell r="F3499" t="str">
            <v/>
          </cell>
        </row>
        <row r="3500">
          <cell r="A3500">
            <v>526567</v>
          </cell>
          <cell r="B3500" t="str">
            <v>فاتن خزعل</v>
          </cell>
          <cell r="C3500" t="str">
            <v>فايز</v>
          </cell>
          <cell r="D3500" t="str">
            <v>رفاه</v>
          </cell>
          <cell r="E3500" t="str">
            <v>الثا نية</v>
          </cell>
          <cell r="F3500" t="str">
            <v/>
          </cell>
        </row>
        <row r="3501">
          <cell r="A3501">
            <v>526568</v>
          </cell>
          <cell r="B3501" t="str">
            <v>فاتنه الصيفي</v>
          </cell>
          <cell r="C3501" t="str">
            <v>عبدالله</v>
          </cell>
          <cell r="D3501" t="str">
            <v>حنان</v>
          </cell>
          <cell r="E3501" t="str">
            <v>الاولى</v>
          </cell>
          <cell r="F3501" t="str">
            <v/>
          </cell>
        </row>
        <row r="3502">
          <cell r="A3502">
            <v>526569</v>
          </cell>
          <cell r="B3502" t="str">
            <v>فاطمة الشربجي</v>
          </cell>
          <cell r="C3502" t="str">
            <v>محمد جمال</v>
          </cell>
          <cell r="D3502" t="str">
            <v>سمية</v>
          </cell>
          <cell r="E3502" t="str">
            <v>الاولى</v>
          </cell>
          <cell r="F3502" t="str">
            <v/>
          </cell>
        </row>
        <row r="3503">
          <cell r="A3503">
            <v>526570</v>
          </cell>
          <cell r="B3503" t="str">
            <v>فاطمة محمد</v>
          </cell>
          <cell r="C3503" t="str">
            <v>عوض</v>
          </cell>
          <cell r="D3503" t="str">
            <v>زهرة</v>
          </cell>
          <cell r="E3503" t="str">
            <v>الثالثة</v>
          </cell>
          <cell r="F3503" t="str">
            <v/>
          </cell>
        </row>
        <row r="3504">
          <cell r="A3504">
            <v>526571</v>
          </cell>
          <cell r="B3504" t="str">
            <v>فاطمه باكير</v>
          </cell>
          <cell r="C3504" t="str">
            <v>محمدهاشم</v>
          </cell>
          <cell r="D3504" t="str">
            <v>نورالهدى</v>
          </cell>
          <cell r="E3504" t="str">
            <v>الاولى</v>
          </cell>
          <cell r="F3504" t="str">
            <v/>
          </cell>
        </row>
        <row r="3505">
          <cell r="A3505">
            <v>526572</v>
          </cell>
          <cell r="B3505" t="str">
            <v>فاطمه بعلبكي</v>
          </cell>
          <cell r="C3505" t="str">
            <v>محمد سامر</v>
          </cell>
          <cell r="D3505" t="str">
            <v>عبير</v>
          </cell>
          <cell r="E3505" t="str">
            <v>الثاتية</v>
          </cell>
          <cell r="F3505" t="str">
            <v/>
          </cell>
        </row>
        <row r="3506">
          <cell r="A3506">
            <v>526573</v>
          </cell>
          <cell r="B3506" t="str">
            <v>فاطمه حافظ</v>
          </cell>
          <cell r="C3506" t="str">
            <v>علي</v>
          </cell>
          <cell r="D3506" t="str">
            <v>عبير</v>
          </cell>
          <cell r="E3506" t="str">
            <v>الثالثة</v>
          </cell>
          <cell r="F3506" t="str">
            <v/>
          </cell>
        </row>
        <row r="3507">
          <cell r="A3507">
            <v>526574</v>
          </cell>
          <cell r="B3507" t="str">
            <v>فاطمه مستو</v>
          </cell>
          <cell r="C3507" t="str">
            <v>فرزات</v>
          </cell>
          <cell r="D3507" t="str">
            <v>سميره</v>
          </cell>
          <cell r="E3507" t="str">
            <v>الثا نية</v>
          </cell>
          <cell r="F3507" t="str">
            <v/>
          </cell>
        </row>
        <row r="3508">
          <cell r="A3508">
            <v>526575</v>
          </cell>
          <cell r="B3508" t="str">
            <v>فداء صالح</v>
          </cell>
          <cell r="C3508" t="str">
            <v>مروان</v>
          </cell>
          <cell r="D3508" t="str">
            <v>بندر</v>
          </cell>
          <cell r="E3508" t="str">
            <v>الاولى</v>
          </cell>
          <cell r="F3508" t="str">
            <v/>
          </cell>
        </row>
        <row r="3509">
          <cell r="A3509">
            <v>526576</v>
          </cell>
          <cell r="B3509" t="str">
            <v>فدوى سلامه</v>
          </cell>
          <cell r="C3509" t="str">
            <v>علي</v>
          </cell>
          <cell r="D3509" t="str">
            <v>نظيمه</v>
          </cell>
          <cell r="E3509" t="str">
            <v>الثاتية</v>
          </cell>
          <cell r="F3509" t="str">
            <v/>
          </cell>
        </row>
        <row r="3510">
          <cell r="A3510">
            <v>526577</v>
          </cell>
          <cell r="B3510" t="str">
            <v>فيان شيخ موسى</v>
          </cell>
          <cell r="C3510" t="str">
            <v>أحمد</v>
          </cell>
          <cell r="D3510" t="str">
            <v>زلوخ</v>
          </cell>
          <cell r="E3510" t="str">
            <v>الثالثة</v>
          </cell>
          <cell r="F3510" t="str">
            <v/>
          </cell>
        </row>
        <row r="3511">
          <cell r="A3511">
            <v>526578</v>
          </cell>
          <cell r="B3511" t="str">
            <v>قاسم القطيش</v>
          </cell>
          <cell r="C3511" t="str">
            <v>محمد</v>
          </cell>
          <cell r="D3511" t="str">
            <v>رغد</v>
          </cell>
          <cell r="E3511" t="str">
            <v>الاولى</v>
          </cell>
          <cell r="F3511" t="str">
            <v/>
          </cell>
        </row>
        <row r="3512">
          <cell r="A3512">
            <v>526579</v>
          </cell>
          <cell r="B3512" t="str">
            <v>قمر السحلي</v>
          </cell>
          <cell r="C3512" t="str">
            <v>صلاح</v>
          </cell>
          <cell r="D3512" t="str">
            <v>سميره</v>
          </cell>
          <cell r="E3512" t="str">
            <v>الثالثة</v>
          </cell>
          <cell r="F3512" t="str">
            <v/>
          </cell>
        </row>
        <row r="3513">
          <cell r="A3513">
            <v>526580</v>
          </cell>
          <cell r="B3513" t="str">
            <v>قمر سلهب</v>
          </cell>
          <cell r="C3513" t="str">
            <v>محمد</v>
          </cell>
          <cell r="D3513" t="str">
            <v>سوسن</v>
          </cell>
          <cell r="E3513" t="str">
            <v>الثا نية</v>
          </cell>
          <cell r="F3513" t="str">
            <v/>
          </cell>
        </row>
        <row r="3514">
          <cell r="A3514">
            <v>526581</v>
          </cell>
          <cell r="B3514" t="str">
            <v>كاردينيا الدليمي</v>
          </cell>
          <cell r="C3514" t="str">
            <v>صادق</v>
          </cell>
          <cell r="D3514" t="str">
            <v>انتصار</v>
          </cell>
          <cell r="E3514" t="str">
            <v>الاولى</v>
          </cell>
          <cell r="F3514" t="str">
            <v/>
          </cell>
        </row>
        <row r="3515">
          <cell r="A3515">
            <v>526582</v>
          </cell>
          <cell r="B3515" t="str">
            <v>كفا العلي</v>
          </cell>
          <cell r="C3515" t="str">
            <v>فائق</v>
          </cell>
          <cell r="D3515" t="str">
            <v>صبريه</v>
          </cell>
          <cell r="E3515" t="str">
            <v>الثانية حديث</v>
          </cell>
          <cell r="F3515" t="str">
            <v/>
          </cell>
        </row>
        <row r="3516">
          <cell r="A3516">
            <v>526583</v>
          </cell>
          <cell r="B3516" t="str">
            <v>كنانه حلاوة</v>
          </cell>
          <cell r="C3516" t="str">
            <v>سليم</v>
          </cell>
          <cell r="D3516" t="str">
            <v>فاهيمه</v>
          </cell>
          <cell r="E3516" t="str">
            <v>الثاتية</v>
          </cell>
          <cell r="F3516" t="str">
            <v/>
          </cell>
        </row>
        <row r="3517">
          <cell r="A3517">
            <v>526584</v>
          </cell>
          <cell r="B3517" t="str">
            <v>لبابة الحاج حسن</v>
          </cell>
          <cell r="C3517" t="str">
            <v>عدنان</v>
          </cell>
          <cell r="D3517" t="str">
            <v>هالا</v>
          </cell>
          <cell r="E3517" t="str">
            <v>الثالثة حديث</v>
          </cell>
          <cell r="F3517" t="str">
            <v/>
          </cell>
        </row>
        <row r="3518">
          <cell r="A3518">
            <v>526585</v>
          </cell>
          <cell r="B3518" t="str">
            <v>لبنه عثمان</v>
          </cell>
          <cell r="C3518" t="str">
            <v>اكرم</v>
          </cell>
          <cell r="D3518" t="str">
            <v>ايمان</v>
          </cell>
          <cell r="E3518" t="str">
            <v>الثالثة</v>
          </cell>
          <cell r="F3518" t="str">
            <v/>
          </cell>
        </row>
        <row r="3519">
          <cell r="A3519">
            <v>526586</v>
          </cell>
          <cell r="B3519" t="str">
            <v>لمى ايوب</v>
          </cell>
          <cell r="C3519" t="str">
            <v>حسين</v>
          </cell>
          <cell r="D3519" t="str">
            <v>حلوة</v>
          </cell>
          <cell r="E3519" t="str">
            <v>الاولى</v>
          </cell>
          <cell r="F3519" t="str">
            <v/>
          </cell>
        </row>
        <row r="3520">
          <cell r="A3520">
            <v>526587</v>
          </cell>
          <cell r="B3520" t="str">
            <v>لميس علي</v>
          </cell>
          <cell r="C3520" t="str">
            <v>اسكندر</v>
          </cell>
          <cell r="D3520" t="str">
            <v>سهام</v>
          </cell>
          <cell r="E3520" t="str">
            <v>الثالثة</v>
          </cell>
          <cell r="F3520" t="str">
            <v/>
          </cell>
        </row>
        <row r="3521">
          <cell r="A3521">
            <v>526588</v>
          </cell>
          <cell r="B3521" t="str">
            <v>ليلى السبيني</v>
          </cell>
          <cell r="C3521" t="str">
            <v>عبد القادر</v>
          </cell>
          <cell r="D3521" t="str">
            <v>أمل</v>
          </cell>
          <cell r="E3521" t="str">
            <v>الثالثة</v>
          </cell>
          <cell r="F3521" t="str">
            <v/>
          </cell>
        </row>
        <row r="3522">
          <cell r="A3522">
            <v>526589</v>
          </cell>
          <cell r="B3522" t="str">
            <v>ليليان أبونجم</v>
          </cell>
          <cell r="C3522" t="str">
            <v xml:space="preserve">صلاح </v>
          </cell>
          <cell r="D3522" t="str">
            <v xml:space="preserve">زكيه </v>
          </cell>
          <cell r="E3522" t="str">
            <v>الثاتية</v>
          </cell>
          <cell r="F3522" t="str">
            <v/>
          </cell>
        </row>
        <row r="3523">
          <cell r="A3523">
            <v>526590</v>
          </cell>
          <cell r="B3523" t="str">
            <v>لينا اسد</v>
          </cell>
          <cell r="C3523" t="str">
            <v>بشير</v>
          </cell>
          <cell r="D3523" t="str">
            <v>وصيفه</v>
          </cell>
          <cell r="E3523" t="str">
            <v>الثالثة</v>
          </cell>
          <cell r="F3523" t="str">
            <v/>
          </cell>
        </row>
        <row r="3524">
          <cell r="A3524">
            <v>526591</v>
          </cell>
          <cell r="B3524" t="str">
            <v>لينا الجدعان</v>
          </cell>
          <cell r="C3524" t="str">
            <v>جمال</v>
          </cell>
          <cell r="D3524" t="str">
            <v>صباح</v>
          </cell>
          <cell r="E3524" t="str">
            <v>الثالثة</v>
          </cell>
          <cell r="F3524" t="str">
            <v/>
          </cell>
        </row>
        <row r="3525">
          <cell r="A3525">
            <v>526592</v>
          </cell>
          <cell r="B3525" t="str">
            <v>لينا الصالح</v>
          </cell>
          <cell r="C3525" t="str">
            <v>محمد</v>
          </cell>
          <cell r="D3525" t="str">
            <v>سعاد</v>
          </cell>
          <cell r="E3525" t="str">
            <v>الثا نية</v>
          </cell>
          <cell r="F3525" t="str">
            <v/>
          </cell>
        </row>
        <row r="3526">
          <cell r="A3526">
            <v>526593</v>
          </cell>
          <cell r="B3526" t="str">
            <v>لينا حسين</v>
          </cell>
          <cell r="C3526" t="str">
            <v>علي</v>
          </cell>
          <cell r="D3526" t="str">
            <v>ملكة</v>
          </cell>
          <cell r="E3526" t="str">
            <v>الثالثة حديث</v>
          </cell>
          <cell r="F3526" t="str">
            <v/>
          </cell>
        </row>
        <row r="3527">
          <cell r="A3527">
            <v>526594</v>
          </cell>
          <cell r="B3527" t="str">
            <v>ليندا ديبو</v>
          </cell>
          <cell r="C3527" t="str">
            <v>محمد</v>
          </cell>
          <cell r="D3527" t="str">
            <v>مطيعه</v>
          </cell>
          <cell r="E3527" t="str">
            <v>الثالثة</v>
          </cell>
          <cell r="F3527" t="str">
            <v/>
          </cell>
        </row>
        <row r="3528">
          <cell r="A3528">
            <v>526595</v>
          </cell>
          <cell r="B3528" t="str">
            <v>ماري ليز زخور</v>
          </cell>
          <cell r="C3528" t="str">
            <v>حنا</v>
          </cell>
          <cell r="D3528" t="str">
            <v>فيفيان</v>
          </cell>
          <cell r="E3528" t="str">
            <v>الثا نية</v>
          </cell>
          <cell r="F3528" t="str">
            <v/>
          </cell>
        </row>
        <row r="3529">
          <cell r="A3529">
            <v>526596</v>
          </cell>
          <cell r="B3529" t="str">
            <v>ماريا زنوبه</v>
          </cell>
          <cell r="C3529" t="str">
            <v>عمار</v>
          </cell>
          <cell r="D3529" t="str">
            <v>هدى</v>
          </cell>
          <cell r="E3529" t="str">
            <v>الثاتية</v>
          </cell>
          <cell r="F3529" t="str">
            <v/>
          </cell>
        </row>
        <row r="3530">
          <cell r="A3530">
            <v>526597</v>
          </cell>
          <cell r="B3530" t="str">
            <v>مايا المرادني</v>
          </cell>
          <cell r="C3530" t="str">
            <v>مفيد</v>
          </cell>
          <cell r="D3530" t="str">
            <v>نجاح</v>
          </cell>
          <cell r="E3530" t="str">
            <v>الثالثة</v>
          </cell>
          <cell r="F3530" t="str">
            <v/>
          </cell>
        </row>
        <row r="3531">
          <cell r="A3531">
            <v>526598</v>
          </cell>
          <cell r="B3531" t="str">
            <v>مايا علي</v>
          </cell>
          <cell r="C3531" t="str">
            <v>اكرم</v>
          </cell>
          <cell r="D3531" t="str">
            <v>ليلى</v>
          </cell>
          <cell r="E3531" t="str">
            <v>الاولى</v>
          </cell>
          <cell r="F3531" t="str">
            <v/>
          </cell>
        </row>
        <row r="3532">
          <cell r="A3532">
            <v>526599</v>
          </cell>
          <cell r="B3532" t="str">
            <v>محمد بورز</v>
          </cell>
          <cell r="C3532" t="str">
            <v>علي</v>
          </cell>
          <cell r="D3532" t="str">
            <v>نجاح</v>
          </cell>
          <cell r="E3532" t="str">
            <v>الثا نية</v>
          </cell>
          <cell r="F3532" t="str">
            <v/>
          </cell>
        </row>
        <row r="3533">
          <cell r="A3533">
            <v>526600</v>
          </cell>
          <cell r="B3533" t="str">
            <v>مرام صبيح</v>
          </cell>
          <cell r="C3533" t="str">
            <v>محمد</v>
          </cell>
          <cell r="D3533" t="str">
            <v xml:space="preserve">روضة </v>
          </cell>
          <cell r="E3533" t="str">
            <v>الثاتية</v>
          </cell>
          <cell r="F3533" t="str">
            <v/>
          </cell>
        </row>
        <row r="3534">
          <cell r="A3534">
            <v>526601</v>
          </cell>
          <cell r="B3534" t="str">
            <v>مرام فرج الزرعي</v>
          </cell>
          <cell r="C3534" t="str">
            <v>نذير</v>
          </cell>
          <cell r="D3534" t="str">
            <v>ايمان</v>
          </cell>
          <cell r="E3534" t="str">
            <v>الاولى</v>
          </cell>
          <cell r="F3534" t="str">
            <v/>
          </cell>
        </row>
        <row r="3535">
          <cell r="A3535">
            <v>526602</v>
          </cell>
          <cell r="B3535" t="str">
            <v>مرح سلوم</v>
          </cell>
          <cell r="C3535" t="str">
            <v>علي</v>
          </cell>
          <cell r="D3535" t="str">
            <v>يسرا</v>
          </cell>
          <cell r="E3535" t="str">
            <v>الاولى</v>
          </cell>
          <cell r="F3535" t="str">
            <v/>
          </cell>
        </row>
        <row r="3536">
          <cell r="A3536">
            <v>526603</v>
          </cell>
          <cell r="B3536" t="str">
            <v>مرح علي</v>
          </cell>
          <cell r="C3536" t="str">
            <v>نعمان</v>
          </cell>
          <cell r="D3536" t="str">
            <v>نعيمه</v>
          </cell>
          <cell r="E3536" t="str">
            <v>الثا نية</v>
          </cell>
          <cell r="F3536" t="str">
            <v/>
          </cell>
        </row>
        <row r="3537">
          <cell r="A3537">
            <v>526604</v>
          </cell>
          <cell r="B3537" t="str">
            <v>مرح محفوض</v>
          </cell>
          <cell r="C3537" t="str">
            <v>عبدو</v>
          </cell>
          <cell r="D3537" t="str">
            <v>عزيزه</v>
          </cell>
          <cell r="E3537" t="str">
            <v>الثالثة</v>
          </cell>
          <cell r="F3537" t="str">
            <v/>
          </cell>
        </row>
        <row r="3538">
          <cell r="A3538">
            <v>526605</v>
          </cell>
          <cell r="B3538" t="str">
            <v>مروه حمشو</v>
          </cell>
          <cell r="C3538" t="str">
            <v>مروان</v>
          </cell>
          <cell r="D3538" t="str">
            <v>هيفاء</v>
          </cell>
          <cell r="E3538" t="str">
            <v>الثالثة حديث</v>
          </cell>
          <cell r="F3538" t="str">
            <v/>
          </cell>
        </row>
        <row r="3539">
          <cell r="A3539">
            <v>526606</v>
          </cell>
          <cell r="B3539" t="str">
            <v>مروه زين الدين</v>
          </cell>
          <cell r="C3539" t="str">
            <v>ابراهيم</v>
          </cell>
          <cell r="D3539" t="str">
            <v>فايزه</v>
          </cell>
          <cell r="E3539" t="str">
            <v>الثالثة</v>
          </cell>
          <cell r="F3539" t="str">
            <v/>
          </cell>
        </row>
        <row r="3540">
          <cell r="A3540">
            <v>526607</v>
          </cell>
          <cell r="B3540" t="str">
            <v>مريانا دبول</v>
          </cell>
          <cell r="C3540" t="str">
            <v>عماد</v>
          </cell>
          <cell r="D3540" t="str">
            <v>ياسمين</v>
          </cell>
          <cell r="E3540" t="str">
            <v>الاولى</v>
          </cell>
          <cell r="F3540" t="str">
            <v/>
          </cell>
        </row>
        <row r="3541">
          <cell r="A3541">
            <v>526608</v>
          </cell>
          <cell r="B3541" t="str">
            <v>مريانا شاهين</v>
          </cell>
          <cell r="C3541" t="str">
            <v>يوسف</v>
          </cell>
          <cell r="D3541" t="str">
            <v>يسره</v>
          </cell>
          <cell r="E3541" t="str">
            <v>الثالثة</v>
          </cell>
          <cell r="F3541" t="str">
            <v/>
          </cell>
        </row>
        <row r="3542">
          <cell r="A3542">
            <v>526609</v>
          </cell>
          <cell r="B3542" t="str">
            <v>مريانا مرزا</v>
          </cell>
          <cell r="C3542" t="str">
            <v>كفاح</v>
          </cell>
          <cell r="D3542" t="str">
            <v>سلام</v>
          </cell>
          <cell r="E3542" t="str">
            <v>الاولى</v>
          </cell>
          <cell r="F3542" t="str">
            <v/>
          </cell>
        </row>
        <row r="3543">
          <cell r="A3543">
            <v>526610</v>
          </cell>
          <cell r="B3543" t="str">
            <v>مريم الرشيد</v>
          </cell>
          <cell r="C3543" t="str">
            <v>بسام</v>
          </cell>
          <cell r="D3543" t="str">
            <v>هيام</v>
          </cell>
          <cell r="E3543" t="str">
            <v>الاولى</v>
          </cell>
          <cell r="F3543" t="str">
            <v/>
          </cell>
        </row>
        <row r="3544">
          <cell r="A3544">
            <v>526611</v>
          </cell>
          <cell r="B3544" t="str">
            <v>مسره عيد</v>
          </cell>
          <cell r="C3544" t="str">
            <v>احمد</v>
          </cell>
          <cell r="D3544" t="str">
            <v>سلمى</v>
          </cell>
          <cell r="E3544" t="str">
            <v>الاولى</v>
          </cell>
          <cell r="F3544" t="str">
            <v/>
          </cell>
        </row>
        <row r="3545">
          <cell r="A3545">
            <v>526612</v>
          </cell>
          <cell r="B3545" t="str">
            <v>ملك حاج ابراهيم</v>
          </cell>
          <cell r="C3545" t="str">
            <v>معن</v>
          </cell>
          <cell r="D3545" t="str">
            <v>سحر</v>
          </cell>
          <cell r="E3545" t="str">
            <v>الاولى</v>
          </cell>
          <cell r="F3545" t="str">
            <v/>
          </cell>
        </row>
        <row r="3546">
          <cell r="A3546">
            <v>526613</v>
          </cell>
          <cell r="B3546" t="str">
            <v>ملكانا احمد</v>
          </cell>
          <cell r="C3546" t="str">
            <v>حكمت</v>
          </cell>
          <cell r="D3546" t="str">
            <v>منار</v>
          </cell>
          <cell r="E3546" t="str">
            <v>الاولى</v>
          </cell>
          <cell r="F3546" t="str">
            <v/>
          </cell>
        </row>
        <row r="3547">
          <cell r="A3547">
            <v>526614</v>
          </cell>
          <cell r="B3547" t="str">
            <v>منار الطويل</v>
          </cell>
          <cell r="C3547" t="str">
            <v>صايل</v>
          </cell>
          <cell r="D3547" t="str">
            <v>عائده</v>
          </cell>
          <cell r="E3547" t="str">
            <v>الثالثة</v>
          </cell>
          <cell r="F3547" t="str">
            <v/>
          </cell>
        </row>
        <row r="3548">
          <cell r="A3548">
            <v>526615</v>
          </cell>
          <cell r="B3548" t="str">
            <v>منال ابراهيم</v>
          </cell>
          <cell r="C3548" t="str">
            <v>ابراهيم</v>
          </cell>
          <cell r="D3548" t="str">
            <v>اميره</v>
          </cell>
          <cell r="E3548" t="str">
            <v>الثالثة</v>
          </cell>
          <cell r="F3548" t="str">
            <v/>
          </cell>
        </row>
        <row r="3549">
          <cell r="A3549">
            <v>526616</v>
          </cell>
          <cell r="B3549" t="str">
            <v>منال الحجي</v>
          </cell>
          <cell r="C3549" t="str">
            <v>احمد</v>
          </cell>
          <cell r="D3549" t="str">
            <v>فاطمة</v>
          </cell>
          <cell r="E3549" t="str">
            <v>الثالثة</v>
          </cell>
          <cell r="F3549" t="str">
            <v/>
          </cell>
        </row>
        <row r="3550">
          <cell r="A3550">
            <v>526617</v>
          </cell>
          <cell r="B3550" t="str">
            <v>منى البليلي</v>
          </cell>
          <cell r="C3550" t="str">
            <v>محمد</v>
          </cell>
          <cell r="D3550" t="str">
            <v>عائشه</v>
          </cell>
          <cell r="E3550" t="str">
            <v>الثاتية</v>
          </cell>
          <cell r="F3550" t="str">
            <v/>
          </cell>
        </row>
        <row r="3551">
          <cell r="A3551">
            <v>526618</v>
          </cell>
          <cell r="B3551" t="str">
            <v>منى الطوقي</v>
          </cell>
          <cell r="C3551" t="str">
            <v>محمد</v>
          </cell>
          <cell r="D3551" t="str">
            <v>فتحيه</v>
          </cell>
          <cell r="E3551" t="str">
            <v>الاولى</v>
          </cell>
          <cell r="F3551" t="str">
            <v/>
          </cell>
        </row>
        <row r="3552">
          <cell r="A3552">
            <v>526619</v>
          </cell>
          <cell r="B3552" t="str">
            <v>منيرة هنيدي</v>
          </cell>
          <cell r="C3552" t="str">
            <v>خالد</v>
          </cell>
          <cell r="D3552" t="str">
            <v>وفاء</v>
          </cell>
          <cell r="E3552" t="str">
            <v>الثا نية</v>
          </cell>
          <cell r="F3552" t="str">
            <v/>
          </cell>
        </row>
        <row r="3553">
          <cell r="A3553">
            <v>526620</v>
          </cell>
          <cell r="B3553" t="str">
            <v>مها اسماعيل</v>
          </cell>
          <cell r="C3553" t="str">
            <v>عبدالحميد</v>
          </cell>
          <cell r="D3553" t="str">
            <v>ظريفه</v>
          </cell>
          <cell r="E3553" t="str">
            <v>الثاتية</v>
          </cell>
          <cell r="F3553" t="str">
            <v/>
          </cell>
        </row>
        <row r="3554">
          <cell r="A3554">
            <v>526621</v>
          </cell>
          <cell r="B3554" t="str">
            <v>مها صالح</v>
          </cell>
          <cell r="C3554" t="str">
            <v>خضر</v>
          </cell>
          <cell r="D3554" t="str">
            <v>وجيهه</v>
          </cell>
          <cell r="E3554" t="str">
            <v>الثا نية</v>
          </cell>
          <cell r="F3554" t="str">
            <v/>
          </cell>
        </row>
        <row r="3555">
          <cell r="A3555">
            <v>526622</v>
          </cell>
          <cell r="B3555" t="str">
            <v>مها هنيدي</v>
          </cell>
          <cell r="C3555" t="str">
            <v>نسيب</v>
          </cell>
          <cell r="D3555" t="str">
            <v>هناء</v>
          </cell>
          <cell r="E3555" t="str">
            <v>الاولى</v>
          </cell>
          <cell r="F3555" t="str">
            <v/>
          </cell>
        </row>
        <row r="3556">
          <cell r="A3556">
            <v>526623</v>
          </cell>
          <cell r="B3556" t="str">
            <v>مي الطباع</v>
          </cell>
          <cell r="C3556" t="str">
            <v>محمد امجد</v>
          </cell>
          <cell r="D3556" t="str">
            <v>هنادي</v>
          </cell>
          <cell r="E3556" t="str">
            <v>الثاتية</v>
          </cell>
          <cell r="F3556" t="str">
            <v/>
          </cell>
        </row>
        <row r="3557">
          <cell r="A3557">
            <v>526624</v>
          </cell>
          <cell r="B3557" t="str">
            <v>مي ديوب</v>
          </cell>
          <cell r="C3557" t="str">
            <v>علي</v>
          </cell>
          <cell r="D3557" t="str">
            <v>جهينه</v>
          </cell>
          <cell r="E3557" t="str">
            <v>الاولى</v>
          </cell>
          <cell r="F3557" t="str">
            <v/>
          </cell>
        </row>
        <row r="3558">
          <cell r="A3558">
            <v>526625</v>
          </cell>
          <cell r="B3558" t="str">
            <v>مي صهيوني</v>
          </cell>
          <cell r="C3558" t="str">
            <v>محسن</v>
          </cell>
          <cell r="D3558" t="str">
            <v>هدى</v>
          </cell>
          <cell r="E3558" t="str">
            <v>الثالثة حديث</v>
          </cell>
          <cell r="F3558" t="str">
            <v/>
          </cell>
        </row>
        <row r="3559">
          <cell r="A3559">
            <v>526626</v>
          </cell>
          <cell r="B3559" t="str">
            <v>مي غزاله</v>
          </cell>
          <cell r="C3559" t="str">
            <v>فارس</v>
          </cell>
          <cell r="D3559" t="str">
            <v>هناء</v>
          </cell>
          <cell r="E3559" t="str">
            <v>الثالثة</v>
          </cell>
          <cell r="F3559" t="str">
            <v/>
          </cell>
        </row>
        <row r="3560">
          <cell r="A3560">
            <v>526627</v>
          </cell>
          <cell r="B3560" t="str">
            <v>مي قداحة</v>
          </cell>
          <cell r="C3560" t="str">
            <v>احمد</v>
          </cell>
          <cell r="D3560" t="str">
            <v>زلفا</v>
          </cell>
          <cell r="E3560" t="str">
            <v>الاولى</v>
          </cell>
          <cell r="F3560" t="str">
            <v/>
          </cell>
        </row>
        <row r="3561">
          <cell r="A3561">
            <v>526628</v>
          </cell>
          <cell r="B3561" t="str">
            <v>مياده غياض</v>
          </cell>
          <cell r="C3561" t="str">
            <v>ذيب</v>
          </cell>
          <cell r="D3561" t="str">
            <v>نوره</v>
          </cell>
          <cell r="E3561" t="str">
            <v>الثاتية</v>
          </cell>
          <cell r="F3561" t="str">
            <v/>
          </cell>
        </row>
        <row r="3562">
          <cell r="A3562">
            <v>526629</v>
          </cell>
          <cell r="B3562" t="str">
            <v>ميس الفياض</v>
          </cell>
          <cell r="C3562" t="str">
            <v>حافظ</v>
          </cell>
          <cell r="D3562" t="str">
            <v>جميله</v>
          </cell>
          <cell r="E3562" t="str">
            <v>الثالثة</v>
          </cell>
          <cell r="F3562" t="str">
            <v/>
          </cell>
        </row>
        <row r="3563">
          <cell r="A3563">
            <v>526630</v>
          </cell>
          <cell r="B3563" t="str">
            <v>ميس حميدان</v>
          </cell>
          <cell r="C3563" t="str">
            <v>محي الدين</v>
          </cell>
          <cell r="D3563" t="str">
            <v>سهام</v>
          </cell>
          <cell r="E3563" t="str">
            <v>الاولى</v>
          </cell>
          <cell r="F3563" t="str">
            <v/>
          </cell>
        </row>
        <row r="3564">
          <cell r="A3564">
            <v>526631</v>
          </cell>
          <cell r="B3564" t="str">
            <v>ميس منصور</v>
          </cell>
          <cell r="C3564" t="str">
            <v>محمد</v>
          </cell>
          <cell r="D3564" t="str">
            <v>نبيله</v>
          </cell>
          <cell r="E3564" t="str">
            <v>الثالثة</v>
          </cell>
          <cell r="F3564" t="str">
            <v/>
          </cell>
        </row>
        <row r="3565">
          <cell r="A3565">
            <v>526632</v>
          </cell>
          <cell r="B3565" t="str">
            <v>ميساء عبدالرزاق</v>
          </cell>
          <cell r="C3565" t="str">
            <v>احمد</v>
          </cell>
          <cell r="D3565" t="str">
            <v>زائدة</v>
          </cell>
          <cell r="E3565" t="str">
            <v>الثاتية</v>
          </cell>
          <cell r="F3565" t="str">
            <v/>
          </cell>
        </row>
        <row r="3566">
          <cell r="A3566">
            <v>526633</v>
          </cell>
          <cell r="B3566" t="str">
            <v>ميساء عثمان</v>
          </cell>
          <cell r="C3566" t="str">
            <v>حسن</v>
          </cell>
          <cell r="D3566" t="str">
            <v>مسيلا</v>
          </cell>
          <cell r="E3566" t="str">
            <v>الثالثة</v>
          </cell>
          <cell r="F3566" t="str">
            <v/>
          </cell>
        </row>
        <row r="3567">
          <cell r="A3567">
            <v>526634</v>
          </cell>
          <cell r="B3567" t="str">
            <v>ميسون ابوذياب</v>
          </cell>
          <cell r="C3567" t="str">
            <v>عارف</v>
          </cell>
          <cell r="D3567" t="str">
            <v>امية</v>
          </cell>
          <cell r="E3567" t="str">
            <v>الثالثة</v>
          </cell>
          <cell r="F3567" t="str">
            <v/>
          </cell>
        </row>
        <row r="3568">
          <cell r="A3568">
            <v>526635</v>
          </cell>
          <cell r="B3568" t="str">
            <v>ميسون النمير</v>
          </cell>
          <cell r="C3568" t="str">
            <v>اجود</v>
          </cell>
          <cell r="D3568" t="str">
            <v>رسمية</v>
          </cell>
          <cell r="E3568" t="str">
            <v>الثالثة</v>
          </cell>
          <cell r="F3568" t="str">
            <v/>
          </cell>
        </row>
        <row r="3569">
          <cell r="A3569">
            <v>526636</v>
          </cell>
          <cell r="B3569" t="str">
            <v>ناهد ابراهيم</v>
          </cell>
          <cell r="C3569" t="str">
            <v>داوود</v>
          </cell>
          <cell r="D3569" t="str">
            <v>منى</v>
          </cell>
          <cell r="E3569" t="str">
            <v>الثا نية</v>
          </cell>
          <cell r="F3569" t="str">
            <v/>
          </cell>
        </row>
        <row r="3570">
          <cell r="A3570">
            <v>526637</v>
          </cell>
          <cell r="B3570" t="str">
            <v>ناهد محمد</v>
          </cell>
          <cell r="C3570" t="str">
            <v>فيصل</v>
          </cell>
          <cell r="D3570" t="str">
            <v>امينه</v>
          </cell>
          <cell r="E3570" t="str">
            <v>الاولى</v>
          </cell>
          <cell r="F3570" t="str">
            <v/>
          </cell>
        </row>
        <row r="3571">
          <cell r="A3571">
            <v>526638</v>
          </cell>
          <cell r="B3571" t="str">
            <v>ناهي وسوف</v>
          </cell>
          <cell r="C3571" t="str">
            <v>يونس</v>
          </cell>
          <cell r="D3571" t="str">
            <v>زاهيه</v>
          </cell>
          <cell r="E3571" t="str">
            <v>الثا نية</v>
          </cell>
          <cell r="F3571" t="str">
            <v/>
          </cell>
        </row>
        <row r="3572">
          <cell r="A3572">
            <v>526639</v>
          </cell>
          <cell r="B3572" t="str">
            <v>نبال فندي</v>
          </cell>
          <cell r="C3572" t="str">
            <v>محمد</v>
          </cell>
          <cell r="D3572" t="str">
            <v>لينا</v>
          </cell>
          <cell r="E3572" t="str">
            <v>الثالثة</v>
          </cell>
          <cell r="F3572" t="str">
            <v/>
          </cell>
        </row>
        <row r="3573">
          <cell r="A3573">
            <v>526640</v>
          </cell>
          <cell r="B3573" t="str">
            <v>نجاة اسماعيل</v>
          </cell>
          <cell r="C3573" t="str">
            <v>عبد اللطيف</v>
          </cell>
          <cell r="D3573" t="str">
            <v>مريم</v>
          </cell>
          <cell r="E3573" t="str">
            <v>الاولى</v>
          </cell>
          <cell r="F3573" t="str">
            <v/>
          </cell>
        </row>
        <row r="3574">
          <cell r="A3574">
            <v>526641</v>
          </cell>
          <cell r="B3574" t="str">
            <v>نجاة الخطيب</v>
          </cell>
          <cell r="C3574" t="str">
            <v>رامز</v>
          </cell>
          <cell r="D3574" t="str">
            <v>امال</v>
          </cell>
          <cell r="E3574" t="str">
            <v>الثالثة</v>
          </cell>
          <cell r="F3574" t="str">
            <v/>
          </cell>
        </row>
        <row r="3575">
          <cell r="A3575">
            <v>526642</v>
          </cell>
          <cell r="B3575" t="str">
            <v>نجوان العيزوقي</v>
          </cell>
          <cell r="C3575" t="str">
            <v>حسين</v>
          </cell>
          <cell r="D3575" t="str">
            <v>هيفاء</v>
          </cell>
          <cell r="E3575" t="str">
            <v>الاولى</v>
          </cell>
          <cell r="F3575" t="str">
            <v/>
          </cell>
        </row>
        <row r="3576">
          <cell r="A3576">
            <v>526643</v>
          </cell>
          <cell r="B3576" t="str">
            <v>نجوى محمد</v>
          </cell>
          <cell r="C3576" t="str">
            <v>سليمان</v>
          </cell>
          <cell r="D3576" t="str">
            <v>يسرى</v>
          </cell>
          <cell r="E3576" t="str">
            <v>الاولى</v>
          </cell>
          <cell r="F3576" t="str">
            <v/>
          </cell>
        </row>
        <row r="3577">
          <cell r="A3577">
            <v>526644</v>
          </cell>
          <cell r="B3577" t="str">
            <v>نرجس المحمود</v>
          </cell>
          <cell r="C3577" t="str">
            <v>مصطفى</v>
          </cell>
          <cell r="D3577" t="str">
            <v>هدى</v>
          </cell>
          <cell r="E3577" t="str">
            <v>الاولى</v>
          </cell>
          <cell r="F3577" t="str">
            <v/>
          </cell>
        </row>
        <row r="3578">
          <cell r="A3578">
            <v>526645</v>
          </cell>
          <cell r="B3578" t="str">
            <v>نسرين الصواف</v>
          </cell>
          <cell r="C3578" t="str">
            <v>محمد شاكر</v>
          </cell>
          <cell r="D3578" t="str">
            <v>صباح</v>
          </cell>
          <cell r="E3578" t="str">
            <v>الثاتية</v>
          </cell>
          <cell r="F3578" t="str">
            <v/>
          </cell>
        </row>
        <row r="3579">
          <cell r="A3579">
            <v>526646</v>
          </cell>
          <cell r="B3579" t="str">
            <v>نسرين حلبي</v>
          </cell>
          <cell r="C3579" t="str">
            <v>مأمون</v>
          </cell>
          <cell r="D3579" t="str">
            <v>عطاف</v>
          </cell>
          <cell r="E3579" t="str">
            <v>الاولى</v>
          </cell>
          <cell r="F3579" t="str">
            <v/>
          </cell>
        </row>
        <row r="3580">
          <cell r="A3580">
            <v>526647</v>
          </cell>
          <cell r="B3580" t="str">
            <v>نسرين منزلجي</v>
          </cell>
          <cell r="C3580" t="str">
            <v>منير</v>
          </cell>
          <cell r="D3580" t="str">
            <v>سوسن</v>
          </cell>
          <cell r="E3580" t="str">
            <v>الثاتية</v>
          </cell>
          <cell r="F3580" t="str">
            <v/>
          </cell>
        </row>
        <row r="3581">
          <cell r="A3581">
            <v>526648</v>
          </cell>
          <cell r="B3581" t="str">
            <v>نعمت نكاره</v>
          </cell>
          <cell r="C3581" t="str">
            <v>نسيم</v>
          </cell>
          <cell r="D3581" t="str">
            <v>عائشه</v>
          </cell>
          <cell r="E3581" t="str">
            <v>الثالثة</v>
          </cell>
          <cell r="F3581" t="str">
            <v/>
          </cell>
        </row>
        <row r="3582">
          <cell r="A3582">
            <v>526649</v>
          </cell>
          <cell r="B3582" t="str">
            <v>نعمه الهايس</v>
          </cell>
          <cell r="C3582" t="str">
            <v>ايوب</v>
          </cell>
          <cell r="D3582" t="str">
            <v>مها</v>
          </cell>
          <cell r="E3582" t="str">
            <v>الثاتية</v>
          </cell>
          <cell r="F3582" t="str">
            <v/>
          </cell>
        </row>
        <row r="3583">
          <cell r="A3583">
            <v>526650</v>
          </cell>
          <cell r="B3583" t="str">
            <v>نعمه سن</v>
          </cell>
          <cell r="C3583" t="str">
            <v>خالد</v>
          </cell>
          <cell r="D3583" t="str">
            <v>جمانه</v>
          </cell>
          <cell r="E3583" t="str">
            <v>الاولى</v>
          </cell>
          <cell r="F3583" t="str">
            <v/>
          </cell>
        </row>
        <row r="3584">
          <cell r="A3584">
            <v>526651</v>
          </cell>
          <cell r="B3584" t="str">
            <v>نهى الخطيب</v>
          </cell>
          <cell r="C3584" t="str">
            <v>عصام</v>
          </cell>
          <cell r="D3584" t="str">
            <v>ليندا</v>
          </cell>
          <cell r="E3584" t="str">
            <v>الثا نية</v>
          </cell>
          <cell r="F3584" t="str">
            <v/>
          </cell>
        </row>
        <row r="3585">
          <cell r="A3585">
            <v>526652</v>
          </cell>
          <cell r="B3585" t="str">
            <v>نهى مسلم</v>
          </cell>
          <cell r="C3585" t="str">
            <v>احمد</v>
          </cell>
          <cell r="D3585" t="str">
            <v>سميحه</v>
          </cell>
          <cell r="E3585" t="str">
            <v>الاولى</v>
          </cell>
          <cell r="F3585" t="str">
            <v/>
          </cell>
        </row>
        <row r="3586">
          <cell r="A3586">
            <v>526653</v>
          </cell>
          <cell r="B3586" t="str">
            <v>نوار شيخ أحمد</v>
          </cell>
          <cell r="C3586" t="str">
            <v>محمود</v>
          </cell>
          <cell r="D3586" t="str">
            <v>منى</v>
          </cell>
          <cell r="E3586" t="str">
            <v>الثا نية</v>
          </cell>
          <cell r="F3586" t="str">
            <v/>
          </cell>
        </row>
        <row r="3587">
          <cell r="A3587">
            <v>526654</v>
          </cell>
          <cell r="B3587" t="str">
            <v>نور الخليل</v>
          </cell>
          <cell r="C3587" t="str">
            <v>محمد حسان</v>
          </cell>
          <cell r="D3587" t="str">
            <v>عطاف</v>
          </cell>
          <cell r="E3587" t="str">
            <v>الثاتية</v>
          </cell>
          <cell r="F3587" t="str">
            <v/>
          </cell>
        </row>
        <row r="3588">
          <cell r="A3588">
            <v>526655</v>
          </cell>
          <cell r="B3588" t="str">
            <v>نور السيوفي</v>
          </cell>
          <cell r="C3588" t="str">
            <v>محمدبشير</v>
          </cell>
          <cell r="D3588" t="str">
            <v>ندى</v>
          </cell>
          <cell r="E3588" t="str">
            <v>الاولى</v>
          </cell>
          <cell r="F3588" t="str">
            <v/>
          </cell>
        </row>
        <row r="3589">
          <cell r="A3589">
            <v>526656</v>
          </cell>
          <cell r="B3589" t="str">
            <v>نور الملاح</v>
          </cell>
          <cell r="C3589" t="str">
            <v>عبدالستار</v>
          </cell>
          <cell r="D3589" t="str">
            <v>ثناء</v>
          </cell>
          <cell r="E3589" t="str">
            <v>الثالثة</v>
          </cell>
          <cell r="F3589" t="str">
            <v/>
          </cell>
        </row>
        <row r="3590">
          <cell r="A3590">
            <v>526657</v>
          </cell>
          <cell r="B3590" t="str">
            <v>نور الياسين</v>
          </cell>
          <cell r="C3590" t="str">
            <v>ناصر</v>
          </cell>
          <cell r="D3590" t="str">
            <v>فردوس</v>
          </cell>
          <cell r="E3590" t="str">
            <v>الاولى</v>
          </cell>
          <cell r="F3590" t="str">
            <v/>
          </cell>
        </row>
        <row r="3591">
          <cell r="A3591">
            <v>526658</v>
          </cell>
          <cell r="B3591" t="str">
            <v>نور باكير</v>
          </cell>
          <cell r="C3591" t="str">
            <v>مازن</v>
          </cell>
          <cell r="D3591" t="str">
            <v>مها</v>
          </cell>
          <cell r="E3591" t="str">
            <v>الثاتية</v>
          </cell>
          <cell r="F3591" t="str">
            <v/>
          </cell>
        </row>
        <row r="3592">
          <cell r="A3592">
            <v>526659</v>
          </cell>
          <cell r="B3592" t="str">
            <v>نور بوشي</v>
          </cell>
          <cell r="C3592" t="str">
            <v>وفيق</v>
          </cell>
          <cell r="D3592" t="str">
            <v>امل</v>
          </cell>
          <cell r="E3592" t="str">
            <v>الاولى</v>
          </cell>
          <cell r="F3592" t="str">
            <v/>
          </cell>
        </row>
        <row r="3593">
          <cell r="A3593">
            <v>526660</v>
          </cell>
          <cell r="B3593" t="str">
            <v>نور خدام الجامع</v>
          </cell>
          <cell r="C3593" t="str">
            <v>موفق</v>
          </cell>
          <cell r="D3593" t="str">
            <v>ميادة</v>
          </cell>
          <cell r="E3593" t="str">
            <v>الاولى</v>
          </cell>
          <cell r="F3593" t="str">
            <v/>
          </cell>
        </row>
        <row r="3594">
          <cell r="A3594">
            <v>526661</v>
          </cell>
          <cell r="B3594" t="str">
            <v>نور شاوي</v>
          </cell>
          <cell r="C3594" t="str">
            <v>نقولا</v>
          </cell>
          <cell r="D3594" t="str">
            <v>دوله</v>
          </cell>
          <cell r="E3594" t="str">
            <v>الثا نية</v>
          </cell>
          <cell r="F3594" t="str">
            <v/>
          </cell>
        </row>
        <row r="3595">
          <cell r="A3595">
            <v>526662</v>
          </cell>
          <cell r="B3595" t="str">
            <v>نور شعبان</v>
          </cell>
          <cell r="C3595" t="str">
            <v>صالح</v>
          </cell>
          <cell r="D3595" t="str">
            <v>ابتسام</v>
          </cell>
          <cell r="E3595" t="str">
            <v>الثا نية</v>
          </cell>
          <cell r="F3595" t="str">
            <v/>
          </cell>
        </row>
        <row r="3596">
          <cell r="A3596">
            <v>526663</v>
          </cell>
          <cell r="B3596" t="str">
            <v>نور عطايا</v>
          </cell>
          <cell r="C3596" t="str">
            <v>محمدثائر</v>
          </cell>
          <cell r="D3596" t="str">
            <v>سلمى</v>
          </cell>
          <cell r="E3596" t="str">
            <v>الاولى</v>
          </cell>
          <cell r="F3596" t="str">
            <v/>
          </cell>
        </row>
        <row r="3597">
          <cell r="A3597">
            <v>526664</v>
          </cell>
          <cell r="B3597" t="str">
            <v>نور محجوب</v>
          </cell>
          <cell r="C3597" t="str">
            <v>محمدبشار</v>
          </cell>
          <cell r="D3597" t="str">
            <v>سوسن</v>
          </cell>
          <cell r="E3597" t="str">
            <v>الاولى</v>
          </cell>
          <cell r="F3597" t="str">
            <v/>
          </cell>
        </row>
        <row r="3598">
          <cell r="A3598">
            <v>526665</v>
          </cell>
          <cell r="B3598" t="str">
            <v>نور مراد</v>
          </cell>
          <cell r="C3598" t="str">
            <v>عزات</v>
          </cell>
          <cell r="D3598" t="str">
            <v>ميساء</v>
          </cell>
          <cell r="E3598" t="str">
            <v>الاولى</v>
          </cell>
          <cell r="F3598" t="str">
            <v/>
          </cell>
        </row>
        <row r="3599">
          <cell r="A3599">
            <v>526666</v>
          </cell>
          <cell r="B3599" t="str">
            <v>نور مسعود</v>
          </cell>
          <cell r="C3599" t="str">
            <v>سليمان</v>
          </cell>
          <cell r="D3599" t="str">
            <v>سلوى</v>
          </cell>
          <cell r="E3599" t="str">
            <v>الاولى</v>
          </cell>
          <cell r="F3599" t="str">
            <v/>
          </cell>
        </row>
        <row r="3600">
          <cell r="A3600">
            <v>526667</v>
          </cell>
          <cell r="B3600" t="str">
            <v>نور مطر</v>
          </cell>
          <cell r="C3600" t="str">
            <v>عبدالله</v>
          </cell>
          <cell r="D3600" t="str">
            <v>فاطمه</v>
          </cell>
          <cell r="E3600" t="str">
            <v>الثالثة</v>
          </cell>
          <cell r="F3600" t="str">
            <v/>
          </cell>
        </row>
        <row r="3601">
          <cell r="A3601">
            <v>526668</v>
          </cell>
          <cell r="B3601" t="str">
            <v>نورا الرجوله</v>
          </cell>
          <cell r="C3601" t="str">
            <v>محمد</v>
          </cell>
          <cell r="D3601" t="str">
            <v>ليلى</v>
          </cell>
          <cell r="E3601" t="str">
            <v>الثالثة</v>
          </cell>
          <cell r="F3601" t="str">
            <v/>
          </cell>
        </row>
        <row r="3602">
          <cell r="A3602">
            <v>526669</v>
          </cell>
          <cell r="B3602" t="str">
            <v>نورا سكريه</v>
          </cell>
          <cell r="C3602" t="str">
            <v>عيسى</v>
          </cell>
          <cell r="D3602" t="str">
            <v>زكيه</v>
          </cell>
          <cell r="E3602" t="str">
            <v>الثاتية</v>
          </cell>
          <cell r="F3602" t="str">
            <v/>
          </cell>
        </row>
        <row r="3603">
          <cell r="A3603">
            <v>526670</v>
          </cell>
          <cell r="B3603" t="str">
            <v>نورا كيروان</v>
          </cell>
          <cell r="C3603" t="str">
            <v>مروان</v>
          </cell>
          <cell r="D3603" t="str">
            <v>عبير</v>
          </cell>
          <cell r="E3603" t="str">
            <v>الثا نية</v>
          </cell>
          <cell r="F3603" t="str">
            <v/>
          </cell>
        </row>
        <row r="3604">
          <cell r="A3604">
            <v>526671</v>
          </cell>
          <cell r="B3604" t="str">
            <v>نوره شريفة</v>
          </cell>
          <cell r="C3604" t="str">
            <v>سمير</v>
          </cell>
          <cell r="D3604" t="str">
            <v>غاده</v>
          </cell>
          <cell r="E3604" t="str">
            <v>الاولى</v>
          </cell>
          <cell r="F3604" t="str">
            <v/>
          </cell>
        </row>
        <row r="3605">
          <cell r="A3605">
            <v>526672</v>
          </cell>
          <cell r="B3605" t="str">
            <v>نوره هلال</v>
          </cell>
          <cell r="C3605" t="str">
            <v>عبدالعزيز</v>
          </cell>
          <cell r="D3605" t="str">
            <v>هناء</v>
          </cell>
          <cell r="E3605" t="str">
            <v>الثا نية</v>
          </cell>
          <cell r="F3605" t="str">
            <v/>
          </cell>
        </row>
        <row r="3606">
          <cell r="A3606">
            <v>526673</v>
          </cell>
          <cell r="B3606" t="str">
            <v>نيرمين بدره</v>
          </cell>
          <cell r="C3606" t="str">
            <v>سلمان</v>
          </cell>
          <cell r="D3606" t="str">
            <v>هتاف</v>
          </cell>
          <cell r="E3606" t="str">
            <v>الثاتية</v>
          </cell>
          <cell r="F3606" t="str">
            <v/>
          </cell>
        </row>
        <row r="3607">
          <cell r="A3607">
            <v>526674</v>
          </cell>
          <cell r="B3607" t="str">
            <v>نيرمين خلوف</v>
          </cell>
          <cell r="C3607" t="str">
            <v>عدنان</v>
          </cell>
          <cell r="D3607" t="str">
            <v>نعيمه</v>
          </cell>
          <cell r="E3607" t="str">
            <v>الاولى</v>
          </cell>
          <cell r="F3607" t="str">
            <v/>
          </cell>
        </row>
        <row r="3608">
          <cell r="A3608">
            <v>526675</v>
          </cell>
          <cell r="B3608" t="str">
            <v>نيروز ابو رسلان</v>
          </cell>
          <cell r="C3608" t="str">
            <v>غالب</v>
          </cell>
          <cell r="D3608" t="str">
            <v>زبيده</v>
          </cell>
          <cell r="E3608" t="str">
            <v>الاولى</v>
          </cell>
          <cell r="F3608" t="str">
            <v/>
          </cell>
        </row>
        <row r="3609">
          <cell r="A3609">
            <v>526676</v>
          </cell>
          <cell r="B3609" t="str">
            <v>هاديا زينيه</v>
          </cell>
          <cell r="C3609" t="str">
            <v>احمدحسام الدين</v>
          </cell>
          <cell r="D3609" t="str">
            <v>نهوه</v>
          </cell>
          <cell r="E3609" t="str">
            <v>الاولى</v>
          </cell>
          <cell r="F3609" t="str">
            <v/>
          </cell>
        </row>
        <row r="3610">
          <cell r="A3610">
            <v>526677</v>
          </cell>
          <cell r="B3610" t="str">
            <v>هاديه العصمان</v>
          </cell>
          <cell r="C3610" t="str">
            <v>علي</v>
          </cell>
          <cell r="D3610" t="str">
            <v>صباح</v>
          </cell>
          <cell r="E3610" t="str">
            <v>الثا نية</v>
          </cell>
          <cell r="F3610" t="str">
            <v/>
          </cell>
        </row>
        <row r="3611">
          <cell r="A3611">
            <v>526678</v>
          </cell>
          <cell r="B3611" t="str">
            <v>هبا الحلقي</v>
          </cell>
          <cell r="C3611" t="str">
            <v>ناصر</v>
          </cell>
          <cell r="D3611" t="str">
            <v>ناديا</v>
          </cell>
          <cell r="E3611" t="str">
            <v>الثالثة</v>
          </cell>
          <cell r="F3611" t="str">
            <v/>
          </cell>
        </row>
        <row r="3612">
          <cell r="A3612">
            <v>526679</v>
          </cell>
          <cell r="B3612" t="str">
            <v>هبه ابراهيم</v>
          </cell>
          <cell r="C3612" t="str">
            <v>محمود</v>
          </cell>
          <cell r="D3612" t="str">
            <v>دلال</v>
          </cell>
          <cell r="E3612" t="str">
            <v>الثالثة</v>
          </cell>
          <cell r="F3612" t="str">
            <v/>
          </cell>
        </row>
        <row r="3613">
          <cell r="A3613">
            <v>526680</v>
          </cell>
          <cell r="B3613" t="str">
            <v>هبه التوت</v>
          </cell>
          <cell r="C3613" t="str">
            <v>خالد</v>
          </cell>
          <cell r="D3613" t="str">
            <v>منا</v>
          </cell>
          <cell r="E3613" t="str">
            <v>الثاتية</v>
          </cell>
          <cell r="F3613" t="str">
            <v/>
          </cell>
        </row>
        <row r="3614">
          <cell r="A3614">
            <v>526681</v>
          </cell>
          <cell r="B3614" t="str">
            <v>هبه الله العبيد</v>
          </cell>
          <cell r="C3614" t="str">
            <v>ابراهيم</v>
          </cell>
          <cell r="D3614" t="str">
            <v>فوزية</v>
          </cell>
          <cell r="E3614" t="str">
            <v>الاولى</v>
          </cell>
          <cell r="F3614" t="str">
            <v/>
          </cell>
        </row>
        <row r="3615">
          <cell r="A3615">
            <v>526682</v>
          </cell>
          <cell r="B3615" t="str">
            <v>هبه سعيد</v>
          </cell>
          <cell r="C3615" t="str">
            <v>أسامه</v>
          </cell>
          <cell r="D3615" t="str">
            <v>نارمان</v>
          </cell>
          <cell r="E3615" t="str">
            <v>الاولى</v>
          </cell>
          <cell r="F3615" t="str">
            <v/>
          </cell>
        </row>
        <row r="3616">
          <cell r="A3616">
            <v>526683</v>
          </cell>
          <cell r="B3616" t="str">
            <v>هدى بكري</v>
          </cell>
          <cell r="C3616" t="str">
            <v>عبده</v>
          </cell>
          <cell r="D3616" t="str">
            <v>مريم</v>
          </cell>
          <cell r="E3616" t="str">
            <v>الاولى</v>
          </cell>
          <cell r="F3616" t="str">
            <v/>
          </cell>
        </row>
        <row r="3617">
          <cell r="A3617">
            <v>526684</v>
          </cell>
          <cell r="B3617" t="str">
            <v>هدى صادق</v>
          </cell>
          <cell r="C3617" t="str">
            <v>فيصل</v>
          </cell>
          <cell r="D3617" t="str">
            <v>أمل</v>
          </cell>
          <cell r="E3617" t="str">
            <v>الثالثة</v>
          </cell>
          <cell r="F3617" t="str">
            <v/>
          </cell>
        </row>
        <row r="3618">
          <cell r="A3618">
            <v>526685</v>
          </cell>
          <cell r="B3618" t="str">
            <v>هديل الاصفر</v>
          </cell>
          <cell r="C3618" t="str">
            <v>عبدالرزاق</v>
          </cell>
          <cell r="D3618" t="str">
            <v>سلوى</v>
          </cell>
          <cell r="E3618" t="str">
            <v>الثالثة</v>
          </cell>
          <cell r="F3618" t="str">
            <v/>
          </cell>
        </row>
        <row r="3619">
          <cell r="A3619">
            <v>526686</v>
          </cell>
          <cell r="B3619" t="str">
            <v>هديل الحمام</v>
          </cell>
          <cell r="C3619" t="str">
            <v>نور الدين</v>
          </cell>
          <cell r="D3619" t="str">
            <v>هند</v>
          </cell>
          <cell r="E3619" t="str">
            <v>الاولى</v>
          </cell>
          <cell r="F3619" t="str">
            <v/>
          </cell>
        </row>
        <row r="3620">
          <cell r="A3620">
            <v>526687</v>
          </cell>
          <cell r="B3620" t="str">
            <v>هديل العطرات</v>
          </cell>
          <cell r="C3620" t="str">
            <v>رضوان</v>
          </cell>
          <cell r="D3620" t="str">
            <v>ناجيه</v>
          </cell>
          <cell r="E3620" t="str">
            <v>الاولى</v>
          </cell>
          <cell r="F3620" t="str">
            <v/>
          </cell>
        </row>
        <row r="3621">
          <cell r="A3621">
            <v>526688</v>
          </cell>
          <cell r="B3621" t="str">
            <v>هديل العفنان</v>
          </cell>
          <cell r="C3621" t="str">
            <v>فيصل</v>
          </cell>
          <cell r="D3621" t="str">
            <v>ثريا</v>
          </cell>
          <cell r="E3621" t="str">
            <v>الثالثة</v>
          </cell>
          <cell r="F3621" t="str">
            <v/>
          </cell>
        </row>
        <row r="3622">
          <cell r="A3622">
            <v>526689</v>
          </cell>
          <cell r="B3622" t="str">
            <v>هديل اللباد</v>
          </cell>
          <cell r="C3622" t="str">
            <v>نايف</v>
          </cell>
          <cell r="D3622" t="str">
            <v>فاطمه</v>
          </cell>
          <cell r="E3622" t="str">
            <v>الاولى</v>
          </cell>
          <cell r="F3622" t="str">
            <v/>
          </cell>
        </row>
        <row r="3623">
          <cell r="A3623">
            <v>526690</v>
          </cell>
          <cell r="B3623" t="str">
            <v>هديه القالش</v>
          </cell>
          <cell r="C3623" t="str">
            <v>ذكوان</v>
          </cell>
          <cell r="D3623" t="str">
            <v>ربيعه</v>
          </cell>
          <cell r="E3623" t="str">
            <v>الاولى</v>
          </cell>
          <cell r="F3623" t="str">
            <v/>
          </cell>
        </row>
        <row r="3624">
          <cell r="A3624">
            <v>526691</v>
          </cell>
          <cell r="B3624" t="str">
            <v>هلا عليشه</v>
          </cell>
          <cell r="C3624" t="str">
            <v>غسان</v>
          </cell>
          <cell r="D3624" t="str">
            <v>كوثر</v>
          </cell>
          <cell r="E3624" t="str">
            <v>الثالثة</v>
          </cell>
          <cell r="F3624" t="str">
            <v/>
          </cell>
        </row>
        <row r="3625">
          <cell r="A3625">
            <v>526692</v>
          </cell>
          <cell r="B3625" t="str">
            <v>همسه مرشد</v>
          </cell>
          <cell r="C3625" t="str">
            <v>بسام</v>
          </cell>
          <cell r="D3625" t="str">
            <v>سمرا</v>
          </cell>
          <cell r="E3625" t="str">
            <v>الثالثة</v>
          </cell>
          <cell r="F3625" t="str">
            <v/>
          </cell>
        </row>
        <row r="3626">
          <cell r="A3626">
            <v>526693</v>
          </cell>
          <cell r="B3626" t="str">
            <v>هناء الفحل</v>
          </cell>
          <cell r="C3626" t="str">
            <v>جميل</v>
          </cell>
          <cell r="D3626" t="str">
            <v>زينب</v>
          </cell>
          <cell r="E3626" t="str">
            <v>الاولى</v>
          </cell>
          <cell r="F3626" t="str">
            <v/>
          </cell>
        </row>
        <row r="3627">
          <cell r="A3627">
            <v>526694</v>
          </cell>
          <cell r="B3627" t="str">
            <v>هناء هزيمه</v>
          </cell>
          <cell r="C3627" t="str">
            <v>ابراهيم</v>
          </cell>
          <cell r="D3627" t="str">
            <v>فاطمه</v>
          </cell>
          <cell r="E3627" t="str">
            <v>الاولى</v>
          </cell>
          <cell r="F3627" t="str">
            <v/>
          </cell>
        </row>
        <row r="3628">
          <cell r="A3628">
            <v>526695</v>
          </cell>
          <cell r="B3628" t="str">
            <v>هنادي بعيره</v>
          </cell>
          <cell r="C3628" t="str">
            <v>شيباني</v>
          </cell>
          <cell r="D3628" t="str">
            <v>أمل</v>
          </cell>
          <cell r="E3628" t="str">
            <v>الثالثة</v>
          </cell>
          <cell r="F3628" t="str">
            <v/>
          </cell>
        </row>
        <row r="3629">
          <cell r="A3629">
            <v>526696</v>
          </cell>
          <cell r="B3629" t="str">
            <v>هنادي صابر</v>
          </cell>
          <cell r="C3629" t="str">
            <v>ياسين</v>
          </cell>
          <cell r="D3629" t="str">
            <v>ندى</v>
          </cell>
          <cell r="E3629" t="str">
            <v>الثا نية</v>
          </cell>
          <cell r="F3629" t="str">
            <v/>
          </cell>
        </row>
        <row r="3630">
          <cell r="A3630">
            <v>526697</v>
          </cell>
          <cell r="B3630" t="str">
            <v>هيا حسين</v>
          </cell>
          <cell r="C3630" t="str">
            <v>غسان</v>
          </cell>
          <cell r="D3630" t="str">
            <v>تماضر</v>
          </cell>
          <cell r="E3630" t="str">
            <v>الثاتية</v>
          </cell>
          <cell r="F3630" t="str">
            <v/>
          </cell>
        </row>
        <row r="3631">
          <cell r="A3631">
            <v>526698</v>
          </cell>
          <cell r="B3631" t="str">
            <v>هيفاء علوش</v>
          </cell>
          <cell r="C3631" t="str">
            <v>بشير</v>
          </cell>
          <cell r="D3631" t="str">
            <v>أميره</v>
          </cell>
          <cell r="E3631" t="str">
            <v>الاولى</v>
          </cell>
          <cell r="F3631" t="str">
            <v/>
          </cell>
        </row>
        <row r="3632">
          <cell r="A3632">
            <v>526699</v>
          </cell>
          <cell r="B3632" t="str">
            <v>وداد ضاهر</v>
          </cell>
          <cell r="C3632" t="str">
            <v>محمد</v>
          </cell>
          <cell r="D3632" t="str">
            <v>منيره</v>
          </cell>
          <cell r="E3632" t="str">
            <v>الثا نية</v>
          </cell>
          <cell r="F3632" t="str">
            <v/>
          </cell>
        </row>
        <row r="3633">
          <cell r="A3633">
            <v>526700</v>
          </cell>
          <cell r="B3633" t="str">
            <v>وسام الزيات</v>
          </cell>
          <cell r="C3633" t="str">
            <v>نزير</v>
          </cell>
          <cell r="D3633" t="str">
            <v>روعه</v>
          </cell>
          <cell r="E3633" t="str">
            <v>الثالثة</v>
          </cell>
          <cell r="F3633" t="str">
            <v/>
          </cell>
        </row>
        <row r="3634">
          <cell r="A3634">
            <v>526701</v>
          </cell>
          <cell r="B3634" t="str">
            <v>وسام عاصي</v>
          </cell>
          <cell r="C3634" t="str">
            <v>عبدالمعين</v>
          </cell>
          <cell r="D3634" t="str">
            <v>حيات</v>
          </cell>
          <cell r="E3634" t="str">
            <v>الثالثة</v>
          </cell>
          <cell r="F3634" t="str">
            <v/>
          </cell>
        </row>
        <row r="3635">
          <cell r="A3635">
            <v>526702</v>
          </cell>
          <cell r="B3635" t="str">
            <v>وسن الموسى</v>
          </cell>
          <cell r="C3635" t="str">
            <v>طريف</v>
          </cell>
          <cell r="D3635" t="str">
            <v>سميره</v>
          </cell>
          <cell r="E3635" t="str">
            <v>الاولى</v>
          </cell>
          <cell r="F3635" t="str">
            <v/>
          </cell>
        </row>
        <row r="3636">
          <cell r="A3636">
            <v>526703</v>
          </cell>
          <cell r="B3636" t="str">
            <v>وصفيه البيطار</v>
          </cell>
          <cell r="C3636" t="str">
            <v>عبدالفتاح</v>
          </cell>
          <cell r="D3636" t="str">
            <v>هيفاء</v>
          </cell>
          <cell r="E3636" t="str">
            <v>الاولى</v>
          </cell>
          <cell r="F3636" t="str">
            <v/>
          </cell>
        </row>
        <row r="3637">
          <cell r="A3637">
            <v>526704</v>
          </cell>
          <cell r="B3637" t="str">
            <v>وعد المخللاتي النبكي</v>
          </cell>
          <cell r="C3637" t="str">
            <v>محمد علمر</v>
          </cell>
          <cell r="D3637" t="str">
            <v>نارمان</v>
          </cell>
          <cell r="E3637" t="str">
            <v>الثالثة</v>
          </cell>
          <cell r="F3637" t="str">
            <v/>
          </cell>
        </row>
        <row r="3638">
          <cell r="A3638">
            <v>526705</v>
          </cell>
          <cell r="B3638" t="str">
            <v>وفاء العبيد</v>
          </cell>
          <cell r="C3638" t="str">
            <v>عبد الحكيم</v>
          </cell>
          <cell r="D3638" t="str">
            <v>آمنه</v>
          </cell>
          <cell r="E3638" t="str">
            <v>الاولى</v>
          </cell>
          <cell r="F3638" t="str">
            <v/>
          </cell>
        </row>
        <row r="3639">
          <cell r="A3639">
            <v>526707</v>
          </cell>
          <cell r="B3639" t="str">
            <v>وفاء سلطان</v>
          </cell>
          <cell r="C3639" t="str">
            <v>احمد</v>
          </cell>
          <cell r="D3639" t="str">
            <v>ظهيره</v>
          </cell>
          <cell r="E3639" t="str">
            <v>الثالثة</v>
          </cell>
          <cell r="F3639" t="str">
            <v/>
          </cell>
        </row>
        <row r="3640">
          <cell r="A3640">
            <v>526708</v>
          </cell>
          <cell r="B3640" t="str">
            <v>ولاء الاعور</v>
          </cell>
          <cell r="C3640" t="str">
            <v>محسن</v>
          </cell>
          <cell r="D3640" t="str">
            <v>وصفية</v>
          </cell>
          <cell r="E3640" t="str">
            <v>الاولى</v>
          </cell>
          <cell r="F3640" t="str">
            <v/>
          </cell>
        </row>
        <row r="3641">
          <cell r="A3641">
            <v>526709</v>
          </cell>
          <cell r="B3641" t="str">
            <v>ولاء القاسم</v>
          </cell>
          <cell r="C3641" t="str">
            <v>عبد المنعم</v>
          </cell>
          <cell r="D3641" t="str">
            <v>رنده</v>
          </cell>
          <cell r="E3641" t="str">
            <v>الثالثة</v>
          </cell>
          <cell r="F3641" t="str">
            <v/>
          </cell>
        </row>
        <row r="3642">
          <cell r="A3642">
            <v>526710</v>
          </cell>
          <cell r="B3642" t="str">
            <v>ولاء سعد</v>
          </cell>
          <cell r="C3642" t="str">
            <v>سعيد</v>
          </cell>
          <cell r="D3642" t="str">
            <v>امتثال</v>
          </cell>
          <cell r="E3642" t="str">
            <v>الاولى</v>
          </cell>
          <cell r="F3642" t="str">
            <v/>
          </cell>
        </row>
        <row r="3643">
          <cell r="A3643">
            <v>526711</v>
          </cell>
          <cell r="B3643" t="str">
            <v>ولاء عباس</v>
          </cell>
          <cell r="C3643" t="str">
            <v>موسى</v>
          </cell>
          <cell r="D3643" t="str">
            <v>فاطمه</v>
          </cell>
          <cell r="E3643" t="str">
            <v>الثاتية</v>
          </cell>
          <cell r="F3643" t="str">
            <v/>
          </cell>
        </row>
        <row r="3644">
          <cell r="A3644">
            <v>526712</v>
          </cell>
          <cell r="B3644" t="str">
            <v>ولاء عبدالله</v>
          </cell>
          <cell r="C3644" t="str">
            <v>بسام</v>
          </cell>
          <cell r="D3644" t="str">
            <v>تهاني</v>
          </cell>
          <cell r="E3644" t="str">
            <v>الاولى</v>
          </cell>
          <cell r="F3644" t="str">
            <v/>
          </cell>
        </row>
        <row r="3645">
          <cell r="A3645">
            <v>526713</v>
          </cell>
          <cell r="B3645" t="str">
            <v>ولاء لبابيدي</v>
          </cell>
          <cell r="C3645" t="str">
            <v>محمدرضوان</v>
          </cell>
          <cell r="D3645" t="str">
            <v>جميلة</v>
          </cell>
          <cell r="E3645" t="str">
            <v>الثا نية</v>
          </cell>
          <cell r="F3645" t="str">
            <v/>
          </cell>
        </row>
        <row r="3646">
          <cell r="A3646">
            <v>526714</v>
          </cell>
          <cell r="B3646" t="str">
            <v>يارا اسماعيل</v>
          </cell>
          <cell r="C3646" t="str">
            <v>أحمد</v>
          </cell>
          <cell r="D3646" t="str">
            <v>منار</v>
          </cell>
          <cell r="E3646" t="str">
            <v>الاولى</v>
          </cell>
          <cell r="F3646" t="str">
            <v/>
          </cell>
        </row>
        <row r="3647">
          <cell r="A3647">
            <v>526715</v>
          </cell>
          <cell r="B3647" t="str">
            <v>يارا زاهده</v>
          </cell>
          <cell r="C3647" t="str">
            <v>ايمن</v>
          </cell>
          <cell r="D3647" t="str">
            <v>غصون</v>
          </cell>
          <cell r="E3647" t="str">
            <v>الثالثة</v>
          </cell>
          <cell r="F3647" t="str">
            <v/>
          </cell>
        </row>
        <row r="3648">
          <cell r="A3648">
            <v>526716</v>
          </cell>
          <cell r="B3648" t="str">
            <v>ياسمين الحسين</v>
          </cell>
          <cell r="C3648" t="str">
            <v>حمود</v>
          </cell>
          <cell r="D3648" t="str">
            <v>حسونه</v>
          </cell>
          <cell r="E3648" t="str">
            <v>الثالثة</v>
          </cell>
          <cell r="F3648" t="str">
            <v/>
          </cell>
        </row>
        <row r="3649">
          <cell r="A3649">
            <v>526717</v>
          </cell>
          <cell r="B3649" t="str">
            <v>ياسمين الدلول</v>
          </cell>
          <cell r="C3649" t="str">
            <v>احمد</v>
          </cell>
          <cell r="D3649" t="str">
            <v>خديجه</v>
          </cell>
          <cell r="E3649" t="str">
            <v>الثالثة</v>
          </cell>
          <cell r="F3649" t="str">
            <v/>
          </cell>
        </row>
        <row r="3650">
          <cell r="A3650">
            <v>526718</v>
          </cell>
          <cell r="B3650" t="str">
            <v>ياسمين الشيخ</v>
          </cell>
          <cell r="C3650" t="str">
            <v>حسين</v>
          </cell>
          <cell r="D3650" t="str">
            <v>فاطمه</v>
          </cell>
          <cell r="E3650" t="str">
            <v>الثاتية</v>
          </cell>
          <cell r="F3650" t="str">
            <v/>
          </cell>
        </row>
        <row r="3651">
          <cell r="A3651">
            <v>526719</v>
          </cell>
          <cell r="B3651" t="str">
            <v>ياسمين شحاده</v>
          </cell>
          <cell r="C3651" t="str">
            <v>أحمد</v>
          </cell>
          <cell r="D3651" t="str">
            <v>عليا</v>
          </cell>
          <cell r="E3651" t="str">
            <v>الثاتية</v>
          </cell>
          <cell r="F3651" t="str">
            <v/>
          </cell>
        </row>
        <row r="3652">
          <cell r="A3652">
            <v>526720</v>
          </cell>
          <cell r="B3652" t="str">
            <v>ياسمين مصري</v>
          </cell>
          <cell r="C3652" t="str">
            <v>عبد القادر</v>
          </cell>
          <cell r="D3652" t="str">
            <v>نوال</v>
          </cell>
          <cell r="E3652" t="str">
            <v>الاولى</v>
          </cell>
          <cell r="F3652" t="str">
            <v/>
          </cell>
        </row>
        <row r="3653">
          <cell r="A3653">
            <v>526721</v>
          </cell>
          <cell r="B3653" t="str">
            <v>يانا البودي</v>
          </cell>
          <cell r="C3653" t="str">
            <v>محمود</v>
          </cell>
          <cell r="D3653" t="str">
            <v>نوال</v>
          </cell>
          <cell r="E3653" t="str">
            <v>الثا نية</v>
          </cell>
          <cell r="F3653" t="str">
            <v/>
          </cell>
        </row>
        <row r="3654">
          <cell r="A3654">
            <v>526722</v>
          </cell>
          <cell r="B3654" t="str">
            <v>يسرى مصطفى</v>
          </cell>
          <cell r="C3654" t="str">
            <v>حسين</v>
          </cell>
          <cell r="D3654" t="str">
            <v>مفيده</v>
          </cell>
          <cell r="E3654" t="str">
            <v>الاولى</v>
          </cell>
          <cell r="F3654" t="str">
            <v/>
          </cell>
        </row>
        <row r="3655">
          <cell r="A3655">
            <v>526723</v>
          </cell>
          <cell r="B3655" t="str">
            <v>يسرى هلال</v>
          </cell>
          <cell r="C3655" t="str">
            <v>خالد</v>
          </cell>
          <cell r="D3655" t="str">
            <v>لطيفه</v>
          </cell>
          <cell r="E3655" t="str">
            <v>الثالثة</v>
          </cell>
          <cell r="F3655" t="str">
            <v/>
          </cell>
        </row>
        <row r="3656">
          <cell r="A3656">
            <v>526724</v>
          </cell>
          <cell r="B3656" t="str">
            <v>يمام منصور</v>
          </cell>
          <cell r="C3656" t="str">
            <v>حسين</v>
          </cell>
          <cell r="D3656" t="str">
            <v>هناء</v>
          </cell>
          <cell r="E3656" t="str">
            <v>الثاتية</v>
          </cell>
          <cell r="F3656" t="str">
            <v/>
          </cell>
        </row>
        <row r="3657">
          <cell r="A3657">
            <v>526725</v>
          </cell>
          <cell r="B3657" t="str">
            <v>بلسم سعود</v>
          </cell>
          <cell r="C3657" t="str">
            <v>عارف</v>
          </cell>
          <cell r="D3657" t="str">
            <v>نجاة</v>
          </cell>
          <cell r="E3657" t="str">
            <v>الثالثة</v>
          </cell>
          <cell r="F3657" t="str">
            <v/>
          </cell>
        </row>
        <row r="3658">
          <cell r="A3658">
            <v>526726</v>
          </cell>
          <cell r="B3658" t="str">
            <v>جانيت الخزعل</v>
          </cell>
          <cell r="C3658" t="str">
            <v>فؤاد</v>
          </cell>
          <cell r="D3658" t="str">
            <v>نبيهة</v>
          </cell>
          <cell r="E3658" t="str">
            <v>الرابعة</v>
          </cell>
          <cell r="F3658" t="str">
            <v/>
          </cell>
        </row>
        <row r="3659">
          <cell r="A3659">
            <v>526727</v>
          </cell>
          <cell r="B3659" t="str">
            <v>حنين زكريا</v>
          </cell>
          <cell r="C3659" t="str">
            <v>كنعان</v>
          </cell>
          <cell r="D3659" t="str">
            <v>سلطانة</v>
          </cell>
          <cell r="E3659" t="str">
            <v>الثالثة</v>
          </cell>
          <cell r="F3659" t="str">
            <v/>
          </cell>
        </row>
        <row r="3660">
          <cell r="A3660">
            <v>526728</v>
          </cell>
          <cell r="B3660" t="str">
            <v>ربيعة القهوجي</v>
          </cell>
          <cell r="C3660" t="str">
            <v>حسن</v>
          </cell>
          <cell r="D3660" t="str">
            <v>امنة</v>
          </cell>
          <cell r="E3660" t="str">
            <v>الثالثة</v>
          </cell>
          <cell r="F3660" t="str">
            <v/>
          </cell>
        </row>
        <row r="3661">
          <cell r="A3661">
            <v>526729</v>
          </cell>
          <cell r="B3661" t="str">
            <v>رزان ابراهيم</v>
          </cell>
          <cell r="C3661" t="str">
            <v>علي</v>
          </cell>
          <cell r="D3661" t="str">
            <v>نجوى</v>
          </cell>
          <cell r="E3661" t="str">
            <v>الثا نية</v>
          </cell>
          <cell r="F3661" t="str">
            <v/>
          </cell>
        </row>
        <row r="3662">
          <cell r="A3662">
            <v>526730</v>
          </cell>
          <cell r="B3662" t="str">
            <v>رشا صقور</v>
          </cell>
          <cell r="C3662" t="str">
            <v>ابراهيم</v>
          </cell>
          <cell r="D3662" t="str">
            <v>مفيدة</v>
          </cell>
          <cell r="E3662" t="str">
            <v>الثاتية</v>
          </cell>
          <cell r="F3662" t="str">
            <v/>
          </cell>
        </row>
        <row r="3663">
          <cell r="A3663">
            <v>526731</v>
          </cell>
          <cell r="B3663" t="str">
            <v>رلى عباس</v>
          </cell>
          <cell r="C3663" t="str">
            <v>عباس</v>
          </cell>
          <cell r="D3663" t="str">
            <v>اسمهان</v>
          </cell>
          <cell r="E3663" t="str">
            <v>الثا نية</v>
          </cell>
          <cell r="F3663" t="str">
            <v/>
          </cell>
        </row>
        <row r="3664">
          <cell r="A3664">
            <v>526732</v>
          </cell>
          <cell r="B3664" t="str">
            <v>رهف المعيوف</v>
          </cell>
          <cell r="C3664" t="str">
            <v>رسلان</v>
          </cell>
          <cell r="D3664" t="str">
            <v>ايمان</v>
          </cell>
          <cell r="E3664" t="str">
            <v>الثا نية</v>
          </cell>
          <cell r="F3664" t="str">
            <v/>
          </cell>
        </row>
        <row r="3665">
          <cell r="A3665">
            <v>526733</v>
          </cell>
          <cell r="B3665" t="str">
            <v>روعة حسون</v>
          </cell>
          <cell r="C3665" t="str">
            <v>نقولا</v>
          </cell>
          <cell r="D3665" t="str">
            <v>سامية</v>
          </cell>
          <cell r="E3665" t="str">
            <v>الربعة حديث</v>
          </cell>
          <cell r="F3665" t="str">
            <v/>
          </cell>
        </row>
        <row r="3666">
          <cell r="A3666">
            <v>526734</v>
          </cell>
          <cell r="B3666" t="str">
            <v>زهرة كاظم</v>
          </cell>
          <cell r="C3666" t="str">
            <v>علي</v>
          </cell>
          <cell r="D3666" t="str">
            <v>عتوك</v>
          </cell>
          <cell r="E3666" t="str">
            <v>الثاتية</v>
          </cell>
          <cell r="F3666" t="str">
            <v/>
          </cell>
        </row>
        <row r="3667">
          <cell r="A3667">
            <v>526735</v>
          </cell>
          <cell r="B3667" t="str">
            <v>علا سعيد</v>
          </cell>
          <cell r="C3667" t="str">
            <v>احمد</v>
          </cell>
          <cell r="D3667" t="str">
            <v>كريمة</v>
          </cell>
          <cell r="E3667" t="str">
            <v>الرابعة</v>
          </cell>
          <cell r="F3667" t="str">
            <v/>
          </cell>
        </row>
        <row r="3668">
          <cell r="A3668">
            <v>526736</v>
          </cell>
          <cell r="B3668" t="str">
            <v>لما خلوف</v>
          </cell>
          <cell r="C3668" t="str">
            <v>مصطفى</v>
          </cell>
          <cell r="D3668" t="str">
            <v>سلمى</v>
          </cell>
          <cell r="E3668" t="str">
            <v>الثا نية</v>
          </cell>
          <cell r="F3668" t="str">
            <v/>
          </cell>
        </row>
        <row r="3669">
          <cell r="A3669">
            <v>526737</v>
          </cell>
          <cell r="B3669" t="str">
            <v>ماريا العوابدة</v>
          </cell>
          <cell r="C3669" t="str">
            <v>جول</v>
          </cell>
          <cell r="D3669" t="str">
            <v>فادية</v>
          </cell>
          <cell r="E3669" t="str">
            <v>الثاتية</v>
          </cell>
          <cell r="F3669" t="str">
            <v/>
          </cell>
        </row>
        <row r="3670">
          <cell r="A3670">
            <v>526738</v>
          </cell>
          <cell r="B3670" t="str">
            <v>مروى الحمصي</v>
          </cell>
          <cell r="C3670" t="str">
            <v>محمد عبد القادر</v>
          </cell>
          <cell r="D3670" t="str">
            <v>ماجدة</v>
          </cell>
          <cell r="E3670" t="str">
            <v>الثالثة</v>
          </cell>
          <cell r="F3670" t="str">
            <v/>
          </cell>
        </row>
        <row r="3671">
          <cell r="A3671">
            <v>526739</v>
          </cell>
          <cell r="B3671" t="str">
            <v>نادين الحموي</v>
          </cell>
          <cell r="C3671" t="str">
            <v>محمد خير</v>
          </cell>
          <cell r="D3671" t="str">
            <v>قمر</v>
          </cell>
          <cell r="E3671" t="str">
            <v>الثالثة</v>
          </cell>
          <cell r="F3671" t="str">
            <v/>
          </cell>
        </row>
        <row r="3672">
          <cell r="A3672">
            <v>526740</v>
          </cell>
          <cell r="B3672" t="str">
            <v>نضال الحاج علي</v>
          </cell>
          <cell r="C3672" t="str">
            <v>فؤاد</v>
          </cell>
          <cell r="D3672" t="str">
            <v>فاطمة</v>
          </cell>
          <cell r="E3672" t="str">
            <v>الثالثة</v>
          </cell>
          <cell r="F3672" t="str">
            <v/>
          </cell>
        </row>
        <row r="3673">
          <cell r="A3673">
            <v>526741</v>
          </cell>
          <cell r="B3673" t="str">
            <v>ولاء زيدان</v>
          </cell>
          <cell r="C3673" t="str">
            <v>يوسف</v>
          </cell>
          <cell r="D3673" t="str">
            <v>اديبة</v>
          </cell>
          <cell r="E3673" t="str">
            <v>الثا نية</v>
          </cell>
          <cell r="F3673" t="str">
            <v/>
          </cell>
        </row>
        <row r="3674">
          <cell r="A3674">
            <v>526742</v>
          </cell>
          <cell r="B3674" t="str">
            <v>ضحى غنوم</v>
          </cell>
          <cell r="C3674" t="str">
            <v>صلاح</v>
          </cell>
          <cell r="D3674" t="str">
            <v>نده</v>
          </cell>
          <cell r="E3674" t="str">
            <v>الرابعة</v>
          </cell>
          <cell r="F3674" t="str">
            <v/>
          </cell>
        </row>
        <row r="3675">
          <cell r="A3675">
            <v>526744</v>
          </cell>
          <cell r="B3675" t="str">
            <v>لميس ابو سعيد</v>
          </cell>
          <cell r="C3675" t="str">
            <v>سعد</v>
          </cell>
          <cell r="D3675" t="str">
            <v>لميا</v>
          </cell>
          <cell r="E3675" t="str">
            <v>الثاتية</v>
          </cell>
          <cell r="F3675" t="str">
            <v/>
          </cell>
        </row>
        <row r="3676">
          <cell r="A3676">
            <v>526745</v>
          </cell>
          <cell r="B3676" t="str">
            <v>اوراس الفلاح</v>
          </cell>
          <cell r="C3676" t="str">
            <v>محمود</v>
          </cell>
          <cell r="D3676" t="str">
            <v>منى</v>
          </cell>
          <cell r="E3676" t="str">
            <v>الاولى</v>
          </cell>
          <cell r="F3676" t="str">
            <v/>
          </cell>
        </row>
        <row r="3677">
          <cell r="A3677">
            <v>526746</v>
          </cell>
          <cell r="B3677" t="str">
            <v xml:space="preserve">رنا حميدان </v>
          </cell>
          <cell r="C3677" t="str">
            <v>جابر</v>
          </cell>
          <cell r="D3677" t="str">
            <v>نبيهة</v>
          </cell>
          <cell r="E3677" t="str">
            <v>الاولى</v>
          </cell>
          <cell r="F3677" t="str">
            <v/>
          </cell>
        </row>
        <row r="3678">
          <cell r="A3678">
            <v>526747</v>
          </cell>
          <cell r="B3678" t="str">
            <v>حازم وهبة</v>
          </cell>
          <cell r="C3678" t="str">
            <v>كامل</v>
          </cell>
          <cell r="D3678" t="str">
            <v>جهينة</v>
          </cell>
          <cell r="E3678" t="str">
            <v>الاولى</v>
          </cell>
          <cell r="F3678" t="str">
            <v/>
          </cell>
        </row>
        <row r="3679">
          <cell r="A3679">
            <v>526748</v>
          </cell>
          <cell r="B3679" t="str">
            <v>هلا  ابو اللبن</v>
          </cell>
          <cell r="C3679" t="str">
            <v>جمال</v>
          </cell>
          <cell r="D3679" t="str">
            <v>اسمهان</v>
          </cell>
          <cell r="E3679" t="str">
            <v>الثالثة</v>
          </cell>
          <cell r="F3679" t="str">
            <v/>
          </cell>
        </row>
        <row r="3680">
          <cell r="A3680">
            <v>526749</v>
          </cell>
          <cell r="B3680" t="str">
            <v>ساره قرعوني</v>
          </cell>
          <cell r="C3680" t="str">
            <v>مالك</v>
          </cell>
          <cell r="D3680" t="str">
            <v>جمانه</v>
          </cell>
          <cell r="E3680" t="str">
            <v>الثالثة</v>
          </cell>
          <cell r="F3680" t="str">
            <v/>
          </cell>
        </row>
        <row r="3681">
          <cell r="A3681">
            <v>526750</v>
          </cell>
          <cell r="B3681" t="str">
            <v>اسماء المصري</v>
          </cell>
          <cell r="C3681" t="str">
            <v>شكري</v>
          </cell>
          <cell r="D3681" t="str">
            <v>نعمه</v>
          </cell>
          <cell r="E3681" t="str">
            <v>الاولى</v>
          </cell>
          <cell r="F3681" t="str">
            <v/>
          </cell>
        </row>
        <row r="3682">
          <cell r="A3682">
            <v>526755</v>
          </cell>
          <cell r="B3682" t="str">
            <v>اعتزاز شعبان</v>
          </cell>
          <cell r="C3682" t="str">
            <v>احمد</v>
          </cell>
          <cell r="D3682" t="str">
            <v>زينب</v>
          </cell>
          <cell r="E3682" t="str">
            <v>الاولى</v>
          </cell>
          <cell r="F3682" t="str">
            <v/>
          </cell>
        </row>
        <row r="3683">
          <cell r="A3683">
            <v>526756</v>
          </cell>
          <cell r="B3683" t="str">
            <v>ايه العلوش</v>
          </cell>
          <cell r="C3683" t="str">
            <v>محسن</v>
          </cell>
          <cell r="D3683" t="str">
            <v>محاسن</v>
          </cell>
          <cell r="E3683" t="str">
            <v>الاولى</v>
          </cell>
          <cell r="F3683" t="str">
            <v/>
          </cell>
        </row>
        <row r="3684">
          <cell r="A3684">
            <v>526760</v>
          </cell>
          <cell r="B3684" t="str">
            <v>ابتسام المحمدالحسين</v>
          </cell>
          <cell r="C3684" t="str">
            <v>طليع</v>
          </cell>
          <cell r="D3684" t="str">
            <v>ساره</v>
          </cell>
          <cell r="E3684" t="str">
            <v>الثانية حديث</v>
          </cell>
          <cell r="F3684" t="str">
            <v/>
          </cell>
        </row>
        <row r="3685">
          <cell r="A3685">
            <v>526761</v>
          </cell>
          <cell r="B3685" t="str">
            <v>ابتسام علي ديب</v>
          </cell>
          <cell r="C3685" t="str">
            <v>محمود</v>
          </cell>
          <cell r="D3685" t="str">
            <v>والدتهاعلية</v>
          </cell>
          <cell r="E3685" t="str">
            <v>الاولى</v>
          </cell>
          <cell r="F3685" t="str">
            <v/>
          </cell>
        </row>
        <row r="3686">
          <cell r="A3686">
            <v>526762</v>
          </cell>
          <cell r="B3686" t="str">
            <v>ابتهال الجمعه</v>
          </cell>
          <cell r="C3686" t="str">
            <v>رضا</v>
          </cell>
          <cell r="D3686" t="str">
            <v>فوزيه</v>
          </cell>
          <cell r="E3686" t="str">
            <v>الثاتية</v>
          </cell>
          <cell r="F3686" t="str">
            <v/>
          </cell>
        </row>
        <row r="3687">
          <cell r="A3687">
            <v>526763</v>
          </cell>
          <cell r="B3687" t="str">
            <v>احلام الزغلول</v>
          </cell>
          <cell r="C3687" t="str">
            <v>موفق</v>
          </cell>
          <cell r="D3687" t="str">
            <v>ايمان</v>
          </cell>
          <cell r="E3687" t="str">
            <v>الاولى</v>
          </cell>
          <cell r="F3687" t="str">
            <v/>
          </cell>
        </row>
        <row r="3688">
          <cell r="A3688">
            <v>526764</v>
          </cell>
          <cell r="B3688" t="str">
            <v>احمد كلثوم</v>
          </cell>
          <cell r="C3688" t="str">
            <v>محمدبشار</v>
          </cell>
          <cell r="D3688" t="str">
            <v>جميله</v>
          </cell>
          <cell r="E3688" t="str">
            <v>الاولى</v>
          </cell>
          <cell r="F3688" t="str">
            <v/>
          </cell>
        </row>
        <row r="3689">
          <cell r="A3689">
            <v>526765</v>
          </cell>
          <cell r="B3689" t="str">
            <v>اريج العلي</v>
          </cell>
          <cell r="C3689" t="str">
            <v>رامز</v>
          </cell>
          <cell r="D3689" t="str">
            <v>هناء</v>
          </cell>
          <cell r="E3689" t="str">
            <v>الاولى</v>
          </cell>
          <cell r="F3689" t="str">
            <v/>
          </cell>
        </row>
        <row r="3690">
          <cell r="A3690">
            <v>526766</v>
          </cell>
          <cell r="B3690" t="str">
            <v>اسراء الشيخ</v>
          </cell>
          <cell r="C3690" t="str">
            <v>علي</v>
          </cell>
          <cell r="D3690" t="str">
            <v>سمر</v>
          </cell>
          <cell r="E3690" t="str">
            <v>الثالثة</v>
          </cell>
          <cell r="F3690" t="str">
            <v/>
          </cell>
        </row>
        <row r="3691">
          <cell r="A3691">
            <v>526767</v>
          </cell>
          <cell r="B3691" t="str">
            <v>اسلام شباره</v>
          </cell>
          <cell r="C3691" t="str">
            <v>عبدالرحمن</v>
          </cell>
          <cell r="D3691" t="str">
            <v>فايزه</v>
          </cell>
          <cell r="E3691" t="str">
            <v>الاولى</v>
          </cell>
          <cell r="F3691" t="str">
            <v/>
          </cell>
        </row>
        <row r="3692">
          <cell r="A3692">
            <v>526768</v>
          </cell>
          <cell r="B3692" t="str">
            <v>اسماء الشهاب</v>
          </cell>
          <cell r="C3692" t="str">
            <v>عبد الكريم</v>
          </cell>
          <cell r="D3692" t="str">
            <v>هنا</v>
          </cell>
          <cell r="E3692" t="str">
            <v>الاولى</v>
          </cell>
          <cell r="F3692" t="str">
            <v/>
          </cell>
        </row>
        <row r="3693">
          <cell r="A3693">
            <v>526769</v>
          </cell>
          <cell r="B3693" t="str">
            <v>اسماء الصخيلي</v>
          </cell>
          <cell r="C3693" t="str">
            <v>عوض</v>
          </cell>
          <cell r="D3693" t="str">
            <v>بندر</v>
          </cell>
          <cell r="E3693" t="str">
            <v>الاولى</v>
          </cell>
          <cell r="F3693" t="str">
            <v/>
          </cell>
        </row>
        <row r="3694">
          <cell r="A3694">
            <v>526770</v>
          </cell>
          <cell r="B3694" t="str">
            <v>اسماء الغزاوي</v>
          </cell>
          <cell r="C3694" t="str">
            <v>ذياب</v>
          </cell>
          <cell r="D3694" t="str">
            <v>ابتسام</v>
          </cell>
          <cell r="E3694" t="str">
            <v>الاولى</v>
          </cell>
          <cell r="F3694" t="str">
            <v/>
          </cell>
        </row>
        <row r="3695">
          <cell r="A3695">
            <v>526771</v>
          </cell>
          <cell r="B3695" t="str">
            <v>اصالة الغانم</v>
          </cell>
          <cell r="C3695" t="str">
            <v>نايف</v>
          </cell>
          <cell r="D3695" t="str">
            <v>ابتهاج</v>
          </cell>
          <cell r="E3695" t="str">
            <v>الثاتية</v>
          </cell>
          <cell r="F3695" t="str">
            <v/>
          </cell>
        </row>
        <row r="3696">
          <cell r="A3696">
            <v>526772</v>
          </cell>
          <cell r="B3696" t="str">
            <v>اعتدال بلقيس الشهير بالبيرو</v>
          </cell>
          <cell r="C3696" t="str">
            <v>حسين</v>
          </cell>
          <cell r="D3696" t="str">
            <v>افنان</v>
          </cell>
          <cell r="E3696" t="str">
            <v>الاولى</v>
          </cell>
          <cell r="F3696" t="str">
            <v/>
          </cell>
        </row>
        <row r="3697">
          <cell r="A3697">
            <v>526773</v>
          </cell>
          <cell r="B3697" t="str">
            <v>الاء الرفاعي</v>
          </cell>
          <cell r="C3697" t="str">
            <v>يوسف</v>
          </cell>
          <cell r="D3697" t="str">
            <v>ريم</v>
          </cell>
          <cell r="E3697" t="str">
            <v>الاولى</v>
          </cell>
          <cell r="F3697" t="str">
            <v/>
          </cell>
        </row>
        <row r="3698">
          <cell r="A3698">
            <v>526774</v>
          </cell>
          <cell r="B3698" t="str">
            <v>الاء المصري</v>
          </cell>
          <cell r="C3698" t="str">
            <v>وليد</v>
          </cell>
          <cell r="D3698" t="str">
            <v>وصال</v>
          </cell>
          <cell r="E3698" t="str">
            <v>الثاتية</v>
          </cell>
          <cell r="F3698" t="str">
            <v/>
          </cell>
        </row>
        <row r="3699">
          <cell r="A3699">
            <v>526775</v>
          </cell>
          <cell r="B3699" t="str">
            <v>الاء أسعد</v>
          </cell>
          <cell r="C3699" t="str">
            <v>يوسف</v>
          </cell>
          <cell r="D3699" t="str">
            <v>سميا</v>
          </cell>
          <cell r="E3699" t="str">
            <v>الثا نية</v>
          </cell>
          <cell r="F3699" t="str">
            <v/>
          </cell>
        </row>
        <row r="3700">
          <cell r="A3700">
            <v>526776</v>
          </cell>
          <cell r="B3700" t="str">
            <v>الاء حمدان</v>
          </cell>
          <cell r="C3700" t="str">
            <v>علي</v>
          </cell>
          <cell r="D3700" t="str">
            <v>اديبه</v>
          </cell>
          <cell r="E3700" t="str">
            <v>الاولى</v>
          </cell>
          <cell r="F3700" t="str">
            <v/>
          </cell>
        </row>
        <row r="3701">
          <cell r="A3701">
            <v>526777</v>
          </cell>
          <cell r="B3701" t="str">
            <v>الاء رديف</v>
          </cell>
          <cell r="C3701" t="str">
            <v>محمود</v>
          </cell>
          <cell r="D3701" t="str">
            <v>هناء</v>
          </cell>
          <cell r="E3701" t="str">
            <v>الاولى</v>
          </cell>
          <cell r="F3701" t="str">
            <v/>
          </cell>
        </row>
        <row r="3702">
          <cell r="A3702">
            <v>526778</v>
          </cell>
          <cell r="B3702" t="str">
            <v>الهام غزال</v>
          </cell>
          <cell r="C3702" t="str">
            <v>صالح</v>
          </cell>
          <cell r="D3702" t="str">
            <v>غزالة</v>
          </cell>
          <cell r="E3702" t="str">
            <v>الاولى</v>
          </cell>
          <cell r="F3702" t="str">
            <v/>
          </cell>
        </row>
        <row r="3703">
          <cell r="A3703">
            <v>526779</v>
          </cell>
          <cell r="B3703" t="str">
            <v xml:space="preserve">اماني شنور </v>
          </cell>
          <cell r="C3703" t="str">
            <v>محمد مروان</v>
          </cell>
          <cell r="D3703" t="str">
            <v>نهيدة</v>
          </cell>
          <cell r="E3703" t="str">
            <v>الثاتية</v>
          </cell>
          <cell r="F3703" t="str">
            <v/>
          </cell>
        </row>
        <row r="3704">
          <cell r="A3704">
            <v>526780</v>
          </cell>
          <cell r="B3704" t="str">
            <v>امل اسماعيل</v>
          </cell>
          <cell r="C3704" t="str">
            <v>يوسف</v>
          </cell>
          <cell r="D3704" t="str">
            <v>فاطمه</v>
          </cell>
          <cell r="E3704" t="str">
            <v>الاولى</v>
          </cell>
          <cell r="F3704" t="str">
            <v/>
          </cell>
        </row>
        <row r="3705">
          <cell r="A3705">
            <v>526781</v>
          </cell>
          <cell r="B3705" t="str">
            <v>امل الفرحان</v>
          </cell>
          <cell r="C3705" t="str">
            <v xml:space="preserve">خالص </v>
          </cell>
          <cell r="D3705" t="str">
            <v>جدعة</v>
          </cell>
          <cell r="E3705" t="str">
            <v>الاولى</v>
          </cell>
          <cell r="F3705" t="str">
            <v/>
          </cell>
        </row>
        <row r="3706">
          <cell r="A3706">
            <v>526782</v>
          </cell>
          <cell r="B3706" t="str">
            <v>اميره ابراهيم</v>
          </cell>
          <cell r="C3706" t="str">
            <v>حسن</v>
          </cell>
          <cell r="D3706" t="str">
            <v>طليعه</v>
          </cell>
          <cell r="E3706" t="str">
            <v>الثا نية</v>
          </cell>
          <cell r="F3706" t="str">
            <v/>
          </cell>
        </row>
        <row r="3707">
          <cell r="A3707">
            <v>526783</v>
          </cell>
          <cell r="B3707" t="str">
            <v>اميره نقلي</v>
          </cell>
          <cell r="C3707" t="str">
            <v>صبحي</v>
          </cell>
          <cell r="D3707" t="str">
            <v>احلام</v>
          </cell>
          <cell r="E3707" t="str">
            <v>الاولى</v>
          </cell>
          <cell r="F3707" t="str">
            <v/>
          </cell>
        </row>
        <row r="3708">
          <cell r="A3708">
            <v>526784</v>
          </cell>
          <cell r="B3708" t="str">
            <v>اناس قطاع النعل</v>
          </cell>
          <cell r="C3708" t="str">
            <v>محمدرشاد</v>
          </cell>
          <cell r="D3708" t="str">
            <v>وفاء</v>
          </cell>
          <cell r="E3708" t="str">
            <v>الثاتية</v>
          </cell>
          <cell r="F3708" t="str">
            <v/>
          </cell>
        </row>
        <row r="3709">
          <cell r="A3709">
            <v>526785</v>
          </cell>
          <cell r="B3709" t="str">
            <v>ايلا الحمورة</v>
          </cell>
          <cell r="C3709" t="str">
            <v xml:space="preserve">علاء الدين </v>
          </cell>
          <cell r="D3709" t="str">
            <v>امل</v>
          </cell>
          <cell r="E3709" t="str">
            <v>الاولى</v>
          </cell>
          <cell r="F3709" t="str">
            <v/>
          </cell>
        </row>
        <row r="3710">
          <cell r="A3710">
            <v>526786</v>
          </cell>
          <cell r="B3710" t="str">
            <v>ايمان المسالمه</v>
          </cell>
          <cell r="C3710" t="str">
            <v>محمد</v>
          </cell>
          <cell r="D3710" t="str">
            <v>رابعه</v>
          </cell>
          <cell r="E3710" t="str">
            <v>الاولى</v>
          </cell>
          <cell r="F3710" t="str">
            <v/>
          </cell>
        </row>
        <row r="3711">
          <cell r="A3711">
            <v>526787</v>
          </cell>
          <cell r="B3711" t="str">
            <v>ايمان الملاح</v>
          </cell>
          <cell r="C3711" t="str">
            <v>بسام</v>
          </cell>
          <cell r="D3711" t="str">
            <v>هدى</v>
          </cell>
          <cell r="E3711" t="str">
            <v>الثا نية</v>
          </cell>
          <cell r="F3711" t="str">
            <v/>
          </cell>
        </row>
        <row r="3712">
          <cell r="A3712">
            <v>526788</v>
          </cell>
          <cell r="B3712" t="str">
            <v>ايمان كرنبه</v>
          </cell>
          <cell r="C3712" t="str">
            <v>طاهر</v>
          </cell>
          <cell r="D3712" t="str">
            <v>انعام</v>
          </cell>
          <cell r="E3712" t="str">
            <v>الثاتية</v>
          </cell>
          <cell r="F3712" t="str">
            <v/>
          </cell>
        </row>
        <row r="3713">
          <cell r="A3713">
            <v>526789</v>
          </cell>
          <cell r="B3713" t="str">
            <v>ايمان و يحا</v>
          </cell>
          <cell r="C3713" t="str">
            <v>يوسف</v>
          </cell>
          <cell r="D3713" t="str">
            <v>خولا</v>
          </cell>
          <cell r="E3713" t="str">
            <v>الثا نية</v>
          </cell>
          <cell r="F3713" t="str">
            <v/>
          </cell>
        </row>
        <row r="3714">
          <cell r="A3714">
            <v>526790</v>
          </cell>
          <cell r="B3714" t="str">
            <v>ايناس حسين</v>
          </cell>
          <cell r="C3714" t="str">
            <v>حسين</v>
          </cell>
          <cell r="D3714" t="str">
            <v>فهمية</v>
          </cell>
          <cell r="E3714" t="str">
            <v>الثا نية</v>
          </cell>
          <cell r="F3714" t="str">
            <v/>
          </cell>
        </row>
        <row r="3715">
          <cell r="A3715">
            <v>526791</v>
          </cell>
          <cell r="B3715" t="str">
            <v>ايه ابو فوده</v>
          </cell>
          <cell r="C3715" t="str">
            <v>محمد</v>
          </cell>
          <cell r="D3715" t="str">
            <v>حوريه</v>
          </cell>
          <cell r="E3715" t="str">
            <v>الاولى</v>
          </cell>
          <cell r="F3715" t="str">
            <v/>
          </cell>
        </row>
        <row r="3716">
          <cell r="A3716">
            <v>526792</v>
          </cell>
          <cell r="B3716" t="str">
            <v>ايه اسعد</v>
          </cell>
          <cell r="C3716" t="str">
            <v>ماجد</v>
          </cell>
          <cell r="D3716" t="str">
            <v>نوال</v>
          </cell>
          <cell r="E3716" t="str">
            <v>الاولى</v>
          </cell>
          <cell r="F3716" t="str">
            <v/>
          </cell>
        </row>
        <row r="3717">
          <cell r="A3717">
            <v>526793</v>
          </cell>
          <cell r="B3717" t="str">
            <v>آلاء الجهماني</v>
          </cell>
          <cell r="C3717" t="str">
            <v>قاسم</v>
          </cell>
          <cell r="D3717" t="str">
            <v>وزيرة</v>
          </cell>
          <cell r="E3717" t="str">
            <v>الثاتية</v>
          </cell>
          <cell r="F3717" t="str">
            <v/>
          </cell>
        </row>
        <row r="3718">
          <cell r="A3718">
            <v>526794</v>
          </cell>
          <cell r="B3718" t="str">
            <v>آلاء الحمصي</v>
          </cell>
          <cell r="C3718" t="str">
            <v>فهد</v>
          </cell>
          <cell r="D3718" t="str">
            <v>مرفت</v>
          </cell>
          <cell r="E3718" t="str">
            <v>الاولى</v>
          </cell>
          <cell r="F3718" t="str">
            <v/>
          </cell>
        </row>
        <row r="3719">
          <cell r="A3719">
            <v>526795</v>
          </cell>
          <cell r="B3719" t="str">
            <v>آلاء الخالد</v>
          </cell>
          <cell r="C3719" t="str">
            <v>أحمد</v>
          </cell>
          <cell r="D3719" t="str">
            <v>كامله</v>
          </cell>
          <cell r="E3719" t="str">
            <v>الثا نية</v>
          </cell>
          <cell r="F3719" t="str">
            <v/>
          </cell>
        </row>
        <row r="3720">
          <cell r="A3720">
            <v>526796</v>
          </cell>
          <cell r="B3720" t="str">
            <v>آلاء الدرويش</v>
          </cell>
          <cell r="C3720" t="str">
            <v>فريز</v>
          </cell>
          <cell r="D3720" t="str">
            <v>فاطمه</v>
          </cell>
          <cell r="E3720" t="str">
            <v>الاولى</v>
          </cell>
          <cell r="F3720" t="str">
            <v/>
          </cell>
        </row>
        <row r="3721">
          <cell r="A3721">
            <v>526797</v>
          </cell>
          <cell r="B3721" t="str">
            <v>آيات ابو الليل</v>
          </cell>
          <cell r="C3721" t="str">
            <v>ماجد</v>
          </cell>
          <cell r="D3721" t="str">
            <v>هيام</v>
          </cell>
          <cell r="E3721" t="str">
            <v>الثاتية</v>
          </cell>
          <cell r="F3721" t="str">
            <v/>
          </cell>
        </row>
        <row r="3722">
          <cell r="A3722">
            <v>526799</v>
          </cell>
          <cell r="B3722" t="str">
            <v>آيات جبر</v>
          </cell>
          <cell r="C3722" t="str">
            <v>محمد</v>
          </cell>
          <cell r="D3722" t="str">
            <v>ابتسام</v>
          </cell>
          <cell r="E3722" t="str">
            <v>الاولى</v>
          </cell>
          <cell r="F3722" t="str">
            <v/>
          </cell>
        </row>
        <row r="3723">
          <cell r="A3723">
            <v>526800</v>
          </cell>
          <cell r="B3723" t="str">
            <v>آيه نوح</v>
          </cell>
          <cell r="C3723" t="str">
            <v>علي</v>
          </cell>
          <cell r="D3723" t="str">
            <v>سوسن</v>
          </cell>
          <cell r="E3723" t="str">
            <v>الثاتية</v>
          </cell>
          <cell r="F3723" t="str">
            <v/>
          </cell>
        </row>
        <row r="3724">
          <cell r="A3724">
            <v>526801</v>
          </cell>
          <cell r="B3724" t="str">
            <v>أحلام اله رشي</v>
          </cell>
          <cell r="C3724" t="str">
            <v>علي</v>
          </cell>
          <cell r="D3724" t="str">
            <v>منى دقوري</v>
          </cell>
          <cell r="E3724" t="str">
            <v>الثا نية</v>
          </cell>
          <cell r="F3724" t="str">
            <v/>
          </cell>
        </row>
        <row r="3725">
          <cell r="A3725">
            <v>526802</v>
          </cell>
          <cell r="B3725" t="str">
            <v>أحمد عز الدين</v>
          </cell>
          <cell r="C3725" t="str">
            <v>عبد المنعم</v>
          </cell>
          <cell r="D3725" t="str">
            <v>مغفرة</v>
          </cell>
          <cell r="E3725" t="str">
            <v>الاولى</v>
          </cell>
          <cell r="F3725" t="str">
            <v/>
          </cell>
        </row>
        <row r="3726">
          <cell r="A3726">
            <v>526803</v>
          </cell>
          <cell r="B3726" t="str">
            <v>أزهار سلوم</v>
          </cell>
          <cell r="C3726" t="str">
            <v>رفيق</v>
          </cell>
          <cell r="D3726" t="str">
            <v>وفاء</v>
          </cell>
          <cell r="E3726" t="str">
            <v>الثاتية</v>
          </cell>
          <cell r="F3726" t="str">
            <v/>
          </cell>
        </row>
        <row r="3727">
          <cell r="A3727">
            <v>526804</v>
          </cell>
          <cell r="B3727" t="str">
            <v>أسماء المنجد</v>
          </cell>
          <cell r="C3727" t="str">
            <v>أحمد</v>
          </cell>
          <cell r="D3727" t="str">
            <v>عبلة</v>
          </cell>
          <cell r="E3727" t="str">
            <v>الثا نية</v>
          </cell>
          <cell r="F3727" t="str">
            <v/>
          </cell>
        </row>
        <row r="3728">
          <cell r="A3728">
            <v>526805</v>
          </cell>
          <cell r="B3728" t="str">
            <v>اسماء دعدوش</v>
          </cell>
          <cell r="C3728" t="str">
            <v xml:space="preserve">ايمن </v>
          </cell>
          <cell r="D3728" t="str">
            <v>هدى</v>
          </cell>
          <cell r="E3728" t="str">
            <v>الثاتية</v>
          </cell>
          <cell r="F3728" t="str">
            <v/>
          </cell>
        </row>
        <row r="3729">
          <cell r="A3729">
            <v>526806</v>
          </cell>
          <cell r="B3729" t="str">
            <v>أماني المدني</v>
          </cell>
          <cell r="C3729" t="str">
            <v>مروان</v>
          </cell>
          <cell r="D3729" t="str">
            <v>رئيفه</v>
          </cell>
          <cell r="E3729" t="str">
            <v>الثا نية</v>
          </cell>
          <cell r="F3729" t="str">
            <v/>
          </cell>
        </row>
        <row r="3730">
          <cell r="A3730">
            <v>526807</v>
          </cell>
          <cell r="B3730" t="str">
            <v>اماني عيسى</v>
          </cell>
          <cell r="C3730" t="str">
            <v xml:space="preserve">عبد الحميد </v>
          </cell>
          <cell r="D3730" t="str">
            <v>خيرية</v>
          </cell>
          <cell r="E3730" t="str">
            <v>الاولى</v>
          </cell>
          <cell r="F3730" t="str">
            <v/>
          </cell>
        </row>
        <row r="3731">
          <cell r="A3731">
            <v>526808</v>
          </cell>
          <cell r="B3731" t="str">
            <v>أميره اسماعيل</v>
          </cell>
          <cell r="C3731" t="str">
            <v>سمير</v>
          </cell>
          <cell r="D3731" t="str">
            <v>غنا</v>
          </cell>
          <cell r="E3731" t="str">
            <v>الثاتية</v>
          </cell>
          <cell r="F3731" t="str">
            <v/>
          </cell>
        </row>
        <row r="3732">
          <cell r="A3732">
            <v>526809</v>
          </cell>
          <cell r="B3732" t="str">
            <v>أمينه هاشم</v>
          </cell>
          <cell r="C3732" t="str">
            <v>مصطفى</v>
          </cell>
          <cell r="D3732" t="str">
            <v>ملك</v>
          </cell>
          <cell r="E3732" t="str">
            <v>الاولى</v>
          </cell>
          <cell r="F3732" t="str">
            <v/>
          </cell>
        </row>
        <row r="3733">
          <cell r="A3733">
            <v>526810</v>
          </cell>
          <cell r="B3733" t="str">
            <v>إيفا بليل</v>
          </cell>
          <cell r="C3733" t="str">
            <v>عزيز</v>
          </cell>
          <cell r="D3733" t="str">
            <v>ليلى</v>
          </cell>
          <cell r="E3733" t="str">
            <v>الاولى</v>
          </cell>
          <cell r="F3733" t="str">
            <v/>
          </cell>
        </row>
        <row r="3734">
          <cell r="A3734">
            <v>526811</v>
          </cell>
          <cell r="B3734" t="str">
            <v>إيمان احمدعلى</v>
          </cell>
          <cell r="C3734" t="str">
            <v>إبراهيم</v>
          </cell>
          <cell r="D3734" t="str">
            <v>أمينه</v>
          </cell>
          <cell r="E3734" t="str">
            <v>الثا نية</v>
          </cell>
          <cell r="F3734" t="str">
            <v/>
          </cell>
        </row>
        <row r="3735">
          <cell r="A3735">
            <v>526812</v>
          </cell>
          <cell r="B3735" t="str">
            <v>ايناس البقاعي</v>
          </cell>
          <cell r="C3735" t="str">
            <v xml:space="preserve">يوسف </v>
          </cell>
          <cell r="D3735" t="str">
            <v>هيفاء</v>
          </cell>
          <cell r="E3735" t="str">
            <v>الاولى</v>
          </cell>
          <cell r="F3735" t="str">
            <v/>
          </cell>
        </row>
        <row r="3736">
          <cell r="A3736">
            <v>526813</v>
          </cell>
          <cell r="B3736" t="str">
            <v>بتول جزاع العبد</v>
          </cell>
          <cell r="C3736" t="str">
            <v>عذاب</v>
          </cell>
          <cell r="D3736" t="str">
            <v>تركيه</v>
          </cell>
          <cell r="E3736" t="str">
            <v>الاولى</v>
          </cell>
          <cell r="F3736" t="str">
            <v/>
          </cell>
        </row>
        <row r="3737">
          <cell r="A3737">
            <v>526814</v>
          </cell>
          <cell r="B3737" t="str">
            <v>بتول حمود</v>
          </cell>
          <cell r="C3737" t="str">
            <v>ابراهيم</v>
          </cell>
          <cell r="D3737" t="str">
            <v>رباب</v>
          </cell>
          <cell r="E3737" t="str">
            <v>الاولى</v>
          </cell>
          <cell r="F3737" t="str">
            <v/>
          </cell>
        </row>
        <row r="3738">
          <cell r="A3738">
            <v>526815</v>
          </cell>
          <cell r="B3738" t="str">
            <v>بتول حيدر</v>
          </cell>
          <cell r="C3738" t="str">
            <v xml:space="preserve">احمد </v>
          </cell>
          <cell r="D3738" t="str">
            <v>دجانة</v>
          </cell>
          <cell r="E3738" t="str">
            <v>الاولى</v>
          </cell>
          <cell r="F3738" t="str">
            <v/>
          </cell>
        </row>
        <row r="3739">
          <cell r="A3739">
            <v>526816</v>
          </cell>
          <cell r="B3739" t="str">
            <v>بتول خطيب</v>
          </cell>
          <cell r="C3739" t="str">
            <v>محمود</v>
          </cell>
          <cell r="D3739" t="str">
            <v>أميرة</v>
          </cell>
          <cell r="E3739" t="str">
            <v>الثاتية</v>
          </cell>
          <cell r="F3739" t="str">
            <v/>
          </cell>
        </row>
        <row r="3740">
          <cell r="A3740">
            <v>526817</v>
          </cell>
          <cell r="B3740" t="str">
            <v>بتول كبول</v>
          </cell>
          <cell r="C3740" t="str">
            <v>باسم</v>
          </cell>
          <cell r="D3740" t="str">
            <v>اخلاص</v>
          </cell>
          <cell r="E3740" t="str">
            <v>الاولى</v>
          </cell>
          <cell r="F3740" t="str">
            <v/>
          </cell>
        </row>
        <row r="3741">
          <cell r="A3741">
            <v>526818</v>
          </cell>
          <cell r="B3741" t="str">
            <v>بثينة الحسين</v>
          </cell>
          <cell r="C3741" t="str">
            <v>عيد</v>
          </cell>
          <cell r="D3741" t="str">
            <v>علية</v>
          </cell>
          <cell r="E3741" t="str">
            <v>الثا نية</v>
          </cell>
          <cell r="F3741" t="str">
            <v/>
          </cell>
        </row>
        <row r="3742">
          <cell r="A3742">
            <v>526819</v>
          </cell>
          <cell r="B3742" t="str">
            <v>بديعة محظية</v>
          </cell>
          <cell r="C3742" t="str">
            <v>وليد</v>
          </cell>
          <cell r="D3742" t="str">
            <v>عائدة</v>
          </cell>
          <cell r="E3742" t="str">
            <v>الاولى</v>
          </cell>
          <cell r="F3742" t="str">
            <v/>
          </cell>
        </row>
        <row r="3743">
          <cell r="A3743">
            <v>526820</v>
          </cell>
          <cell r="B3743" t="str">
            <v>براءه الرشدان</v>
          </cell>
          <cell r="C3743" t="str">
            <v>عبدالرحمن</v>
          </cell>
          <cell r="D3743" t="str">
            <v>هدى</v>
          </cell>
          <cell r="E3743" t="str">
            <v>الاولى</v>
          </cell>
          <cell r="F3743" t="str">
            <v/>
          </cell>
        </row>
        <row r="3744">
          <cell r="A3744">
            <v>526821</v>
          </cell>
          <cell r="B3744" t="str">
            <v>براءه حموده</v>
          </cell>
          <cell r="C3744" t="str">
            <v>ابراهيم</v>
          </cell>
          <cell r="D3744" t="str">
            <v>ثريا</v>
          </cell>
          <cell r="E3744" t="str">
            <v>الاولى</v>
          </cell>
          <cell r="F3744" t="str">
            <v/>
          </cell>
        </row>
        <row r="3745">
          <cell r="A3745">
            <v>526823</v>
          </cell>
          <cell r="B3745" t="str">
            <v>بشرى الحاج حسين</v>
          </cell>
          <cell r="C3745" t="str">
            <v>محمد</v>
          </cell>
          <cell r="D3745" t="str">
            <v>نوال</v>
          </cell>
          <cell r="E3745" t="str">
            <v>الثا نية</v>
          </cell>
          <cell r="F3745" t="str">
            <v/>
          </cell>
        </row>
        <row r="3746">
          <cell r="A3746">
            <v>526824</v>
          </cell>
          <cell r="B3746" t="str">
            <v>بشرى العقله</v>
          </cell>
          <cell r="C3746" t="str">
            <v>عقل</v>
          </cell>
          <cell r="D3746" t="str">
            <v>خديجه</v>
          </cell>
          <cell r="E3746" t="str">
            <v>الاولى</v>
          </cell>
          <cell r="F3746" t="str">
            <v/>
          </cell>
        </row>
        <row r="3747">
          <cell r="A3747">
            <v>526825</v>
          </cell>
          <cell r="B3747" t="str">
            <v>بشرى شحاده</v>
          </cell>
          <cell r="C3747" t="str">
            <v>اسماعيل</v>
          </cell>
          <cell r="D3747" t="str">
            <v>رقيه</v>
          </cell>
          <cell r="E3747" t="str">
            <v>الاولى</v>
          </cell>
          <cell r="F3747" t="str">
            <v/>
          </cell>
        </row>
        <row r="3748">
          <cell r="A3748">
            <v>526826</v>
          </cell>
          <cell r="B3748" t="str">
            <v>بشرى نوفل</v>
          </cell>
          <cell r="C3748" t="str">
            <v>احمد</v>
          </cell>
          <cell r="D3748" t="str">
            <v>راميه</v>
          </cell>
          <cell r="E3748" t="str">
            <v>الاولى</v>
          </cell>
          <cell r="F3748" t="str">
            <v/>
          </cell>
        </row>
        <row r="3749">
          <cell r="A3749">
            <v>526829</v>
          </cell>
          <cell r="B3749" t="str">
            <v>تركيه الشهاب</v>
          </cell>
          <cell r="C3749" t="str">
            <v>شهاب</v>
          </cell>
          <cell r="D3749" t="str">
            <v>حميده</v>
          </cell>
          <cell r="E3749" t="str">
            <v>الاولى</v>
          </cell>
          <cell r="F3749" t="str">
            <v/>
          </cell>
        </row>
        <row r="3750">
          <cell r="A3750">
            <v>526830</v>
          </cell>
          <cell r="B3750" t="str">
            <v xml:space="preserve">تسنيم يونس </v>
          </cell>
          <cell r="C3750" t="str">
            <v>يونس</v>
          </cell>
          <cell r="D3750" t="str">
            <v>مريم</v>
          </cell>
          <cell r="E3750" t="str">
            <v>الثالثة</v>
          </cell>
          <cell r="F3750" t="str">
            <v/>
          </cell>
        </row>
        <row r="3751">
          <cell r="A3751">
            <v>526831</v>
          </cell>
          <cell r="B3751" t="str">
            <v>تغريد ابو فخر</v>
          </cell>
          <cell r="C3751" t="str">
            <v>نضال</v>
          </cell>
          <cell r="D3751" t="str">
            <v>رويده</v>
          </cell>
          <cell r="E3751" t="str">
            <v>الاولى</v>
          </cell>
          <cell r="F3751" t="str">
            <v/>
          </cell>
        </row>
        <row r="3752">
          <cell r="A3752">
            <v>526832</v>
          </cell>
          <cell r="B3752" t="str">
            <v>تغريد احمد</v>
          </cell>
          <cell r="C3752" t="str">
            <v>جابر</v>
          </cell>
          <cell r="D3752" t="str">
            <v>وجيده</v>
          </cell>
          <cell r="E3752" t="str">
            <v>الاولى</v>
          </cell>
          <cell r="F3752" t="str">
            <v/>
          </cell>
        </row>
        <row r="3753">
          <cell r="A3753">
            <v>526833</v>
          </cell>
          <cell r="B3753" t="str">
            <v>تغريد ياسين</v>
          </cell>
          <cell r="C3753" t="str">
            <v>جمال</v>
          </cell>
          <cell r="D3753" t="str">
            <v>سحر</v>
          </cell>
          <cell r="E3753" t="str">
            <v>الاولى</v>
          </cell>
          <cell r="F3753" t="str">
            <v/>
          </cell>
        </row>
        <row r="3754">
          <cell r="A3754">
            <v>526834</v>
          </cell>
          <cell r="B3754" t="str">
            <v>ثناء جديد</v>
          </cell>
          <cell r="C3754" t="str">
            <v>زريف</v>
          </cell>
          <cell r="D3754" t="str">
            <v>نهيده</v>
          </cell>
          <cell r="E3754" t="str">
            <v>الثاتية</v>
          </cell>
          <cell r="F3754" t="str">
            <v/>
          </cell>
        </row>
        <row r="3755">
          <cell r="A3755">
            <v>526835</v>
          </cell>
          <cell r="B3755" t="str">
            <v>ثناء شمس الدين</v>
          </cell>
          <cell r="C3755" t="str">
            <v>محمد</v>
          </cell>
          <cell r="D3755" t="str">
            <v>وفاء</v>
          </cell>
          <cell r="E3755" t="str">
            <v>الاولى</v>
          </cell>
          <cell r="F3755" t="str">
            <v/>
          </cell>
        </row>
        <row r="3756">
          <cell r="A3756">
            <v>526836</v>
          </cell>
          <cell r="B3756" t="str">
            <v>جانيت الجلاد</v>
          </cell>
          <cell r="C3756" t="str">
            <v>حسين</v>
          </cell>
          <cell r="D3756" t="str">
            <v>جورية</v>
          </cell>
          <cell r="E3756" t="str">
            <v>الثا نية</v>
          </cell>
          <cell r="F3756" t="str">
            <v/>
          </cell>
        </row>
        <row r="3757">
          <cell r="A3757">
            <v>526837</v>
          </cell>
          <cell r="B3757" t="str">
            <v>جمانه طليعه</v>
          </cell>
          <cell r="C3757" t="str">
            <v>سليمان</v>
          </cell>
          <cell r="D3757" t="str">
            <v>شيخه</v>
          </cell>
          <cell r="E3757" t="str">
            <v>الثاتية</v>
          </cell>
          <cell r="F3757" t="str">
            <v/>
          </cell>
        </row>
        <row r="3758">
          <cell r="A3758">
            <v>526839</v>
          </cell>
          <cell r="B3758" t="str">
            <v>جهينه غيبة</v>
          </cell>
          <cell r="C3758" t="str">
            <v>يوسف</v>
          </cell>
          <cell r="D3758" t="str">
            <v>فيزه</v>
          </cell>
          <cell r="E3758" t="str">
            <v>الاولى</v>
          </cell>
          <cell r="F3758" t="str">
            <v/>
          </cell>
        </row>
        <row r="3759">
          <cell r="A3759">
            <v>526840</v>
          </cell>
          <cell r="B3759" t="str">
            <v>جودي سكروج</v>
          </cell>
          <cell r="C3759" t="str">
            <v>جورج</v>
          </cell>
          <cell r="D3759" t="str">
            <v>نجود</v>
          </cell>
          <cell r="E3759" t="str">
            <v>الثالثة</v>
          </cell>
          <cell r="F3759" t="str">
            <v/>
          </cell>
        </row>
        <row r="3760">
          <cell r="A3760">
            <v>526841</v>
          </cell>
          <cell r="B3760" t="str">
            <v>جين عبد العزيز</v>
          </cell>
          <cell r="C3760" t="str">
            <v>ابو زيد</v>
          </cell>
          <cell r="D3760" t="str">
            <v>كلشاه</v>
          </cell>
          <cell r="E3760" t="str">
            <v>الثاتية</v>
          </cell>
          <cell r="F3760" t="str">
            <v/>
          </cell>
        </row>
        <row r="3761">
          <cell r="A3761">
            <v>526842</v>
          </cell>
          <cell r="B3761" t="str">
            <v>حسين الذياب</v>
          </cell>
          <cell r="C3761" t="str">
            <v xml:space="preserve">ذياب </v>
          </cell>
          <cell r="D3761" t="str">
            <v>مريم</v>
          </cell>
          <cell r="E3761" t="str">
            <v>الاولى</v>
          </cell>
          <cell r="F3761" t="str">
            <v/>
          </cell>
        </row>
        <row r="3762">
          <cell r="A3762">
            <v>526843</v>
          </cell>
          <cell r="B3762" t="str">
            <v>حلا محمد</v>
          </cell>
          <cell r="C3762" t="str">
            <v>مدين</v>
          </cell>
          <cell r="D3762" t="str">
            <v>ميادة</v>
          </cell>
          <cell r="E3762" t="str">
            <v>الثا نية</v>
          </cell>
          <cell r="F3762" t="str">
            <v/>
          </cell>
        </row>
        <row r="3763">
          <cell r="A3763">
            <v>526844</v>
          </cell>
          <cell r="B3763" t="str">
            <v>حلا وردي</v>
          </cell>
          <cell r="C3763" t="str">
            <v>سامي</v>
          </cell>
          <cell r="D3763" t="str">
            <v>يسيره</v>
          </cell>
          <cell r="E3763" t="str">
            <v>الاولى</v>
          </cell>
          <cell r="F3763" t="str">
            <v/>
          </cell>
        </row>
        <row r="3764">
          <cell r="A3764">
            <v>526845</v>
          </cell>
          <cell r="B3764" t="str">
            <v>حنين حسون</v>
          </cell>
          <cell r="C3764" t="str">
            <v>عصام</v>
          </cell>
          <cell r="D3764" t="str">
            <v>شيخه</v>
          </cell>
          <cell r="E3764" t="str">
            <v>الثاتية</v>
          </cell>
          <cell r="F3764" t="str">
            <v/>
          </cell>
        </row>
        <row r="3765">
          <cell r="A3765">
            <v>526846</v>
          </cell>
          <cell r="B3765" t="str">
            <v>حنين ضاهر</v>
          </cell>
          <cell r="C3765" t="str">
            <v>بسام</v>
          </cell>
          <cell r="D3765" t="str">
            <v>عبير</v>
          </cell>
          <cell r="E3765" t="str">
            <v>الاولى</v>
          </cell>
          <cell r="F3765" t="str">
            <v/>
          </cell>
        </row>
        <row r="3766">
          <cell r="A3766">
            <v>526847</v>
          </cell>
          <cell r="B3766" t="str">
            <v>ختام العلي</v>
          </cell>
          <cell r="C3766" t="str">
            <v>خيرو</v>
          </cell>
          <cell r="D3766" t="str">
            <v>سعدى</v>
          </cell>
          <cell r="E3766" t="str">
            <v>الاولى</v>
          </cell>
          <cell r="F3766" t="str">
            <v/>
          </cell>
        </row>
        <row r="3767">
          <cell r="A3767">
            <v>526848</v>
          </cell>
          <cell r="B3767" t="str">
            <v>خزامى خضور</v>
          </cell>
          <cell r="C3767" t="str">
            <v>بدر</v>
          </cell>
          <cell r="D3767" t="str">
            <v>مديحه</v>
          </cell>
          <cell r="E3767" t="str">
            <v>الثا نية</v>
          </cell>
          <cell r="F3767" t="str">
            <v/>
          </cell>
        </row>
        <row r="3768">
          <cell r="A3768">
            <v>526849</v>
          </cell>
          <cell r="B3768" t="str">
            <v>خلود حسن</v>
          </cell>
          <cell r="C3768" t="str">
            <v>رياض</v>
          </cell>
          <cell r="D3768" t="str">
            <v>ناديه</v>
          </cell>
          <cell r="E3768" t="str">
            <v>الثا نية</v>
          </cell>
          <cell r="F3768" t="str">
            <v/>
          </cell>
        </row>
        <row r="3769">
          <cell r="A3769">
            <v>526851</v>
          </cell>
          <cell r="B3769" t="str">
            <v>خوله منصور</v>
          </cell>
          <cell r="C3769" t="str">
            <v xml:space="preserve">صالح </v>
          </cell>
          <cell r="D3769" t="str">
            <v>ليلى</v>
          </cell>
          <cell r="E3769" t="str">
            <v>الثالثة</v>
          </cell>
          <cell r="F3769" t="str">
            <v/>
          </cell>
        </row>
        <row r="3770">
          <cell r="A3770">
            <v>526853</v>
          </cell>
          <cell r="B3770" t="str">
            <v>دارين حامد</v>
          </cell>
          <cell r="C3770" t="str">
            <v>فاروق</v>
          </cell>
          <cell r="D3770" t="str">
            <v>أميره عمار</v>
          </cell>
          <cell r="E3770" t="str">
            <v>الاولى</v>
          </cell>
          <cell r="F3770" t="str">
            <v/>
          </cell>
        </row>
        <row r="3771">
          <cell r="A3771">
            <v>526856</v>
          </cell>
          <cell r="B3771" t="str">
            <v>دانيا الخياط</v>
          </cell>
          <cell r="C3771" t="str">
            <v>عبده</v>
          </cell>
          <cell r="D3771" t="str">
            <v>وفاء</v>
          </cell>
          <cell r="E3771" t="str">
            <v>الثاتية</v>
          </cell>
          <cell r="F3771" t="str">
            <v/>
          </cell>
        </row>
        <row r="3772">
          <cell r="A3772">
            <v>526857</v>
          </cell>
          <cell r="B3772" t="str">
            <v>دانيا العسلي</v>
          </cell>
          <cell r="C3772" t="str">
            <v>ايمن</v>
          </cell>
          <cell r="D3772" t="str">
            <v>يسره</v>
          </cell>
          <cell r="E3772" t="str">
            <v>الثا نية</v>
          </cell>
          <cell r="F3772" t="str">
            <v/>
          </cell>
        </row>
        <row r="3773">
          <cell r="A3773">
            <v>526858</v>
          </cell>
          <cell r="B3773" t="str">
            <v>دعاء الريس</v>
          </cell>
          <cell r="C3773" t="str">
            <v>موفق</v>
          </cell>
          <cell r="D3773" t="str">
            <v>ثناء</v>
          </cell>
          <cell r="E3773" t="str">
            <v>الثاتية</v>
          </cell>
          <cell r="F3773" t="str">
            <v/>
          </cell>
        </row>
        <row r="3774">
          <cell r="A3774">
            <v>526859</v>
          </cell>
          <cell r="B3774" t="str">
            <v>دعاء بقله</v>
          </cell>
          <cell r="C3774" t="str">
            <v>زياد</v>
          </cell>
          <cell r="D3774" t="str">
            <v>هيام</v>
          </cell>
          <cell r="E3774" t="str">
            <v>الثا نية</v>
          </cell>
          <cell r="F3774" t="str">
            <v/>
          </cell>
        </row>
        <row r="3775">
          <cell r="A3775">
            <v>526860</v>
          </cell>
          <cell r="B3775" t="str">
            <v>دعاء بكر</v>
          </cell>
          <cell r="C3775" t="str">
            <v>علي</v>
          </cell>
          <cell r="D3775" t="str">
            <v>امل</v>
          </cell>
          <cell r="E3775" t="str">
            <v>الاولى</v>
          </cell>
          <cell r="F3775" t="str">
            <v/>
          </cell>
        </row>
        <row r="3776">
          <cell r="A3776">
            <v>526861</v>
          </cell>
          <cell r="B3776" t="str">
            <v>دعاء بوش</v>
          </cell>
          <cell r="C3776" t="str">
            <v>عبداللطيف</v>
          </cell>
          <cell r="D3776" t="str">
            <v>فريدة</v>
          </cell>
          <cell r="E3776" t="str">
            <v>الاولى</v>
          </cell>
          <cell r="F3776" t="str">
            <v/>
          </cell>
        </row>
        <row r="3777">
          <cell r="A3777">
            <v>526862</v>
          </cell>
          <cell r="B3777" t="str">
            <v>دعاء شيخ الأرض</v>
          </cell>
          <cell r="C3777" t="str">
            <v>محمد طريف</v>
          </cell>
          <cell r="D3777" t="str">
            <v>دانا</v>
          </cell>
          <cell r="E3777" t="str">
            <v>الاولى</v>
          </cell>
          <cell r="F3777" t="str">
            <v/>
          </cell>
        </row>
        <row r="3778">
          <cell r="A3778">
            <v>526865</v>
          </cell>
          <cell r="B3778" t="str">
            <v>ديما العقر</v>
          </cell>
          <cell r="C3778" t="str">
            <v>محمود</v>
          </cell>
          <cell r="D3778" t="str">
            <v>شهناز</v>
          </cell>
          <cell r="E3778" t="str">
            <v>الثاتية</v>
          </cell>
          <cell r="F3778" t="str">
            <v/>
          </cell>
        </row>
        <row r="3779">
          <cell r="A3779">
            <v>526866</v>
          </cell>
          <cell r="B3779" t="str">
            <v>رؤى الحميدات</v>
          </cell>
          <cell r="C3779" t="str">
            <v>منهل</v>
          </cell>
          <cell r="D3779" t="str">
            <v>هدى</v>
          </cell>
          <cell r="E3779" t="str">
            <v>الثا نية</v>
          </cell>
          <cell r="F3779" t="str">
            <v/>
          </cell>
        </row>
        <row r="3780">
          <cell r="A3780">
            <v>526867</v>
          </cell>
          <cell r="B3780" t="str">
            <v>رابعه الشقران</v>
          </cell>
          <cell r="C3780" t="str">
            <v>سعد</v>
          </cell>
          <cell r="D3780" t="str">
            <v>حليمه</v>
          </cell>
          <cell r="E3780" t="str">
            <v>الاولى</v>
          </cell>
          <cell r="F3780" t="str">
            <v/>
          </cell>
        </row>
        <row r="3781">
          <cell r="A3781">
            <v>526868</v>
          </cell>
          <cell r="B3781" t="str">
            <v>راشين منصور</v>
          </cell>
          <cell r="C3781" t="str">
            <v>عيد</v>
          </cell>
          <cell r="D3781" t="str">
            <v>فيروز</v>
          </cell>
          <cell r="E3781" t="str">
            <v>الثانية حديث</v>
          </cell>
          <cell r="F3781" t="str">
            <v/>
          </cell>
        </row>
        <row r="3782">
          <cell r="A3782">
            <v>526869</v>
          </cell>
          <cell r="B3782" t="str">
            <v>راما الدياب</v>
          </cell>
          <cell r="C3782" t="str">
            <v>حميد</v>
          </cell>
          <cell r="D3782" t="str">
            <v>بديعه</v>
          </cell>
          <cell r="E3782" t="str">
            <v>الثاتية</v>
          </cell>
          <cell r="F3782" t="str">
            <v/>
          </cell>
        </row>
        <row r="3783">
          <cell r="A3783">
            <v>526870</v>
          </cell>
          <cell r="B3783" t="str">
            <v>راما كحلوس</v>
          </cell>
          <cell r="C3783" t="str">
            <v>محمد صادق</v>
          </cell>
          <cell r="D3783" t="str">
            <v>ايمان</v>
          </cell>
          <cell r="E3783" t="str">
            <v>الاولى</v>
          </cell>
          <cell r="F3783" t="str">
            <v/>
          </cell>
        </row>
        <row r="3784">
          <cell r="A3784">
            <v>526871</v>
          </cell>
          <cell r="B3784" t="str">
            <v>راميا ديب</v>
          </cell>
          <cell r="C3784" t="str">
            <v>عزيز</v>
          </cell>
          <cell r="D3784" t="str">
            <v>جهناز</v>
          </cell>
          <cell r="E3784" t="str">
            <v>الثا نية</v>
          </cell>
          <cell r="F3784" t="str">
            <v/>
          </cell>
        </row>
        <row r="3785">
          <cell r="A3785">
            <v>526872</v>
          </cell>
          <cell r="B3785" t="str">
            <v>رانيا حوا</v>
          </cell>
          <cell r="C3785" t="str">
            <v>عمر</v>
          </cell>
          <cell r="D3785" t="str">
            <v>عبله</v>
          </cell>
          <cell r="E3785" t="str">
            <v>الاولى</v>
          </cell>
          <cell r="F3785" t="str">
            <v/>
          </cell>
        </row>
        <row r="3786">
          <cell r="A3786">
            <v>526873</v>
          </cell>
          <cell r="B3786" t="str">
            <v>رانيا ديب</v>
          </cell>
          <cell r="C3786" t="str">
            <v>محمد</v>
          </cell>
          <cell r="D3786" t="str">
            <v>هند</v>
          </cell>
          <cell r="E3786" t="str">
            <v>الاولى</v>
          </cell>
          <cell r="F3786" t="str">
            <v/>
          </cell>
        </row>
        <row r="3787">
          <cell r="A3787">
            <v>526874</v>
          </cell>
          <cell r="B3787" t="str">
            <v>رانيه الشماط</v>
          </cell>
          <cell r="C3787" t="str">
            <v>حسين</v>
          </cell>
          <cell r="D3787" t="str">
            <v>فاطمه</v>
          </cell>
          <cell r="E3787" t="str">
            <v>الاولى</v>
          </cell>
          <cell r="F3787" t="str">
            <v/>
          </cell>
        </row>
        <row r="3788">
          <cell r="A3788">
            <v>526875</v>
          </cell>
          <cell r="B3788" t="str">
            <v>ربا بدران</v>
          </cell>
          <cell r="C3788" t="str">
            <v>نبيل</v>
          </cell>
          <cell r="D3788" t="str">
            <v>ازهار</v>
          </cell>
          <cell r="E3788" t="str">
            <v>الثا نية</v>
          </cell>
          <cell r="F3788" t="str">
            <v/>
          </cell>
        </row>
        <row r="3789">
          <cell r="A3789">
            <v>526876</v>
          </cell>
          <cell r="B3789" t="str">
            <v>ربى الفتى</v>
          </cell>
          <cell r="C3789" t="str">
            <v>عبدالحميد</v>
          </cell>
          <cell r="D3789" t="str">
            <v>سميره</v>
          </cell>
          <cell r="E3789" t="str">
            <v>الثاتية</v>
          </cell>
          <cell r="F3789" t="str">
            <v/>
          </cell>
        </row>
        <row r="3790">
          <cell r="A3790">
            <v>526877</v>
          </cell>
          <cell r="B3790" t="str">
            <v>رجاء شعبان</v>
          </cell>
          <cell r="C3790" t="str">
            <v>محمد</v>
          </cell>
          <cell r="D3790" t="str">
            <v>رشا</v>
          </cell>
          <cell r="E3790" t="str">
            <v>الثا نية</v>
          </cell>
          <cell r="F3790" t="str">
            <v/>
          </cell>
        </row>
        <row r="3791">
          <cell r="A3791">
            <v>526878</v>
          </cell>
          <cell r="B3791" t="str">
            <v>رجاءعفارة</v>
          </cell>
          <cell r="C3791" t="str">
            <v>شهاب</v>
          </cell>
          <cell r="D3791" t="str">
            <v>خديجه</v>
          </cell>
          <cell r="E3791" t="str">
            <v>الثالثة</v>
          </cell>
          <cell r="F3791" t="str">
            <v/>
          </cell>
        </row>
        <row r="3792">
          <cell r="A3792">
            <v>526879</v>
          </cell>
          <cell r="B3792" t="str">
            <v>رحمة علوش</v>
          </cell>
          <cell r="C3792" t="str">
            <v xml:space="preserve">لؤي </v>
          </cell>
          <cell r="D3792" t="str">
            <v>هناء</v>
          </cell>
          <cell r="E3792" t="str">
            <v>الاولى</v>
          </cell>
          <cell r="F3792" t="str">
            <v/>
          </cell>
        </row>
        <row r="3793">
          <cell r="A3793">
            <v>526880</v>
          </cell>
          <cell r="B3793" t="str">
            <v>رزان ابراهيم</v>
          </cell>
          <cell r="C3793" t="str">
            <v>محمد</v>
          </cell>
          <cell r="D3793" t="str">
            <v>خطيرة</v>
          </cell>
          <cell r="E3793" t="str">
            <v>الاولى</v>
          </cell>
          <cell r="F3793" t="str">
            <v/>
          </cell>
        </row>
        <row r="3794">
          <cell r="A3794">
            <v>526881</v>
          </cell>
          <cell r="B3794" t="str">
            <v>رزان الفريواتي</v>
          </cell>
          <cell r="C3794" t="str">
            <v>محمدبسام</v>
          </cell>
          <cell r="D3794" t="str">
            <v>والدتهاسوسن</v>
          </cell>
          <cell r="E3794" t="str">
            <v>الثاتية</v>
          </cell>
          <cell r="F3794" t="str">
            <v/>
          </cell>
        </row>
        <row r="3795">
          <cell r="A3795">
            <v>526882</v>
          </cell>
          <cell r="B3795" t="str">
            <v>رشا التركماني</v>
          </cell>
          <cell r="C3795" t="str">
            <v>محمدالخالد</v>
          </cell>
          <cell r="D3795" t="str">
            <v>غاده</v>
          </cell>
          <cell r="E3795" t="str">
            <v>الثا نية</v>
          </cell>
          <cell r="F3795" t="str">
            <v/>
          </cell>
        </row>
        <row r="3796">
          <cell r="A3796">
            <v>526883</v>
          </cell>
          <cell r="B3796" t="str">
            <v>رشا الرز</v>
          </cell>
          <cell r="C3796" t="str">
            <v>محمدحسان</v>
          </cell>
          <cell r="D3796" t="str">
            <v>أماني</v>
          </cell>
          <cell r="E3796" t="str">
            <v>الاولى</v>
          </cell>
          <cell r="F3796" t="str">
            <v/>
          </cell>
        </row>
        <row r="3797">
          <cell r="A3797">
            <v>526884</v>
          </cell>
          <cell r="B3797" t="str">
            <v>رشا ديبو</v>
          </cell>
          <cell r="C3797" t="str">
            <v>صالح</v>
          </cell>
          <cell r="D3797" t="str">
            <v>سميرة</v>
          </cell>
          <cell r="E3797" t="str">
            <v>الاولى</v>
          </cell>
          <cell r="F3797" t="str">
            <v/>
          </cell>
        </row>
        <row r="3798">
          <cell r="A3798">
            <v>526886</v>
          </cell>
          <cell r="B3798" t="str">
            <v>رشا زغبي</v>
          </cell>
          <cell r="C3798" t="str">
            <v>احمد</v>
          </cell>
          <cell r="D3798" t="str">
            <v>مفيدة</v>
          </cell>
          <cell r="E3798" t="str">
            <v>الثالثة</v>
          </cell>
          <cell r="F3798" t="str">
            <v/>
          </cell>
        </row>
        <row r="3799">
          <cell r="A3799">
            <v>526887</v>
          </cell>
          <cell r="B3799" t="str">
            <v>رشا عز الدين</v>
          </cell>
          <cell r="C3799" t="str">
            <v>عصام</v>
          </cell>
          <cell r="D3799" t="str">
            <v>دعد</v>
          </cell>
          <cell r="E3799" t="str">
            <v>الاولى</v>
          </cell>
          <cell r="F3799" t="str">
            <v/>
          </cell>
        </row>
        <row r="3800">
          <cell r="A3800">
            <v>526888</v>
          </cell>
          <cell r="B3800" t="str">
            <v>رغد ضوا</v>
          </cell>
          <cell r="C3800" t="str">
            <v>غسان</v>
          </cell>
          <cell r="D3800" t="str">
            <v>اعتماد</v>
          </cell>
          <cell r="E3800" t="str">
            <v>الثالثة</v>
          </cell>
          <cell r="F3800" t="str">
            <v/>
          </cell>
        </row>
        <row r="3801">
          <cell r="A3801">
            <v>526889</v>
          </cell>
          <cell r="B3801" t="str">
            <v>رغد عائشه</v>
          </cell>
          <cell r="C3801" t="str">
            <v>دياب</v>
          </cell>
          <cell r="D3801" t="str">
            <v>سلوى</v>
          </cell>
          <cell r="E3801" t="str">
            <v>الثاتية</v>
          </cell>
          <cell r="F3801" t="str">
            <v/>
          </cell>
        </row>
        <row r="3802">
          <cell r="A3802">
            <v>526890</v>
          </cell>
          <cell r="B3802" t="str">
            <v>رغد عوده</v>
          </cell>
          <cell r="C3802" t="str">
            <v>محمدسعيد</v>
          </cell>
          <cell r="D3802" t="str">
            <v>مجد</v>
          </cell>
          <cell r="E3802" t="str">
            <v>الاولى</v>
          </cell>
          <cell r="F3802" t="str">
            <v/>
          </cell>
        </row>
        <row r="3803">
          <cell r="A3803">
            <v>526891</v>
          </cell>
          <cell r="B3803" t="str">
            <v>رغدا سمندر</v>
          </cell>
          <cell r="C3803" t="str">
            <v>عبدالفتاح</v>
          </cell>
          <cell r="D3803" t="str">
            <v>رغيبه</v>
          </cell>
          <cell r="E3803" t="str">
            <v>الاولى</v>
          </cell>
          <cell r="F3803" t="str">
            <v/>
          </cell>
        </row>
        <row r="3804">
          <cell r="A3804">
            <v>526892</v>
          </cell>
          <cell r="B3804" t="str">
            <v>رقيه الدنحه</v>
          </cell>
          <cell r="C3804" t="str">
            <v>خلف</v>
          </cell>
          <cell r="D3804" t="str">
            <v>مريم</v>
          </cell>
          <cell r="E3804" t="str">
            <v>الثا نية</v>
          </cell>
          <cell r="F3804" t="str">
            <v/>
          </cell>
        </row>
        <row r="3805">
          <cell r="A3805">
            <v>526894</v>
          </cell>
          <cell r="B3805" t="str">
            <v>رنا البهلول</v>
          </cell>
          <cell r="C3805" t="str">
            <v>عادل</v>
          </cell>
          <cell r="D3805" t="str">
            <v>صفية</v>
          </cell>
          <cell r="E3805" t="str">
            <v>الثاتية</v>
          </cell>
          <cell r="F3805" t="str">
            <v/>
          </cell>
        </row>
        <row r="3806">
          <cell r="A3806">
            <v>526895</v>
          </cell>
          <cell r="B3806" t="str">
            <v>رنا النداف</v>
          </cell>
          <cell r="C3806" t="str">
            <v>محمد ديب</v>
          </cell>
          <cell r="D3806" t="str">
            <v>سميره</v>
          </cell>
          <cell r="E3806" t="str">
            <v>الثاتية</v>
          </cell>
          <cell r="F3806" t="str">
            <v/>
          </cell>
        </row>
        <row r="3807">
          <cell r="A3807">
            <v>526896</v>
          </cell>
          <cell r="B3807" t="str">
            <v>رنا بركات</v>
          </cell>
          <cell r="C3807" t="str">
            <v>رياض</v>
          </cell>
          <cell r="D3807" t="str">
            <v>ناهده</v>
          </cell>
          <cell r="E3807" t="str">
            <v>الثا نية</v>
          </cell>
          <cell r="F3807" t="str">
            <v/>
          </cell>
        </row>
        <row r="3808">
          <cell r="A3808">
            <v>526897</v>
          </cell>
          <cell r="B3808" t="str">
            <v>رنيم الزين</v>
          </cell>
          <cell r="C3808" t="str">
            <v>محمد معتز</v>
          </cell>
          <cell r="D3808" t="str">
            <v>ريم</v>
          </cell>
          <cell r="E3808" t="str">
            <v>الثاتية</v>
          </cell>
          <cell r="F3808" t="str">
            <v/>
          </cell>
        </row>
        <row r="3809">
          <cell r="A3809">
            <v>526899</v>
          </cell>
          <cell r="B3809" t="str">
            <v>رنين سلوم</v>
          </cell>
          <cell r="C3809" t="str">
            <v>علي</v>
          </cell>
          <cell r="D3809" t="str">
            <v>نجود</v>
          </cell>
          <cell r="E3809" t="str">
            <v>الاولى</v>
          </cell>
          <cell r="F3809" t="str">
            <v/>
          </cell>
        </row>
        <row r="3810">
          <cell r="A3810">
            <v>526900</v>
          </cell>
          <cell r="B3810" t="str">
            <v>رهام جمعه</v>
          </cell>
          <cell r="C3810" t="str">
            <v>احمد</v>
          </cell>
          <cell r="D3810" t="str">
            <v>فاتنه</v>
          </cell>
          <cell r="E3810" t="str">
            <v>الثا نية</v>
          </cell>
          <cell r="F3810" t="str">
            <v/>
          </cell>
        </row>
        <row r="3811">
          <cell r="A3811">
            <v>526901</v>
          </cell>
          <cell r="B3811" t="str">
            <v>رهام شدود</v>
          </cell>
          <cell r="C3811" t="str">
            <v>احمد</v>
          </cell>
          <cell r="D3811" t="str">
            <v>فاطمه</v>
          </cell>
          <cell r="E3811" t="str">
            <v>الاولى</v>
          </cell>
          <cell r="F3811" t="str">
            <v/>
          </cell>
        </row>
        <row r="3812">
          <cell r="A3812">
            <v>526902</v>
          </cell>
          <cell r="B3812" t="str">
            <v>رهف رمضان</v>
          </cell>
          <cell r="C3812" t="str">
            <v>محمد</v>
          </cell>
          <cell r="D3812" t="str">
            <v>اجفان</v>
          </cell>
          <cell r="E3812" t="str">
            <v>الاولى</v>
          </cell>
          <cell r="F3812" t="str">
            <v/>
          </cell>
        </row>
        <row r="3813">
          <cell r="A3813">
            <v>526903</v>
          </cell>
          <cell r="B3813" t="str">
            <v>رهف سعيد</v>
          </cell>
          <cell r="C3813" t="str">
            <v>حسن</v>
          </cell>
          <cell r="D3813" t="str">
            <v>عزيزه</v>
          </cell>
          <cell r="E3813" t="str">
            <v>الاولى</v>
          </cell>
          <cell r="F3813" t="str">
            <v/>
          </cell>
        </row>
        <row r="3814">
          <cell r="A3814">
            <v>526904</v>
          </cell>
          <cell r="B3814" t="str">
            <v>روان المقري</v>
          </cell>
          <cell r="C3814" t="str">
            <v>عمار</v>
          </cell>
          <cell r="D3814" t="str">
            <v>رويده</v>
          </cell>
          <cell r="E3814" t="str">
            <v>الثاتية</v>
          </cell>
          <cell r="F3814" t="str">
            <v/>
          </cell>
        </row>
        <row r="3815">
          <cell r="A3815">
            <v>526906</v>
          </cell>
          <cell r="B3815" t="str">
            <v>رولا الوعري</v>
          </cell>
          <cell r="C3815" t="str">
            <v>محمود</v>
          </cell>
          <cell r="D3815" t="str">
            <v>سميه</v>
          </cell>
          <cell r="E3815" t="str">
            <v>الاولى</v>
          </cell>
          <cell r="F3815" t="str">
            <v/>
          </cell>
        </row>
        <row r="3816">
          <cell r="A3816">
            <v>526907</v>
          </cell>
          <cell r="B3816" t="str">
            <v>رولانا الحداد</v>
          </cell>
          <cell r="C3816" t="str">
            <v>مروان</v>
          </cell>
          <cell r="D3816" t="str">
            <v>رنده</v>
          </cell>
          <cell r="E3816" t="str">
            <v>الثا نية</v>
          </cell>
          <cell r="F3816" t="str">
            <v/>
          </cell>
        </row>
        <row r="3817">
          <cell r="A3817">
            <v>526908</v>
          </cell>
          <cell r="B3817" t="str">
            <v>رويده خصيروف</v>
          </cell>
          <cell r="C3817" t="str">
            <v>حافظ</v>
          </cell>
          <cell r="D3817" t="str">
            <v>جوليا</v>
          </cell>
          <cell r="E3817" t="str">
            <v>الثا نية</v>
          </cell>
          <cell r="F3817" t="str">
            <v/>
          </cell>
        </row>
        <row r="3818">
          <cell r="A3818">
            <v>526910</v>
          </cell>
          <cell r="B3818" t="str">
            <v xml:space="preserve">ريما شحادة </v>
          </cell>
          <cell r="C3818" t="str">
            <v>إسماعيل</v>
          </cell>
          <cell r="D3818" t="str">
            <v>وزيرة</v>
          </cell>
          <cell r="E3818" t="str">
            <v>الاولى</v>
          </cell>
          <cell r="F3818" t="str">
            <v/>
          </cell>
        </row>
        <row r="3819">
          <cell r="A3819">
            <v>526911</v>
          </cell>
          <cell r="B3819" t="str">
            <v>زينب ابراهيم</v>
          </cell>
          <cell r="C3819" t="str">
            <v>عياش</v>
          </cell>
          <cell r="D3819" t="str">
            <v>نوخه</v>
          </cell>
          <cell r="E3819" t="str">
            <v>الاولى</v>
          </cell>
          <cell r="F3819" t="str">
            <v/>
          </cell>
        </row>
        <row r="3820">
          <cell r="A3820">
            <v>526912</v>
          </cell>
          <cell r="B3820" t="str">
            <v>زينب الرفاعي</v>
          </cell>
          <cell r="C3820" t="str">
            <v>عوض</v>
          </cell>
          <cell r="D3820" t="str">
            <v>ندوه</v>
          </cell>
          <cell r="E3820" t="str">
            <v>الاولى</v>
          </cell>
          <cell r="F3820" t="str">
            <v/>
          </cell>
        </row>
        <row r="3821">
          <cell r="A3821">
            <v>526913</v>
          </cell>
          <cell r="B3821" t="str">
            <v>زينب السيد أحمد</v>
          </cell>
          <cell r="C3821" t="str">
            <v>عبد الباسط</v>
          </cell>
          <cell r="D3821" t="str">
            <v>ثناء</v>
          </cell>
          <cell r="E3821" t="str">
            <v>الثاتية</v>
          </cell>
          <cell r="F3821" t="str">
            <v/>
          </cell>
        </row>
        <row r="3822">
          <cell r="A3822">
            <v>526914</v>
          </cell>
          <cell r="B3822" t="str">
            <v>زينب العيد</v>
          </cell>
          <cell r="C3822" t="str">
            <v>علي</v>
          </cell>
          <cell r="D3822" t="str">
            <v>جهينه غياض</v>
          </cell>
          <cell r="E3822" t="str">
            <v>الاولى</v>
          </cell>
          <cell r="F3822" t="str">
            <v/>
          </cell>
        </row>
        <row r="3823">
          <cell r="A3823">
            <v>526915</v>
          </cell>
          <cell r="B3823" t="str">
            <v>زينب رحال</v>
          </cell>
          <cell r="C3823" t="str">
            <v>عيسى</v>
          </cell>
          <cell r="D3823" t="str">
            <v>حنان</v>
          </cell>
          <cell r="E3823" t="str">
            <v>الاولى</v>
          </cell>
          <cell r="F3823" t="str">
            <v/>
          </cell>
        </row>
        <row r="3824">
          <cell r="A3824">
            <v>526916</v>
          </cell>
          <cell r="B3824" t="str">
            <v>زينب عبدالرحمن</v>
          </cell>
          <cell r="C3824" t="str">
            <v>انور</v>
          </cell>
          <cell r="D3824" t="str">
            <v>هيام</v>
          </cell>
          <cell r="E3824" t="str">
            <v>الثا نية</v>
          </cell>
          <cell r="F3824" t="str">
            <v/>
          </cell>
        </row>
        <row r="3825">
          <cell r="A3825">
            <v>526917</v>
          </cell>
          <cell r="B3825" t="str">
            <v>زينب كلثوم</v>
          </cell>
          <cell r="C3825" t="str">
            <v>رستم</v>
          </cell>
          <cell r="D3825" t="str">
            <v>ناجيه</v>
          </cell>
          <cell r="E3825" t="str">
            <v>الاولى</v>
          </cell>
          <cell r="F3825" t="str">
            <v/>
          </cell>
        </row>
        <row r="3826">
          <cell r="A3826">
            <v>526918</v>
          </cell>
          <cell r="B3826" t="str">
            <v>زينب منى</v>
          </cell>
          <cell r="C3826" t="str">
            <v>ياسر</v>
          </cell>
          <cell r="D3826" t="str">
            <v>ريم</v>
          </cell>
          <cell r="E3826" t="str">
            <v>الاولى</v>
          </cell>
          <cell r="F3826" t="str">
            <v/>
          </cell>
        </row>
        <row r="3827">
          <cell r="A3827">
            <v>526919</v>
          </cell>
          <cell r="B3827" t="str">
            <v>زينه العتيلي</v>
          </cell>
          <cell r="C3827" t="str">
            <v>كمال</v>
          </cell>
          <cell r="D3827" t="str">
            <v>ميساء</v>
          </cell>
          <cell r="E3827" t="str">
            <v>الثاتية</v>
          </cell>
          <cell r="F3827" t="str">
            <v/>
          </cell>
        </row>
        <row r="3828">
          <cell r="A3828">
            <v>526920</v>
          </cell>
          <cell r="B3828" t="str">
            <v>ساره الربيه</v>
          </cell>
          <cell r="C3828" t="str">
            <v>بشار</v>
          </cell>
          <cell r="D3828" t="str">
            <v>ميرفت</v>
          </cell>
          <cell r="E3828" t="str">
            <v>الاولى</v>
          </cell>
          <cell r="F3828" t="str">
            <v/>
          </cell>
        </row>
        <row r="3829">
          <cell r="A3829">
            <v>526921</v>
          </cell>
          <cell r="B3829" t="str">
            <v>ساره صقر</v>
          </cell>
          <cell r="C3829" t="str">
            <v>صقر</v>
          </cell>
          <cell r="D3829" t="str">
            <v>ردينه</v>
          </cell>
          <cell r="E3829" t="str">
            <v>الاولى</v>
          </cell>
          <cell r="F3829" t="str">
            <v/>
          </cell>
        </row>
        <row r="3830">
          <cell r="A3830">
            <v>526922</v>
          </cell>
          <cell r="B3830" t="str">
            <v>سالي محمود</v>
          </cell>
          <cell r="C3830" t="str">
            <v xml:space="preserve">احمد </v>
          </cell>
          <cell r="D3830" t="str">
            <v>نوال</v>
          </cell>
          <cell r="E3830" t="str">
            <v>الثاتية</v>
          </cell>
          <cell r="F3830" t="str">
            <v/>
          </cell>
        </row>
        <row r="3831">
          <cell r="A3831">
            <v>526923</v>
          </cell>
          <cell r="B3831" t="str">
            <v>سامية السعدي</v>
          </cell>
          <cell r="C3831" t="str">
            <v>زكريا</v>
          </cell>
          <cell r="D3831" t="str">
            <v>يمن</v>
          </cell>
          <cell r="E3831" t="str">
            <v>الثا نية</v>
          </cell>
          <cell r="F3831" t="str">
            <v/>
          </cell>
        </row>
        <row r="3832">
          <cell r="A3832">
            <v>526924</v>
          </cell>
          <cell r="B3832" t="str">
            <v>ساندرا بوفه</v>
          </cell>
          <cell r="C3832" t="str">
            <v>معتز</v>
          </cell>
          <cell r="D3832" t="str">
            <v>ندى</v>
          </cell>
          <cell r="E3832" t="str">
            <v>الاولى</v>
          </cell>
          <cell r="F3832" t="str">
            <v/>
          </cell>
        </row>
        <row r="3833">
          <cell r="A3833">
            <v>526925</v>
          </cell>
          <cell r="B3833" t="str">
            <v>سحر الشبقي</v>
          </cell>
          <cell r="C3833" t="str">
            <v xml:space="preserve">شوكت </v>
          </cell>
          <cell r="D3833" t="str">
            <v>امل</v>
          </cell>
          <cell r="E3833" t="str">
            <v>الاولى</v>
          </cell>
          <cell r="F3833" t="str">
            <v/>
          </cell>
        </row>
        <row r="3834">
          <cell r="A3834">
            <v>526926</v>
          </cell>
          <cell r="B3834" t="str">
            <v>سحر عبيد</v>
          </cell>
          <cell r="C3834" t="str">
            <v>محمود</v>
          </cell>
          <cell r="D3834" t="str">
            <v>فاطمه</v>
          </cell>
          <cell r="E3834" t="str">
            <v>الاولى</v>
          </cell>
          <cell r="F3834" t="str">
            <v/>
          </cell>
        </row>
        <row r="3835">
          <cell r="A3835">
            <v>526927</v>
          </cell>
          <cell r="B3835" t="str">
            <v>سدرة خليفه</v>
          </cell>
          <cell r="C3835" t="str">
            <v>اسامه</v>
          </cell>
          <cell r="D3835" t="str">
            <v>كوثر</v>
          </cell>
          <cell r="E3835" t="str">
            <v>الاولى</v>
          </cell>
          <cell r="F3835" t="str">
            <v/>
          </cell>
        </row>
        <row r="3836">
          <cell r="A3836">
            <v>526928</v>
          </cell>
          <cell r="B3836" t="str">
            <v>سدره الحموي</v>
          </cell>
          <cell r="C3836" t="str">
            <v>نضال</v>
          </cell>
          <cell r="D3836" t="str">
            <v>ميساء</v>
          </cell>
          <cell r="E3836" t="str">
            <v>الاولى</v>
          </cell>
          <cell r="F3836" t="str">
            <v/>
          </cell>
        </row>
        <row r="3837">
          <cell r="A3837">
            <v>526929</v>
          </cell>
          <cell r="B3837" t="str">
            <v>سدره دريد</v>
          </cell>
          <cell r="C3837" t="str">
            <v>محمود</v>
          </cell>
          <cell r="D3837" t="str">
            <v>اسماء</v>
          </cell>
          <cell r="E3837" t="str">
            <v>الاولى</v>
          </cell>
          <cell r="F3837" t="str">
            <v/>
          </cell>
        </row>
        <row r="3838">
          <cell r="A3838">
            <v>526930</v>
          </cell>
          <cell r="B3838" t="str">
            <v>سعاد حمدون</v>
          </cell>
          <cell r="C3838" t="str">
            <v>عمر</v>
          </cell>
          <cell r="D3838" t="str">
            <v>قمر</v>
          </cell>
          <cell r="E3838" t="str">
            <v>الثاتية</v>
          </cell>
          <cell r="F3838" t="str">
            <v/>
          </cell>
        </row>
        <row r="3839">
          <cell r="A3839">
            <v>526932</v>
          </cell>
          <cell r="B3839" t="str">
            <v>سلاف العكاري</v>
          </cell>
          <cell r="C3839" t="str">
            <v>شعبان</v>
          </cell>
          <cell r="D3839" t="str">
            <v>غفران</v>
          </cell>
          <cell r="E3839" t="str">
            <v>الثا نية</v>
          </cell>
          <cell r="F3839" t="str">
            <v/>
          </cell>
        </row>
        <row r="3840">
          <cell r="A3840">
            <v>526933</v>
          </cell>
          <cell r="B3840" t="str">
            <v>سلام رحال</v>
          </cell>
          <cell r="C3840" t="str">
            <v>احمد</v>
          </cell>
          <cell r="D3840" t="str">
            <v>جميله</v>
          </cell>
          <cell r="E3840" t="str">
            <v>الاولى</v>
          </cell>
          <cell r="F3840" t="str">
            <v/>
          </cell>
        </row>
        <row r="3841">
          <cell r="A3841">
            <v>526934</v>
          </cell>
          <cell r="B3841" t="str">
            <v>سلام سرية</v>
          </cell>
          <cell r="C3841" t="str">
            <v>أحمد</v>
          </cell>
          <cell r="D3841" t="str">
            <v>سعاد</v>
          </cell>
          <cell r="E3841" t="str">
            <v>الاولى</v>
          </cell>
          <cell r="F3841" t="str">
            <v/>
          </cell>
        </row>
        <row r="3842">
          <cell r="A3842">
            <v>526935</v>
          </cell>
          <cell r="B3842" t="str">
            <v>سلام يوسف</v>
          </cell>
          <cell r="C3842" t="str">
            <v>سميع</v>
          </cell>
          <cell r="D3842" t="str">
            <v>منيره</v>
          </cell>
          <cell r="E3842" t="str">
            <v>الاولى</v>
          </cell>
          <cell r="F3842" t="str">
            <v/>
          </cell>
        </row>
        <row r="3843">
          <cell r="A3843">
            <v>526936</v>
          </cell>
          <cell r="B3843" t="str">
            <v>سماح اسبر</v>
          </cell>
          <cell r="C3843" t="str">
            <v>محمد</v>
          </cell>
          <cell r="D3843" t="str">
            <v>منى</v>
          </cell>
          <cell r="E3843" t="str">
            <v>الاولى</v>
          </cell>
          <cell r="F3843" t="str">
            <v/>
          </cell>
        </row>
        <row r="3844">
          <cell r="A3844">
            <v>526937</v>
          </cell>
          <cell r="B3844" t="str">
            <v>سماح شعبان</v>
          </cell>
          <cell r="C3844" t="str">
            <v>مهيمن</v>
          </cell>
          <cell r="D3844" t="str">
            <v>هيام</v>
          </cell>
          <cell r="E3844" t="str">
            <v>الاولى</v>
          </cell>
          <cell r="F3844" t="str">
            <v/>
          </cell>
        </row>
        <row r="3845">
          <cell r="A3845">
            <v>526938</v>
          </cell>
          <cell r="B3845" t="str">
            <v>سماح كردي</v>
          </cell>
          <cell r="C3845" t="str">
            <v>بشار</v>
          </cell>
          <cell r="D3845" t="str">
            <v>خوله</v>
          </cell>
          <cell r="E3845" t="str">
            <v>الثاتية</v>
          </cell>
          <cell r="F3845" t="str">
            <v/>
          </cell>
        </row>
        <row r="3846">
          <cell r="A3846">
            <v>526939</v>
          </cell>
          <cell r="B3846" t="str">
            <v>سماره باشا</v>
          </cell>
          <cell r="C3846" t="str">
            <v>موسى</v>
          </cell>
          <cell r="D3846" t="str">
            <v>غانا</v>
          </cell>
          <cell r="E3846" t="str">
            <v>الثا نية</v>
          </cell>
          <cell r="F3846" t="str">
            <v/>
          </cell>
        </row>
        <row r="3847">
          <cell r="A3847">
            <v>526940</v>
          </cell>
          <cell r="B3847" t="str">
            <v>سمر العلي</v>
          </cell>
          <cell r="C3847" t="str">
            <v>رضوان</v>
          </cell>
          <cell r="D3847" t="str">
            <v>عربية</v>
          </cell>
          <cell r="E3847" t="str">
            <v>الاولى</v>
          </cell>
          <cell r="F3847" t="str">
            <v/>
          </cell>
        </row>
        <row r="3848">
          <cell r="A3848">
            <v>526941</v>
          </cell>
          <cell r="B3848" t="str">
            <v>سمر غزال</v>
          </cell>
          <cell r="C3848" t="str">
            <v>هشام</v>
          </cell>
          <cell r="D3848" t="str">
            <v>منى</v>
          </cell>
          <cell r="E3848" t="str">
            <v>الثا نية</v>
          </cell>
          <cell r="F3848" t="str">
            <v/>
          </cell>
        </row>
        <row r="3849">
          <cell r="A3849">
            <v>526943</v>
          </cell>
          <cell r="B3849" t="str">
            <v>سناء الاشقر</v>
          </cell>
          <cell r="C3849" t="str">
            <v xml:space="preserve">عقل </v>
          </cell>
          <cell r="D3849" t="str">
            <v>رئيسة</v>
          </cell>
          <cell r="E3849" t="str">
            <v>الثالثة</v>
          </cell>
          <cell r="F3849" t="str">
            <v/>
          </cell>
        </row>
        <row r="3850">
          <cell r="A3850">
            <v>526946</v>
          </cell>
          <cell r="B3850" t="str">
            <v>سندس صبح</v>
          </cell>
          <cell r="C3850" t="str">
            <v>عبدالرحمن</v>
          </cell>
          <cell r="D3850" t="str">
            <v>ناديا</v>
          </cell>
          <cell r="E3850" t="str">
            <v>الثاتية</v>
          </cell>
          <cell r="F3850" t="str">
            <v/>
          </cell>
        </row>
        <row r="3851">
          <cell r="A3851">
            <v>526947</v>
          </cell>
          <cell r="B3851" t="str">
            <v>سهى حسن</v>
          </cell>
          <cell r="C3851" t="str">
            <v>خليل</v>
          </cell>
          <cell r="D3851" t="str">
            <v>وحيدة</v>
          </cell>
          <cell r="E3851" t="str">
            <v>الاولى</v>
          </cell>
          <cell r="F3851" t="str">
            <v/>
          </cell>
        </row>
        <row r="3852">
          <cell r="A3852">
            <v>526948</v>
          </cell>
          <cell r="B3852" t="str">
            <v>سوزان ديبو</v>
          </cell>
          <cell r="C3852" t="str">
            <v>محمد</v>
          </cell>
          <cell r="D3852" t="str">
            <v>مسيله</v>
          </cell>
          <cell r="E3852" t="str">
            <v>الاولى</v>
          </cell>
          <cell r="F3852" t="str">
            <v/>
          </cell>
        </row>
        <row r="3853">
          <cell r="A3853">
            <v>526949</v>
          </cell>
          <cell r="B3853" t="str">
            <v>سوسن سخاوي</v>
          </cell>
          <cell r="C3853" t="str">
            <v>محمدفاروق</v>
          </cell>
          <cell r="D3853" t="str">
            <v>رباح</v>
          </cell>
          <cell r="E3853" t="str">
            <v>الثا نية</v>
          </cell>
          <cell r="F3853" t="str">
            <v/>
          </cell>
        </row>
        <row r="3854">
          <cell r="A3854">
            <v>526950</v>
          </cell>
          <cell r="B3854" t="str">
            <v>سوسن عساف</v>
          </cell>
          <cell r="C3854" t="str">
            <v>محمد</v>
          </cell>
          <cell r="D3854" t="str">
            <v>وداد</v>
          </cell>
          <cell r="E3854" t="str">
            <v>الثالثة</v>
          </cell>
          <cell r="F3854" t="str">
            <v/>
          </cell>
        </row>
        <row r="3855">
          <cell r="A3855">
            <v>526951</v>
          </cell>
          <cell r="B3855" t="str">
            <v>شاديه الصيداوي</v>
          </cell>
          <cell r="C3855" t="str">
            <v>سعد</v>
          </cell>
          <cell r="D3855" t="str">
            <v>خوله</v>
          </cell>
          <cell r="E3855" t="str">
            <v>الثاتية</v>
          </cell>
          <cell r="F3855" t="str">
            <v/>
          </cell>
        </row>
        <row r="3856">
          <cell r="A3856">
            <v>526952</v>
          </cell>
          <cell r="B3856" t="str">
            <v>شذا سليمان</v>
          </cell>
          <cell r="C3856" t="str">
            <v>عدنان</v>
          </cell>
          <cell r="D3856" t="str">
            <v>هيام</v>
          </cell>
          <cell r="E3856" t="str">
            <v>الاولى</v>
          </cell>
          <cell r="F3856" t="str">
            <v/>
          </cell>
        </row>
        <row r="3857">
          <cell r="A3857">
            <v>526953</v>
          </cell>
          <cell r="B3857" t="str">
            <v>شفاء بكر</v>
          </cell>
          <cell r="C3857" t="str">
            <v>محمود</v>
          </cell>
          <cell r="D3857" t="str">
            <v>منوه</v>
          </cell>
          <cell r="E3857" t="str">
            <v>الثا نية</v>
          </cell>
          <cell r="F3857" t="str">
            <v/>
          </cell>
        </row>
        <row r="3858">
          <cell r="A3858">
            <v>526954</v>
          </cell>
          <cell r="B3858" t="str">
            <v>شهلا ايبش</v>
          </cell>
          <cell r="C3858" t="str">
            <v>احمدجمال</v>
          </cell>
          <cell r="D3858" t="str">
            <v>نسرين</v>
          </cell>
          <cell r="E3858" t="str">
            <v>الاولى</v>
          </cell>
          <cell r="F3858" t="str">
            <v/>
          </cell>
        </row>
        <row r="3859">
          <cell r="A3859">
            <v>526955</v>
          </cell>
          <cell r="B3859" t="str">
            <v>صالحه كرمان</v>
          </cell>
          <cell r="C3859" t="str">
            <v>عوض</v>
          </cell>
          <cell r="D3859" t="str">
            <v>خيرية</v>
          </cell>
          <cell r="E3859" t="str">
            <v>الثا نية</v>
          </cell>
          <cell r="F3859" t="str">
            <v/>
          </cell>
        </row>
        <row r="3860">
          <cell r="A3860">
            <v>526956</v>
          </cell>
          <cell r="B3860" t="str">
            <v>صبا العوض</v>
          </cell>
          <cell r="C3860" t="str">
            <v>محمود</v>
          </cell>
          <cell r="D3860" t="str">
            <v>كيروان</v>
          </cell>
          <cell r="E3860" t="str">
            <v>الثاتية</v>
          </cell>
          <cell r="F3860" t="str">
            <v/>
          </cell>
        </row>
        <row r="3861">
          <cell r="A3861">
            <v>526957</v>
          </cell>
          <cell r="B3861" t="str">
            <v>صبا المعاليقي</v>
          </cell>
          <cell r="C3861" t="str">
            <v>هشام</v>
          </cell>
          <cell r="D3861" t="str">
            <v>اميره</v>
          </cell>
          <cell r="E3861" t="str">
            <v>الثاتية</v>
          </cell>
          <cell r="F3861" t="str">
            <v/>
          </cell>
        </row>
        <row r="3862">
          <cell r="A3862">
            <v>526958</v>
          </cell>
          <cell r="B3862" t="str">
            <v>صبا حافظ</v>
          </cell>
          <cell r="C3862" t="str">
            <v>عماد</v>
          </cell>
          <cell r="D3862" t="str">
            <v>هدى</v>
          </cell>
          <cell r="E3862" t="str">
            <v>الثا نية</v>
          </cell>
          <cell r="F3862" t="str">
            <v/>
          </cell>
        </row>
        <row r="3863">
          <cell r="A3863">
            <v>526959</v>
          </cell>
          <cell r="B3863" t="str">
            <v>صفا عوده</v>
          </cell>
          <cell r="C3863" t="str">
            <v>احمد</v>
          </cell>
          <cell r="D3863" t="str">
            <v>اخلاص</v>
          </cell>
          <cell r="E3863" t="str">
            <v>الثاتية</v>
          </cell>
          <cell r="F3863" t="str">
            <v/>
          </cell>
        </row>
        <row r="3864">
          <cell r="A3864">
            <v>526960</v>
          </cell>
          <cell r="B3864" t="str">
            <v>صفاء البيرقدار</v>
          </cell>
          <cell r="C3864" t="str">
            <v>محي الدين</v>
          </cell>
          <cell r="D3864" t="str">
            <v>هديه</v>
          </cell>
          <cell r="E3864" t="str">
            <v>الاولى</v>
          </cell>
          <cell r="F3864" t="str">
            <v/>
          </cell>
        </row>
        <row r="3865">
          <cell r="A3865">
            <v>526961</v>
          </cell>
          <cell r="B3865" t="str">
            <v>صفاء الراضي</v>
          </cell>
          <cell r="C3865" t="str">
            <v>ياسر</v>
          </cell>
          <cell r="D3865" t="str">
            <v>ايمان</v>
          </cell>
          <cell r="E3865" t="str">
            <v>الثا نية</v>
          </cell>
          <cell r="F3865" t="str">
            <v/>
          </cell>
        </row>
        <row r="3866">
          <cell r="A3866">
            <v>526963</v>
          </cell>
          <cell r="B3866" t="str">
            <v>صفاء فياض</v>
          </cell>
          <cell r="C3866" t="str">
            <v>فؤاد</v>
          </cell>
          <cell r="D3866" t="str">
            <v>سمره</v>
          </cell>
          <cell r="E3866" t="str">
            <v>الثاتية</v>
          </cell>
          <cell r="F3866" t="str">
            <v/>
          </cell>
        </row>
        <row r="3867">
          <cell r="A3867">
            <v>526964</v>
          </cell>
          <cell r="B3867" t="str">
            <v>عبير العبد</v>
          </cell>
          <cell r="C3867" t="str">
            <v>احمد</v>
          </cell>
          <cell r="D3867" t="str">
            <v>رباب</v>
          </cell>
          <cell r="E3867" t="str">
            <v>الثاتية</v>
          </cell>
          <cell r="F3867" t="str">
            <v/>
          </cell>
        </row>
        <row r="3868">
          <cell r="A3868">
            <v>526965</v>
          </cell>
          <cell r="B3868" t="str">
            <v>عبير حريدين</v>
          </cell>
          <cell r="C3868" t="str">
            <v>محمد</v>
          </cell>
          <cell r="D3868" t="str">
            <v>فردوس</v>
          </cell>
          <cell r="E3868" t="str">
            <v>الثا نية</v>
          </cell>
          <cell r="F3868" t="str">
            <v/>
          </cell>
        </row>
        <row r="3869">
          <cell r="A3869">
            <v>526966</v>
          </cell>
          <cell r="B3869" t="str">
            <v>عبير قيسر</v>
          </cell>
          <cell r="C3869" t="str">
            <v>عبدالفتاح</v>
          </cell>
          <cell r="D3869" t="str">
            <v>هيفاء</v>
          </cell>
          <cell r="E3869" t="str">
            <v>الثاتية</v>
          </cell>
          <cell r="F3869" t="str">
            <v/>
          </cell>
        </row>
        <row r="3870">
          <cell r="A3870">
            <v>526967</v>
          </cell>
          <cell r="B3870" t="str">
            <v>عبير كبول</v>
          </cell>
          <cell r="C3870" t="str">
            <v>محمد</v>
          </cell>
          <cell r="D3870" t="str">
            <v>الهام</v>
          </cell>
          <cell r="E3870" t="str">
            <v>الثا نية</v>
          </cell>
          <cell r="F3870" t="str">
            <v/>
          </cell>
        </row>
        <row r="3871">
          <cell r="A3871">
            <v>526968</v>
          </cell>
          <cell r="B3871" t="str">
            <v>عبير كوانيني</v>
          </cell>
          <cell r="C3871" t="str">
            <v xml:space="preserve">خالد </v>
          </cell>
          <cell r="D3871" t="str">
            <v>فاطمة</v>
          </cell>
          <cell r="E3871" t="str">
            <v>الثا نية</v>
          </cell>
          <cell r="F3871" t="str">
            <v/>
          </cell>
        </row>
        <row r="3872">
          <cell r="A3872">
            <v>526970</v>
          </cell>
          <cell r="B3872" t="str">
            <v>عتاب عبدالله</v>
          </cell>
          <cell r="C3872" t="str">
            <v>كمال</v>
          </cell>
          <cell r="D3872" t="str">
            <v>فاطمه</v>
          </cell>
          <cell r="E3872" t="str">
            <v>الاولى</v>
          </cell>
          <cell r="F3872" t="str">
            <v/>
          </cell>
        </row>
        <row r="3873">
          <cell r="A3873">
            <v>526971</v>
          </cell>
          <cell r="B3873" t="str">
            <v>عدله زمزم</v>
          </cell>
          <cell r="C3873" t="str">
            <v>محمود</v>
          </cell>
          <cell r="D3873" t="str">
            <v>مارلين</v>
          </cell>
          <cell r="E3873" t="str">
            <v>الثاتية</v>
          </cell>
          <cell r="F3873" t="str">
            <v/>
          </cell>
        </row>
        <row r="3874">
          <cell r="A3874">
            <v>526972</v>
          </cell>
          <cell r="B3874" t="str">
            <v>عدنان الحوراني</v>
          </cell>
          <cell r="C3874" t="str">
            <v>هيثم</v>
          </cell>
          <cell r="D3874" t="str">
            <v>نها</v>
          </cell>
          <cell r="E3874" t="str">
            <v>الثالثة</v>
          </cell>
          <cell r="F3874" t="str">
            <v/>
          </cell>
        </row>
        <row r="3875">
          <cell r="A3875">
            <v>526973</v>
          </cell>
          <cell r="B3875" t="str">
            <v>عفراء عثمان</v>
          </cell>
          <cell r="C3875" t="str">
            <v>أحمد</v>
          </cell>
          <cell r="D3875" t="str">
            <v>محاسن</v>
          </cell>
          <cell r="E3875" t="str">
            <v>الاولى</v>
          </cell>
          <cell r="F3875" t="str">
            <v/>
          </cell>
        </row>
        <row r="3876">
          <cell r="A3876">
            <v>526974</v>
          </cell>
          <cell r="B3876" t="str">
            <v>عفراء كفا</v>
          </cell>
          <cell r="C3876" t="str">
            <v>عبدالغني</v>
          </cell>
          <cell r="D3876" t="str">
            <v>نتيجه</v>
          </cell>
          <cell r="E3876" t="str">
            <v>الاولى</v>
          </cell>
          <cell r="F3876" t="str">
            <v/>
          </cell>
        </row>
        <row r="3877">
          <cell r="A3877">
            <v>526975</v>
          </cell>
          <cell r="B3877" t="str">
            <v>علا الخير</v>
          </cell>
          <cell r="C3877" t="str">
            <v>محمد</v>
          </cell>
          <cell r="D3877" t="str">
            <v>غصون</v>
          </cell>
          <cell r="E3877" t="str">
            <v>الرابعة</v>
          </cell>
          <cell r="F3877" t="str">
            <v/>
          </cell>
        </row>
        <row r="3878">
          <cell r="A3878">
            <v>526976</v>
          </cell>
          <cell r="B3878" t="str">
            <v>علا الرمضان</v>
          </cell>
          <cell r="C3878" t="str">
            <v>جمال</v>
          </cell>
          <cell r="D3878" t="str">
            <v>حلوه</v>
          </cell>
          <cell r="E3878" t="str">
            <v>الثا نية</v>
          </cell>
          <cell r="F3878" t="str">
            <v/>
          </cell>
        </row>
        <row r="3879">
          <cell r="A3879">
            <v>526977</v>
          </cell>
          <cell r="B3879" t="str">
            <v>علا جوهره</v>
          </cell>
          <cell r="C3879" t="str">
            <v>فواز</v>
          </cell>
          <cell r="D3879" t="str">
            <v>الهام</v>
          </cell>
          <cell r="E3879" t="str">
            <v>الثاتية</v>
          </cell>
          <cell r="F3879" t="str">
            <v/>
          </cell>
        </row>
        <row r="3880">
          <cell r="A3880">
            <v>526978</v>
          </cell>
          <cell r="B3880" t="str">
            <v>علا دحله</v>
          </cell>
          <cell r="C3880" t="str">
            <v>طارق</v>
          </cell>
          <cell r="D3880" t="str">
            <v>سميه</v>
          </cell>
          <cell r="E3880" t="str">
            <v>الثا نية</v>
          </cell>
          <cell r="F3880" t="str">
            <v/>
          </cell>
        </row>
        <row r="3881">
          <cell r="A3881">
            <v>526979</v>
          </cell>
          <cell r="B3881" t="str">
            <v>علا علوان</v>
          </cell>
          <cell r="C3881" t="str">
            <v>محمد</v>
          </cell>
          <cell r="D3881" t="str">
            <v>سوسن</v>
          </cell>
          <cell r="E3881" t="str">
            <v>الاولى</v>
          </cell>
          <cell r="F3881" t="str">
            <v/>
          </cell>
        </row>
        <row r="3882">
          <cell r="A3882">
            <v>526980</v>
          </cell>
          <cell r="B3882" t="str">
            <v>علا كنوني عمروش</v>
          </cell>
          <cell r="C3882" t="str">
            <v>احسان</v>
          </cell>
          <cell r="D3882" t="str">
            <v>سمر</v>
          </cell>
          <cell r="E3882" t="str">
            <v>الاولى</v>
          </cell>
          <cell r="F3882" t="str">
            <v/>
          </cell>
        </row>
        <row r="3883">
          <cell r="A3883">
            <v>526981</v>
          </cell>
          <cell r="B3883" t="str">
            <v>علا محضر</v>
          </cell>
          <cell r="C3883" t="str">
            <v>ماهر</v>
          </cell>
          <cell r="D3883" t="str">
            <v>امل</v>
          </cell>
          <cell r="E3883" t="str">
            <v>الثاتية</v>
          </cell>
          <cell r="F3883" t="str">
            <v/>
          </cell>
        </row>
        <row r="3884">
          <cell r="A3884">
            <v>526982</v>
          </cell>
          <cell r="B3884" t="str">
            <v>علياء حسين</v>
          </cell>
          <cell r="C3884" t="str">
            <v>سلطان</v>
          </cell>
          <cell r="D3884" t="str">
            <v>دلول</v>
          </cell>
          <cell r="E3884" t="str">
            <v>الاولى</v>
          </cell>
          <cell r="F3884" t="str">
            <v/>
          </cell>
        </row>
        <row r="3885">
          <cell r="A3885">
            <v>526983</v>
          </cell>
          <cell r="B3885" t="str">
            <v>غالية الجفان</v>
          </cell>
          <cell r="C3885" t="str">
            <v>صلاح الدين</v>
          </cell>
          <cell r="D3885" t="str">
            <v>صباح</v>
          </cell>
          <cell r="E3885" t="str">
            <v>الثا نية</v>
          </cell>
          <cell r="F3885" t="str">
            <v/>
          </cell>
        </row>
        <row r="3886">
          <cell r="A3886">
            <v>526984</v>
          </cell>
          <cell r="B3886" t="str">
            <v>غفار دياب</v>
          </cell>
          <cell r="C3886" t="str">
            <v>عمار</v>
          </cell>
          <cell r="D3886" t="str">
            <v>نجوى</v>
          </cell>
          <cell r="E3886" t="str">
            <v>الثاتية</v>
          </cell>
          <cell r="F3886" t="str">
            <v/>
          </cell>
        </row>
        <row r="3887">
          <cell r="A3887">
            <v>526985</v>
          </cell>
          <cell r="B3887" t="str">
            <v>غفران مدلله</v>
          </cell>
          <cell r="C3887" t="str">
            <v xml:space="preserve">ضاهر </v>
          </cell>
          <cell r="D3887" t="str">
            <v>صبحية</v>
          </cell>
          <cell r="E3887" t="str">
            <v>الثالثة</v>
          </cell>
          <cell r="F3887" t="str">
            <v/>
          </cell>
        </row>
        <row r="3888">
          <cell r="A3888">
            <v>526986</v>
          </cell>
          <cell r="B3888" t="str">
            <v>غياث البرغوث</v>
          </cell>
          <cell r="C3888" t="str">
            <v>مروان</v>
          </cell>
          <cell r="D3888" t="str">
            <v>هيام</v>
          </cell>
          <cell r="E3888" t="str">
            <v>الاولى</v>
          </cell>
          <cell r="F3888" t="str">
            <v/>
          </cell>
        </row>
        <row r="3889">
          <cell r="A3889">
            <v>526988</v>
          </cell>
          <cell r="B3889" t="str">
            <v>فاتن الشلي</v>
          </cell>
          <cell r="C3889" t="str">
            <v>هيثم</v>
          </cell>
          <cell r="D3889" t="str">
            <v>رجاء</v>
          </cell>
          <cell r="E3889" t="str">
            <v>الاولى</v>
          </cell>
          <cell r="F3889" t="str">
            <v/>
          </cell>
        </row>
        <row r="3890">
          <cell r="A3890">
            <v>526989</v>
          </cell>
          <cell r="B3890" t="str">
            <v>فاتن برهوم</v>
          </cell>
          <cell r="C3890" t="str">
            <v>علي</v>
          </cell>
          <cell r="D3890" t="str">
            <v>انصاف</v>
          </cell>
          <cell r="E3890" t="str">
            <v>الثا نية</v>
          </cell>
          <cell r="F3890" t="str">
            <v/>
          </cell>
        </row>
        <row r="3891">
          <cell r="A3891">
            <v>526991</v>
          </cell>
          <cell r="B3891" t="str">
            <v>فاطمة هدول</v>
          </cell>
          <cell r="C3891" t="str">
            <v>عبدالمجير</v>
          </cell>
          <cell r="D3891" t="str">
            <v>هدى</v>
          </cell>
          <cell r="E3891" t="str">
            <v>الاولى</v>
          </cell>
          <cell r="F3891" t="str">
            <v/>
          </cell>
        </row>
        <row r="3892">
          <cell r="A3892">
            <v>526992</v>
          </cell>
          <cell r="B3892" t="str">
            <v>فاطمه الدالاتي</v>
          </cell>
          <cell r="C3892" t="str">
            <v>محمدخير</v>
          </cell>
          <cell r="D3892" t="str">
            <v>وفيقه</v>
          </cell>
          <cell r="E3892" t="str">
            <v>الاولى</v>
          </cell>
          <cell r="F3892" t="str">
            <v/>
          </cell>
        </row>
        <row r="3893">
          <cell r="A3893">
            <v>526993</v>
          </cell>
          <cell r="B3893" t="str">
            <v>فاطمه المعاني</v>
          </cell>
          <cell r="C3893" t="str">
            <v>محمود</v>
          </cell>
          <cell r="D3893" t="str">
            <v>منور</v>
          </cell>
          <cell r="E3893" t="str">
            <v>الاولى</v>
          </cell>
          <cell r="F3893" t="str">
            <v/>
          </cell>
        </row>
        <row r="3894">
          <cell r="A3894">
            <v>526995</v>
          </cell>
          <cell r="B3894" t="str">
            <v>فاطمه سلامي</v>
          </cell>
          <cell r="C3894" t="str">
            <v>علي</v>
          </cell>
          <cell r="D3894" t="str">
            <v>جمانه</v>
          </cell>
          <cell r="E3894" t="str">
            <v>الاولى</v>
          </cell>
          <cell r="F3894" t="str">
            <v/>
          </cell>
        </row>
        <row r="3895">
          <cell r="A3895">
            <v>526996</v>
          </cell>
          <cell r="B3895" t="str">
            <v>فاطمه قباقيبي</v>
          </cell>
          <cell r="C3895" t="str">
            <v>محمود</v>
          </cell>
          <cell r="D3895" t="str">
            <v>ايمان</v>
          </cell>
          <cell r="E3895" t="str">
            <v>الثا نية</v>
          </cell>
          <cell r="F3895" t="str">
            <v/>
          </cell>
        </row>
        <row r="3896">
          <cell r="A3896">
            <v>526997</v>
          </cell>
          <cell r="B3896" t="str">
            <v>فاطمه يوسف</v>
          </cell>
          <cell r="C3896" t="str">
            <v>ابراهيم</v>
          </cell>
          <cell r="D3896" t="str">
            <v>سماهر</v>
          </cell>
          <cell r="E3896" t="str">
            <v>الاولى</v>
          </cell>
          <cell r="F3896" t="str">
            <v/>
          </cell>
        </row>
        <row r="3897">
          <cell r="A3897">
            <v>526998</v>
          </cell>
          <cell r="B3897" t="str">
            <v>فرح نحات</v>
          </cell>
          <cell r="C3897" t="str">
            <v>فايز</v>
          </cell>
          <cell r="D3897" t="str">
            <v>نورا</v>
          </cell>
          <cell r="E3897" t="str">
            <v>الثاتية</v>
          </cell>
          <cell r="F3897" t="str">
            <v/>
          </cell>
        </row>
        <row r="3898">
          <cell r="A3898">
            <v>526999</v>
          </cell>
          <cell r="B3898" t="str">
            <v>فلك الخضر</v>
          </cell>
          <cell r="C3898" t="str">
            <v>محمود</v>
          </cell>
          <cell r="D3898" t="str">
            <v>نجاح</v>
          </cell>
          <cell r="E3898" t="str">
            <v>الاولى</v>
          </cell>
          <cell r="F3898" t="str">
            <v/>
          </cell>
        </row>
        <row r="3899">
          <cell r="A3899">
            <v>527000</v>
          </cell>
          <cell r="B3899" t="str">
            <v>فوزية البحش</v>
          </cell>
          <cell r="C3899" t="str">
            <v>محمدفايز</v>
          </cell>
          <cell r="D3899" t="str">
            <v>فاطمة</v>
          </cell>
          <cell r="E3899" t="str">
            <v>الثا نية</v>
          </cell>
          <cell r="F3899" t="str">
            <v/>
          </cell>
        </row>
        <row r="3900">
          <cell r="A3900">
            <v>527002</v>
          </cell>
          <cell r="B3900" t="str">
            <v>قمر الدباس</v>
          </cell>
          <cell r="C3900" t="str">
            <v>محمدنزار</v>
          </cell>
          <cell r="D3900" t="str">
            <v>كوكب</v>
          </cell>
          <cell r="E3900" t="str">
            <v>الثاتية</v>
          </cell>
          <cell r="F3900" t="str">
            <v/>
          </cell>
        </row>
        <row r="3901">
          <cell r="A3901">
            <v>527003</v>
          </cell>
          <cell r="B3901" t="str">
            <v>كاترين حسان</v>
          </cell>
          <cell r="C3901" t="str">
            <v>احمد</v>
          </cell>
          <cell r="D3901" t="str">
            <v>سحر</v>
          </cell>
          <cell r="E3901" t="str">
            <v>الثا نية</v>
          </cell>
          <cell r="F3901" t="str">
            <v/>
          </cell>
        </row>
        <row r="3902">
          <cell r="A3902">
            <v>527004</v>
          </cell>
          <cell r="B3902" t="str">
            <v>كلمات الفشتكي</v>
          </cell>
          <cell r="C3902" t="str">
            <v>أيوب</v>
          </cell>
          <cell r="D3902" t="str">
            <v>سناء</v>
          </cell>
          <cell r="E3902" t="str">
            <v>الثانية حديث</v>
          </cell>
          <cell r="F3902" t="str">
            <v/>
          </cell>
        </row>
        <row r="3903">
          <cell r="A3903">
            <v>527005</v>
          </cell>
          <cell r="B3903" t="str">
            <v>كنانه الذياب</v>
          </cell>
          <cell r="C3903" t="str">
            <v>احسين</v>
          </cell>
          <cell r="D3903" t="str">
            <v>فوزيه</v>
          </cell>
          <cell r="E3903" t="str">
            <v>الثاتية</v>
          </cell>
          <cell r="F3903" t="str">
            <v/>
          </cell>
        </row>
        <row r="3904">
          <cell r="A3904">
            <v>527006</v>
          </cell>
          <cell r="B3904" t="str">
            <v>كنانه شتو</v>
          </cell>
          <cell r="C3904" t="str">
            <v>عبدالعزيز</v>
          </cell>
          <cell r="D3904" t="str">
            <v>صفاء</v>
          </cell>
          <cell r="E3904" t="str">
            <v>الثا نية</v>
          </cell>
          <cell r="F3904" t="str">
            <v/>
          </cell>
        </row>
        <row r="3905">
          <cell r="A3905">
            <v>527007</v>
          </cell>
          <cell r="B3905" t="str">
            <v>كوتانة الأسود</v>
          </cell>
          <cell r="C3905" t="str">
            <v>خالد</v>
          </cell>
          <cell r="D3905" t="str">
            <v>فصل</v>
          </cell>
          <cell r="E3905" t="str">
            <v>الثاتية</v>
          </cell>
          <cell r="F3905" t="str">
            <v/>
          </cell>
        </row>
        <row r="3906">
          <cell r="A3906">
            <v>527008</v>
          </cell>
          <cell r="B3906" t="str">
            <v>لارا عيسى صبيح</v>
          </cell>
          <cell r="C3906" t="str">
            <v>شهاب</v>
          </cell>
          <cell r="D3906" t="str">
            <v>ابتسام</v>
          </cell>
          <cell r="E3906" t="str">
            <v>الثاتية</v>
          </cell>
          <cell r="F3906" t="str">
            <v/>
          </cell>
        </row>
        <row r="3907">
          <cell r="A3907">
            <v>527009</v>
          </cell>
          <cell r="B3907" t="str">
            <v>لاريان اسماعيل</v>
          </cell>
          <cell r="C3907" t="str">
            <v>نبيل</v>
          </cell>
          <cell r="D3907" t="str">
            <v>ملكة</v>
          </cell>
          <cell r="E3907" t="str">
            <v>الاولى</v>
          </cell>
          <cell r="F3907" t="str">
            <v/>
          </cell>
        </row>
        <row r="3908">
          <cell r="A3908">
            <v>527010</v>
          </cell>
          <cell r="B3908" t="str">
            <v>لانا الذياب</v>
          </cell>
          <cell r="C3908" t="str">
            <v>هاشم</v>
          </cell>
          <cell r="D3908" t="str">
            <v>شمسه</v>
          </cell>
          <cell r="E3908" t="str">
            <v>الاولى</v>
          </cell>
          <cell r="F3908" t="str">
            <v/>
          </cell>
        </row>
        <row r="3909">
          <cell r="A3909">
            <v>527012</v>
          </cell>
          <cell r="B3909" t="str">
            <v>لبنه الشيخة</v>
          </cell>
          <cell r="C3909" t="str">
            <v>عبد العظيم</v>
          </cell>
          <cell r="D3909" t="str">
            <v>حليمة</v>
          </cell>
          <cell r="E3909" t="str">
            <v>الاولى</v>
          </cell>
          <cell r="F3909" t="str">
            <v/>
          </cell>
        </row>
        <row r="3910">
          <cell r="A3910">
            <v>527013</v>
          </cell>
          <cell r="B3910" t="str">
            <v>لبنه سلامه</v>
          </cell>
          <cell r="C3910" t="str">
            <v>ياسين</v>
          </cell>
          <cell r="D3910" t="str">
            <v>جميله</v>
          </cell>
          <cell r="E3910" t="str">
            <v>الاولى</v>
          </cell>
          <cell r="F3910" t="str">
            <v/>
          </cell>
        </row>
        <row r="3911">
          <cell r="A3911">
            <v>527014</v>
          </cell>
          <cell r="B3911" t="str">
            <v>لجين برغوث</v>
          </cell>
          <cell r="C3911" t="str">
            <v>خالد</v>
          </cell>
          <cell r="D3911" t="str">
            <v>مريم</v>
          </cell>
          <cell r="E3911" t="str">
            <v>الاولى</v>
          </cell>
          <cell r="F3911" t="str">
            <v/>
          </cell>
        </row>
        <row r="3912">
          <cell r="A3912">
            <v>527015</v>
          </cell>
          <cell r="B3912" t="str">
            <v>لما الخطيب</v>
          </cell>
          <cell r="C3912" t="str">
            <v>بدر</v>
          </cell>
          <cell r="D3912" t="str">
            <v>وفاء</v>
          </cell>
          <cell r="E3912" t="str">
            <v>الاولى</v>
          </cell>
          <cell r="F3912" t="str">
            <v/>
          </cell>
        </row>
        <row r="3913">
          <cell r="A3913">
            <v>527016</v>
          </cell>
          <cell r="B3913" t="str">
            <v>لما طحان</v>
          </cell>
          <cell r="C3913" t="str">
            <v>ابراهيم</v>
          </cell>
          <cell r="D3913" t="str">
            <v>فضيلة</v>
          </cell>
          <cell r="E3913" t="str">
            <v>الثاتية</v>
          </cell>
          <cell r="F3913" t="str">
            <v/>
          </cell>
        </row>
        <row r="3914">
          <cell r="A3914">
            <v>527017</v>
          </cell>
          <cell r="B3914" t="str">
            <v>لما أسعد</v>
          </cell>
          <cell r="C3914" t="str">
            <v>على</v>
          </cell>
          <cell r="D3914" t="str">
            <v>ربيعه</v>
          </cell>
          <cell r="E3914" t="str">
            <v>الاولى</v>
          </cell>
          <cell r="F3914" t="str">
            <v/>
          </cell>
        </row>
        <row r="3915">
          <cell r="A3915">
            <v>527018</v>
          </cell>
          <cell r="B3915" t="str">
            <v>لورين جمعه</v>
          </cell>
          <cell r="C3915" t="str">
            <v>آصف</v>
          </cell>
          <cell r="D3915" t="str">
            <v>سميره</v>
          </cell>
          <cell r="E3915" t="str">
            <v>الثا نية</v>
          </cell>
          <cell r="F3915" t="str">
            <v/>
          </cell>
        </row>
        <row r="3916">
          <cell r="A3916">
            <v>527020</v>
          </cell>
          <cell r="B3916" t="str">
            <v>ليلى دلال</v>
          </cell>
          <cell r="C3916" t="str">
            <v>قتحي</v>
          </cell>
          <cell r="D3916" t="str">
            <v>منى</v>
          </cell>
          <cell r="E3916" t="str">
            <v>الثاتية</v>
          </cell>
          <cell r="F3916" t="str">
            <v/>
          </cell>
        </row>
        <row r="3917">
          <cell r="A3917">
            <v>527021</v>
          </cell>
          <cell r="B3917" t="str">
            <v>ليلى عبيد</v>
          </cell>
          <cell r="C3917" t="str">
            <v>محي الدين</v>
          </cell>
          <cell r="D3917" t="str">
            <v>والدتهاامينه</v>
          </cell>
          <cell r="E3917" t="str">
            <v>الاولى</v>
          </cell>
          <cell r="F3917" t="str">
            <v/>
          </cell>
        </row>
        <row r="3918">
          <cell r="A3918">
            <v>527023</v>
          </cell>
          <cell r="B3918" t="str">
            <v>ليليان عبد الله</v>
          </cell>
          <cell r="C3918" t="str">
            <v>عيسى</v>
          </cell>
          <cell r="D3918" t="str">
            <v>منال</v>
          </cell>
          <cell r="E3918" t="str">
            <v>الاولى</v>
          </cell>
          <cell r="F3918" t="str">
            <v/>
          </cell>
        </row>
        <row r="3919">
          <cell r="A3919">
            <v>527024</v>
          </cell>
          <cell r="B3919" t="str">
            <v>لين الباشا</v>
          </cell>
          <cell r="C3919" t="str">
            <v>ابراهيم</v>
          </cell>
          <cell r="D3919" t="str">
            <v>اسماء</v>
          </cell>
          <cell r="E3919" t="str">
            <v>الاولى</v>
          </cell>
          <cell r="F3919" t="str">
            <v/>
          </cell>
        </row>
        <row r="3920">
          <cell r="A3920">
            <v>527025</v>
          </cell>
          <cell r="B3920" t="str">
            <v>لين القصيباتي</v>
          </cell>
          <cell r="C3920" t="str">
            <v>احمد</v>
          </cell>
          <cell r="D3920" t="str">
            <v>اسماء</v>
          </cell>
          <cell r="E3920" t="str">
            <v>الاولى</v>
          </cell>
          <cell r="F3920" t="str">
            <v/>
          </cell>
        </row>
        <row r="3921">
          <cell r="A3921">
            <v>527026</v>
          </cell>
          <cell r="B3921" t="str">
            <v>لينا العاشق</v>
          </cell>
          <cell r="C3921" t="str">
            <v>احمد</v>
          </cell>
          <cell r="D3921" t="str">
            <v>عطاف</v>
          </cell>
          <cell r="E3921" t="str">
            <v>الثا نية</v>
          </cell>
          <cell r="F3921" t="str">
            <v/>
          </cell>
        </row>
        <row r="3922">
          <cell r="A3922">
            <v>527027</v>
          </cell>
          <cell r="B3922" t="str">
            <v>مادلين ابراهيم</v>
          </cell>
          <cell r="C3922" t="str">
            <v>تقي</v>
          </cell>
          <cell r="D3922" t="str">
            <v>لطيفه</v>
          </cell>
          <cell r="E3922" t="str">
            <v>الثاتية</v>
          </cell>
          <cell r="F3922" t="str">
            <v/>
          </cell>
        </row>
        <row r="3923">
          <cell r="A3923">
            <v>527028</v>
          </cell>
          <cell r="B3923" t="str">
            <v>ماري أبو عيطة</v>
          </cell>
          <cell r="C3923" t="str">
            <v>ميشال</v>
          </cell>
          <cell r="D3923" t="str">
            <v>ليلى</v>
          </cell>
          <cell r="E3923" t="str">
            <v>الاولى</v>
          </cell>
          <cell r="F3923" t="str">
            <v/>
          </cell>
        </row>
        <row r="3924">
          <cell r="A3924">
            <v>527029</v>
          </cell>
          <cell r="B3924" t="str">
            <v>ماري فروخ</v>
          </cell>
          <cell r="C3924" t="str">
            <v>ماهر</v>
          </cell>
          <cell r="D3924" t="str">
            <v>لبنى</v>
          </cell>
          <cell r="E3924" t="str">
            <v>الاولى</v>
          </cell>
          <cell r="F3924" t="str">
            <v/>
          </cell>
        </row>
        <row r="3925">
          <cell r="A3925">
            <v>527030</v>
          </cell>
          <cell r="B3925" t="str">
            <v>مايا سليمان</v>
          </cell>
          <cell r="C3925" t="str">
            <v>علي</v>
          </cell>
          <cell r="D3925" t="str">
            <v>ريم</v>
          </cell>
          <cell r="E3925" t="str">
            <v>الثا نية</v>
          </cell>
          <cell r="F3925" t="str">
            <v/>
          </cell>
        </row>
        <row r="3926">
          <cell r="A3926">
            <v>527032</v>
          </cell>
          <cell r="B3926" t="str">
            <v>محمد البراء</v>
          </cell>
          <cell r="C3926" t="str">
            <v>ماهر</v>
          </cell>
          <cell r="D3926" t="str">
            <v>هبة الله</v>
          </cell>
          <cell r="E3926" t="str">
            <v>الاولى</v>
          </cell>
          <cell r="F3926" t="str">
            <v/>
          </cell>
        </row>
        <row r="3927">
          <cell r="A3927">
            <v>527033</v>
          </cell>
          <cell r="B3927" t="str">
            <v>محمد باسم حوريه</v>
          </cell>
          <cell r="C3927" t="str">
            <v>محمد</v>
          </cell>
          <cell r="D3927" t="str">
            <v>هدلا</v>
          </cell>
          <cell r="E3927" t="str">
            <v>الاولى</v>
          </cell>
          <cell r="F3927" t="str">
            <v/>
          </cell>
        </row>
        <row r="3928">
          <cell r="A3928">
            <v>527034</v>
          </cell>
          <cell r="B3928" t="str">
            <v>محمد عباس</v>
          </cell>
          <cell r="C3928" t="str">
            <v>محمود</v>
          </cell>
          <cell r="D3928" t="str">
            <v>سمر</v>
          </cell>
          <cell r="E3928" t="str">
            <v>الاولى</v>
          </cell>
          <cell r="F3928" t="str">
            <v/>
          </cell>
        </row>
        <row r="3929">
          <cell r="A3929">
            <v>527038</v>
          </cell>
          <cell r="B3929" t="str">
            <v>مرح حجازي</v>
          </cell>
          <cell r="C3929" t="str">
            <v>عبد اللطيف</v>
          </cell>
          <cell r="D3929" t="str">
            <v>خديجه</v>
          </cell>
          <cell r="E3929" t="str">
            <v>الثاتية</v>
          </cell>
          <cell r="F3929" t="str">
            <v/>
          </cell>
        </row>
        <row r="3930">
          <cell r="A3930">
            <v>527039</v>
          </cell>
          <cell r="B3930" t="str">
            <v>مرح خضور</v>
          </cell>
          <cell r="C3930" t="str">
            <v>سليمان</v>
          </cell>
          <cell r="D3930" t="str">
            <v>فائزة</v>
          </cell>
          <cell r="E3930" t="str">
            <v>الثا نية</v>
          </cell>
          <cell r="F3930" t="str">
            <v/>
          </cell>
        </row>
        <row r="3931">
          <cell r="A3931">
            <v>527040</v>
          </cell>
          <cell r="B3931" t="str">
            <v>مرح عيده</v>
          </cell>
          <cell r="C3931" t="str">
            <v>ناصر</v>
          </cell>
          <cell r="D3931" t="str">
            <v>نظيره</v>
          </cell>
          <cell r="E3931" t="str">
            <v>الاولى</v>
          </cell>
          <cell r="F3931" t="str">
            <v/>
          </cell>
        </row>
        <row r="3932">
          <cell r="A3932">
            <v>527041</v>
          </cell>
          <cell r="B3932" t="str">
            <v>مرح هادي</v>
          </cell>
          <cell r="C3932" t="str">
            <v>خليل</v>
          </cell>
          <cell r="D3932" t="str">
            <v>أمل</v>
          </cell>
          <cell r="E3932" t="str">
            <v>الثا نية</v>
          </cell>
          <cell r="F3932" t="str">
            <v/>
          </cell>
        </row>
        <row r="3933">
          <cell r="A3933">
            <v>527042</v>
          </cell>
          <cell r="B3933" t="str">
            <v>مروه زيدان</v>
          </cell>
          <cell r="C3933" t="str">
            <v>مروان</v>
          </cell>
          <cell r="D3933" t="str">
            <v>مسعوده</v>
          </cell>
          <cell r="E3933" t="str">
            <v>الاولى</v>
          </cell>
          <cell r="F3933" t="str">
            <v/>
          </cell>
        </row>
        <row r="3934">
          <cell r="A3934">
            <v>527043</v>
          </cell>
          <cell r="B3934" t="str">
            <v>مروه مسعود</v>
          </cell>
          <cell r="C3934" t="str">
            <v>حسين</v>
          </cell>
          <cell r="D3934" t="str">
            <v>امنه</v>
          </cell>
          <cell r="E3934" t="str">
            <v>الاولى</v>
          </cell>
          <cell r="F3934" t="str">
            <v/>
          </cell>
        </row>
        <row r="3935">
          <cell r="A3935">
            <v>527045</v>
          </cell>
          <cell r="B3935" t="str">
            <v>مريم ابوالجوز</v>
          </cell>
          <cell r="C3935" t="str">
            <v>حسن</v>
          </cell>
          <cell r="D3935" t="str">
            <v>لمعات</v>
          </cell>
          <cell r="E3935" t="str">
            <v>الثاتية</v>
          </cell>
          <cell r="F3935" t="str">
            <v/>
          </cell>
        </row>
        <row r="3936">
          <cell r="A3936">
            <v>527046</v>
          </cell>
          <cell r="B3936" t="str">
            <v>مريم البقاعي</v>
          </cell>
          <cell r="C3936" t="str">
            <v xml:space="preserve">حسام </v>
          </cell>
          <cell r="D3936" t="str">
            <v>خديجه</v>
          </cell>
          <cell r="E3936" t="str">
            <v>الثاتية</v>
          </cell>
          <cell r="F3936" t="str">
            <v/>
          </cell>
        </row>
        <row r="3937">
          <cell r="A3937">
            <v>527048</v>
          </cell>
          <cell r="B3937" t="str">
            <v>مريم السبسبي</v>
          </cell>
          <cell r="C3937" t="str">
            <v>زكريا</v>
          </cell>
          <cell r="D3937" t="str">
            <v>فاديه</v>
          </cell>
          <cell r="E3937" t="str">
            <v>الثاتية</v>
          </cell>
          <cell r="F3937" t="str">
            <v/>
          </cell>
        </row>
        <row r="3938">
          <cell r="A3938">
            <v>527049</v>
          </cell>
          <cell r="B3938" t="str">
            <v>مريم السليمان</v>
          </cell>
          <cell r="C3938" t="str">
            <v>حمود</v>
          </cell>
          <cell r="D3938" t="str">
            <v>راجحه</v>
          </cell>
          <cell r="E3938" t="str">
            <v>الاولى</v>
          </cell>
          <cell r="F3938" t="str">
            <v/>
          </cell>
        </row>
        <row r="3939">
          <cell r="A3939">
            <v>527050</v>
          </cell>
          <cell r="B3939" t="str">
            <v>مريم حوريه</v>
          </cell>
          <cell r="C3939" t="str">
            <v>سمير</v>
          </cell>
          <cell r="D3939" t="str">
            <v>سندس</v>
          </cell>
          <cell r="E3939" t="str">
            <v>الاولى</v>
          </cell>
          <cell r="F3939" t="str">
            <v/>
          </cell>
        </row>
        <row r="3940">
          <cell r="A3940">
            <v>527052</v>
          </cell>
          <cell r="B3940" t="str">
            <v>مشيره الصحناوي</v>
          </cell>
          <cell r="C3940" t="str">
            <v>أجود</v>
          </cell>
          <cell r="D3940" t="str">
            <v>ليندا</v>
          </cell>
          <cell r="E3940" t="str">
            <v>الاولى</v>
          </cell>
          <cell r="F3940" t="str">
            <v/>
          </cell>
        </row>
        <row r="3941">
          <cell r="A3941">
            <v>527053</v>
          </cell>
          <cell r="B3941" t="str">
            <v>ملكه زيدان</v>
          </cell>
          <cell r="C3941" t="str">
            <v>محمد</v>
          </cell>
          <cell r="D3941" t="str">
            <v>مها</v>
          </cell>
          <cell r="E3941" t="str">
            <v>الثا نية</v>
          </cell>
          <cell r="F3941" t="str">
            <v/>
          </cell>
        </row>
        <row r="3942">
          <cell r="A3942">
            <v>527055</v>
          </cell>
          <cell r="B3942" t="str">
            <v>منال حداد</v>
          </cell>
          <cell r="C3942" t="str">
            <v>مخائيل</v>
          </cell>
          <cell r="D3942" t="str">
            <v>منى</v>
          </cell>
          <cell r="E3942" t="str">
            <v>الثاتية</v>
          </cell>
          <cell r="F3942" t="str">
            <v/>
          </cell>
        </row>
        <row r="3943">
          <cell r="A3943">
            <v>527056</v>
          </cell>
          <cell r="B3943" t="str">
            <v>منال حلاق</v>
          </cell>
          <cell r="C3943" t="str">
            <v>عمر</v>
          </cell>
          <cell r="D3943" t="str">
            <v>غازية</v>
          </cell>
          <cell r="E3943" t="str">
            <v>الاولى</v>
          </cell>
          <cell r="F3943" t="str">
            <v/>
          </cell>
        </row>
        <row r="3944">
          <cell r="A3944">
            <v>527057</v>
          </cell>
          <cell r="B3944" t="str">
            <v>مناهل العاني</v>
          </cell>
          <cell r="C3944" t="str">
            <v>عدنان</v>
          </cell>
          <cell r="D3944" t="str">
            <v>امال</v>
          </cell>
          <cell r="E3944" t="str">
            <v>الثا نية</v>
          </cell>
          <cell r="F3944" t="str">
            <v/>
          </cell>
        </row>
        <row r="3945">
          <cell r="A3945">
            <v>527058</v>
          </cell>
          <cell r="B3945" t="str">
            <v>منى الحمود</v>
          </cell>
          <cell r="C3945" t="str">
            <v>عبد الكريم</v>
          </cell>
          <cell r="D3945" t="str">
            <v>زينب</v>
          </cell>
          <cell r="E3945" t="str">
            <v>الثاتية</v>
          </cell>
          <cell r="F3945" t="str">
            <v/>
          </cell>
        </row>
        <row r="3946">
          <cell r="A3946">
            <v>527059</v>
          </cell>
          <cell r="B3946" t="str">
            <v>منى المصري</v>
          </cell>
          <cell r="C3946" t="str">
            <v>بدر</v>
          </cell>
          <cell r="D3946" t="str">
            <v>سمر</v>
          </cell>
          <cell r="E3946" t="str">
            <v>الثا نية</v>
          </cell>
          <cell r="F3946" t="str">
            <v/>
          </cell>
        </row>
        <row r="3947">
          <cell r="A3947">
            <v>527060</v>
          </cell>
          <cell r="B3947" t="str">
            <v>منى شاكر</v>
          </cell>
          <cell r="C3947" t="str">
            <v>مأمون</v>
          </cell>
          <cell r="D3947" t="str">
            <v>نسيبه</v>
          </cell>
          <cell r="E3947" t="str">
            <v>الثاتية</v>
          </cell>
          <cell r="F3947" t="str">
            <v/>
          </cell>
        </row>
        <row r="3948">
          <cell r="A3948">
            <v>527061</v>
          </cell>
          <cell r="B3948" t="str">
            <v>منيره توتنجي الكلاس</v>
          </cell>
          <cell r="C3948" t="str">
            <v>زهير</v>
          </cell>
          <cell r="D3948" t="str">
            <v>ابتسام</v>
          </cell>
          <cell r="E3948" t="str">
            <v>الثا نية</v>
          </cell>
          <cell r="F3948" t="str">
            <v/>
          </cell>
        </row>
        <row r="3949">
          <cell r="A3949">
            <v>527062</v>
          </cell>
          <cell r="B3949" t="str">
            <v>منيره مغربي</v>
          </cell>
          <cell r="C3949" t="str">
            <v>خالد</v>
          </cell>
          <cell r="D3949" t="str">
            <v>فاتنه</v>
          </cell>
          <cell r="E3949" t="str">
            <v>الثا نية</v>
          </cell>
          <cell r="F3949" t="str">
            <v/>
          </cell>
        </row>
        <row r="3950">
          <cell r="A3950">
            <v>527063</v>
          </cell>
          <cell r="B3950" t="str">
            <v>مها الفاضل</v>
          </cell>
          <cell r="C3950" t="str">
            <v>نهار</v>
          </cell>
          <cell r="D3950" t="str">
            <v>بركه</v>
          </cell>
          <cell r="E3950" t="str">
            <v>الثاتية</v>
          </cell>
          <cell r="F3950" t="str">
            <v/>
          </cell>
        </row>
        <row r="3951">
          <cell r="A3951">
            <v>527064</v>
          </cell>
          <cell r="B3951" t="str">
            <v>مها الفريح</v>
          </cell>
          <cell r="C3951" t="str">
            <v>متعب</v>
          </cell>
          <cell r="D3951" t="str">
            <v>جليله</v>
          </cell>
          <cell r="E3951" t="str">
            <v>الاولى</v>
          </cell>
          <cell r="F3951" t="str">
            <v/>
          </cell>
        </row>
        <row r="3952">
          <cell r="A3952">
            <v>527066</v>
          </cell>
          <cell r="B3952" t="str">
            <v>مها ديوب</v>
          </cell>
          <cell r="C3952" t="str">
            <v>حبيب</v>
          </cell>
          <cell r="D3952" t="str">
            <v>بديعه</v>
          </cell>
          <cell r="E3952" t="str">
            <v>الاولى</v>
          </cell>
          <cell r="F3952" t="str">
            <v/>
          </cell>
        </row>
        <row r="3953">
          <cell r="A3953">
            <v>527068</v>
          </cell>
          <cell r="B3953" t="str">
            <v>مها محسن</v>
          </cell>
          <cell r="C3953" t="str">
            <v>عبدالهادي</v>
          </cell>
          <cell r="D3953" t="str">
            <v>صفاء</v>
          </cell>
          <cell r="E3953" t="str">
            <v>الاولى</v>
          </cell>
          <cell r="F3953" t="str">
            <v/>
          </cell>
        </row>
        <row r="3954">
          <cell r="A3954">
            <v>527069</v>
          </cell>
          <cell r="B3954" t="str">
            <v>مي صبح</v>
          </cell>
          <cell r="C3954" t="str">
            <v>احمد</v>
          </cell>
          <cell r="D3954" t="str">
            <v>غاده</v>
          </cell>
          <cell r="E3954" t="str">
            <v>الاولى</v>
          </cell>
          <cell r="F3954" t="str">
            <v/>
          </cell>
        </row>
        <row r="3955">
          <cell r="A3955">
            <v>527070</v>
          </cell>
          <cell r="B3955" t="str">
            <v>ميديا القاري</v>
          </cell>
          <cell r="C3955" t="str">
            <v>محمدصالح</v>
          </cell>
          <cell r="D3955" t="str">
            <v>حنان</v>
          </cell>
          <cell r="E3955" t="str">
            <v>الثا نية</v>
          </cell>
          <cell r="F3955" t="str">
            <v/>
          </cell>
        </row>
        <row r="3956">
          <cell r="A3956">
            <v>527071</v>
          </cell>
          <cell r="B3956" t="str">
            <v>ميرفت زرزور</v>
          </cell>
          <cell r="C3956" t="str">
            <v>نجيب</v>
          </cell>
          <cell r="D3956" t="str">
            <v>تبارك</v>
          </cell>
          <cell r="E3956" t="str">
            <v>الثاتية</v>
          </cell>
          <cell r="F3956" t="str">
            <v/>
          </cell>
        </row>
        <row r="3957">
          <cell r="A3957">
            <v>527072</v>
          </cell>
          <cell r="B3957" t="str">
            <v>ميساء القدور</v>
          </cell>
          <cell r="C3957" t="str">
            <v>مصطفى</v>
          </cell>
          <cell r="D3957" t="str">
            <v>منى</v>
          </cell>
          <cell r="E3957" t="str">
            <v>الاولى</v>
          </cell>
          <cell r="F3957" t="str">
            <v/>
          </cell>
        </row>
        <row r="3958">
          <cell r="A3958">
            <v>527074</v>
          </cell>
          <cell r="B3958" t="str">
            <v>ميساء جمعه</v>
          </cell>
          <cell r="C3958" t="str">
            <v>نصرالعرب</v>
          </cell>
          <cell r="D3958" t="str">
            <v>حنيفه</v>
          </cell>
          <cell r="E3958" t="str">
            <v>الاولى</v>
          </cell>
          <cell r="F3958" t="str">
            <v/>
          </cell>
        </row>
        <row r="3959">
          <cell r="A3959">
            <v>527075</v>
          </cell>
          <cell r="B3959" t="str">
            <v>ميساء حمدي</v>
          </cell>
          <cell r="C3959" t="str">
            <v>صالح</v>
          </cell>
          <cell r="D3959" t="str">
            <v>صباح</v>
          </cell>
          <cell r="E3959" t="str">
            <v>الثا نية</v>
          </cell>
          <cell r="F3959" t="str">
            <v/>
          </cell>
        </row>
        <row r="3960">
          <cell r="A3960">
            <v>527076</v>
          </cell>
          <cell r="B3960" t="str">
            <v>ميساء سميه</v>
          </cell>
          <cell r="C3960" t="str">
            <v>محمد</v>
          </cell>
          <cell r="D3960" t="str">
            <v>سهام</v>
          </cell>
          <cell r="E3960" t="str">
            <v>الثالثة</v>
          </cell>
          <cell r="F3960" t="str">
            <v/>
          </cell>
        </row>
        <row r="3961">
          <cell r="A3961">
            <v>527077</v>
          </cell>
          <cell r="B3961" t="str">
            <v>ميساء عليان</v>
          </cell>
          <cell r="C3961" t="str">
            <v>عمر</v>
          </cell>
          <cell r="D3961" t="str">
            <v>شهيره أبو ناهي</v>
          </cell>
          <cell r="E3961" t="str">
            <v>الاولى</v>
          </cell>
          <cell r="F3961" t="str">
            <v/>
          </cell>
        </row>
        <row r="3962">
          <cell r="A3962">
            <v>527078</v>
          </cell>
          <cell r="B3962" t="str">
            <v>ميشلين البشاره</v>
          </cell>
          <cell r="C3962" t="str">
            <v>غازي</v>
          </cell>
          <cell r="D3962" t="str">
            <v>منصوره</v>
          </cell>
          <cell r="E3962" t="str">
            <v>الاولى</v>
          </cell>
          <cell r="F3962" t="str">
            <v/>
          </cell>
        </row>
        <row r="3963">
          <cell r="A3963">
            <v>527079</v>
          </cell>
          <cell r="B3963" t="str">
            <v>ميلاد ياسين</v>
          </cell>
          <cell r="C3963" t="str">
            <v>عيسى</v>
          </cell>
          <cell r="D3963" t="str">
            <v>سلطانة</v>
          </cell>
          <cell r="E3963" t="str">
            <v>الاولى</v>
          </cell>
          <cell r="F3963" t="str">
            <v/>
          </cell>
        </row>
        <row r="3964">
          <cell r="A3964">
            <v>527081</v>
          </cell>
          <cell r="B3964" t="str">
            <v>نادين شاهين</v>
          </cell>
          <cell r="C3964" t="str">
            <v>محمد</v>
          </cell>
          <cell r="D3964" t="str">
            <v>ليلى</v>
          </cell>
          <cell r="E3964" t="str">
            <v>الاولى</v>
          </cell>
          <cell r="F3964" t="str">
            <v/>
          </cell>
        </row>
        <row r="3965">
          <cell r="A3965">
            <v>527082</v>
          </cell>
          <cell r="B3965" t="str">
            <v>نبال محمود</v>
          </cell>
          <cell r="C3965" t="str">
            <v>محمود</v>
          </cell>
          <cell r="D3965" t="str">
            <v>كوثر</v>
          </cell>
          <cell r="E3965" t="str">
            <v>الثالثة حديث</v>
          </cell>
          <cell r="F3965" t="str">
            <v/>
          </cell>
        </row>
        <row r="3966">
          <cell r="A3966">
            <v>527083</v>
          </cell>
          <cell r="B3966" t="str">
            <v>نجلاء العثمان</v>
          </cell>
          <cell r="C3966" t="str">
            <v>عبد العزيز</v>
          </cell>
          <cell r="D3966" t="str">
            <v>نورية</v>
          </cell>
          <cell r="E3966" t="str">
            <v>الثا نية</v>
          </cell>
          <cell r="F3966" t="str">
            <v/>
          </cell>
        </row>
        <row r="3967">
          <cell r="A3967">
            <v>527085</v>
          </cell>
          <cell r="B3967" t="str">
            <v>ندى حمدان</v>
          </cell>
          <cell r="C3967" t="str">
            <v>علي</v>
          </cell>
          <cell r="D3967" t="str">
            <v>اديبه</v>
          </cell>
          <cell r="E3967" t="str">
            <v>الثاتية</v>
          </cell>
          <cell r="F3967" t="str">
            <v/>
          </cell>
        </row>
        <row r="3968">
          <cell r="A3968">
            <v>527086</v>
          </cell>
          <cell r="B3968" t="str">
            <v>ندى ملحم</v>
          </cell>
          <cell r="C3968" t="str">
            <v>احمد</v>
          </cell>
          <cell r="D3968" t="str">
            <v>فتاه</v>
          </cell>
          <cell r="E3968" t="str">
            <v>الاولى</v>
          </cell>
          <cell r="F3968" t="str">
            <v/>
          </cell>
        </row>
        <row r="3969">
          <cell r="A3969">
            <v>527087</v>
          </cell>
          <cell r="B3969" t="str">
            <v>نرمين بلول</v>
          </cell>
          <cell r="C3969" t="str">
            <v>عدنان</v>
          </cell>
          <cell r="D3969" t="str">
            <v>جميله</v>
          </cell>
          <cell r="E3969" t="str">
            <v>الاولى</v>
          </cell>
          <cell r="F3969" t="str">
            <v/>
          </cell>
        </row>
        <row r="3970">
          <cell r="A3970">
            <v>527089</v>
          </cell>
          <cell r="B3970" t="str">
            <v>نعيمه ابوهلال</v>
          </cell>
          <cell r="C3970" t="str">
            <v>حسين</v>
          </cell>
          <cell r="D3970" t="str">
            <v>عليا</v>
          </cell>
          <cell r="E3970" t="str">
            <v>الثا نية</v>
          </cell>
          <cell r="F3970" t="str">
            <v/>
          </cell>
        </row>
        <row r="3971">
          <cell r="A3971">
            <v>527091</v>
          </cell>
          <cell r="B3971" t="str">
            <v>نغم جعفر</v>
          </cell>
          <cell r="C3971" t="str">
            <v>عدنان</v>
          </cell>
          <cell r="D3971" t="str">
            <v>بيداء</v>
          </cell>
          <cell r="E3971" t="str">
            <v>الثاتية</v>
          </cell>
          <cell r="F3971" t="str">
            <v/>
          </cell>
        </row>
        <row r="3972">
          <cell r="A3972">
            <v>527092</v>
          </cell>
          <cell r="B3972" t="str">
            <v>نهاد العتيري</v>
          </cell>
          <cell r="C3972" t="str">
            <v>حسن</v>
          </cell>
          <cell r="D3972" t="str">
            <v>سهام</v>
          </cell>
          <cell r="E3972" t="str">
            <v>الثالثة</v>
          </cell>
          <cell r="F3972" t="str">
            <v/>
          </cell>
        </row>
        <row r="3973">
          <cell r="A3973">
            <v>527094</v>
          </cell>
          <cell r="B3973" t="str">
            <v>نوال مصطفى</v>
          </cell>
          <cell r="C3973" t="str">
            <v>حميد</v>
          </cell>
          <cell r="D3973" t="str">
            <v>سعده</v>
          </cell>
          <cell r="E3973" t="str">
            <v>الثا نية</v>
          </cell>
          <cell r="F3973" t="str">
            <v/>
          </cell>
        </row>
        <row r="3974">
          <cell r="A3974">
            <v>527095</v>
          </cell>
          <cell r="B3974" t="str">
            <v>نور الديري</v>
          </cell>
          <cell r="C3974" t="str">
            <v>خالد</v>
          </cell>
          <cell r="D3974" t="str">
            <v>هند</v>
          </cell>
          <cell r="E3974" t="str">
            <v>الاولى</v>
          </cell>
          <cell r="F3974" t="str">
            <v/>
          </cell>
        </row>
        <row r="3975">
          <cell r="A3975">
            <v>527096</v>
          </cell>
          <cell r="B3975" t="str">
            <v>نور الذياب</v>
          </cell>
          <cell r="C3975" t="str">
            <v>عيسى</v>
          </cell>
          <cell r="D3975" t="str">
            <v>خميسه</v>
          </cell>
          <cell r="E3975" t="str">
            <v>الاولى</v>
          </cell>
          <cell r="F3975" t="str">
            <v/>
          </cell>
        </row>
        <row r="3976">
          <cell r="A3976">
            <v>527097</v>
          </cell>
          <cell r="B3976" t="str">
            <v>نور الشيخ محمد</v>
          </cell>
          <cell r="C3976" t="str">
            <v>عبدالهادي</v>
          </cell>
          <cell r="D3976" t="str">
            <v>صباح</v>
          </cell>
          <cell r="E3976" t="str">
            <v>الثاتية</v>
          </cell>
          <cell r="F3976" t="str">
            <v/>
          </cell>
        </row>
        <row r="3977">
          <cell r="A3977">
            <v>527098</v>
          </cell>
          <cell r="B3977" t="str">
            <v>نور بنيان</v>
          </cell>
          <cell r="C3977" t="str">
            <v>فائق</v>
          </cell>
          <cell r="D3977" t="str">
            <v>اسماء</v>
          </cell>
          <cell r="E3977" t="str">
            <v>الثا نية</v>
          </cell>
          <cell r="F3977" t="str">
            <v/>
          </cell>
        </row>
        <row r="3978">
          <cell r="A3978">
            <v>527099</v>
          </cell>
          <cell r="B3978" t="str">
            <v>نور رخيص</v>
          </cell>
          <cell r="C3978" t="str">
            <v>حسين</v>
          </cell>
          <cell r="D3978" t="str">
            <v>رشده</v>
          </cell>
          <cell r="E3978" t="str">
            <v>الثاتية</v>
          </cell>
          <cell r="F3978" t="str">
            <v/>
          </cell>
        </row>
        <row r="3979">
          <cell r="A3979">
            <v>527100</v>
          </cell>
          <cell r="B3979" t="str">
            <v>نور رمضان</v>
          </cell>
          <cell r="C3979" t="str">
            <v>محمد</v>
          </cell>
          <cell r="D3979" t="str">
            <v>سهام</v>
          </cell>
          <cell r="E3979" t="str">
            <v>الاولى</v>
          </cell>
          <cell r="F3979" t="str">
            <v/>
          </cell>
        </row>
        <row r="3980">
          <cell r="A3980">
            <v>527101</v>
          </cell>
          <cell r="B3980" t="str">
            <v>نور سليمان</v>
          </cell>
          <cell r="C3980" t="str">
            <v>مروان</v>
          </cell>
          <cell r="D3980" t="str">
            <v>منى سليمان</v>
          </cell>
          <cell r="E3980" t="str">
            <v>الاولى</v>
          </cell>
          <cell r="F3980" t="str">
            <v/>
          </cell>
        </row>
        <row r="3981">
          <cell r="A3981">
            <v>527103</v>
          </cell>
          <cell r="B3981" t="str">
            <v>نورالهدى عواد</v>
          </cell>
          <cell r="C3981" t="str">
            <v>محمد فيصل</v>
          </cell>
          <cell r="D3981" t="str">
            <v>كوثر</v>
          </cell>
          <cell r="E3981" t="str">
            <v>الثا نية</v>
          </cell>
          <cell r="F3981" t="str">
            <v/>
          </cell>
        </row>
        <row r="3982">
          <cell r="A3982">
            <v>527104</v>
          </cell>
          <cell r="B3982" t="str">
            <v>نوره الحسين الحميد</v>
          </cell>
          <cell r="C3982" t="str">
            <v>شهاب</v>
          </cell>
          <cell r="D3982" t="str">
            <v xml:space="preserve">رجاء </v>
          </cell>
          <cell r="E3982" t="str">
            <v>الثالثة حديث</v>
          </cell>
          <cell r="F3982" t="str">
            <v/>
          </cell>
        </row>
        <row r="3983">
          <cell r="A3983">
            <v>527105</v>
          </cell>
          <cell r="B3983" t="str">
            <v>نوره علي</v>
          </cell>
          <cell r="C3983" t="str">
            <v>طعمه</v>
          </cell>
          <cell r="D3983" t="str">
            <v>امنه</v>
          </cell>
          <cell r="E3983" t="str">
            <v>الثاتية</v>
          </cell>
          <cell r="F3983" t="str">
            <v/>
          </cell>
        </row>
        <row r="3984">
          <cell r="A3984">
            <v>527106</v>
          </cell>
          <cell r="B3984" t="str">
            <v>نورهان زين</v>
          </cell>
          <cell r="C3984" t="str">
            <v>عبده</v>
          </cell>
          <cell r="D3984" t="str">
            <v>مها</v>
          </cell>
          <cell r="E3984" t="str">
            <v>الثا نية</v>
          </cell>
          <cell r="F3984" t="str">
            <v/>
          </cell>
        </row>
        <row r="3985">
          <cell r="A3985">
            <v>527107</v>
          </cell>
          <cell r="B3985" t="str">
            <v>نيروز ابوموسى</v>
          </cell>
          <cell r="C3985" t="str">
            <v>شحادة</v>
          </cell>
          <cell r="D3985" t="str">
            <v>صباح</v>
          </cell>
          <cell r="E3985" t="str">
            <v>الاولى</v>
          </cell>
          <cell r="F3985" t="str">
            <v/>
          </cell>
        </row>
        <row r="3986">
          <cell r="A3986">
            <v>527108</v>
          </cell>
          <cell r="B3986" t="str">
            <v>هبة جنيد</v>
          </cell>
          <cell r="C3986" t="str">
            <v>محمد علي</v>
          </cell>
          <cell r="D3986" t="str">
            <v>إنعام</v>
          </cell>
          <cell r="E3986" t="str">
            <v>الاولى</v>
          </cell>
          <cell r="F3986" t="str">
            <v/>
          </cell>
        </row>
        <row r="3987">
          <cell r="A3987">
            <v>527109</v>
          </cell>
          <cell r="B3987" t="str">
            <v>هبه الصبره</v>
          </cell>
          <cell r="C3987" t="str">
            <v>عماد</v>
          </cell>
          <cell r="D3987" t="str">
            <v>مريم</v>
          </cell>
          <cell r="E3987" t="str">
            <v>الاولى</v>
          </cell>
          <cell r="F3987" t="str">
            <v/>
          </cell>
        </row>
        <row r="3988">
          <cell r="A3988">
            <v>527110</v>
          </cell>
          <cell r="B3988" t="str">
            <v>هبه المنسي</v>
          </cell>
          <cell r="C3988" t="str">
            <v>احمد سعيد</v>
          </cell>
          <cell r="D3988" t="str">
            <v>شهيره</v>
          </cell>
          <cell r="E3988" t="str">
            <v>الاولى</v>
          </cell>
          <cell r="F3988" t="str">
            <v/>
          </cell>
        </row>
        <row r="3989">
          <cell r="A3989">
            <v>527111</v>
          </cell>
          <cell r="B3989" t="str">
            <v>هبه سليمان</v>
          </cell>
          <cell r="C3989" t="str">
            <v>نعمان</v>
          </cell>
          <cell r="D3989" t="str">
            <v>سلمى</v>
          </cell>
          <cell r="E3989" t="str">
            <v>الاولى</v>
          </cell>
          <cell r="F3989" t="str">
            <v/>
          </cell>
        </row>
        <row r="3990">
          <cell r="A3990">
            <v>527112</v>
          </cell>
          <cell r="B3990" t="str">
            <v>هبه عباس</v>
          </cell>
          <cell r="C3990" t="str">
            <v>حسام</v>
          </cell>
          <cell r="D3990" t="str">
            <v>اميره</v>
          </cell>
          <cell r="E3990" t="str">
            <v>الاولى</v>
          </cell>
          <cell r="F3990" t="str">
            <v/>
          </cell>
        </row>
        <row r="3991">
          <cell r="A3991">
            <v>527113</v>
          </cell>
          <cell r="B3991" t="str">
            <v>هديل شرف</v>
          </cell>
          <cell r="C3991" t="str">
            <v>عصام</v>
          </cell>
          <cell r="D3991" t="str">
            <v>هيام</v>
          </cell>
          <cell r="E3991" t="str">
            <v>الاولى</v>
          </cell>
          <cell r="F3991" t="str">
            <v/>
          </cell>
        </row>
        <row r="3992">
          <cell r="A3992">
            <v>527114</v>
          </cell>
          <cell r="B3992" t="str">
            <v>هناء باز لله</v>
          </cell>
          <cell r="C3992" t="str">
            <v xml:space="preserve">قاسم </v>
          </cell>
          <cell r="D3992" t="str">
            <v>غاده</v>
          </cell>
          <cell r="E3992" t="str">
            <v>الثالثة</v>
          </cell>
          <cell r="F3992" t="str">
            <v/>
          </cell>
        </row>
        <row r="3993">
          <cell r="A3993">
            <v>527115</v>
          </cell>
          <cell r="B3993" t="str">
            <v>هناء عباس</v>
          </cell>
          <cell r="C3993" t="str">
            <v>محمد</v>
          </cell>
          <cell r="D3993" t="str">
            <v>اسعاف</v>
          </cell>
          <cell r="E3993" t="str">
            <v>الاولى</v>
          </cell>
          <cell r="F3993" t="str">
            <v/>
          </cell>
        </row>
        <row r="3994">
          <cell r="A3994">
            <v>527117</v>
          </cell>
          <cell r="B3994" t="str">
            <v>هيا برازي</v>
          </cell>
          <cell r="C3994" t="str">
            <v>سمير</v>
          </cell>
          <cell r="D3994" t="str">
            <v>متحده بوزقلي</v>
          </cell>
          <cell r="E3994" t="str">
            <v>الاولى</v>
          </cell>
          <cell r="F3994" t="str">
            <v/>
          </cell>
        </row>
        <row r="3995">
          <cell r="A3995">
            <v>527118</v>
          </cell>
          <cell r="B3995" t="str">
            <v>هيا سويد</v>
          </cell>
          <cell r="C3995" t="str">
            <v>حكمت</v>
          </cell>
          <cell r="D3995" t="str">
            <v>زكيه</v>
          </cell>
          <cell r="E3995" t="str">
            <v>الثاتية</v>
          </cell>
          <cell r="F3995" t="str">
            <v/>
          </cell>
        </row>
        <row r="3996">
          <cell r="A3996">
            <v>527120</v>
          </cell>
          <cell r="B3996" t="str">
            <v>وصال الرعد</v>
          </cell>
          <cell r="C3996" t="str">
            <v>فايز</v>
          </cell>
          <cell r="D3996" t="str">
            <v>امنه</v>
          </cell>
          <cell r="E3996" t="str">
            <v>الثاتية</v>
          </cell>
          <cell r="F3996" t="str">
            <v/>
          </cell>
        </row>
        <row r="3997">
          <cell r="A3997">
            <v>527121</v>
          </cell>
          <cell r="B3997" t="str">
            <v>وفاء السلامه</v>
          </cell>
          <cell r="C3997" t="str">
            <v>علي</v>
          </cell>
          <cell r="D3997" t="str">
            <v>رحمه</v>
          </cell>
          <cell r="E3997" t="str">
            <v>الاولى</v>
          </cell>
          <cell r="F3997" t="str">
            <v/>
          </cell>
        </row>
        <row r="3998">
          <cell r="A3998">
            <v>527122</v>
          </cell>
          <cell r="B3998" t="str">
            <v>وفاء بولص</v>
          </cell>
          <cell r="C3998" t="str">
            <v>ميشال</v>
          </cell>
          <cell r="D3998" t="str">
            <v>مهى</v>
          </cell>
          <cell r="E3998" t="str">
            <v>الثا نية</v>
          </cell>
          <cell r="F3998" t="str">
            <v/>
          </cell>
        </row>
        <row r="3999">
          <cell r="A3999">
            <v>527123</v>
          </cell>
          <cell r="B3999" t="str">
            <v>وفاء حماده</v>
          </cell>
          <cell r="C3999" t="str">
            <v>محمدعيد</v>
          </cell>
          <cell r="D3999" t="str">
            <v>نجوى</v>
          </cell>
          <cell r="E3999" t="str">
            <v>الثا نية</v>
          </cell>
          <cell r="F3999" t="str">
            <v/>
          </cell>
        </row>
        <row r="4000">
          <cell r="A4000">
            <v>527124</v>
          </cell>
          <cell r="B4000" t="str">
            <v>ولاء حوا</v>
          </cell>
          <cell r="C4000" t="str">
            <v>عمر</v>
          </cell>
          <cell r="D4000" t="str">
            <v>عبله</v>
          </cell>
          <cell r="E4000" t="str">
            <v>الاولى</v>
          </cell>
          <cell r="F4000" t="str">
            <v/>
          </cell>
        </row>
        <row r="4001">
          <cell r="A4001">
            <v>527125</v>
          </cell>
          <cell r="B4001" t="str">
            <v>ولاء زينب</v>
          </cell>
          <cell r="C4001" t="str">
            <v>هيثم</v>
          </cell>
          <cell r="D4001" t="str">
            <v>نجاح</v>
          </cell>
          <cell r="E4001" t="str">
            <v>الثاتية</v>
          </cell>
          <cell r="F4001" t="str">
            <v/>
          </cell>
        </row>
        <row r="4002">
          <cell r="A4002">
            <v>527127</v>
          </cell>
          <cell r="B4002" t="str">
            <v>ياسمين ابوالجدايل</v>
          </cell>
          <cell r="C4002" t="str">
            <v>عبدالسلام</v>
          </cell>
          <cell r="D4002" t="str">
            <v>سعاد</v>
          </cell>
          <cell r="E4002" t="str">
            <v>الاولى</v>
          </cell>
          <cell r="F4002" t="str">
            <v/>
          </cell>
        </row>
        <row r="4003">
          <cell r="A4003">
            <v>527129</v>
          </cell>
          <cell r="B4003" t="str">
            <v>ياسمين ضاهر</v>
          </cell>
          <cell r="C4003" t="str">
            <v>عبدو</v>
          </cell>
          <cell r="D4003" t="str">
            <v>فاطمه</v>
          </cell>
          <cell r="E4003" t="str">
            <v>الاولى</v>
          </cell>
          <cell r="F4003" t="str">
            <v/>
          </cell>
        </row>
        <row r="4004">
          <cell r="A4004">
            <v>527131</v>
          </cell>
          <cell r="B4004" t="str">
            <v>ياسمين وسوف</v>
          </cell>
          <cell r="C4004" t="str">
            <v>جبر</v>
          </cell>
          <cell r="D4004" t="str">
            <v>حميده</v>
          </cell>
          <cell r="E4004" t="str">
            <v>الثا نية</v>
          </cell>
          <cell r="F4004" t="str">
            <v/>
          </cell>
        </row>
        <row r="4005">
          <cell r="A4005">
            <v>527132</v>
          </cell>
          <cell r="B4005" t="str">
            <v>يانا سليمان</v>
          </cell>
          <cell r="C4005" t="str">
            <v>ابراهيم</v>
          </cell>
          <cell r="D4005" t="str">
            <v>ميليا</v>
          </cell>
          <cell r="E4005" t="str">
            <v>الاولى</v>
          </cell>
          <cell r="F4005" t="str">
            <v/>
          </cell>
        </row>
        <row r="4006">
          <cell r="A4006">
            <v>527133</v>
          </cell>
          <cell r="B4006" t="str">
            <v>يسرى العامر</v>
          </cell>
          <cell r="C4006" t="str">
            <v>محمدخير</v>
          </cell>
          <cell r="D4006" t="str">
            <v>عطفه</v>
          </cell>
          <cell r="E4006" t="str">
            <v>الثاتية</v>
          </cell>
          <cell r="F4006" t="str">
            <v/>
          </cell>
        </row>
        <row r="4007">
          <cell r="A4007">
            <v>527135</v>
          </cell>
          <cell r="B4007" t="str">
            <v>ديما النويصر</v>
          </cell>
          <cell r="C4007" t="str">
            <v>غسان</v>
          </cell>
          <cell r="D4007" t="str">
            <v>لوريس</v>
          </cell>
          <cell r="E4007" t="str">
            <v>الاولى</v>
          </cell>
          <cell r="F4007" t="str">
            <v/>
          </cell>
        </row>
        <row r="4008">
          <cell r="A4008">
            <v>527136</v>
          </cell>
          <cell r="B4008" t="str">
            <v>سماهر العمار</v>
          </cell>
          <cell r="C4008" t="str">
            <v>عارف</v>
          </cell>
          <cell r="D4008" t="str">
            <v>زيده</v>
          </cell>
          <cell r="E4008" t="str">
            <v>الثا نية</v>
          </cell>
          <cell r="F4008" t="str">
            <v/>
          </cell>
        </row>
        <row r="4009">
          <cell r="A4009">
            <v>527137</v>
          </cell>
          <cell r="B4009" t="str">
            <v>سهاد عبدالسلام</v>
          </cell>
          <cell r="C4009" t="str">
            <v>انور</v>
          </cell>
          <cell r="D4009" t="str">
            <v>نهى</v>
          </cell>
          <cell r="E4009" t="str">
            <v>الاولى</v>
          </cell>
          <cell r="F4009" t="str">
            <v/>
          </cell>
        </row>
        <row r="4010">
          <cell r="A4010">
            <v>527138</v>
          </cell>
          <cell r="B4010" t="str">
            <v>ساره طرطوسي</v>
          </cell>
          <cell r="C4010" t="str">
            <v>انور</v>
          </cell>
          <cell r="D4010" t="str">
            <v>اغراء</v>
          </cell>
          <cell r="E4010" t="str">
            <v>الثاتية</v>
          </cell>
          <cell r="F4010" t="str">
            <v/>
          </cell>
        </row>
        <row r="4011">
          <cell r="A4011">
            <v>527139</v>
          </cell>
          <cell r="B4011" t="str">
            <v>ولاء شدود</v>
          </cell>
          <cell r="C4011" t="str">
            <v>عبدو</v>
          </cell>
          <cell r="D4011" t="str">
            <v>ابتهال</v>
          </cell>
          <cell r="E4011" t="str">
            <v>الاولى</v>
          </cell>
          <cell r="F4011" t="str">
            <v/>
          </cell>
        </row>
        <row r="4012">
          <cell r="A4012">
            <v>527140</v>
          </cell>
          <cell r="B4012" t="str">
            <v>نور بو غاوي</v>
          </cell>
          <cell r="C4012" t="str">
            <v>ماجد</v>
          </cell>
          <cell r="D4012" t="str">
            <v>بردقان</v>
          </cell>
          <cell r="E4012" t="str">
            <v>الثا نية</v>
          </cell>
          <cell r="F4012" t="str">
            <v/>
          </cell>
        </row>
        <row r="4013">
          <cell r="A4013">
            <v>527141</v>
          </cell>
          <cell r="B4013" t="str">
            <v>آيات الحمودي</v>
          </cell>
          <cell r="C4013" t="str">
            <v>محمد علي</v>
          </cell>
          <cell r="D4013" t="str">
            <v>عزيزه</v>
          </cell>
          <cell r="E4013" t="str">
            <v>الاولى</v>
          </cell>
          <cell r="F4013" t="str">
            <v/>
          </cell>
        </row>
        <row r="4014">
          <cell r="A4014">
            <v>527142</v>
          </cell>
          <cell r="B4014" t="str">
            <v>أنسام الجبرأبوفخر</v>
          </cell>
          <cell r="C4014" t="str">
            <v>سليم</v>
          </cell>
          <cell r="D4014" t="str">
            <v>آمنه</v>
          </cell>
          <cell r="E4014" t="str">
            <v>الاولى</v>
          </cell>
          <cell r="F4014" t="str">
            <v/>
          </cell>
        </row>
        <row r="4015">
          <cell r="A4015">
            <v>527143</v>
          </cell>
          <cell r="B4015" t="str">
            <v>بشرى ابو صالح</v>
          </cell>
          <cell r="C4015" t="str">
            <v>محمد</v>
          </cell>
          <cell r="D4015" t="str">
            <v>رويده</v>
          </cell>
          <cell r="E4015" t="str">
            <v>الاولى</v>
          </cell>
          <cell r="F4015" t="str">
            <v/>
          </cell>
        </row>
        <row r="4016">
          <cell r="A4016">
            <v>527144</v>
          </cell>
          <cell r="B4016" t="str">
            <v>بنان دركل</v>
          </cell>
          <cell r="C4016" t="str">
            <v>عبد الرزاق</v>
          </cell>
          <cell r="D4016" t="str">
            <v>سميره</v>
          </cell>
          <cell r="E4016" t="str">
            <v>الثا نية</v>
          </cell>
          <cell r="F4016" t="str">
            <v/>
          </cell>
        </row>
        <row r="4017">
          <cell r="A4017">
            <v>527145</v>
          </cell>
          <cell r="B4017" t="str">
            <v>بهيسة الشحادات</v>
          </cell>
          <cell r="C4017" t="str">
            <v>حامد</v>
          </cell>
          <cell r="D4017" t="str">
            <v>بدريه</v>
          </cell>
          <cell r="E4017" t="str">
            <v>الاولى</v>
          </cell>
          <cell r="F4017" t="str">
            <v/>
          </cell>
        </row>
        <row r="4018">
          <cell r="A4018">
            <v>527147</v>
          </cell>
          <cell r="B4018" t="str">
            <v>خوله موسى</v>
          </cell>
          <cell r="C4018" t="str">
            <v>موسى</v>
          </cell>
          <cell r="D4018" t="str">
            <v>سليمه</v>
          </cell>
          <cell r="E4018" t="str">
            <v>الاولى</v>
          </cell>
          <cell r="F4018" t="str">
            <v/>
          </cell>
        </row>
        <row r="4019">
          <cell r="A4019">
            <v>527148</v>
          </cell>
          <cell r="B4019" t="str">
            <v>دارين عمر</v>
          </cell>
          <cell r="C4019" t="str">
            <v>احمد</v>
          </cell>
          <cell r="D4019" t="str">
            <v>احسان</v>
          </cell>
          <cell r="E4019" t="str">
            <v>الاولى</v>
          </cell>
          <cell r="F4019" t="str">
            <v/>
          </cell>
        </row>
        <row r="4020">
          <cell r="A4020">
            <v>527149</v>
          </cell>
          <cell r="B4020" t="str">
            <v>داليا عبود</v>
          </cell>
          <cell r="C4020" t="str">
            <v>غسان</v>
          </cell>
          <cell r="D4020" t="str">
            <v>ايفون</v>
          </cell>
          <cell r="E4020" t="str">
            <v>الاولى</v>
          </cell>
          <cell r="F4020" t="str">
            <v/>
          </cell>
        </row>
        <row r="4021">
          <cell r="A4021">
            <v>527150</v>
          </cell>
          <cell r="B4021" t="str">
            <v>دعاء شيخاني</v>
          </cell>
          <cell r="C4021" t="str">
            <v>شيخو</v>
          </cell>
          <cell r="D4021" t="str">
            <v>سميرا</v>
          </cell>
          <cell r="E4021" t="str">
            <v>الثاتية</v>
          </cell>
          <cell r="F4021" t="str">
            <v/>
          </cell>
        </row>
        <row r="4022">
          <cell r="A4022">
            <v>527151</v>
          </cell>
          <cell r="B4022" t="str">
            <v>رشا رجب سليمان حجاج</v>
          </cell>
          <cell r="C4022" t="str">
            <v>حماد</v>
          </cell>
          <cell r="D4022" t="str">
            <v>الهام</v>
          </cell>
          <cell r="E4022" t="str">
            <v>الاولى</v>
          </cell>
          <cell r="F4022" t="str">
            <v/>
          </cell>
        </row>
        <row r="4023">
          <cell r="A4023">
            <v>527152</v>
          </cell>
          <cell r="B4023" t="str">
            <v>رقيه العثمان</v>
          </cell>
          <cell r="C4023" t="str">
            <v>فيصل</v>
          </cell>
          <cell r="D4023" t="str">
            <v>نجاه</v>
          </cell>
          <cell r="E4023" t="str">
            <v>الاولى</v>
          </cell>
          <cell r="F4023" t="str">
            <v/>
          </cell>
        </row>
        <row r="4024">
          <cell r="A4024">
            <v>527153</v>
          </cell>
          <cell r="B4024" t="str">
            <v>رنيم نصري</v>
          </cell>
          <cell r="C4024" t="str">
            <v>فادي</v>
          </cell>
          <cell r="D4024" t="str">
            <v>خديجه</v>
          </cell>
          <cell r="E4024" t="str">
            <v>الثانية حديث</v>
          </cell>
          <cell r="F4024" t="str">
            <v/>
          </cell>
        </row>
        <row r="4025">
          <cell r="A4025">
            <v>527154</v>
          </cell>
          <cell r="B4025" t="str">
            <v>رود القده</v>
          </cell>
          <cell r="C4025" t="str">
            <v>سعدي</v>
          </cell>
          <cell r="D4025" t="str">
            <v>ثناء</v>
          </cell>
          <cell r="E4025" t="str">
            <v>الاولى</v>
          </cell>
          <cell r="F4025" t="str">
            <v/>
          </cell>
        </row>
        <row r="4026">
          <cell r="A4026">
            <v>527155</v>
          </cell>
          <cell r="B4026" t="str">
            <v>ريم منصور</v>
          </cell>
          <cell r="C4026" t="str">
            <v>ياسر</v>
          </cell>
          <cell r="D4026" t="str">
            <v>يسره</v>
          </cell>
          <cell r="E4026" t="str">
            <v>الاولى</v>
          </cell>
          <cell r="F4026" t="str">
            <v/>
          </cell>
        </row>
        <row r="4027">
          <cell r="A4027">
            <v>527156</v>
          </cell>
          <cell r="B4027" t="str">
            <v>ريمه فضلون</v>
          </cell>
          <cell r="C4027" t="str">
            <v>وليد</v>
          </cell>
          <cell r="D4027" t="str">
            <v>زينب</v>
          </cell>
          <cell r="E4027" t="str">
            <v>الاولى</v>
          </cell>
          <cell r="F4027" t="str">
            <v/>
          </cell>
        </row>
        <row r="4028">
          <cell r="A4028">
            <v>527157</v>
          </cell>
          <cell r="B4028" t="str">
            <v>سميره الرمو</v>
          </cell>
          <cell r="C4028" t="str">
            <v>جمال</v>
          </cell>
          <cell r="D4028" t="str">
            <v>فاديه</v>
          </cell>
          <cell r="E4028" t="str">
            <v>الثا نية</v>
          </cell>
          <cell r="F4028" t="str">
            <v/>
          </cell>
        </row>
        <row r="4029">
          <cell r="A4029">
            <v>527158</v>
          </cell>
          <cell r="B4029" t="str">
            <v>سناء معروف</v>
          </cell>
          <cell r="C4029" t="str">
            <v>ياييل</v>
          </cell>
          <cell r="D4029" t="str">
            <v>لورا</v>
          </cell>
          <cell r="E4029" t="str">
            <v>الاولى</v>
          </cell>
          <cell r="F4029" t="str">
            <v/>
          </cell>
        </row>
        <row r="4030">
          <cell r="A4030">
            <v>527159</v>
          </cell>
          <cell r="B4030" t="str">
            <v>سندس السيد</v>
          </cell>
          <cell r="C4030" t="str">
            <v>محمود</v>
          </cell>
          <cell r="D4030" t="str">
            <v>اماني</v>
          </cell>
          <cell r="E4030" t="str">
            <v>الاولى</v>
          </cell>
          <cell r="F4030" t="str">
            <v/>
          </cell>
        </row>
        <row r="4031">
          <cell r="A4031">
            <v>527160</v>
          </cell>
          <cell r="B4031" t="str">
            <v>سندس الشاقي</v>
          </cell>
          <cell r="C4031" t="str">
            <v>عبدو</v>
          </cell>
          <cell r="D4031" t="str">
            <v>عصمت</v>
          </cell>
          <cell r="E4031" t="str">
            <v>الاولى</v>
          </cell>
          <cell r="F4031" t="str">
            <v/>
          </cell>
        </row>
        <row r="4032">
          <cell r="A4032">
            <v>527161</v>
          </cell>
          <cell r="B4032" t="str">
            <v>صفاء الصوص</v>
          </cell>
          <cell r="C4032" t="str">
            <v>فياض</v>
          </cell>
          <cell r="D4032" t="str">
            <v>ابتسام</v>
          </cell>
          <cell r="E4032" t="str">
            <v>الاولى</v>
          </cell>
          <cell r="F4032" t="str">
            <v/>
          </cell>
        </row>
        <row r="4033">
          <cell r="A4033">
            <v>527163</v>
          </cell>
          <cell r="B4033" t="str">
            <v>عتاب دويدر</v>
          </cell>
          <cell r="C4033" t="str">
            <v>زهير</v>
          </cell>
          <cell r="D4033" t="str">
            <v>هناء</v>
          </cell>
          <cell r="E4033" t="str">
            <v>الاولى</v>
          </cell>
          <cell r="F4033" t="str">
            <v/>
          </cell>
        </row>
        <row r="4034">
          <cell r="A4034">
            <v>527164</v>
          </cell>
          <cell r="B4034" t="str">
            <v>غيث حميشه</v>
          </cell>
          <cell r="C4034" t="str">
            <v>فائق</v>
          </cell>
          <cell r="D4034" t="str">
            <v>لينا</v>
          </cell>
          <cell r="E4034" t="str">
            <v>الاولى</v>
          </cell>
          <cell r="F4034" t="str">
            <v/>
          </cell>
        </row>
        <row r="4035">
          <cell r="A4035">
            <v>527165</v>
          </cell>
          <cell r="B4035" t="str">
            <v>فاطمة الحوراني</v>
          </cell>
          <cell r="C4035" t="str">
            <v>محمد</v>
          </cell>
          <cell r="D4035" t="str">
            <v>باسمة</v>
          </cell>
          <cell r="E4035" t="str">
            <v>الاولى</v>
          </cell>
          <cell r="F4035" t="str">
            <v/>
          </cell>
        </row>
        <row r="4036">
          <cell r="A4036">
            <v>527166</v>
          </cell>
          <cell r="B4036" t="str">
            <v>فاطمة النصيرات</v>
          </cell>
          <cell r="C4036" t="str">
            <v>علي</v>
          </cell>
          <cell r="D4036" t="str">
            <v>نعمه</v>
          </cell>
          <cell r="E4036" t="str">
            <v>الاولى</v>
          </cell>
          <cell r="F4036" t="str">
            <v/>
          </cell>
        </row>
        <row r="4037">
          <cell r="A4037">
            <v>527167</v>
          </cell>
          <cell r="B4037" t="str">
            <v>ليال علي</v>
          </cell>
          <cell r="C4037" t="str">
            <v>عدنان</v>
          </cell>
          <cell r="D4037" t="str">
            <v>معينه</v>
          </cell>
          <cell r="E4037" t="str">
            <v>الثاتية</v>
          </cell>
          <cell r="F4037" t="str">
            <v/>
          </cell>
        </row>
        <row r="4038">
          <cell r="A4038">
            <v>527169</v>
          </cell>
          <cell r="B4038" t="str">
            <v>محمد ادريس</v>
          </cell>
          <cell r="C4038" t="str">
            <v>عزام</v>
          </cell>
          <cell r="D4038" t="str">
            <v>قمر</v>
          </cell>
          <cell r="E4038" t="str">
            <v>الثا نية</v>
          </cell>
          <cell r="F4038" t="str">
            <v/>
          </cell>
        </row>
        <row r="4039">
          <cell r="A4039">
            <v>527170</v>
          </cell>
          <cell r="B4039" t="str">
            <v>مرح الحسين</v>
          </cell>
          <cell r="C4039" t="str">
            <v>رياض</v>
          </cell>
          <cell r="D4039" t="str">
            <v>مجدلين</v>
          </cell>
          <cell r="E4039" t="str">
            <v>الاولى</v>
          </cell>
          <cell r="F4039" t="str">
            <v/>
          </cell>
        </row>
        <row r="4040">
          <cell r="A4040">
            <v>527172</v>
          </cell>
          <cell r="B4040" t="str">
            <v>منى زعيتر</v>
          </cell>
          <cell r="C4040" t="str">
            <v>عبد الإله</v>
          </cell>
          <cell r="D4040" t="str">
            <v>سمر</v>
          </cell>
          <cell r="E4040" t="str">
            <v>الاولى</v>
          </cell>
          <cell r="F4040" t="str">
            <v/>
          </cell>
        </row>
        <row r="4041">
          <cell r="A4041">
            <v>527173</v>
          </cell>
          <cell r="B4041" t="str">
            <v>مها بدوي</v>
          </cell>
          <cell r="C4041" t="str">
            <v>جهاد</v>
          </cell>
          <cell r="D4041" t="str">
            <v>هيا</v>
          </cell>
          <cell r="E4041" t="str">
            <v>الثاتية</v>
          </cell>
          <cell r="F4041" t="str">
            <v/>
          </cell>
        </row>
        <row r="4042">
          <cell r="A4042">
            <v>527174</v>
          </cell>
          <cell r="B4042" t="str">
            <v>مها عثمان</v>
          </cell>
          <cell r="C4042" t="str">
            <v>صالح</v>
          </cell>
          <cell r="D4042" t="str">
            <v>احسان</v>
          </cell>
          <cell r="E4042" t="str">
            <v>الثا نية</v>
          </cell>
          <cell r="F4042" t="str">
            <v/>
          </cell>
        </row>
        <row r="4043">
          <cell r="A4043">
            <v>527175</v>
          </cell>
          <cell r="B4043" t="str">
            <v>ميساء الكيلاني</v>
          </cell>
          <cell r="C4043" t="str">
            <v>عبدو</v>
          </cell>
          <cell r="D4043" t="str">
            <v>عفاف</v>
          </cell>
          <cell r="E4043" t="str">
            <v>الاولى</v>
          </cell>
          <cell r="F4043" t="str">
            <v/>
          </cell>
        </row>
        <row r="4044">
          <cell r="A4044">
            <v>527176</v>
          </cell>
          <cell r="B4044" t="str">
            <v>نادين حسن</v>
          </cell>
          <cell r="C4044" t="str">
            <v>احمد غازي</v>
          </cell>
          <cell r="D4044" t="str">
            <v>ناهد</v>
          </cell>
          <cell r="E4044" t="str">
            <v>الاولى</v>
          </cell>
          <cell r="F4044" t="str">
            <v/>
          </cell>
        </row>
        <row r="4045">
          <cell r="A4045">
            <v>527177</v>
          </cell>
          <cell r="B4045" t="str">
            <v>نسرين الخطيب</v>
          </cell>
          <cell r="C4045" t="str">
            <v>ابراهيم</v>
          </cell>
          <cell r="D4045" t="str">
            <v>حياة</v>
          </cell>
          <cell r="E4045" t="str">
            <v>الاولى</v>
          </cell>
          <cell r="F4045" t="str">
            <v/>
          </cell>
        </row>
        <row r="4046">
          <cell r="A4046">
            <v>527178</v>
          </cell>
          <cell r="B4046" t="str">
            <v>نسيبه البيش</v>
          </cell>
          <cell r="C4046" t="str">
            <v>ياسين</v>
          </cell>
          <cell r="D4046" t="str">
            <v>مريم</v>
          </cell>
          <cell r="E4046" t="str">
            <v>الثاتية</v>
          </cell>
          <cell r="F4046" t="str">
            <v/>
          </cell>
        </row>
        <row r="4047">
          <cell r="A4047">
            <v>527179</v>
          </cell>
          <cell r="B4047" t="str">
            <v>نورا محيسن</v>
          </cell>
          <cell r="C4047" t="str">
            <v>نورالدين</v>
          </cell>
          <cell r="D4047" t="str">
            <v>صبحه</v>
          </cell>
          <cell r="E4047" t="str">
            <v>الاولى</v>
          </cell>
          <cell r="F4047" t="str">
            <v/>
          </cell>
        </row>
        <row r="4048">
          <cell r="A4048">
            <v>527180</v>
          </cell>
          <cell r="B4048" t="str">
            <v>هبه الشعار</v>
          </cell>
          <cell r="C4048" t="str">
            <v>جميل</v>
          </cell>
          <cell r="D4048" t="str">
            <v>زهر</v>
          </cell>
          <cell r="E4048" t="str">
            <v>الاولى</v>
          </cell>
          <cell r="F4048" t="str">
            <v/>
          </cell>
        </row>
        <row r="4049">
          <cell r="A4049">
            <v>527181</v>
          </cell>
          <cell r="B4049" t="str">
            <v>هيا ايبو</v>
          </cell>
          <cell r="C4049" t="str">
            <v>محمدمعتز</v>
          </cell>
          <cell r="D4049" t="str">
            <v>هيام</v>
          </cell>
          <cell r="E4049" t="str">
            <v>الاولى</v>
          </cell>
          <cell r="F4049" t="str">
            <v/>
          </cell>
        </row>
        <row r="4050">
          <cell r="A4050">
            <v>527182</v>
          </cell>
          <cell r="B4050" t="str">
            <v>وئام خشفه</v>
          </cell>
          <cell r="C4050" t="str">
            <v>عبد المجيد</v>
          </cell>
          <cell r="D4050" t="str">
            <v>روضه</v>
          </cell>
          <cell r="E4050" t="str">
            <v>الاولى</v>
          </cell>
          <cell r="F4050" t="str">
            <v/>
          </cell>
        </row>
        <row r="4051">
          <cell r="A4051">
            <v>527183</v>
          </cell>
          <cell r="B4051" t="str">
            <v>ولاء الحريري</v>
          </cell>
          <cell r="C4051" t="str">
            <v>خالد</v>
          </cell>
          <cell r="D4051" t="str">
            <v>ازدهار</v>
          </cell>
          <cell r="E4051" t="str">
            <v>الاولى</v>
          </cell>
          <cell r="F4051" t="str">
            <v/>
          </cell>
        </row>
        <row r="4052">
          <cell r="A4052">
            <v>527184</v>
          </cell>
          <cell r="B4052" t="str">
            <v>ياسمين العثمان</v>
          </cell>
          <cell r="C4052" t="str">
            <v>ناصر</v>
          </cell>
          <cell r="D4052" t="str">
            <v>رشدة</v>
          </cell>
          <cell r="E4052" t="str">
            <v>الثانية حديث</v>
          </cell>
          <cell r="F4052" t="str">
            <v/>
          </cell>
        </row>
        <row r="4053">
          <cell r="A4053">
            <v>527185</v>
          </cell>
          <cell r="B4053" t="str">
            <v>ياسمين عيسى</v>
          </cell>
          <cell r="C4053" t="str">
            <v>محمد</v>
          </cell>
          <cell r="D4053" t="str">
            <v>حلوة</v>
          </cell>
          <cell r="E4053" t="str">
            <v>الاولى</v>
          </cell>
          <cell r="F4053" t="str">
            <v/>
          </cell>
        </row>
        <row r="4054">
          <cell r="A4054">
            <v>527187</v>
          </cell>
          <cell r="B4054" t="str">
            <v>منال االاحمد</v>
          </cell>
          <cell r="C4054" t="str">
            <v>احمد</v>
          </cell>
          <cell r="D4054" t="str">
            <v>فوزه</v>
          </cell>
          <cell r="E4054" t="str">
            <v>الثاتية</v>
          </cell>
          <cell r="F4054" t="str">
            <v/>
          </cell>
        </row>
        <row r="4055">
          <cell r="A4055">
            <v>527188</v>
          </cell>
          <cell r="B4055" t="str">
            <v>مريم شيخ عمر</v>
          </cell>
          <cell r="C4055" t="str">
            <v>محمد</v>
          </cell>
          <cell r="D4055" t="str">
            <v>فاطمة</v>
          </cell>
          <cell r="E4055" t="str">
            <v>الاولى</v>
          </cell>
          <cell r="F4055" t="str">
            <v/>
          </cell>
        </row>
        <row r="4056">
          <cell r="A4056">
            <v>527189</v>
          </cell>
          <cell r="B4056" t="str">
            <v>هديل رعد</v>
          </cell>
          <cell r="C4056" t="str">
            <v>محمد نذير</v>
          </cell>
          <cell r="D4056" t="str">
            <v>هاديه</v>
          </cell>
          <cell r="E4056" t="str">
            <v>الثا نية</v>
          </cell>
          <cell r="F4056" t="str">
            <v/>
          </cell>
        </row>
        <row r="4057">
          <cell r="A4057">
            <v>527190</v>
          </cell>
          <cell r="B4057" t="str">
            <v>اسراء سيد سليمان</v>
          </cell>
          <cell r="C4057" t="str">
            <v>طالب</v>
          </cell>
          <cell r="D4057" t="str">
            <v>صباح</v>
          </cell>
          <cell r="E4057" t="str">
            <v>الثا نية</v>
          </cell>
          <cell r="F4057" t="str">
            <v/>
          </cell>
        </row>
        <row r="4058">
          <cell r="A4058">
            <v>527191</v>
          </cell>
          <cell r="B4058" t="str">
            <v>أسراء يوسف</v>
          </cell>
          <cell r="C4058" t="str">
            <v>يوسف</v>
          </cell>
          <cell r="D4058" t="str">
            <v>فاطمة</v>
          </cell>
          <cell r="E4058" t="str">
            <v>الثاتية</v>
          </cell>
          <cell r="F4058" t="str">
            <v/>
          </cell>
        </row>
        <row r="4059">
          <cell r="A4059">
            <v>527192</v>
          </cell>
          <cell r="B4059" t="str">
            <v>الاء زيني</v>
          </cell>
          <cell r="C4059" t="str">
            <v>نبيل</v>
          </cell>
          <cell r="D4059" t="str">
            <v>اميرة</v>
          </cell>
          <cell r="E4059" t="str">
            <v>الثا نية</v>
          </cell>
          <cell r="F4059" t="str">
            <v/>
          </cell>
        </row>
        <row r="4060">
          <cell r="A4060">
            <v>527193</v>
          </cell>
          <cell r="B4060" t="str">
            <v>الاء محمد</v>
          </cell>
          <cell r="C4060" t="str">
            <v>حسام</v>
          </cell>
          <cell r="D4060" t="str">
            <v>سميه</v>
          </cell>
          <cell r="E4060" t="str">
            <v>الثاتية</v>
          </cell>
          <cell r="F4060" t="str">
            <v/>
          </cell>
        </row>
        <row r="4061">
          <cell r="A4061">
            <v>527195</v>
          </cell>
          <cell r="B4061" t="str">
            <v>الاء قرة</v>
          </cell>
          <cell r="C4061" t="str">
            <v>بسام</v>
          </cell>
          <cell r="D4061" t="str">
            <v>بشرى</v>
          </cell>
          <cell r="E4061" t="str">
            <v>الثالثة</v>
          </cell>
          <cell r="F4061" t="str">
            <v/>
          </cell>
        </row>
        <row r="4062">
          <cell r="A4062">
            <v>527196</v>
          </cell>
          <cell r="B4062" t="str">
            <v>بثينه محمد علي</v>
          </cell>
          <cell r="C4062" t="str">
            <v>عز الدين</v>
          </cell>
          <cell r="D4062" t="str">
            <v>وداد</v>
          </cell>
          <cell r="E4062" t="str">
            <v>الاولى</v>
          </cell>
          <cell r="F4062" t="str">
            <v/>
          </cell>
        </row>
        <row r="4063">
          <cell r="A4063">
            <v>527197</v>
          </cell>
          <cell r="B4063" t="str">
            <v>بسامه رشق</v>
          </cell>
          <cell r="C4063" t="str">
            <v>محمود</v>
          </cell>
          <cell r="D4063" t="str">
            <v>خوله</v>
          </cell>
          <cell r="E4063" t="str">
            <v>الثانيه</v>
          </cell>
          <cell r="F4063" t="str">
            <v/>
          </cell>
        </row>
        <row r="4064">
          <cell r="A4064">
            <v>527198</v>
          </cell>
          <cell r="B4064" t="str">
            <v>بيان اللطوف</v>
          </cell>
          <cell r="C4064" t="str">
            <v>فراس</v>
          </cell>
          <cell r="D4064" t="str">
            <v>سهام</v>
          </cell>
          <cell r="E4064" t="str">
            <v>الثا نية</v>
          </cell>
          <cell r="F4064" t="str">
            <v/>
          </cell>
        </row>
        <row r="4065">
          <cell r="A4065">
            <v>527199</v>
          </cell>
          <cell r="B4065" t="str">
            <v>بيان سيفو</v>
          </cell>
          <cell r="C4065" t="str">
            <v>محمدبشار</v>
          </cell>
          <cell r="D4065" t="str">
            <v>ندى</v>
          </cell>
          <cell r="E4065" t="str">
            <v>الثاتية</v>
          </cell>
          <cell r="F4065" t="str">
            <v/>
          </cell>
        </row>
        <row r="4066">
          <cell r="A4066">
            <v>527200</v>
          </cell>
          <cell r="B4066" t="str">
            <v xml:space="preserve">حسنه جوهر المحمد </v>
          </cell>
          <cell r="C4066" t="str">
            <v>صالح</v>
          </cell>
          <cell r="D4066" t="str">
            <v>نوره</v>
          </cell>
          <cell r="E4066" t="str">
            <v>الثا نية</v>
          </cell>
          <cell r="F4066" t="str">
            <v/>
          </cell>
        </row>
        <row r="4067">
          <cell r="A4067">
            <v>527201</v>
          </cell>
          <cell r="B4067" t="str">
            <v>حنين الفارس</v>
          </cell>
          <cell r="C4067" t="str">
            <v>محمد</v>
          </cell>
          <cell r="D4067" t="str">
            <v>هبه</v>
          </cell>
          <cell r="E4067" t="str">
            <v>الثاتية</v>
          </cell>
          <cell r="F4067" t="str">
            <v/>
          </cell>
        </row>
        <row r="4068">
          <cell r="A4068">
            <v>527202</v>
          </cell>
          <cell r="B4068" t="str">
            <v>رشا عثمان</v>
          </cell>
          <cell r="C4068" t="str">
            <v>عبد الناصر</v>
          </cell>
          <cell r="D4068" t="str">
            <v>بشيره</v>
          </cell>
          <cell r="E4068" t="str">
            <v>الثا نية</v>
          </cell>
          <cell r="F4068" t="str">
            <v/>
          </cell>
        </row>
        <row r="4069">
          <cell r="A4069">
            <v>527203</v>
          </cell>
          <cell r="B4069" t="str">
            <v>رهف الخطيب</v>
          </cell>
          <cell r="C4069" t="str">
            <v>رامز</v>
          </cell>
          <cell r="D4069" t="str">
            <v>نسرين</v>
          </cell>
          <cell r="E4069" t="str">
            <v>الثاتية</v>
          </cell>
          <cell r="F4069" t="str">
            <v/>
          </cell>
        </row>
        <row r="4070">
          <cell r="A4070">
            <v>527204</v>
          </cell>
          <cell r="B4070" t="str">
            <v>ردينا ابو خير</v>
          </cell>
          <cell r="C4070" t="str">
            <v>نايف</v>
          </cell>
          <cell r="D4070" t="str">
            <v>سهاد</v>
          </cell>
          <cell r="E4070" t="str">
            <v>الثاتية</v>
          </cell>
          <cell r="F4070" t="str">
            <v/>
          </cell>
        </row>
        <row r="4071">
          <cell r="A4071">
            <v>527205</v>
          </cell>
          <cell r="B4071" t="str">
            <v>زينب الصفوك</v>
          </cell>
          <cell r="C4071" t="str">
            <v>عبدالله</v>
          </cell>
          <cell r="D4071" t="str">
            <v>سعاد</v>
          </cell>
          <cell r="E4071" t="str">
            <v>الثا نية</v>
          </cell>
          <cell r="F4071" t="str">
            <v/>
          </cell>
        </row>
        <row r="4072">
          <cell r="A4072">
            <v>527206</v>
          </cell>
          <cell r="B4072" t="str">
            <v>زينب سليم</v>
          </cell>
          <cell r="C4072" t="str">
            <v>عدنان</v>
          </cell>
          <cell r="D4072" t="str">
            <v>انتصار</v>
          </cell>
          <cell r="E4072" t="str">
            <v>الثا نية</v>
          </cell>
          <cell r="F4072" t="str">
            <v/>
          </cell>
        </row>
        <row r="4073">
          <cell r="A4073">
            <v>527207</v>
          </cell>
          <cell r="B4073" t="str">
            <v>سفيرة عيسى</v>
          </cell>
          <cell r="C4073" t="str">
            <v>نظير</v>
          </cell>
          <cell r="D4073" t="str">
            <v>مريم</v>
          </cell>
          <cell r="E4073" t="str">
            <v>الثاتية</v>
          </cell>
          <cell r="F4073" t="str">
            <v/>
          </cell>
        </row>
        <row r="4074">
          <cell r="A4074">
            <v>527208</v>
          </cell>
          <cell r="B4074" t="str">
            <v>سلمى عون</v>
          </cell>
          <cell r="C4074" t="str">
            <v>نور الدين</v>
          </cell>
          <cell r="D4074" t="str">
            <v>تمره</v>
          </cell>
          <cell r="E4074" t="str">
            <v>الثا نية</v>
          </cell>
          <cell r="F4074" t="str">
            <v/>
          </cell>
        </row>
        <row r="4075">
          <cell r="A4075">
            <v>527209</v>
          </cell>
          <cell r="B4075" t="str">
            <v>سماهر شله</v>
          </cell>
          <cell r="C4075" t="str">
            <v>عثمان</v>
          </cell>
          <cell r="D4075" t="str">
            <v>وداد</v>
          </cell>
          <cell r="E4075" t="str">
            <v>الثاتية</v>
          </cell>
          <cell r="F4075" t="str">
            <v/>
          </cell>
        </row>
        <row r="4076">
          <cell r="A4076">
            <v>527210</v>
          </cell>
          <cell r="B4076" t="str">
            <v>سهى ابراهيم</v>
          </cell>
          <cell r="C4076" t="str">
            <v>ممدوح</v>
          </cell>
          <cell r="D4076" t="str">
            <v>سجيعه</v>
          </cell>
          <cell r="E4076" t="str">
            <v>الثا نية</v>
          </cell>
          <cell r="F4076" t="str">
            <v/>
          </cell>
        </row>
        <row r="4077">
          <cell r="A4077">
            <v>527211</v>
          </cell>
          <cell r="B4077" t="str">
            <v>سيريناد اليوسف</v>
          </cell>
          <cell r="C4077" t="str">
            <v>سعد</v>
          </cell>
          <cell r="D4077" t="str">
            <v>ورده</v>
          </cell>
          <cell r="E4077" t="str">
            <v>الثاتية</v>
          </cell>
          <cell r="F4077" t="str">
            <v/>
          </cell>
        </row>
        <row r="4078">
          <cell r="A4078">
            <v>527212</v>
          </cell>
          <cell r="B4078" t="str">
            <v>شذا خليل</v>
          </cell>
          <cell r="C4078" t="str">
            <v>احمد</v>
          </cell>
          <cell r="D4078" t="str">
            <v>ماجده</v>
          </cell>
          <cell r="E4078" t="str">
            <v>الثالثة</v>
          </cell>
          <cell r="F4078" t="str">
            <v/>
          </cell>
        </row>
        <row r="4079">
          <cell r="A4079">
            <v>527213</v>
          </cell>
          <cell r="B4079" t="str">
            <v>شذى عبيد</v>
          </cell>
          <cell r="C4079" t="str">
            <v>توفيق</v>
          </cell>
          <cell r="D4079" t="str">
            <v>هناء</v>
          </cell>
          <cell r="E4079" t="str">
            <v>الثا نية</v>
          </cell>
          <cell r="F4079" t="str">
            <v/>
          </cell>
        </row>
        <row r="4080">
          <cell r="A4080">
            <v>527214</v>
          </cell>
          <cell r="B4080" t="str">
            <v>عليا العر</v>
          </cell>
          <cell r="C4080" t="str">
            <v>حسين</v>
          </cell>
          <cell r="D4080" t="str">
            <v>صفاء</v>
          </cell>
          <cell r="E4080" t="str">
            <v>الثاتية</v>
          </cell>
          <cell r="F4080" t="str">
            <v/>
          </cell>
        </row>
        <row r="4081">
          <cell r="A4081">
            <v>527215</v>
          </cell>
          <cell r="B4081" t="str">
            <v>غرام عريج</v>
          </cell>
          <cell r="C4081" t="str">
            <v>رفيق</v>
          </cell>
          <cell r="D4081" t="str">
            <v>خلود</v>
          </cell>
          <cell r="E4081" t="str">
            <v>الثا نية</v>
          </cell>
          <cell r="F4081" t="str">
            <v/>
          </cell>
        </row>
        <row r="4082">
          <cell r="A4082">
            <v>527216</v>
          </cell>
          <cell r="B4082" t="str">
            <v>غنوى خزام</v>
          </cell>
          <cell r="C4082" t="str">
            <v>محمد</v>
          </cell>
          <cell r="D4082" t="str">
            <v>نديمه</v>
          </cell>
          <cell r="E4082" t="str">
            <v>الثالثة</v>
          </cell>
          <cell r="F4082" t="str">
            <v/>
          </cell>
        </row>
        <row r="4083">
          <cell r="A4083">
            <v>527217</v>
          </cell>
          <cell r="B4083" t="str">
            <v>فاطمة الكيلاني</v>
          </cell>
          <cell r="C4083" t="str">
            <v>محمد</v>
          </cell>
          <cell r="D4083" t="str">
            <v>لطيفه</v>
          </cell>
          <cell r="E4083" t="str">
            <v>الثا نية</v>
          </cell>
          <cell r="F4083" t="str">
            <v/>
          </cell>
        </row>
        <row r="4084">
          <cell r="A4084">
            <v>527218</v>
          </cell>
          <cell r="B4084" t="str">
            <v>فاطمة قعدان</v>
          </cell>
          <cell r="C4084" t="str">
            <v>محمد علي</v>
          </cell>
          <cell r="D4084" t="str">
            <v>رقيه</v>
          </cell>
          <cell r="E4084" t="str">
            <v>الثاتية</v>
          </cell>
          <cell r="F4084" t="str">
            <v/>
          </cell>
        </row>
        <row r="4085">
          <cell r="A4085">
            <v>527219</v>
          </cell>
          <cell r="B4085" t="str">
            <v>كارول ديوب</v>
          </cell>
          <cell r="C4085" t="str">
            <v>سليمان</v>
          </cell>
          <cell r="D4085" t="str">
            <v>ميسون</v>
          </cell>
          <cell r="E4085" t="str">
            <v>الثا نية</v>
          </cell>
          <cell r="F4085" t="str">
            <v/>
          </cell>
        </row>
        <row r="4086">
          <cell r="A4086">
            <v>527220</v>
          </cell>
          <cell r="B4086" t="str">
            <v>لما الراعي</v>
          </cell>
          <cell r="C4086" t="str">
            <v>سليم</v>
          </cell>
          <cell r="D4086" t="str">
            <v>سمر</v>
          </cell>
          <cell r="E4086" t="str">
            <v>الثاتية</v>
          </cell>
          <cell r="F4086" t="str">
            <v/>
          </cell>
        </row>
        <row r="4087">
          <cell r="A4087">
            <v>527221</v>
          </cell>
          <cell r="B4087" t="str">
            <v>لمى الشيخه</v>
          </cell>
          <cell r="C4087" t="str">
            <v>صالح</v>
          </cell>
          <cell r="D4087" t="str">
            <v>رويده</v>
          </cell>
          <cell r="E4087" t="str">
            <v>الثا نية</v>
          </cell>
          <cell r="F4087" t="str">
            <v/>
          </cell>
        </row>
        <row r="4088">
          <cell r="A4088">
            <v>527222</v>
          </cell>
          <cell r="B4088" t="str">
            <v>ليالي علي</v>
          </cell>
          <cell r="C4088" t="str">
            <v>علي</v>
          </cell>
          <cell r="D4088" t="str">
            <v>الهام</v>
          </cell>
          <cell r="E4088" t="str">
            <v>الثاتية</v>
          </cell>
          <cell r="F4088" t="str">
            <v/>
          </cell>
        </row>
        <row r="4089">
          <cell r="A4089">
            <v>527223</v>
          </cell>
          <cell r="B4089" t="str">
            <v>ليندا شاهين</v>
          </cell>
          <cell r="C4089" t="str">
            <v>شاهين</v>
          </cell>
          <cell r="D4089" t="str">
            <v>فيروز</v>
          </cell>
          <cell r="E4089" t="str">
            <v>الثا نية</v>
          </cell>
          <cell r="F4089" t="str">
            <v/>
          </cell>
        </row>
        <row r="4090">
          <cell r="A4090">
            <v>527224</v>
          </cell>
          <cell r="B4090" t="str">
            <v>ليندا علي</v>
          </cell>
          <cell r="C4090" t="str">
            <v>جميل</v>
          </cell>
          <cell r="D4090" t="str">
            <v>سجيعه</v>
          </cell>
          <cell r="E4090" t="str">
            <v>الثاتية</v>
          </cell>
          <cell r="F4090" t="str">
            <v/>
          </cell>
        </row>
        <row r="4091">
          <cell r="A4091">
            <v>527225</v>
          </cell>
          <cell r="B4091" t="str">
            <v>مايا احمد</v>
          </cell>
          <cell r="C4091" t="str">
            <v>غياث</v>
          </cell>
          <cell r="D4091" t="str">
            <v>سهام</v>
          </cell>
          <cell r="E4091" t="str">
            <v>الثا نية</v>
          </cell>
          <cell r="F4091" t="str">
            <v/>
          </cell>
        </row>
        <row r="4092">
          <cell r="A4092">
            <v>527226</v>
          </cell>
          <cell r="B4092" t="str">
            <v>مرح البارودي</v>
          </cell>
          <cell r="C4092" t="str">
            <v>شريف</v>
          </cell>
          <cell r="D4092" t="str">
            <v>رفيقه</v>
          </cell>
          <cell r="E4092" t="str">
            <v>الرابعة</v>
          </cell>
          <cell r="F4092" t="str">
            <v/>
          </cell>
        </row>
        <row r="4093">
          <cell r="A4093">
            <v>527227</v>
          </cell>
          <cell r="B4093" t="str">
            <v>مرح سلامي</v>
          </cell>
          <cell r="C4093" t="str">
            <v>احمد</v>
          </cell>
          <cell r="D4093" t="str">
            <v>لينا</v>
          </cell>
          <cell r="E4093" t="str">
            <v>الثاتية</v>
          </cell>
          <cell r="F4093" t="str">
            <v/>
          </cell>
        </row>
        <row r="4094">
          <cell r="A4094">
            <v>527228</v>
          </cell>
          <cell r="B4094" t="str">
            <v>مروه العبد العمر</v>
          </cell>
          <cell r="C4094" t="str">
            <v>محمد</v>
          </cell>
          <cell r="D4094" t="str">
            <v>خولة</v>
          </cell>
          <cell r="E4094" t="str">
            <v>الثا نية</v>
          </cell>
          <cell r="F4094" t="str">
            <v/>
          </cell>
        </row>
        <row r="4095">
          <cell r="A4095">
            <v>527229</v>
          </cell>
          <cell r="B4095" t="str">
            <v>معطيه زيدان</v>
          </cell>
          <cell r="C4095" t="str">
            <v>مروان</v>
          </cell>
          <cell r="D4095" t="str">
            <v>مسعوده</v>
          </cell>
          <cell r="E4095" t="str">
            <v>الثاتية</v>
          </cell>
          <cell r="F4095" t="str">
            <v/>
          </cell>
        </row>
        <row r="4096">
          <cell r="A4096">
            <v>527230</v>
          </cell>
          <cell r="B4096" t="str">
            <v>ميرفت الكاتب</v>
          </cell>
          <cell r="C4096" t="str">
            <v>فايز</v>
          </cell>
          <cell r="D4096" t="str">
            <v>سميره</v>
          </cell>
          <cell r="E4096" t="str">
            <v>الثا نية</v>
          </cell>
          <cell r="F4096" t="str">
            <v/>
          </cell>
        </row>
        <row r="4097">
          <cell r="A4097">
            <v>527231</v>
          </cell>
          <cell r="B4097" t="str">
            <v>نادين الدكاك</v>
          </cell>
          <cell r="C4097" t="str">
            <v>بدر</v>
          </cell>
          <cell r="D4097" t="str">
            <v>ايمان</v>
          </cell>
          <cell r="E4097" t="str">
            <v>الثاتية</v>
          </cell>
          <cell r="F4097" t="str">
            <v/>
          </cell>
        </row>
        <row r="4098">
          <cell r="A4098">
            <v>527232</v>
          </cell>
          <cell r="B4098" t="str">
            <v>نجوى النمر</v>
          </cell>
          <cell r="C4098" t="str">
            <v>ياسين</v>
          </cell>
          <cell r="D4098" t="str">
            <v>زهيرة</v>
          </cell>
          <cell r="E4098" t="str">
            <v>الثا نية</v>
          </cell>
          <cell r="F4098" t="str">
            <v/>
          </cell>
        </row>
        <row r="4099">
          <cell r="A4099">
            <v>527233</v>
          </cell>
          <cell r="B4099" t="str">
            <v>نور الوافي</v>
          </cell>
          <cell r="C4099" t="str">
            <v>زياد</v>
          </cell>
          <cell r="D4099" t="str">
            <v>رفيقه</v>
          </cell>
          <cell r="E4099" t="str">
            <v>الثاتية</v>
          </cell>
          <cell r="F4099" t="str">
            <v/>
          </cell>
        </row>
        <row r="4100">
          <cell r="A4100">
            <v>527234</v>
          </cell>
          <cell r="B4100" t="str">
            <v>هبه عريج</v>
          </cell>
          <cell r="C4100" t="str">
            <v>شفيق</v>
          </cell>
          <cell r="D4100" t="str">
            <v>هيفاء</v>
          </cell>
          <cell r="E4100" t="str">
            <v>الثا نية</v>
          </cell>
          <cell r="F4100" t="str">
            <v/>
          </cell>
        </row>
        <row r="4101">
          <cell r="A4101">
            <v>527235</v>
          </cell>
          <cell r="B4101" t="str">
            <v>هلا رمضان</v>
          </cell>
          <cell r="C4101" t="str">
            <v>يونس</v>
          </cell>
          <cell r="D4101" t="str">
            <v>سعده</v>
          </cell>
          <cell r="E4101" t="str">
            <v>الثاتية</v>
          </cell>
          <cell r="F4101" t="str">
            <v/>
          </cell>
        </row>
        <row r="4102">
          <cell r="A4102">
            <v>527236</v>
          </cell>
          <cell r="B4102" t="str">
            <v>هناء طويل</v>
          </cell>
          <cell r="C4102" t="str">
            <v>احمد</v>
          </cell>
          <cell r="D4102" t="str">
            <v>وفاء</v>
          </cell>
          <cell r="E4102" t="str">
            <v>الثا نية</v>
          </cell>
          <cell r="F4102" t="str">
            <v/>
          </cell>
        </row>
        <row r="4103">
          <cell r="A4103">
            <v>527237</v>
          </cell>
          <cell r="B4103" t="str">
            <v>هيام الساعي</v>
          </cell>
          <cell r="C4103" t="str">
            <v xml:space="preserve">ناظم </v>
          </cell>
          <cell r="D4103" t="str">
            <v>خديجه</v>
          </cell>
          <cell r="E4103" t="str">
            <v>الثاتية</v>
          </cell>
          <cell r="F4103" t="str">
            <v/>
          </cell>
        </row>
        <row r="4104">
          <cell r="A4104">
            <v>527238</v>
          </cell>
          <cell r="B4104" t="str">
            <v>وداد صدقه</v>
          </cell>
          <cell r="C4104" t="str">
            <v>سليمان</v>
          </cell>
          <cell r="D4104" t="str">
            <v>بديعه</v>
          </cell>
          <cell r="E4104" t="str">
            <v>الثا نية</v>
          </cell>
          <cell r="F4104" t="str">
            <v/>
          </cell>
        </row>
        <row r="4105">
          <cell r="A4105">
            <v>527239</v>
          </cell>
          <cell r="B4105" t="str">
            <v>وسام معلا</v>
          </cell>
          <cell r="C4105" t="str">
            <v>ابراهيم</v>
          </cell>
          <cell r="D4105" t="str">
            <v>ليلى</v>
          </cell>
          <cell r="E4105" t="str">
            <v>الثا نية</v>
          </cell>
          <cell r="F4105" t="str">
            <v/>
          </cell>
        </row>
        <row r="4106">
          <cell r="A4106">
            <v>527240</v>
          </cell>
          <cell r="B4106" t="str">
            <v>وعد الحسين</v>
          </cell>
          <cell r="C4106" t="str">
            <v>سليمان</v>
          </cell>
          <cell r="D4106" t="str">
            <v>غادا</v>
          </cell>
          <cell r="E4106" t="str">
            <v>الثا نية</v>
          </cell>
          <cell r="F4106" t="str">
            <v/>
          </cell>
        </row>
        <row r="4107">
          <cell r="A4107">
            <v>527241</v>
          </cell>
          <cell r="B4107" t="str">
            <v>وفاء  عريج</v>
          </cell>
          <cell r="C4107" t="str">
            <v>حسين</v>
          </cell>
          <cell r="D4107" t="str">
            <v>برهجان</v>
          </cell>
          <cell r="E4107" t="str">
            <v>الثاتية</v>
          </cell>
          <cell r="F4107" t="str">
            <v/>
          </cell>
        </row>
        <row r="4108">
          <cell r="A4108">
            <v>527242</v>
          </cell>
          <cell r="B4108" t="str">
            <v>ولاء النشواتي</v>
          </cell>
          <cell r="C4108" t="str">
            <v>محمد وليد</v>
          </cell>
          <cell r="D4108" t="str">
            <v>فاتن</v>
          </cell>
          <cell r="E4108" t="str">
            <v>الثاتية</v>
          </cell>
          <cell r="F4108" t="str">
            <v/>
          </cell>
        </row>
        <row r="4109">
          <cell r="A4109">
            <v>527243</v>
          </cell>
          <cell r="B4109" t="str">
            <v>يارا عواد</v>
          </cell>
          <cell r="C4109" t="str">
            <v>محمد</v>
          </cell>
          <cell r="D4109" t="str">
            <v>جهينه</v>
          </cell>
          <cell r="E4109" t="str">
            <v>الثا نية</v>
          </cell>
          <cell r="F4109" t="str">
            <v/>
          </cell>
        </row>
        <row r="4110">
          <cell r="A4110">
            <v>527244</v>
          </cell>
          <cell r="B4110" t="str">
            <v>مرح أبو مغضب</v>
          </cell>
          <cell r="C4110" t="str">
            <v>فارس</v>
          </cell>
          <cell r="D4110" t="str">
            <v>سميا</v>
          </cell>
          <cell r="E4110" t="str">
            <v>الثاتية</v>
          </cell>
          <cell r="F4110" t="str">
            <v/>
          </cell>
        </row>
        <row r="4111">
          <cell r="A4111">
            <v>527245</v>
          </cell>
          <cell r="B4111" t="str">
            <v>احلام اسعد</v>
          </cell>
          <cell r="C4111" t="str">
            <v>سليم</v>
          </cell>
          <cell r="D4111" t="str">
            <v>زكيه</v>
          </cell>
          <cell r="E4111" t="str">
            <v>الاولى</v>
          </cell>
          <cell r="F4111" t="str">
            <v/>
          </cell>
        </row>
        <row r="4112">
          <cell r="A4112">
            <v>527246</v>
          </cell>
          <cell r="B4112" t="str">
            <v>اسراء ابو زيد</v>
          </cell>
          <cell r="C4112" t="str">
            <v>محمد</v>
          </cell>
          <cell r="D4112" t="str">
            <v>ساميه</v>
          </cell>
          <cell r="E4112" t="str">
            <v>الاولى</v>
          </cell>
          <cell r="F4112" t="str">
            <v/>
          </cell>
        </row>
        <row r="4113">
          <cell r="A4113">
            <v>527247</v>
          </cell>
          <cell r="B4113" t="str">
            <v>اسراء حجير</v>
          </cell>
          <cell r="C4113" t="str">
            <v>محمد</v>
          </cell>
          <cell r="D4113" t="str">
            <v>امال</v>
          </cell>
          <cell r="E4113" t="str">
            <v>الاولى</v>
          </cell>
          <cell r="F4113" t="str">
            <v/>
          </cell>
        </row>
        <row r="4114">
          <cell r="A4114">
            <v>527248</v>
          </cell>
          <cell r="B4114" t="str">
            <v>اسراء مصري</v>
          </cell>
          <cell r="C4114" t="str">
            <v>رضوان</v>
          </cell>
          <cell r="D4114" t="str">
            <v>نجاح</v>
          </cell>
          <cell r="E4114" t="str">
            <v>الاولى</v>
          </cell>
          <cell r="F4114" t="str">
            <v/>
          </cell>
        </row>
        <row r="4115">
          <cell r="A4115">
            <v>527249</v>
          </cell>
          <cell r="B4115" t="str">
            <v>اسرار الهوشي</v>
          </cell>
          <cell r="C4115" t="str">
            <v>فاتح</v>
          </cell>
          <cell r="D4115" t="str">
            <v>جهينا</v>
          </cell>
          <cell r="E4115" t="str">
            <v>الاولى</v>
          </cell>
          <cell r="F4115" t="str">
            <v/>
          </cell>
        </row>
        <row r="4116">
          <cell r="A4116">
            <v>527250</v>
          </cell>
          <cell r="B4116" t="str">
            <v>اسيل رمضان</v>
          </cell>
          <cell r="C4116" t="str">
            <v>رمضان</v>
          </cell>
          <cell r="D4116" t="str">
            <v>كوثر</v>
          </cell>
          <cell r="E4116" t="str">
            <v>الاولى</v>
          </cell>
          <cell r="F4116" t="str">
            <v/>
          </cell>
        </row>
        <row r="4117">
          <cell r="A4117">
            <v>527251</v>
          </cell>
          <cell r="B4117" t="str">
            <v>الاء ابراهيم</v>
          </cell>
          <cell r="C4117" t="str">
            <v>محسن</v>
          </cell>
          <cell r="D4117" t="str">
            <v>هيفاء</v>
          </cell>
          <cell r="E4117" t="str">
            <v>الاولى</v>
          </cell>
          <cell r="F4117" t="str">
            <v/>
          </cell>
        </row>
        <row r="4118">
          <cell r="A4118">
            <v>527252</v>
          </cell>
          <cell r="B4118" t="str">
            <v>الهام التركماني</v>
          </cell>
          <cell r="C4118" t="str">
            <v>فهد</v>
          </cell>
          <cell r="D4118" t="str">
            <v>عائده</v>
          </cell>
          <cell r="E4118" t="str">
            <v>الاولى</v>
          </cell>
          <cell r="F4118" t="str">
            <v/>
          </cell>
        </row>
        <row r="4119">
          <cell r="A4119">
            <v>527253</v>
          </cell>
          <cell r="B4119" t="str">
            <v>اماني سلوم</v>
          </cell>
          <cell r="C4119" t="str">
            <v>محمد</v>
          </cell>
          <cell r="D4119" t="str">
            <v>مريم</v>
          </cell>
          <cell r="E4119" t="str">
            <v>الاولى</v>
          </cell>
          <cell r="F4119" t="str">
            <v/>
          </cell>
        </row>
        <row r="4120">
          <cell r="A4120">
            <v>527254</v>
          </cell>
          <cell r="B4120" t="str">
            <v>امل عيون</v>
          </cell>
          <cell r="C4120" t="str">
            <v>سعيد</v>
          </cell>
          <cell r="D4120" t="str">
            <v>سهام</v>
          </cell>
          <cell r="E4120" t="str">
            <v>الاولى</v>
          </cell>
          <cell r="F4120" t="str">
            <v/>
          </cell>
        </row>
        <row r="4121">
          <cell r="A4121">
            <v>527255</v>
          </cell>
          <cell r="B4121" t="str">
            <v>اميره المجول الابراهيم</v>
          </cell>
          <cell r="C4121" t="str">
            <v>ابراهيم</v>
          </cell>
          <cell r="D4121" t="str">
            <v>جميله</v>
          </cell>
          <cell r="E4121" t="str">
            <v>الاولى</v>
          </cell>
          <cell r="F4121" t="str">
            <v/>
          </cell>
        </row>
        <row r="4122">
          <cell r="A4122">
            <v>527256</v>
          </cell>
          <cell r="B4122" t="str">
            <v>انتصار سرور</v>
          </cell>
          <cell r="C4122" t="str">
            <v>عبدالهادي</v>
          </cell>
          <cell r="D4122" t="str">
            <v>هدى</v>
          </cell>
          <cell r="E4122" t="str">
            <v>الاولى</v>
          </cell>
          <cell r="F4122" t="str">
            <v/>
          </cell>
        </row>
        <row r="4123">
          <cell r="A4123">
            <v>527257</v>
          </cell>
          <cell r="B4123" t="str">
            <v>انعام القداح</v>
          </cell>
          <cell r="C4123" t="str">
            <v>جميل</v>
          </cell>
          <cell r="D4123" t="str">
            <v>فوزيه</v>
          </cell>
          <cell r="E4123" t="str">
            <v>الاولى</v>
          </cell>
          <cell r="F4123" t="str">
            <v/>
          </cell>
        </row>
        <row r="4124">
          <cell r="A4124">
            <v>527258</v>
          </cell>
          <cell r="B4124" t="str">
            <v>ايفلين حبيب</v>
          </cell>
          <cell r="C4124" t="str">
            <v>محمد</v>
          </cell>
          <cell r="D4124" t="str">
            <v>ميساء</v>
          </cell>
          <cell r="E4124" t="str">
            <v>الاولى</v>
          </cell>
          <cell r="F4124" t="str">
            <v/>
          </cell>
        </row>
        <row r="4125">
          <cell r="A4125">
            <v>527259</v>
          </cell>
          <cell r="B4125" t="str">
            <v>ايمان الغزالي</v>
          </cell>
          <cell r="C4125" t="str">
            <v>هيثم</v>
          </cell>
          <cell r="D4125" t="str">
            <v>احسان</v>
          </cell>
          <cell r="E4125" t="str">
            <v>الاولى</v>
          </cell>
          <cell r="F4125" t="str">
            <v/>
          </cell>
        </row>
        <row r="4126">
          <cell r="A4126">
            <v>527260</v>
          </cell>
          <cell r="B4126" t="str">
            <v>ايمان جعاره</v>
          </cell>
          <cell r="C4126" t="str">
            <v>محمد</v>
          </cell>
          <cell r="D4126" t="str">
            <v>روضه</v>
          </cell>
          <cell r="E4126" t="str">
            <v>الاولى</v>
          </cell>
          <cell r="F4126" t="str">
            <v/>
          </cell>
        </row>
        <row r="4127">
          <cell r="A4127">
            <v>527261</v>
          </cell>
          <cell r="B4127" t="str">
            <v>ايمان خضور</v>
          </cell>
          <cell r="C4127" t="str">
            <v>يوسف</v>
          </cell>
          <cell r="D4127" t="str">
            <v>شفيقه</v>
          </cell>
          <cell r="E4127" t="str">
            <v>الاولى</v>
          </cell>
          <cell r="F4127" t="str">
            <v/>
          </cell>
        </row>
        <row r="4128">
          <cell r="A4128">
            <v>527262</v>
          </cell>
          <cell r="B4128" t="str">
            <v>ايمان صفيه</v>
          </cell>
          <cell r="C4128" t="str">
            <v>عبدالقادر</v>
          </cell>
          <cell r="D4128" t="str">
            <v>شيخه</v>
          </cell>
          <cell r="E4128" t="str">
            <v>الاولى</v>
          </cell>
          <cell r="F4128" t="str">
            <v/>
          </cell>
        </row>
        <row r="4129">
          <cell r="A4129">
            <v>527263</v>
          </cell>
          <cell r="B4129" t="str">
            <v>ايمان عثمان</v>
          </cell>
          <cell r="C4129" t="str">
            <v>ابراهيم</v>
          </cell>
          <cell r="D4129" t="str">
            <v>وفاء</v>
          </cell>
          <cell r="E4129" t="str">
            <v>الاولى</v>
          </cell>
          <cell r="F4129" t="str">
            <v/>
          </cell>
        </row>
        <row r="4130">
          <cell r="A4130">
            <v>527264</v>
          </cell>
          <cell r="B4130" t="str">
            <v>ايمان محمود</v>
          </cell>
          <cell r="C4130" t="str">
            <v>رشيد</v>
          </cell>
          <cell r="D4130" t="str">
            <v>شمسه</v>
          </cell>
          <cell r="E4130" t="str">
            <v>الاولى</v>
          </cell>
          <cell r="F4130" t="str">
            <v/>
          </cell>
        </row>
        <row r="4131">
          <cell r="A4131">
            <v>527265</v>
          </cell>
          <cell r="B4131" t="str">
            <v>ايه الجاسم</v>
          </cell>
          <cell r="C4131" t="str">
            <v>عدنان</v>
          </cell>
          <cell r="D4131" t="str">
            <v xml:space="preserve">سميره </v>
          </cell>
          <cell r="E4131" t="str">
            <v>الاولى</v>
          </cell>
          <cell r="F4131" t="str">
            <v/>
          </cell>
        </row>
        <row r="4132">
          <cell r="A4132">
            <v>527266</v>
          </cell>
          <cell r="B4132" t="str">
            <v>أحمد بالو</v>
          </cell>
          <cell r="C4132" t="str">
            <v>محمدزهير</v>
          </cell>
          <cell r="D4132" t="str">
            <v>سحر</v>
          </cell>
          <cell r="E4132" t="str">
            <v>الاولى</v>
          </cell>
          <cell r="F4132" t="str">
            <v/>
          </cell>
        </row>
        <row r="4133">
          <cell r="A4133">
            <v>527267</v>
          </cell>
          <cell r="B4133" t="str">
            <v>أسماء مرعي</v>
          </cell>
          <cell r="C4133" t="str">
            <v>محمد</v>
          </cell>
          <cell r="D4133" t="str">
            <v>فطيم</v>
          </cell>
          <cell r="E4133" t="str">
            <v>الاولى</v>
          </cell>
          <cell r="F4133" t="str">
            <v/>
          </cell>
        </row>
        <row r="4134">
          <cell r="A4134">
            <v>527268</v>
          </cell>
          <cell r="B4134" t="str">
            <v>أمان إبراهيم</v>
          </cell>
          <cell r="C4134" t="str">
            <v>موسى</v>
          </cell>
          <cell r="D4134" t="str">
            <v>زينب</v>
          </cell>
          <cell r="E4134" t="str">
            <v>الاولى</v>
          </cell>
          <cell r="F4134" t="str">
            <v/>
          </cell>
        </row>
        <row r="4135">
          <cell r="A4135">
            <v>527269</v>
          </cell>
          <cell r="B4135" t="str">
            <v>أماني الكمشه</v>
          </cell>
          <cell r="C4135" t="str">
            <v>محمود</v>
          </cell>
          <cell r="D4135" t="str">
            <v>سميحه</v>
          </cell>
          <cell r="E4135" t="str">
            <v>الاولى</v>
          </cell>
          <cell r="F4135" t="str">
            <v/>
          </cell>
        </row>
        <row r="4136">
          <cell r="A4136">
            <v>527270</v>
          </cell>
          <cell r="B4136" t="str">
            <v>أماني طيان</v>
          </cell>
          <cell r="C4136" t="str">
            <v>محمود</v>
          </cell>
          <cell r="D4136" t="str">
            <v>فاطمة</v>
          </cell>
          <cell r="E4136" t="str">
            <v>الاولى</v>
          </cell>
          <cell r="F4136" t="str">
            <v/>
          </cell>
        </row>
        <row r="4137">
          <cell r="A4137">
            <v>527271</v>
          </cell>
          <cell r="B4137" t="str">
            <v>أميرة خطاب</v>
          </cell>
          <cell r="C4137" t="str">
            <v>نبيل</v>
          </cell>
          <cell r="D4137" t="str">
            <v>عائشة</v>
          </cell>
          <cell r="E4137" t="str">
            <v>الاولى</v>
          </cell>
          <cell r="F4137" t="str">
            <v/>
          </cell>
        </row>
        <row r="4138">
          <cell r="A4138">
            <v>527272</v>
          </cell>
          <cell r="B4138" t="str">
            <v>أميره بركات</v>
          </cell>
          <cell r="C4138" t="str">
            <v>بركات</v>
          </cell>
          <cell r="D4138" t="str">
            <v>اكتمال</v>
          </cell>
          <cell r="E4138" t="str">
            <v>الاولى</v>
          </cell>
          <cell r="F4138" t="str">
            <v/>
          </cell>
        </row>
        <row r="4139">
          <cell r="A4139">
            <v>527273</v>
          </cell>
          <cell r="B4139" t="str">
            <v>آلاء البكري</v>
          </cell>
          <cell r="C4139" t="str">
            <v>محمد</v>
          </cell>
          <cell r="D4139" t="str">
            <v>زهرية</v>
          </cell>
          <cell r="E4139" t="str">
            <v>الاولى</v>
          </cell>
          <cell r="F4139" t="str">
            <v/>
          </cell>
        </row>
        <row r="4140">
          <cell r="A4140">
            <v>527274</v>
          </cell>
          <cell r="B4140" t="str">
            <v>آلاء الخطيب</v>
          </cell>
          <cell r="C4140" t="str">
            <v>محمد</v>
          </cell>
          <cell r="D4140" t="str">
            <v>زهره</v>
          </cell>
          <cell r="E4140" t="str">
            <v>الاولى</v>
          </cell>
          <cell r="F4140" t="str">
            <v/>
          </cell>
        </row>
        <row r="4141">
          <cell r="A4141">
            <v>527275</v>
          </cell>
          <cell r="B4141" t="str">
            <v>آلاء الشعار</v>
          </cell>
          <cell r="C4141" t="str">
            <v>جلال</v>
          </cell>
          <cell r="D4141" t="str">
            <v>رنه</v>
          </cell>
          <cell r="E4141" t="str">
            <v>الاولى</v>
          </cell>
          <cell r="F4141" t="str">
            <v/>
          </cell>
        </row>
        <row r="4142">
          <cell r="A4142">
            <v>527276</v>
          </cell>
          <cell r="B4142" t="str">
            <v>آلاء أبوداود</v>
          </cell>
          <cell r="C4142" t="str">
            <v>محمدهيثم</v>
          </cell>
          <cell r="D4142" t="str">
            <v>غناء</v>
          </cell>
          <cell r="E4142" t="str">
            <v>الاولى</v>
          </cell>
          <cell r="F4142" t="str">
            <v/>
          </cell>
        </row>
        <row r="4143">
          <cell r="A4143">
            <v>527277</v>
          </cell>
          <cell r="B4143" t="str">
            <v>آلاء حبيجان</v>
          </cell>
          <cell r="C4143" t="str">
            <v>عبدالكريم</v>
          </cell>
          <cell r="D4143" t="str">
            <v>عسليه</v>
          </cell>
          <cell r="E4143" t="str">
            <v>الاولى</v>
          </cell>
          <cell r="F4143" t="str">
            <v/>
          </cell>
        </row>
        <row r="4144">
          <cell r="A4144">
            <v>527278</v>
          </cell>
          <cell r="B4144" t="str">
            <v>آلاء كوشه</v>
          </cell>
          <cell r="C4144" t="str">
            <v>موفق</v>
          </cell>
          <cell r="D4144" t="str">
            <v>جمانه</v>
          </cell>
          <cell r="E4144" t="str">
            <v>الاولى</v>
          </cell>
          <cell r="F4144" t="str">
            <v/>
          </cell>
        </row>
        <row r="4145">
          <cell r="A4145">
            <v>527279</v>
          </cell>
          <cell r="B4145" t="str">
            <v>آلاء محفوض</v>
          </cell>
          <cell r="C4145" t="str">
            <v>محمدخير</v>
          </cell>
          <cell r="D4145" t="str">
            <v>بشرى</v>
          </cell>
          <cell r="E4145" t="str">
            <v>الاولى</v>
          </cell>
          <cell r="F4145" t="str">
            <v/>
          </cell>
        </row>
        <row r="4146">
          <cell r="A4146">
            <v>527280</v>
          </cell>
          <cell r="B4146" t="str">
            <v>آمنة الهبيطي</v>
          </cell>
          <cell r="C4146" t="str">
            <v>أحمد</v>
          </cell>
          <cell r="D4146" t="str">
            <v>هاجر</v>
          </cell>
          <cell r="E4146" t="str">
            <v>الاولى</v>
          </cell>
          <cell r="F4146" t="str">
            <v/>
          </cell>
        </row>
        <row r="4147">
          <cell r="A4147">
            <v>527281</v>
          </cell>
          <cell r="B4147" t="str">
            <v>آمنه الذيب</v>
          </cell>
          <cell r="C4147" t="str">
            <v>محمود</v>
          </cell>
          <cell r="D4147" t="str">
            <v>هدى</v>
          </cell>
          <cell r="E4147" t="str">
            <v>الاولى</v>
          </cell>
          <cell r="F4147" t="str">
            <v/>
          </cell>
        </row>
        <row r="4148">
          <cell r="A4148">
            <v>527282</v>
          </cell>
          <cell r="B4148" t="str">
            <v>آيات حيدر</v>
          </cell>
          <cell r="C4148" t="str">
            <v>محمد ناصر</v>
          </cell>
          <cell r="D4148" t="str">
            <v>بشرى</v>
          </cell>
          <cell r="E4148" t="str">
            <v>الاولى</v>
          </cell>
          <cell r="F4148" t="str">
            <v/>
          </cell>
        </row>
        <row r="4149">
          <cell r="A4149">
            <v>527283</v>
          </cell>
          <cell r="B4149" t="str">
            <v>آية مهاوش</v>
          </cell>
          <cell r="C4149" t="str">
            <v>عبد الكريم</v>
          </cell>
          <cell r="D4149" t="str">
            <v>سعاد</v>
          </cell>
          <cell r="E4149" t="str">
            <v>الاولى</v>
          </cell>
          <cell r="F4149" t="str">
            <v/>
          </cell>
        </row>
        <row r="4150">
          <cell r="A4150">
            <v>527284</v>
          </cell>
          <cell r="B4150" t="str">
            <v>بتول بركات</v>
          </cell>
          <cell r="C4150" t="str">
            <v>بركات</v>
          </cell>
          <cell r="D4150" t="str">
            <v>اكتمال</v>
          </cell>
          <cell r="E4150" t="str">
            <v>الاولى</v>
          </cell>
          <cell r="F4150" t="str">
            <v/>
          </cell>
        </row>
        <row r="4151">
          <cell r="A4151">
            <v>527285</v>
          </cell>
          <cell r="B4151" t="str">
            <v>بتول صالحاني</v>
          </cell>
          <cell r="C4151" t="str">
            <v>محمود</v>
          </cell>
          <cell r="D4151" t="str">
            <v>سمية</v>
          </cell>
          <cell r="E4151" t="str">
            <v>الاولى</v>
          </cell>
          <cell r="F4151" t="str">
            <v/>
          </cell>
        </row>
        <row r="4152">
          <cell r="A4152">
            <v>527286</v>
          </cell>
          <cell r="B4152" t="str">
            <v>بثينه كليب</v>
          </cell>
          <cell r="C4152" t="str">
            <v>جميل</v>
          </cell>
          <cell r="D4152" t="str">
            <v>سميره</v>
          </cell>
          <cell r="E4152" t="str">
            <v>الاولى</v>
          </cell>
          <cell r="F4152" t="str">
            <v/>
          </cell>
        </row>
        <row r="4153">
          <cell r="A4153">
            <v>527287</v>
          </cell>
          <cell r="B4153" t="str">
            <v>براء عزو</v>
          </cell>
          <cell r="C4153" t="str">
            <v>محمد</v>
          </cell>
          <cell r="D4153" t="str">
            <v>مجدولين</v>
          </cell>
          <cell r="E4153" t="str">
            <v>الاولى</v>
          </cell>
          <cell r="F4153" t="str">
            <v/>
          </cell>
        </row>
        <row r="4154">
          <cell r="A4154">
            <v>527288</v>
          </cell>
          <cell r="B4154" t="str">
            <v>براءه الغضبان</v>
          </cell>
          <cell r="C4154" t="str">
            <v>قاسم</v>
          </cell>
          <cell r="D4154" t="str">
            <v>منال</v>
          </cell>
          <cell r="E4154" t="str">
            <v>الاولى</v>
          </cell>
          <cell r="F4154" t="str">
            <v/>
          </cell>
        </row>
        <row r="4155">
          <cell r="A4155">
            <v>527289</v>
          </cell>
          <cell r="B4155" t="str">
            <v>بسمه شافعه</v>
          </cell>
          <cell r="C4155" t="str">
            <v>محمود</v>
          </cell>
          <cell r="D4155" t="str">
            <v>فطوم</v>
          </cell>
          <cell r="E4155" t="str">
            <v>الاولى</v>
          </cell>
          <cell r="F4155" t="str">
            <v/>
          </cell>
        </row>
        <row r="4156">
          <cell r="A4156">
            <v>527290</v>
          </cell>
          <cell r="B4156" t="str">
            <v>بشرى اسماعيل</v>
          </cell>
          <cell r="C4156" t="str">
            <v>امين</v>
          </cell>
          <cell r="D4156" t="str">
            <v>زوات</v>
          </cell>
          <cell r="E4156" t="str">
            <v>الاولى</v>
          </cell>
          <cell r="F4156" t="str">
            <v/>
          </cell>
        </row>
        <row r="4157">
          <cell r="A4157">
            <v>527291</v>
          </cell>
          <cell r="B4157" t="str">
            <v>بشرى الدنيا</v>
          </cell>
          <cell r="C4157" t="str">
            <v>محرز</v>
          </cell>
          <cell r="D4157" t="str">
            <v>ليلا</v>
          </cell>
          <cell r="E4157" t="str">
            <v>الاولى</v>
          </cell>
          <cell r="F4157" t="str">
            <v/>
          </cell>
        </row>
        <row r="4158">
          <cell r="A4158">
            <v>527292</v>
          </cell>
          <cell r="B4158" t="str">
            <v>بشرى النايف</v>
          </cell>
          <cell r="C4158" t="str">
            <v>احمد</v>
          </cell>
          <cell r="D4158" t="str">
            <v>الهام</v>
          </cell>
          <cell r="E4158" t="str">
            <v>الاولى</v>
          </cell>
          <cell r="F4158" t="str">
            <v/>
          </cell>
        </row>
        <row r="4159">
          <cell r="A4159">
            <v>527293</v>
          </cell>
          <cell r="B4159" t="str">
            <v>بشرى لهد</v>
          </cell>
          <cell r="C4159" t="str">
            <v>متعب</v>
          </cell>
          <cell r="D4159" t="str">
            <v>جميله</v>
          </cell>
          <cell r="E4159" t="str">
            <v>الاولى</v>
          </cell>
          <cell r="F4159" t="str">
            <v/>
          </cell>
        </row>
        <row r="4160">
          <cell r="A4160">
            <v>527294</v>
          </cell>
          <cell r="B4160" t="str">
            <v>بنازير المواج</v>
          </cell>
          <cell r="C4160" t="str">
            <v>عايد</v>
          </cell>
          <cell r="D4160" t="str">
            <v>انتصار</v>
          </cell>
          <cell r="E4160" t="str">
            <v>الاولى</v>
          </cell>
          <cell r="F4160" t="str">
            <v/>
          </cell>
        </row>
        <row r="4161">
          <cell r="A4161">
            <v>527295</v>
          </cell>
          <cell r="B4161" t="str">
            <v>بيان حلاوه</v>
          </cell>
          <cell r="C4161" t="str">
            <v>محمد</v>
          </cell>
          <cell r="D4161" t="str">
            <v>فاطمه</v>
          </cell>
          <cell r="E4161" t="str">
            <v>الاولى</v>
          </cell>
          <cell r="F4161" t="str">
            <v/>
          </cell>
        </row>
        <row r="4162">
          <cell r="A4162">
            <v>527296</v>
          </cell>
          <cell r="B4162" t="str">
            <v>تسنيم الخشه</v>
          </cell>
          <cell r="C4162" t="str">
            <v>يوسف</v>
          </cell>
          <cell r="D4162" t="str">
            <v>كوثر</v>
          </cell>
          <cell r="E4162" t="str">
            <v>الاولى</v>
          </cell>
          <cell r="F4162" t="str">
            <v/>
          </cell>
        </row>
        <row r="4163">
          <cell r="A4163">
            <v>527297</v>
          </cell>
          <cell r="B4163" t="str">
            <v>تسنيم عيد</v>
          </cell>
          <cell r="C4163" t="str">
            <v>بسام</v>
          </cell>
          <cell r="D4163" t="str">
            <v>غزل</v>
          </cell>
          <cell r="E4163" t="str">
            <v>الاولى</v>
          </cell>
          <cell r="F4163" t="str">
            <v/>
          </cell>
        </row>
        <row r="4164">
          <cell r="A4164">
            <v>527298</v>
          </cell>
          <cell r="B4164" t="str">
            <v>تسنيم فرج</v>
          </cell>
          <cell r="C4164" t="str">
            <v>عبدالله</v>
          </cell>
          <cell r="D4164" t="str">
            <v>مؤمنه</v>
          </cell>
          <cell r="E4164" t="str">
            <v>الاولى</v>
          </cell>
          <cell r="F4164" t="str">
            <v/>
          </cell>
        </row>
        <row r="4165">
          <cell r="A4165">
            <v>527299</v>
          </cell>
          <cell r="B4165" t="str">
            <v>ثناء سليمان</v>
          </cell>
          <cell r="C4165" t="str">
            <v>وفيق</v>
          </cell>
          <cell r="D4165" t="str">
            <v>صديقه</v>
          </cell>
          <cell r="E4165" t="str">
            <v>الاولى</v>
          </cell>
          <cell r="F4165" t="str">
            <v/>
          </cell>
        </row>
        <row r="4166">
          <cell r="A4166">
            <v>527300</v>
          </cell>
          <cell r="B4166" t="str">
            <v>جميله العيدالسليمان</v>
          </cell>
          <cell r="C4166" t="str">
            <v>غالب</v>
          </cell>
          <cell r="D4166" t="str">
            <v>نصره</v>
          </cell>
          <cell r="E4166" t="str">
            <v>الاولى</v>
          </cell>
          <cell r="F4166" t="str">
            <v/>
          </cell>
        </row>
        <row r="4167">
          <cell r="A4167">
            <v>527301</v>
          </cell>
          <cell r="B4167" t="str">
            <v>جواهر الطويل</v>
          </cell>
          <cell r="C4167" t="str">
            <v>محمد</v>
          </cell>
          <cell r="D4167" t="str">
            <v>شهيرة</v>
          </cell>
          <cell r="E4167" t="str">
            <v>الاولى</v>
          </cell>
          <cell r="F4167" t="str">
            <v/>
          </cell>
        </row>
        <row r="4168">
          <cell r="A4168">
            <v>527302</v>
          </cell>
          <cell r="B4168" t="str">
            <v>حسام كنج</v>
          </cell>
          <cell r="C4168" t="str">
            <v>هشام</v>
          </cell>
          <cell r="D4168" t="str">
            <v>ريمه عفان</v>
          </cell>
          <cell r="E4168" t="str">
            <v>الاولى</v>
          </cell>
          <cell r="F4168" t="str">
            <v/>
          </cell>
        </row>
        <row r="4169">
          <cell r="A4169">
            <v>527303</v>
          </cell>
          <cell r="B4169" t="str">
            <v>حسناء الناصر</v>
          </cell>
          <cell r="C4169" t="str">
            <v>عبد الرحمن</v>
          </cell>
          <cell r="D4169" t="str">
            <v>اميره</v>
          </cell>
          <cell r="E4169" t="str">
            <v>الاولى</v>
          </cell>
          <cell r="F4169" t="str">
            <v/>
          </cell>
        </row>
        <row r="4170">
          <cell r="A4170">
            <v>527304</v>
          </cell>
          <cell r="B4170" t="str">
            <v>حسنه سعيد</v>
          </cell>
          <cell r="C4170" t="str">
            <v>جابر</v>
          </cell>
          <cell r="D4170" t="str">
            <v>حميده</v>
          </cell>
          <cell r="E4170" t="str">
            <v>الاولى</v>
          </cell>
          <cell r="F4170" t="str">
            <v/>
          </cell>
        </row>
        <row r="4171">
          <cell r="A4171">
            <v>527305</v>
          </cell>
          <cell r="B4171" t="str">
            <v>حلا برهوم</v>
          </cell>
          <cell r="C4171" t="str">
            <v>نبيل</v>
          </cell>
          <cell r="D4171" t="str">
            <v>شفيقة</v>
          </cell>
          <cell r="E4171" t="str">
            <v>الاولى</v>
          </cell>
          <cell r="F4171" t="str">
            <v/>
          </cell>
        </row>
        <row r="4172">
          <cell r="A4172">
            <v>527306</v>
          </cell>
          <cell r="B4172" t="str">
            <v>حنين ابو خرمه</v>
          </cell>
          <cell r="C4172" t="str">
            <v>محمد خالد</v>
          </cell>
          <cell r="D4172" t="str">
            <v>حليمه</v>
          </cell>
          <cell r="E4172" t="str">
            <v>الاولى</v>
          </cell>
          <cell r="F4172" t="str">
            <v/>
          </cell>
        </row>
        <row r="4173">
          <cell r="A4173">
            <v>527307</v>
          </cell>
          <cell r="B4173" t="str">
            <v>حنين اليوسف</v>
          </cell>
          <cell r="C4173" t="str">
            <v>علي</v>
          </cell>
          <cell r="D4173" t="str">
            <v>انصاف</v>
          </cell>
          <cell r="E4173" t="str">
            <v>الاولى</v>
          </cell>
          <cell r="F4173" t="str">
            <v/>
          </cell>
        </row>
        <row r="4174">
          <cell r="A4174">
            <v>527308</v>
          </cell>
          <cell r="B4174" t="str">
            <v>خديجه ابراهيم</v>
          </cell>
          <cell r="C4174" t="str">
            <v>احمد</v>
          </cell>
          <cell r="D4174" t="str">
            <v>زينب لطيفه</v>
          </cell>
          <cell r="E4174" t="str">
            <v>الاولى</v>
          </cell>
          <cell r="F4174" t="str">
            <v/>
          </cell>
        </row>
        <row r="4175">
          <cell r="A4175">
            <v>527309</v>
          </cell>
          <cell r="B4175" t="str">
            <v>خزامه عماد</v>
          </cell>
          <cell r="C4175" t="str">
            <v>فايز</v>
          </cell>
          <cell r="D4175" t="str">
            <v>هنده</v>
          </cell>
          <cell r="E4175" t="str">
            <v>الاولى</v>
          </cell>
          <cell r="F4175" t="str">
            <v/>
          </cell>
        </row>
        <row r="4176">
          <cell r="A4176">
            <v>527310</v>
          </cell>
          <cell r="B4176" t="str">
            <v>خلود البيطار</v>
          </cell>
          <cell r="C4176" t="str">
            <v>سليم</v>
          </cell>
          <cell r="D4176" t="str">
            <v>فدوى</v>
          </cell>
          <cell r="E4176" t="str">
            <v>الاولى</v>
          </cell>
          <cell r="F4176" t="str">
            <v/>
          </cell>
        </row>
        <row r="4177">
          <cell r="A4177">
            <v>527311</v>
          </cell>
          <cell r="B4177" t="str">
            <v>خلود العبدالله</v>
          </cell>
          <cell r="C4177" t="str">
            <v>عبدالكريم</v>
          </cell>
          <cell r="D4177" t="str">
            <v>سعاد</v>
          </cell>
          <cell r="E4177" t="str">
            <v>الاولى</v>
          </cell>
          <cell r="F4177" t="str">
            <v/>
          </cell>
        </row>
        <row r="4178">
          <cell r="A4178">
            <v>527312</v>
          </cell>
          <cell r="B4178" t="str">
            <v>خلود قنبس</v>
          </cell>
          <cell r="C4178" t="str">
            <v>ابراهيم</v>
          </cell>
          <cell r="D4178" t="str">
            <v>خديجه</v>
          </cell>
          <cell r="E4178" t="str">
            <v>الاولى</v>
          </cell>
          <cell r="F4178" t="str">
            <v/>
          </cell>
        </row>
        <row r="4179">
          <cell r="A4179">
            <v>527313</v>
          </cell>
          <cell r="B4179" t="str">
            <v>خليل عثمان</v>
          </cell>
          <cell r="C4179" t="str">
            <v>يوسف</v>
          </cell>
          <cell r="D4179" t="str">
            <v>هدى</v>
          </cell>
          <cell r="E4179" t="str">
            <v>الاولى</v>
          </cell>
          <cell r="F4179" t="str">
            <v/>
          </cell>
        </row>
        <row r="4180">
          <cell r="A4180">
            <v>527314</v>
          </cell>
          <cell r="B4180" t="str">
            <v>داليه الحلاق</v>
          </cell>
          <cell r="C4180" t="str">
            <v>علي</v>
          </cell>
          <cell r="D4180" t="str">
            <v>عربيه</v>
          </cell>
          <cell r="E4180" t="str">
            <v>الاولى</v>
          </cell>
          <cell r="F4180" t="str">
            <v/>
          </cell>
        </row>
        <row r="4181">
          <cell r="A4181">
            <v>527315</v>
          </cell>
          <cell r="B4181" t="str">
            <v>دعاء الزهر</v>
          </cell>
          <cell r="C4181" t="str">
            <v>علي</v>
          </cell>
          <cell r="D4181" t="str">
            <v>فاطمة</v>
          </cell>
          <cell r="E4181" t="str">
            <v>الاولى</v>
          </cell>
          <cell r="F4181" t="str">
            <v/>
          </cell>
        </row>
        <row r="4182">
          <cell r="A4182">
            <v>527316</v>
          </cell>
          <cell r="B4182" t="str">
            <v>دعاء المنصور</v>
          </cell>
          <cell r="C4182" t="str">
            <v>موسى</v>
          </cell>
          <cell r="D4182" t="str">
            <v>مسره</v>
          </cell>
          <cell r="E4182" t="str">
            <v>الاولى</v>
          </cell>
          <cell r="F4182" t="str">
            <v/>
          </cell>
        </row>
        <row r="4183">
          <cell r="A4183">
            <v>527317</v>
          </cell>
          <cell r="B4183" t="str">
            <v>دعاء حمصي</v>
          </cell>
          <cell r="C4183" t="str">
            <v>محمدزياد</v>
          </cell>
          <cell r="D4183" t="str">
            <v>سميره</v>
          </cell>
          <cell r="E4183" t="str">
            <v>الاولى</v>
          </cell>
          <cell r="F4183" t="str">
            <v/>
          </cell>
        </row>
        <row r="4184">
          <cell r="A4184">
            <v>527318</v>
          </cell>
          <cell r="B4184" t="str">
            <v>دعاء خضر</v>
          </cell>
          <cell r="C4184" t="str">
            <v>بكر</v>
          </cell>
          <cell r="D4184" t="str">
            <v>صفاء</v>
          </cell>
          <cell r="E4184" t="str">
            <v>الاولى</v>
          </cell>
          <cell r="F4184" t="str">
            <v/>
          </cell>
        </row>
        <row r="4185">
          <cell r="A4185">
            <v>527319</v>
          </cell>
          <cell r="B4185" t="str">
            <v>دلال المطلق</v>
          </cell>
          <cell r="C4185" t="str">
            <v>جدعان</v>
          </cell>
          <cell r="D4185" t="str">
            <v>صيته</v>
          </cell>
          <cell r="E4185" t="str">
            <v>الاولى</v>
          </cell>
          <cell r="F4185" t="str">
            <v/>
          </cell>
        </row>
        <row r="4186">
          <cell r="A4186">
            <v>527320</v>
          </cell>
          <cell r="B4186" t="str">
            <v>دلال عودة</v>
          </cell>
          <cell r="C4186" t="str">
            <v>احمد</v>
          </cell>
          <cell r="D4186" t="str">
            <v>زهريه شعبان</v>
          </cell>
          <cell r="E4186" t="str">
            <v>الاولى</v>
          </cell>
          <cell r="F4186" t="str">
            <v/>
          </cell>
        </row>
        <row r="4187">
          <cell r="A4187">
            <v>527321</v>
          </cell>
          <cell r="B4187" t="str">
            <v>دموع ورده</v>
          </cell>
          <cell r="C4187" t="str">
            <v>نبيل</v>
          </cell>
          <cell r="D4187" t="str">
            <v>نوال</v>
          </cell>
          <cell r="E4187" t="str">
            <v>الاولى</v>
          </cell>
          <cell r="F4187" t="str">
            <v/>
          </cell>
        </row>
        <row r="4188">
          <cell r="A4188">
            <v>527322</v>
          </cell>
          <cell r="B4188" t="str">
            <v>ديانا الخليل</v>
          </cell>
          <cell r="C4188" t="str">
            <v>يونس</v>
          </cell>
          <cell r="D4188" t="str">
            <v>زهور</v>
          </cell>
          <cell r="E4188" t="str">
            <v>الاولى</v>
          </cell>
          <cell r="F4188" t="str">
            <v/>
          </cell>
        </row>
        <row r="4189">
          <cell r="A4189">
            <v>527323</v>
          </cell>
          <cell r="B4189" t="str">
            <v>ديانا داود</v>
          </cell>
          <cell r="C4189" t="str">
            <v>نهاد</v>
          </cell>
          <cell r="D4189" t="str">
            <v>امل</v>
          </cell>
          <cell r="E4189" t="str">
            <v>الاولى</v>
          </cell>
          <cell r="F4189" t="str">
            <v/>
          </cell>
        </row>
        <row r="4190">
          <cell r="A4190">
            <v>527324</v>
          </cell>
          <cell r="B4190" t="str">
            <v>ذكاء جعفر</v>
          </cell>
          <cell r="C4190" t="str">
            <v>فهد</v>
          </cell>
          <cell r="D4190" t="str">
            <v>حميده</v>
          </cell>
          <cell r="E4190" t="str">
            <v>الاولى</v>
          </cell>
          <cell r="F4190" t="str">
            <v/>
          </cell>
        </row>
        <row r="4191">
          <cell r="A4191">
            <v>527325</v>
          </cell>
          <cell r="B4191" t="str">
            <v>راما الاعظمي</v>
          </cell>
          <cell r="C4191" t="str">
            <v>بشر</v>
          </cell>
          <cell r="D4191" t="str">
            <v>سوسن</v>
          </cell>
          <cell r="E4191" t="str">
            <v>الاولى</v>
          </cell>
          <cell r="F4191" t="str">
            <v/>
          </cell>
        </row>
        <row r="4192">
          <cell r="A4192">
            <v>527326</v>
          </cell>
          <cell r="B4192" t="str">
            <v>راما العبدالله</v>
          </cell>
          <cell r="C4192" t="str">
            <v>خالد</v>
          </cell>
          <cell r="D4192" t="str">
            <v>فتحيه</v>
          </cell>
          <cell r="E4192" t="str">
            <v>الاولى</v>
          </cell>
          <cell r="F4192" t="str">
            <v/>
          </cell>
        </row>
        <row r="4193">
          <cell r="A4193">
            <v>527327</v>
          </cell>
          <cell r="B4193" t="str">
            <v>راما عليشه</v>
          </cell>
          <cell r="C4193" t="str">
            <v>حكمت</v>
          </cell>
          <cell r="D4193" t="str">
            <v>عليا</v>
          </cell>
          <cell r="E4193" t="str">
            <v>الاولى</v>
          </cell>
          <cell r="F4193" t="str">
            <v/>
          </cell>
        </row>
        <row r="4194">
          <cell r="A4194">
            <v>527328</v>
          </cell>
          <cell r="B4194" t="str">
            <v>راما ملا</v>
          </cell>
          <cell r="C4194" t="str">
            <v>سعيد</v>
          </cell>
          <cell r="D4194" t="str">
            <v>باسمه</v>
          </cell>
          <cell r="E4194" t="str">
            <v>الاولى</v>
          </cell>
          <cell r="F4194" t="str">
            <v/>
          </cell>
        </row>
        <row r="4195">
          <cell r="A4195">
            <v>527329</v>
          </cell>
          <cell r="B4195" t="str">
            <v>راما مهدي</v>
          </cell>
          <cell r="C4195" t="str">
            <v>نزير</v>
          </cell>
          <cell r="D4195" t="str">
            <v>صفيه</v>
          </cell>
          <cell r="E4195" t="str">
            <v>الاولى</v>
          </cell>
          <cell r="F4195" t="str">
            <v/>
          </cell>
        </row>
        <row r="4196">
          <cell r="A4196">
            <v>527330</v>
          </cell>
          <cell r="B4196" t="str">
            <v>راميه خضيره</v>
          </cell>
          <cell r="C4196" t="str">
            <v>جمال الدين</v>
          </cell>
          <cell r="D4196" t="str">
            <v>فائده</v>
          </cell>
          <cell r="E4196" t="str">
            <v>الاولى</v>
          </cell>
          <cell r="F4196" t="str">
            <v/>
          </cell>
        </row>
        <row r="4197">
          <cell r="A4197">
            <v>527331</v>
          </cell>
          <cell r="B4197" t="str">
            <v>رانيا سمره</v>
          </cell>
          <cell r="C4197" t="str">
            <v>سمير</v>
          </cell>
          <cell r="D4197" t="str">
            <v>رباح</v>
          </cell>
          <cell r="E4197" t="str">
            <v>الاولى</v>
          </cell>
          <cell r="F4197" t="str">
            <v/>
          </cell>
        </row>
        <row r="4198">
          <cell r="A4198">
            <v>527332</v>
          </cell>
          <cell r="B4198" t="str">
            <v>رانيا نصرالله</v>
          </cell>
          <cell r="C4198" t="str">
            <v>خالد</v>
          </cell>
          <cell r="D4198" t="str">
            <v>حنان</v>
          </cell>
          <cell r="E4198" t="str">
            <v>الاولى</v>
          </cell>
          <cell r="F4198" t="str">
            <v/>
          </cell>
        </row>
        <row r="4199">
          <cell r="A4199">
            <v>527333</v>
          </cell>
          <cell r="B4199" t="str">
            <v>ربا الجردي</v>
          </cell>
          <cell r="C4199" t="str">
            <v>محمود</v>
          </cell>
          <cell r="D4199" t="str">
            <v>منيرة</v>
          </cell>
          <cell r="E4199" t="str">
            <v>الاولى</v>
          </cell>
          <cell r="F4199" t="str">
            <v/>
          </cell>
        </row>
        <row r="4200">
          <cell r="A4200">
            <v>527334</v>
          </cell>
          <cell r="B4200" t="str">
            <v>ربا الحلاق اوضه باشي</v>
          </cell>
          <cell r="C4200" t="str">
            <v>ايمن</v>
          </cell>
          <cell r="D4200" t="str">
            <v>سوسن</v>
          </cell>
          <cell r="E4200" t="str">
            <v>الاولى</v>
          </cell>
          <cell r="F4200" t="str">
            <v/>
          </cell>
        </row>
        <row r="4201">
          <cell r="A4201">
            <v>527335</v>
          </cell>
          <cell r="B4201" t="str">
            <v>ربا دياب</v>
          </cell>
          <cell r="C4201" t="str">
            <v>سهيل</v>
          </cell>
          <cell r="D4201" t="str">
            <v>منى</v>
          </cell>
          <cell r="E4201" t="str">
            <v>الاولى</v>
          </cell>
          <cell r="F4201" t="str">
            <v/>
          </cell>
        </row>
        <row r="4202">
          <cell r="A4202">
            <v>527336</v>
          </cell>
          <cell r="B4202" t="str">
            <v>ربان الحناش</v>
          </cell>
          <cell r="C4202" t="str">
            <v>عواد</v>
          </cell>
          <cell r="D4202" t="str">
            <v>خالديه</v>
          </cell>
          <cell r="E4202" t="str">
            <v>الاولى</v>
          </cell>
          <cell r="F4202" t="str">
            <v/>
          </cell>
        </row>
        <row r="4203">
          <cell r="A4203">
            <v>527337</v>
          </cell>
          <cell r="B4203" t="str">
            <v>رجاء اسعد</v>
          </cell>
          <cell r="C4203" t="str">
            <v>احمد</v>
          </cell>
          <cell r="D4203" t="str">
            <v>خديجه</v>
          </cell>
          <cell r="E4203" t="str">
            <v>الاولى</v>
          </cell>
          <cell r="F4203" t="str">
            <v/>
          </cell>
        </row>
        <row r="4204">
          <cell r="A4204">
            <v>527338</v>
          </cell>
          <cell r="B4204" t="str">
            <v>رحاب الحوراني</v>
          </cell>
          <cell r="C4204" t="str">
            <v>محمد غسان</v>
          </cell>
          <cell r="D4204" t="str">
            <v>ساميه</v>
          </cell>
          <cell r="E4204" t="str">
            <v>الاولى</v>
          </cell>
          <cell r="F4204" t="str">
            <v/>
          </cell>
        </row>
        <row r="4205">
          <cell r="A4205">
            <v>527339</v>
          </cell>
          <cell r="B4205" t="str">
            <v>رزان سلوم</v>
          </cell>
          <cell r="C4205" t="str">
            <v>عادل</v>
          </cell>
          <cell r="D4205" t="str">
            <v>بسما</v>
          </cell>
          <cell r="E4205" t="str">
            <v>الاولى</v>
          </cell>
          <cell r="F4205" t="str">
            <v/>
          </cell>
        </row>
        <row r="4206">
          <cell r="A4206">
            <v>527340</v>
          </cell>
          <cell r="B4206" t="str">
            <v>رشى محمد</v>
          </cell>
          <cell r="C4206" t="str">
            <v>رجب</v>
          </cell>
          <cell r="D4206" t="str">
            <v>مسيره</v>
          </cell>
          <cell r="E4206" t="str">
            <v>الاولى</v>
          </cell>
          <cell r="F4206" t="str">
            <v/>
          </cell>
        </row>
        <row r="4207">
          <cell r="A4207">
            <v>527341</v>
          </cell>
          <cell r="B4207" t="str">
            <v>رغد اسبر</v>
          </cell>
          <cell r="C4207" t="str">
            <v>محمد</v>
          </cell>
          <cell r="D4207" t="str">
            <v>ثناء</v>
          </cell>
          <cell r="E4207" t="str">
            <v>الاولى</v>
          </cell>
          <cell r="F4207" t="str">
            <v/>
          </cell>
        </row>
        <row r="4208">
          <cell r="A4208">
            <v>527342</v>
          </cell>
          <cell r="B4208" t="str">
            <v>رغد العضم</v>
          </cell>
          <cell r="C4208" t="str">
            <v>عبد الرحمن</v>
          </cell>
          <cell r="D4208" t="str">
            <v>سمر</v>
          </cell>
          <cell r="E4208" t="str">
            <v>الاولى</v>
          </cell>
          <cell r="F4208" t="str">
            <v/>
          </cell>
        </row>
        <row r="4209">
          <cell r="A4209">
            <v>527343</v>
          </cell>
          <cell r="B4209" t="str">
            <v>رغد زينة</v>
          </cell>
          <cell r="C4209" t="str">
            <v>محمود</v>
          </cell>
          <cell r="D4209" t="str">
            <v>منال</v>
          </cell>
          <cell r="E4209" t="str">
            <v>الاولى</v>
          </cell>
          <cell r="F4209" t="str">
            <v/>
          </cell>
        </row>
        <row r="4210">
          <cell r="A4210">
            <v>527344</v>
          </cell>
          <cell r="B4210" t="str">
            <v>رغد عيون</v>
          </cell>
          <cell r="C4210" t="str">
            <v>ممدوح</v>
          </cell>
          <cell r="D4210" t="str">
            <v>دانيا</v>
          </cell>
          <cell r="E4210" t="str">
            <v>الاولى</v>
          </cell>
          <cell r="F4210" t="str">
            <v/>
          </cell>
        </row>
        <row r="4211">
          <cell r="A4211">
            <v>527345</v>
          </cell>
          <cell r="B4211" t="str">
            <v>رفعه السلام</v>
          </cell>
          <cell r="C4211" t="str">
            <v>جاسم</v>
          </cell>
          <cell r="D4211" t="str">
            <v>رحمه</v>
          </cell>
          <cell r="E4211" t="str">
            <v>الاولى</v>
          </cell>
          <cell r="F4211" t="str">
            <v/>
          </cell>
        </row>
        <row r="4212">
          <cell r="A4212">
            <v>527346</v>
          </cell>
          <cell r="B4212" t="str">
            <v>رنا العبار</v>
          </cell>
          <cell r="C4212" t="str">
            <v>ياسر</v>
          </cell>
          <cell r="D4212" t="str">
            <v>سميره</v>
          </cell>
          <cell r="E4212" t="str">
            <v>الاولى</v>
          </cell>
          <cell r="F4212" t="str">
            <v/>
          </cell>
        </row>
        <row r="4213">
          <cell r="A4213">
            <v>527347</v>
          </cell>
          <cell r="B4213" t="str">
            <v>رنا حميدان</v>
          </cell>
          <cell r="C4213" t="str">
            <v>أمين</v>
          </cell>
          <cell r="D4213" t="str">
            <v>نهيدة</v>
          </cell>
          <cell r="E4213" t="str">
            <v>الاولى</v>
          </cell>
          <cell r="F4213" t="str">
            <v/>
          </cell>
        </row>
        <row r="4214">
          <cell r="A4214">
            <v>527348</v>
          </cell>
          <cell r="B4214" t="str">
            <v>رند الحسن</v>
          </cell>
          <cell r="C4214" t="str">
            <v>عماد</v>
          </cell>
          <cell r="D4214" t="str">
            <v>ميس</v>
          </cell>
          <cell r="E4214" t="str">
            <v>الاولى</v>
          </cell>
          <cell r="F4214" t="str">
            <v/>
          </cell>
        </row>
        <row r="4215">
          <cell r="A4215">
            <v>527349</v>
          </cell>
          <cell r="B4215" t="str">
            <v>رنده ديوب</v>
          </cell>
          <cell r="C4215" t="str">
            <v>صالح</v>
          </cell>
          <cell r="D4215" t="str">
            <v>جميله</v>
          </cell>
          <cell r="E4215" t="str">
            <v>الاولى</v>
          </cell>
          <cell r="F4215" t="str">
            <v/>
          </cell>
        </row>
        <row r="4216">
          <cell r="A4216">
            <v>527350</v>
          </cell>
          <cell r="B4216" t="str">
            <v>رنده عباس</v>
          </cell>
          <cell r="C4216" t="str">
            <v>نعيم</v>
          </cell>
          <cell r="D4216" t="str">
            <v>غاده</v>
          </cell>
          <cell r="E4216" t="str">
            <v>الاولى</v>
          </cell>
          <cell r="F4216" t="str">
            <v/>
          </cell>
        </row>
        <row r="4217">
          <cell r="A4217">
            <v>527351</v>
          </cell>
          <cell r="B4217" t="str">
            <v>رنده مصلط</v>
          </cell>
          <cell r="C4217" t="str">
            <v>مسلط</v>
          </cell>
          <cell r="D4217" t="str">
            <v>تبارك</v>
          </cell>
          <cell r="E4217" t="str">
            <v>الاولى</v>
          </cell>
          <cell r="F4217" t="str">
            <v/>
          </cell>
        </row>
        <row r="4218">
          <cell r="A4218">
            <v>527352</v>
          </cell>
          <cell r="B4218" t="str">
            <v>رنيم اطليبي</v>
          </cell>
          <cell r="C4218" t="str">
            <v>خالد</v>
          </cell>
          <cell r="D4218" t="str">
            <v>منال</v>
          </cell>
          <cell r="E4218" t="str">
            <v>الاولى</v>
          </cell>
          <cell r="F4218" t="str">
            <v/>
          </cell>
        </row>
        <row r="4219">
          <cell r="A4219">
            <v>527353</v>
          </cell>
          <cell r="B4219" t="str">
            <v>رنيم الحديد</v>
          </cell>
          <cell r="C4219" t="str">
            <v>نزار</v>
          </cell>
          <cell r="D4219" t="str">
            <v>سحر</v>
          </cell>
          <cell r="E4219" t="str">
            <v>الاولى</v>
          </cell>
          <cell r="F4219" t="str">
            <v/>
          </cell>
        </row>
        <row r="4220">
          <cell r="A4220">
            <v>527354</v>
          </cell>
          <cell r="B4220" t="str">
            <v>رنيم سليمان</v>
          </cell>
          <cell r="C4220" t="str">
            <v>عمادالدين</v>
          </cell>
          <cell r="D4220" t="str">
            <v>اميره</v>
          </cell>
          <cell r="E4220" t="str">
            <v>الاولى</v>
          </cell>
          <cell r="F4220" t="str">
            <v/>
          </cell>
        </row>
        <row r="4221">
          <cell r="A4221">
            <v>527355</v>
          </cell>
          <cell r="B4221" t="str">
            <v>رنيم عيسى</v>
          </cell>
          <cell r="C4221" t="str">
            <v>حماد</v>
          </cell>
          <cell r="D4221" t="str">
            <v>سناء</v>
          </cell>
          <cell r="E4221" t="str">
            <v>الاولى</v>
          </cell>
          <cell r="F4221" t="str">
            <v/>
          </cell>
        </row>
        <row r="4222">
          <cell r="A4222">
            <v>527356</v>
          </cell>
          <cell r="B4222" t="str">
            <v>رنيم محي الدين</v>
          </cell>
          <cell r="C4222" t="str">
            <v>ديب</v>
          </cell>
          <cell r="D4222" t="str">
            <v>زينب</v>
          </cell>
          <cell r="E4222" t="str">
            <v>الاولى</v>
          </cell>
          <cell r="F4222" t="str">
            <v/>
          </cell>
        </row>
        <row r="4223">
          <cell r="A4223">
            <v>527357</v>
          </cell>
          <cell r="B4223" t="str">
            <v>رهام ميهوب</v>
          </cell>
          <cell r="C4223" t="str">
            <v>هيثم</v>
          </cell>
          <cell r="D4223" t="str">
            <v>جمانه</v>
          </cell>
          <cell r="E4223" t="str">
            <v>الاولى</v>
          </cell>
          <cell r="F4223" t="str">
            <v/>
          </cell>
        </row>
        <row r="4224">
          <cell r="A4224">
            <v>527358</v>
          </cell>
          <cell r="B4224" t="str">
            <v>رهف العاصي</v>
          </cell>
          <cell r="C4224" t="str">
            <v>سمير</v>
          </cell>
          <cell r="D4224" t="str">
            <v>هناء</v>
          </cell>
          <cell r="E4224" t="str">
            <v>الاولى</v>
          </cell>
          <cell r="F4224" t="str">
            <v/>
          </cell>
        </row>
        <row r="4225">
          <cell r="A4225">
            <v>527359</v>
          </cell>
          <cell r="B4225" t="str">
            <v>روان علي</v>
          </cell>
          <cell r="C4225" t="str">
            <v>مجد</v>
          </cell>
          <cell r="D4225" t="str">
            <v>داليا</v>
          </cell>
          <cell r="E4225" t="str">
            <v>الاولى</v>
          </cell>
          <cell r="F4225" t="str">
            <v/>
          </cell>
        </row>
        <row r="4226">
          <cell r="A4226">
            <v>527360</v>
          </cell>
          <cell r="B4226" t="str">
            <v>روبى الجراح</v>
          </cell>
          <cell r="C4226" t="str">
            <v>محمدفاروق</v>
          </cell>
          <cell r="D4226" t="str">
            <v>رندة</v>
          </cell>
          <cell r="E4226" t="str">
            <v>الاولى</v>
          </cell>
          <cell r="F4226" t="str">
            <v/>
          </cell>
        </row>
        <row r="4227">
          <cell r="A4227">
            <v>527361</v>
          </cell>
          <cell r="B4227" t="str">
            <v>روزيت حمدان</v>
          </cell>
          <cell r="C4227" t="str">
            <v>حمزة</v>
          </cell>
          <cell r="D4227" t="str">
            <v>بثينة</v>
          </cell>
          <cell r="E4227" t="str">
            <v>الاولى</v>
          </cell>
          <cell r="F4227" t="str">
            <v/>
          </cell>
        </row>
        <row r="4228">
          <cell r="A4228">
            <v>527362</v>
          </cell>
          <cell r="B4228" t="str">
            <v>رولا الحسن الشيخ تركاوي</v>
          </cell>
          <cell r="C4228" t="str">
            <v>محمد عصام</v>
          </cell>
          <cell r="D4228" t="str">
            <v>لينا</v>
          </cell>
          <cell r="E4228" t="str">
            <v>الاولى</v>
          </cell>
          <cell r="F4228" t="str">
            <v/>
          </cell>
        </row>
        <row r="4229">
          <cell r="A4229">
            <v>527363</v>
          </cell>
          <cell r="B4229" t="str">
            <v>رولا بني المرجه</v>
          </cell>
          <cell r="C4229" t="str">
            <v>عمر</v>
          </cell>
          <cell r="D4229" t="str">
            <v>نجاح</v>
          </cell>
          <cell r="E4229" t="str">
            <v>الاولى</v>
          </cell>
          <cell r="F4229" t="str">
            <v/>
          </cell>
        </row>
        <row r="4230">
          <cell r="A4230">
            <v>527364</v>
          </cell>
          <cell r="B4230" t="str">
            <v>رولا درويش</v>
          </cell>
          <cell r="C4230" t="str">
            <v>يحيى</v>
          </cell>
          <cell r="D4230" t="str">
            <v>نوال</v>
          </cell>
          <cell r="E4230" t="str">
            <v>الاولى</v>
          </cell>
          <cell r="F4230" t="str">
            <v/>
          </cell>
        </row>
        <row r="4231">
          <cell r="A4231">
            <v>527365</v>
          </cell>
          <cell r="B4231" t="str">
            <v>رولا رفاعي</v>
          </cell>
          <cell r="C4231" t="str">
            <v>عماد</v>
          </cell>
          <cell r="D4231" t="str">
            <v>آمنة</v>
          </cell>
          <cell r="E4231" t="str">
            <v>الاولى</v>
          </cell>
          <cell r="F4231" t="str">
            <v/>
          </cell>
        </row>
        <row r="4232">
          <cell r="A4232">
            <v>527366</v>
          </cell>
          <cell r="B4232" t="str">
            <v>روند الزربا</v>
          </cell>
          <cell r="C4232" t="str">
            <v>يوسف</v>
          </cell>
          <cell r="D4232" t="str">
            <v>فلك</v>
          </cell>
          <cell r="E4232" t="str">
            <v>الاولى</v>
          </cell>
          <cell r="F4232" t="str">
            <v/>
          </cell>
        </row>
        <row r="4233">
          <cell r="A4233">
            <v>527367</v>
          </cell>
          <cell r="B4233" t="str">
            <v>رويده العيسى</v>
          </cell>
          <cell r="C4233" t="str">
            <v>محمد</v>
          </cell>
          <cell r="D4233" t="str">
            <v>وضحه</v>
          </cell>
          <cell r="E4233" t="str">
            <v>الاولى</v>
          </cell>
          <cell r="F4233" t="str">
            <v/>
          </cell>
        </row>
        <row r="4234">
          <cell r="A4234">
            <v>527368</v>
          </cell>
          <cell r="B4234" t="str">
            <v>رؤى العتمه</v>
          </cell>
          <cell r="C4234" t="str">
            <v>موسى</v>
          </cell>
          <cell r="D4234" t="str">
            <v>فوزه</v>
          </cell>
          <cell r="E4234" t="str">
            <v>الاولى</v>
          </cell>
          <cell r="F4234" t="str">
            <v/>
          </cell>
        </row>
        <row r="4235">
          <cell r="A4235">
            <v>527369</v>
          </cell>
          <cell r="B4235" t="str">
            <v>رؤى محمد</v>
          </cell>
          <cell r="C4235" t="str">
            <v>ابراهيم</v>
          </cell>
          <cell r="D4235" t="str">
            <v>عزيزة</v>
          </cell>
          <cell r="E4235" t="str">
            <v>الاولى</v>
          </cell>
          <cell r="F4235" t="str">
            <v/>
          </cell>
        </row>
        <row r="4236">
          <cell r="A4236">
            <v>527370</v>
          </cell>
          <cell r="B4236" t="str">
            <v>ريم الحسن</v>
          </cell>
          <cell r="C4236" t="str">
            <v>ياسر</v>
          </cell>
          <cell r="D4236" t="str">
            <v>هيفاء</v>
          </cell>
          <cell r="E4236" t="str">
            <v>الاولى</v>
          </cell>
          <cell r="F4236" t="str">
            <v/>
          </cell>
        </row>
        <row r="4237">
          <cell r="A4237">
            <v>527371</v>
          </cell>
          <cell r="B4237" t="str">
            <v>ريم العصيرى</v>
          </cell>
          <cell r="C4237" t="str">
            <v>عمر</v>
          </cell>
          <cell r="D4237" t="str">
            <v>صبحيه</v>
          </cell>
          <cell r="E4237" t="str">
            <v>الاولى</v>
          </cell>
          <cell r="F4237" t="str">
            <v/>
          </cell>
        </row>
        <row r="4238">
          <cell r="A4238">
            <v>527372</v>
          </cell>
          <cell r="B4238" t="str">
            <v>ريم حسين</v>
          </cell>
          <cell r="C4238" t="str">
            <v>بدر</v>
          </cell>
          <cell r="D4238" t="str">
            <v>سوسن</v>
          </cell>
          <cell r="E4238" t="str">
            <v>الاولى</v>
          </cell>
          <cell r="F4238" t="str">
            <v/>
          </cell>
        </row>
        <row r="4239">
          <cell r="A4239">
            <v>527373</v>
          </cell>
          <cell r="B4239" t="str">
            <v>ريم حيدر</v>
          </cell>
          <cell r="C4239" t="str">
            <v>محمدسالم</v>
          </cell>
          <cell r="D4239" t="str">
            <v>صباح</v>
          </cell>
          <cell r="E4239" t="str">
            <v>الاولى</v>
          </cell>
          <cell r="F4239" t="str">
            <v/>
          </cell>
        </row>
        <row r="4240">
          <cell r="A4240">
            <v>527374</v>
          </cell>
          <cell r="B4240" t="str">
            <v>ريم ناعمة</v>
          </cell>
          <cell r="C4240" t="str">
            <v>جهاد</v>
          </cell>
          <cell r="D4240" t="str">
            <v>عليه</v>
          </cell>
          <cell r="E4240" t="str">
            <v>الاولى</v>
          </cell>
          <cell r="F4240" t="str">
            <v/>
          </cell>
        </row>
        <row r="4241">
          <cell r="A4241">
            <v>527375</v>
          </cell>
          <cell r="B4241" t="str">
            <v>ريما الرشيدات</v>
          </cell>
          <cell r="C4241" t="str">
            <v>أنور</v>
          </cell>
          <cell r="D4241" t="str">
            <v>جميلة</v>
          </cell>
          <cell r="E4241" t="str">
            <v>الاولى</v>
          </cell>
          <cell r="F4241" t="str">
            <v/>
          </cell>
        </row>
        <row r="4242">
          <cell r="A4242">
            <v>527376</v>
          </cell>
          <cell r="B4242" t="str">
            <v>ريما العلي</v>
          </cell>
          <cell r="C4242" t="str">
            <v>فوزات</v>
          </cell>
          <cell r="D4242" t="str">
            <v>نهاد</v>
          </cell>
          <cell r="E4242" t="str">
            <v>الاولى</v>
          </cell>
          <cell r="F4242" t="str">
            <v/>
          </cell>
        </row>
        <row r="4243">
          <cell r="A4243">
            <v>527377</v>
          </cell>
          <cell r="B4243" t="str">
            <v>زلفى حموده</v>
          </cell>
          <cell r="C4243" t="str">
            <v>محمد مطيع</v>
          </cell>
          <cell r="D4243" t="str">
            <v>سمر</v>
          </cell>
          <cell r="E4243" t="str">
            <v>الاولى</v>
          </cell>
          <cell r="F4243" t="str">
            <v/>
          </cell>
        </row>
        <row r="4244">
          <cell r="A4244">
            <v>527378</v>
          </cell>
          <cell r="B4244" t="str">
            <v>زهرة الحموي</v>
          </cell>
          <cell r="C4244" t="str">
            <v>مصطفى</v>
          </cell>
          <cell r="D4244" t="str">
            <v>فرزات</v>
          </cell>
          <cell r="E4244" t="str">
            <v>الاولى</v>
          </cell>
          <cell r="F4244" t="str">
            <v/>
          </cell>
        </row>
        <row r="4245">
          <cell r="A4245">
            <v>527379</v>
          </cell>
          <cell r="B4245" t="str">
            <v>زينب البشلاوي</v>
          </cell>
          <cell r="C4245" t="str">
            <v>تيسير</v>
          </cell>
          <cell r="D4245" t="str">
            <v>حميده</v>
          </cell>
          <cell r="E4245" t="str">
            <v>الاولى</v>
          </cell>
          <cell r="F4245" t="str">
            <v/>
          </cell>
        </row>
        <row r="4246">
          <cell r="A4246">
            <v>527380</v>
          </cell>
          <cell r="B4246" t="str">
            <v>زينب الصالح</v>
          </cell>
          <cell r="C4246" t="str">
            <v>سمير</v>
          </cell>
          <cell r="D4246" t="str">
            <v>سميرة</v>
          </cell>
          <cell r="E4246" t="str">
            <v>الاولى</v>
          </cell>
          <cell r="F4246" t="str">
            <v/>
          </cell>
        </row>
        <row r="4247">
          <cell r="A4247">
            <v>527381</v>
          </cell>
          <cell r="B4247" t="str">
            <v>زينب العتر</v>
          </cell>
          <cell r="C4247" t="str">
            <v>عادل</v>
          </cell>
          <cell r="D4247" t="str">
            <v>هناء</v>
          </cell>
          <cell r="E4247" t="str">
            <v>الاولى</v>
          </cell>
          <cell r="F4247" t="str">
            <v/>
          </cell>
        </row>
        <row r="4248">
          <cell r="A4248">
            <v>527382</v>
          </cell>
          <cell r="B4248" t="str">
            <v>زينب النميرى</v>
          </cell>
          <cell r="C4248" t="str">
            <v>أحمد</v>
          </cell>
          <cell r="D4248" t="str">
            <v>آمنة</v>
          </cell>
          <cell r="E4248" t="str">
            <v>الاولى</v>
          </cell>
          <cell r="F4248" t="str">
            <v/>
          </cell>
        </row>
        <row r="4249">
          <cell r="A4249">
            <v>527383</v>
          </cell>
          <cell r="B4249" t="str">
            <v>زينة ديبو</v>
          </cell>
          <cell r="C4249" t="str">
            <v>علي</v>
          </cell>
          <cell r="D4249" t="str">
            <v>منال</v>
          </cell>
          <cell r="E4249" t="str">
            <v>الاولى</v>
          </cell>
          <cell r="F4249" t="str">
            <v/>
          </cell>
        </row>
        <row r="4250">
          <cell r="A4250">
            <v>527384</v>
          </cell>
          <cell r="B4250" t="str">
            <v>ساره ذياب الزراق</v>
          </cell>
          <cell r="C4250" t="str">
            <v>محمد</v>
          </cell>
          <cell r="D4250" t="str">
            <v>هند الاحمد</v>
          </cell>
          <cell r="E4250" t="str">
            <v>الاولى</v>
          </cell>
          <cell r="F4250" t="str">
            <v/>
          </cell>
        </row>
        <row r="4251">
          <cell r="A4251">
            <v>527385</v>
          </cell>
          <cell r="B4251" t="str">
            <v>ساره مرزوق</v>
          </cell>
          <cell r="C4251" t="str">
            <v>مرزوق</v>
          </cell>
          <cell r="D4251" t="str">
            <v>ريم</v>
          </cell>
          <cell r="E4251" t="str">
            <v>الاولى</v>
          </cell>
          <cell r="F4251" t="str">
            <v/>
          </cell>
        </row>
        <row r="4252">
          <cell r="A4252">
            <v>527386</v>
          </cell>
          <cell r="B4252" t="str">
            <v>ساميه العاقل</v>
          </cell>
          <cell r="C4252" t="str">
            <v>ياسر</v>
          </cell>
          <cell r="D4252" t="str">
            <v>أمال</v>
          </cell>
          <cell r="E4252" t="str">
            <v>الاولى</v>
          </cell>
          <cell r="F4252" t="str">
            <v/>
          </cell>
        </row>
        <row r="4253">
          <cell r="A4253">
            <v>527387</v>
          </cell>
          <cell r="B4253" t="str">
            <v>سائره الزين</v>
          </cell>
          <cell r="C4253" t="str">
            <v>محمد</v>
          </cell>
          <cell r="D4253" t="str">
            <v>وفيقه</v>
          </cell>
          <cell r="E4253" t="str">
            <v>الاولى</v>
          </cell>
          <cell r="F4253" t="str">
            <v/>
          </cell>
        </row>
        <row r="4254">
          <cell r="A4254">
            <v>527388</v>
          </cell>
          <cell r="B4254" t="str">
            <v>سبال مكاوي</v>
          </cell>
          <cell r="C4254" t="str">
            <v>محمد</v>
          </cell>
          <cell r="D4254" t="str">
            <v>انعام</v>
          </cell>
          <cell r="E4254" t="str">
            <v>الاولى</v>
          </cell>
          <cell r="F4254" t="str">
            <v/>
          </cell>
        </row>
        <row r="4255">
          <cell r="A4255">
            <v>527389</v>
          </cell>
          <cell r="B4255" t="str">
            <v>سجى الصياد</v>
          </cell>
          <cell r="C4255" t="str">
            <v>عبد الرزاق</v>
          </cell>
          <cell r="D4255" t="str">
            <v>منى</v>
          </cell>
          <cell r="E4255" t="str">
            <v>الاولى</v>
          </cell>
          <cell r="F4255" t="str">
            <v/>
          </cell>
        </row>
        <row r="4256">
          <cell r="A4256">
            <v>527390</v>
          </cell>
          <cell r="B4256" t="str">
            <v>سدرة شاهين</v>
          </cell>
          <cell r="C4256" t="str">
            <v>يوسف</v>
          </cell>
          <cell r="D4256" t="str">
            <v>هيام</v>
          </cell>
          <cell r="E4256" t="str">
            <v>الاولى</v>
          </cell>
          <cell r="F4256" t="str">
            <v/>
          </cell>
        </row>
        <row r="4257">
          <cell r="A4257">
            <v>527391</v>
          </cell>
          <cell r="B4257" t="str">
            <v>سرات يوسف</v>
          </cell>
          <cell r="C4257" t="str">
            <v>رياض</v>
          </cell>
          <cell r="D4257" t="str">
            <v>زليخه</v>
          </cell>
          <cell r="E4257" t="str">
            <v>الاولى</v>
          </cell>
          <cell r="F4257" t="str">
            <v/>
          </cell>
        </row>
        <row r="4258">
          <cell r="A4258">
            <v>527392</v>
          </cell>
          <cell r="B4258" t="str">
            <v>سلام الجفان</v>
          </cell>
          <cell r="C4258" t="str">
            <v>محمد ضياء</v>
          </cell>
          <cell r="D4258" t="str">
            <v>ناديا القباني</v>
          </cell>
          <cell r="E4258" t="str">
            <v>الاولى</v>
          </cell>
          <cell r="F4258" t="str">
            <v/>
          </cell>
        </row>
        <row r="4259">
          <cell r="A4259">
            <v>527393</v>
          </cell>
          <cell r="B4259" t="str">
            <v>سلمى سرور</v>
          </cell>
          <cell r="C4259" t="str">
            <v>راشد</v>
          </cell>
          <cell r="D4259" t="str">
            <v>فاطمه</v>
          </cell>
          <cell r="E4259" t="str">
            <v>الاولى</v>
          </cell>
          <cell r="F4259" t="str">
            <v/>
          </cell>
        </row>
        <row r="4260">
          <cell r="A4260">
            <v>527394</v>
          </cell>
          <cell r="B4260" t="str">
            <v>سلمى عال</v>
          </cell>
          <cell r="C4260" t="str">
            <v>هشام</v>
          </cell>
          <cell r="D4260" t="str">
            <v>سميره</v>
          </cell>
          <cell r="E4260" t="str">
            <v>الاولى</v>
          </cell>
          <cell r="F4260" t="str">
            <v/>
          </cell>
        </row>
        <row r="4261">
          <cell r="A4261">
            <v>527395</v>
          </cell>
          <cell r="B4261" t="str">
            <v>سماح عبدالحي</v>
          </cell>
          <cell r="C4261" t="str">
            <v>تركي</v>
          </cell>
          <cell r="D4261" t="str">
            <v>سعاد</v>
          </cell>
          <cell r="E4261" t="str">
            <v>الاولى</v>
          </cell>
          <cell r="F4261" t="str">
            <v/>
          </cell>
        </row>
        <row r="4262">
          <cell r="A4262">
            <v>527396</v>
          </cell>
          <cell r="B4262" t="str">
            <v>سماهر الحموي</v>
          </cell>
          <cell r="C4262" t="str">
            <v>محمدشحاده</v>
          </cell>
          <cell r="D4262" t="str">
            <v>فايزه</v>
          </cell>
          <cell r="E4262" t="str">
            <v>الاولى</v>
          </cell>
          <cell r="F4262" t="str">
            <v/>
          </cell>
        </row>
        <row r="4263">
          <cell r="A4263">
            <v>527397</v>
          </cell>
          <cell r="B4263" t="str">
            <v>سماهر المير</v>
          </cell>
          <cell r="C4263" t="str">
            <v>هاشم</v>
          </cell>
          <cell r="D4263" t="str">
            <v>سميره</v>
          </cell>
          <cell r="E4263" t="str">
            <v>الاولى</v>
          </cell>
          <cell r="F4263" t="str">
            <v/>
          </cell>
        </row>
        <row r="4264">
          <cell r="A4264">
            <v>527398</v>
          </cell>
          <cell r="B4264" t="str">
            <v>سمر الخضور</v>
          </cell>
          <cell r="C4264" t="str">
            <v>ميسر</v>
          </cell>
          <cell r="D4264" t="str">
            <v>نوره</v>
          </cell>
          <cell r="E4264" t="str">
            <v>الاولى</v>
          </cell>
          <cell r="F4264" t="str">
            <v/>
          </cell>
        </row>
        <row r="4265">
          <cell r="A4265">
            <v>527399</v>
          </cell>
          <cell r="B4265" t="str">
            <v>سمر جبري</v>
          </cell>
          <cell r="C4265" t="str">
            <v>احمدشاكر</v>
          </cell>
          <cell r="D4265" t="str">
            <v>تهاني</v>
          </cell>
          <cell r="E4265" t="str">
            <v>الاولى</v>
          </cell>
          <cell r="F4265" t="str">
            <v/>
          </cell>
        </row>
        <row r="4266">
          <cell r="A4266">
            <v>527400</v>
          </cell>
          <cell r="B4266" t="str">
            <v>سمر محمد</v>
          </cell>
          <cell r="C4266" t="str">
            <v>وفيق</v>
          </cell>
          <cell r="D4266" t="str">
            <v>فدوى</v>
          </cell>
          <cell r="E4266" t="str">
            <v>الاولى</v>
          </cell>
          <cell r="F4266" t="str">
            <v/>
          </cell>
        </row>
        <row r="4267">
          <cell r="A4267">
            <v>527401</v>
          </cell>
          <cell r="B4267" t="str">
            <v>سندس زهرا</v>
          </cell>
          <cell r="C4267" t="str">
            <v>يوسف</v>
          </cell>
          <cell r="D4267" t="str">
            <v>سلمى</v>
          </cell>
          <cell r="E4267" t="str">
            <v>الاولى</v>
          </cell>
          <cell r="F4267" t="str">
            <v/>
          </cell>
        </row>
        <row r="4268">
          <cell r="A4268">
            <v>527402</v>
          </cell>
          <cell r="B4268" t="str">
            <v>سهى غزال</v>
          </cell>
          <cell r="C4268" t="str">
            <v>محمد حسني</v>
          </cell>
          <cell r="D4268" t="str">
            <v>وفاء</v>
          </cell>
          <cell r="E4268" t="str">
            <v>الاولى</v>
          </cell>
          <cell r="F4268" t="str">
            <v/>
          </cell>
        </row>
        <row r="4269">
          <cell r="A4269">
            <v>527403</v>
          </cell>
          <cell r="B4269" t="str">
            <v>سهير الشاكوش</v>
          </cell>
          <cell r="C4269" t="str">
            <v>فواز</v>
          </cell>
          <cell r="D4269" t="str">
            <v>مفيده</v>
          </cell>
          <cell r="E4269" t="str">
            <v>الاولى</v>
          </cell>
          <cell r="F4269" t="str">
            <v/>
          </cell>
        </row>
        <row r="4270">
          <cell r="A4270">
            <v>527404</v>
          </cell>
          <cell r="B4270" t="str">
            <v>سوزان الخطايبي</v>
          </cell>
          <cell r="C4270" t="str">
            <v>اكرم</v>
          </cell>
          <cell r="D4270" t="str">
            <v>سعاد</v>
          </cell>
          <cell r="E4270" t="str">
            <v>الاولى</v>
          </cell>
          <cell r="F4270" t="str">
            <v/>
          </cell>
        </row>
        <row r="4271">
          <cell r="A4271">
            <v>527405</v>
          </cell>
          <cell r="B4271" t="str">
            <v>سوزان الداؤد</v>
          </cell>
          <cell r="C4271" t="str">
            <v>احمد</v>
          </cell>
          <cell r="D4271" t="str">
            <v>لينا</v>
          </cell>
          <cell r="E4271" t="str">
            <v>الاولى</v>
          </cell>
          <cell r="F4271" t="str">
            <v/>
          </cell>
        </row>
        <row r="4272">
          <cell r="A4272">
            <v>527406</v>
          </cell>
          <cell r="B4272" t="str">
            <v>سوزان سليمان</v>
          </cell>
          <cell r="C4272" t="str">
            <v>سمير</v>
          </cell>
          <cell r="D4272" t="str">
            <v>زاهيه</v>
          </cell>
          <cell r="E4272" t="str">
            <v>الاولى</v>
          </cell>
          <cell r="F4272" t="str">
            <v/>
          </cell>
        </row>
        <row r="4273">
          <cell r="A4273">
            <v>527407</v>
          </cell>
          <cell r="B4273" t="str">
            <v>سوسن الابراهيم</v>
          </cell>
          <cell r="C4273" t="str">
            <v>عماد</v>
          </cell>
          <cell r="D4273" t="str">
            <v>هيام</v>
          </cell>
          <cell r="E4273" t="str">
            <v>الاولى</v>
          </cell>
          <cell r="F4273" t="str">
            <v/>
          </cell>
        </row>
        <row r="4274">
          <cell r="A4274">
            <v>527408</v>
          </cell>
          <cell r="B4274" t="str">
            <v>سوسن الذيب</v>
          </cell>
          <cell r="C4274" t="str">
            <v>محمود</v>
          </cell>
          <cell r="D4274" t="str">
            <v>هدى</v>
          </cell>
          <cell r="E4274" t="str">
            <v>الاولى</v>
          </cell>
          <cell r="F4274" t="str">
            <v/>
          </cell>
        </row>
        <row r="4275">
          <cell r="A4275">
            <v>527409</v>
          </cell>
          <cell r="B4275" t="str">
            <v>سوسن نمير</v>
          </cell>
          <cell r="C4275" t="str">
            <v>سلامه</v>
          </cell>
          <cell r="D4275" t="str">
            <v>الهام</v>
          </cell>
          <cell r="E4275" t="str">
            <v>الاولى</v>
          </cell>
          <cell r="F4275" t="str">
            <v/>
          </cell>
        </row>
        <row r="4276">
          <cell r="A4276">
            <v>527410</v>
          </cell>
          <cell r="B4276" t="str">
            <v>سيدره سلامة</v>
          </cell>
          <cell r="C4276" t="str">
            <v>محمد</v>
          </cell>
          <cell r="D4276" t="str">
            <v>جرجيت</v>
          </cell>
          <cell r="E4276" t="str">
            <v>الاولى</v>
          </cell>
          <cell r="F4276" t="str">
            <v/>
          </cell>
        </row>
        <row r="4277">
          <cell r="A4277">
            <v>527411</v>
          </cell>
          <cell r="B4277" t="str">
            <v>شام الخياط</v>
          </cell>
          <cell r="C4277" t="str">
            <v>محمد جهاد</v>
          </cell>
          <cell r="D4277" t="str">
            <v>سوسن</v>
          </cell>
          <cell r="E4277" t="str">
            <v>الاولى</v>
          </cell>
          <cell r="F4277" t="str">
            <v/>
          </cell>
        </row>
        <row r="4278">
          <cell r="A4278">
            <v>527412</v>
          </cell>
          <cell r="B4278" t="str">
            <v>شذا بري</v>
          </cell>
          <cell r="C4278" t="str">
            <v>واصل</v>
          </cell>
          <cell r="D4278" t="str">
            <v>ازدهار</v>
          </cell>
          <cell r="E4278" t="str">
            <v>الاولى</v>
          </cell>
          <cell r="F4278" t="str">
            <v/>
          </cell>
        </row>
        <row r="4279">
          <cell r="A4279">
            <v>527413</v>
          </cell>
          <cell r="B4279" t="str">
            <v>شهيره الخالدي</v>
          </cell>
          <cell r="C4279" t="str">
            <v>محمدعلي</v>
          </cell>
          <cell r="D4279" t="str">
            <v>ثناء</v>
          </cell>
          <cell r="E4279" t="str">
            <v>الاولى</v>
          </cell>
          <cell r="F4279" t="str">
            <v/>
          </cell>
        </row>
        <row r="4280">
          <cell r="A4280">
            <v>527414</v>
          </cell>
          <cell r="B4280" t="str">
            <v>صالحه عبد الغني</v>
          </cell>
          <cell r="C4280" t="str">
            <v>صالح</v>
          </cell>
          <cell r="D4280" t="str">
            <v>شريفه</v>
          </cell>
          <cell r="E4280" t="str">
            <v>الاولى</v>
          </cell>
          <cell r="F4280" t="str">
            <v/>
          </cell>
        </row>
        <row r="4281">
          <cell r="A4281">
            <v>527415</v>
          </cell>
          <cell r="B4281" t="str">
            <v>صبا النيساني</v>
          </cell>
          <cell r="C4281" t="str">
            <v>رمضان</v>
          </cell>
          <cell r="D4281" t="str">
            <v>سوسن</v>
          </cell>
          <cell r="E4281" t="str">
            <v>الاولى</v>
          </cell>
          <cell r="F4281" t="str">
            <v/>
          </cell>
        </row>
        <row r="4282">
          <cell r="A4282">
            <v>527416</v>
          </cell>
          <cell r="B4282" t="str">
            <v>صبا زينه</v>
          </cell>
          <cell r="C4282" t="str">
            <v>حسن</v>
          </cell>
          <cell r="D4282" t="str">
            <v>شفيقه</v>
          </cell>
          <cell r="E4282" t="str">
            <v>الاولى</v>
          </cell>
          <cell r="F4282" t="str">
            <v/>
          </cell>
        </row>
        <row r="4283">
          <cell r="A4283">
            <v>527417</v>
          </cell>
          <cell r="B4283" t="str">
            <v>صفا العلي</v>
          </cell>
          <cell r="C4283" t="str">
            <v>فواز</v>
          </cell>
          <cell r="D4283" t="str">
            <v>فايزه</v>
          </cell>
          <cell r="E4283" t="str">
            <v>الاولى</v>
          </cell>
          <cell r="F4283" t="str">
            <v/>
          </cell>
        </row>
        <row r="4284">
          <cell r="A4284">
            <v>527418</v>
          </cell>
          <cell r="B4284" t="str">
            <v>صفاء حموى</v>
          </cell>
          <cell r="C4284" t="str">
            <v>احمدفتحي</v>
          </cell>
          <cell r="D4284" t="str">
            <v>امينه</v>
          </cell>
          <cell r="E4284" t="str">
            <v>الاولى</v>
          </cell>
          <cell r="F4284" t="str">
            <v/>
          </cell>
        </row>
        <row r="4285">
          <cell r="A4285">
            <v>527419</v>
          </cell>
          <cell r="B4285" t="str">
            <v>صفاء عوض</v>
          </cell>
          <cell r="C4285" t="str">
            <v>احمد</v>
          </cell>
          <cell r="D4285" t="str">
            <v>رجاء</v>
          </cell>
          <cell r="E4285" t="str">
            <v>الثا نية</v>
          </cell>
          <cell r="F4285" t="str">
            <v/>
          </cell>
        </row>
        <row r="4286">
          <cell r="A4286">
            <v>527420</v>
          </cell>
          <cell r="B4286" t="str">
            <v>صفاء ملحم</v>
          </cell>
          <cell r="C4286" t="str">
            <v>زكي</v>
          </cell>
          <cell r="D4286" t="str">
            <v>ساميه</v>
          </cell>
          <cell r="E4286" t="str">
            <v>الاولى</v>
          </cell>
          <cell r="F4286" t="str">
            <v/>
          </cell>
        </row>
        <row r="4287">
          <cell r="A4287">
            <v>527421</v>
          </cell>
          <cell r="B4287" t="str">
            <v>ضحى العبدالله الحاج</v>
          </cell>
          <cell r="C4287" t="str">
            <v>ساهر</v>
          </cell>
          <cell r="D4287" t="str">
            <v>جميله</v>
          </cell>
          <cell r="E4287" t="str">
            <v>الاولى</v>
          </cell>
          <cell r="F4287" t="str">
            <v/>
          </cell>
        </row>
        <row r="4288">
          <cell r="A4288">
            <v>527422</v>
          </cell>
          <cell r="B4288" t="str">
            <v>ضحى حيدر</v>
          </cell>
          <cell r="C4288" t="str">
            <v>محمدراتب</v>
          </cell>
          <cell r="D4288" t="str">
            <v>نادره</v>
          </cell>
          <cell r="E4288" t="str">
            <v>الاولى</v>
          </cell>
          <cell r="F4288" t="str">
            <v/>
          </cell>
        </row>
        <row r="4289">
          <cell r="A4289">
            <v>527423</v>
          </cell>
          <cell r="B4289" t="str">
            <v>عائشه المهرجي</v>
          </cell>
          <cell r="C4289" t="str">
            <v>احمد</v>
          </cell>
          <cell r="D4289" t="str">
            <v>مريم</v>
          </cell>
          <cell r="E4289" t="str">
            <v>الاولى</v>
          </cell>
          <cell r="F4289" t="str">
            <v/>
          </cell>
        </row>
        <row r="4290">
          <cell r="A4290">
            <v>527424</v>
          </cell>
          <cell r="B4290" t="str">
            <v>عبدالهادي سالم</v>
          </cell>
          <cell r="C4290" t="str">
            <v>تميم</v>
          </cell>
          <cell r="D4290" t="str">
            <v>فاطمة</v>
          </cell>
          <cell r="E4290" t="str">
            <v>الاولى</v>
          </cell>
          <cell r="F4290" t="str">
            <v/>
          </cell>
        </row>
        <row r="4291">
          <cell r="A4291">
            <v>527425</v>
          </cell>
          <cell r="B4291" t="str">
            <v>عبدالهادي عوض</v>
          </cell>
          <cell r="C4291" t="str">
            <v>حميد</v>
          </cell>
          <cell r="D4291" t="str">
            <v>عبيده</v>
          </cell>
          <cell r="E4291" t="str">
            <v>الاولى</v>
          </cell>
          <cell r="F4291" t="str">
            <v/>
          </cell>
        </row>
        <row r="4292">
          <cell r="A4292">
            <v>527426</v>
          </cell>
          <cell r="B4292" t="str">
            <v>عبير ويحا</v>
          </cell>
          <cell r="C4292" t="str">
            <v>جمال</v>
          </cell>
          <cell r="D4292" t="str">
            <v>هيام</v>
          </cell>
          <cell r="E4292" t="str">
            <v>الاولى</v>
          </cell>
          <cell r="F4292" t="str">
            <v/>
          </cell>
        </row>
        <row r="4293">
          <cell r="A4293">
            <v>527427</v>
          </cell>
          <cell r="B4293" t="str">
            <v>عتاب الحومه</v>
          </cell>
          <cell r="C4293" t="str">
            <v>حسن</v>
          </cell>
          <cell r="D4293" t="str">
            <v>ايمان</v>
          </cell>
          <cell r="E4293" t="str">
            <v>الاولى</v>
          </cell>
          <cell r="F4293" t="str">
            <v/>
          </cell>
        </row>
        <row r="4294">
          <cell r="A4294">
            <v>527428</v>
          </cell>
          <cell r="B4294" t="str">
            <v>عتاب الحومه</v>
          </cell>
          <cell r="C4294" t="str">
            <v>حسن</v>
          </cell>
          <cell r="D4294" t="str">
            <v>ايمان</v>
          </cell>
          <cell r="E4294" t="str">
            <v>الاولى</v>
          </cell>
          <cell r="F4294" t="str">
            <v/>
          </cell>
        </row>
        <row r="4295">
          <cell r="A4295">
            <v>527429</v>
          </cell>
          <cell r="B4295" t="str">
            <v>عزار هدبة</v>
          </cell>
          <cell r="C4295" t="str">
            <v>حكمت</v>
          </cell>
          <cell r="D4295" t="str">
            <v>رقيه</v>
          </cell>
          <cell r="E4295" t="str">
            <v>الاولى</v>
          </cell>
          <cell r="F4295" t="str">
            <v/>
          </cell>
        </row>
        <row r="4296">
          <cell r="A4296">
            <v>527430</v>
          </cell>
          <cell r="B4296" t="str">
            <v>علا ابو حسنه</v>
          </cell>
          <cell r="C4296" t="str">
            <v>غسان</v>
          </cell>
          <cell r="D4296" t="str">
            <v>فاطمه</v>
          </cell>
          <cell r="E4296" t="str">
            <v>الاولى</v>
          </cell>
          <cell r="F4296" t="str">
            <v/>
          </cell>
        </row>
        <row r="4297">
          <cell r="A4297">
            <v>527431</v>
          </cell>
          <cell r="B4297" t="str">
            <v>علا ابورشيد</v>
          </cell>
          <cell r="C4297" t="str">
            <v>عبدالرزاق</v>
          </cell>
          <cell r="D4297" t="str">
            <v>نهى</v>
          </cell>
          <cell r="E4297" t="str">
            <v>الاولى</v>
          </cell>
          <cell r="F4297" t="str">
            <v/>
          </cell>
        </row>
        <row r="4298">
          <cell r="A4298">
            <v>527432</v>
          </cell>
          <cell r="B4298" t="str">
            <v>علا الدهبي</v>
          </cell>
          <cell r="C4298" t="str">
            <v>هلال</v>
          </cell>
          <cell r="D4298" t="str">
            <v>ملك</v>
          </cell>
          <cell r="E4298" t="str">
            <v>الاولى</v>
          </cell>
          <cell r="F4298" t="str">
            <v/>
          </cell>
        </row>
        <row r="4299">
          <cell r="A4299">
            <v>527433</v>
          </cell>
          <cell r="B4299" t="str">
            <v>علا جمعه</v>
          </cell>
          <cell r="C4299" t="str">
            <v>عبدالرحمن</v>
          </cell>
          <cell r="D4299" t="str">
            <v>راجحه</v>
          </cell>
          <cell r="E4299" t="str">
            <v>الاولى</v>
          </cell>
          <cell r="F4299" t="str">
            <v/>
          </cell>
        </row>
        <row r="4300">
          <cell r="A4300">
            <v>527434</v>
          </cell>
          <cell r="B4300" t="str">
            <v>علا عبد العزيز</v>
          </cell>
          <cell r="C4300" t="str">
            <v>نذير</v>
          </cell>
          <cell r="D4300" t="str">
            <v>روله</v>
          </cell>
          <cell r="E4300" t="str">
            <v>الاولى</v>
          </cell>
          <cell r="F4300" t="str">
            <v/>
          </cell>
        </row>
        <row r="4301">
          <cell r="A4301">
            <v>527435</v>
          </cell>
          <cell r="B4301" t="str">
            <v>غاده الشتار</v>
          </cell>
          <cell r="C4301" t="str">
            <v>محمد</v>
          </cell>
          <cell r="D4301" t="str">
            <v>كوكب</v>
          </cell>
          <cell r="E4301" t="str">
            <v>الاولى</v>
          </cell>
          <cell r="F4301" t="str">
            <v/>
          </cell>
        </row>
        <row r="4302">
          <cell r="A4302">
            <v>527436</v>
          </cell>
          <cell r="B4302" t="str">
            <v>غاليه المصري</v>
          </cell>
          <cell r="C4302" t="str">
            <v>أحمد</v>
          </cell>
          <cell r="D4302" t="str">
            <v>حنان</v>
          </cell>
          <cell r="E4302" t="str">
            <v>الاولى</v>
          </cell>
          <cell r="F4302" t="str">
            <v/>
          </cell>
        </row>
        <row r="4303">
          <cell r="A4303">
            <v>527437</v>
          </cell>
          <cell r="B4303" t="str">
            <v>غاليه بارودي</v>
          </cell>
          <cell r="C4303" t="str">
            <v>محمدزكريا</v>
          </cell>
          <cell r="D4303" t="str">
            <v>منتهى</v>
          </cell>
          <cell r="E4303" t="str">
            <v>الاولى</v>
          </cell>
          <cell r="F4303" t="str">
            <v/>
          </cell>
        </row>
        <row r="4304">
          <cell r="A4304">
            <v>527438</v>
          </cell>
          <cell r="B4304" t="str">
            <v>غاليه خوله</v>
          </cell>
          <cell r="C4304" t="str">
            <v>مأمون</v>
          </cell>
          <cell r="D4304" t="str">
            <v>خديجه</v>
          </cell>
          <cell r="E4304" t="str">
            <v>الاولى</v>
          </cell>
          <cell r="F4304" t="str">
            <v/>
          </cell>
        </row>
        <row r="4305">
          <cell r="A4305">
            <v>527439</v>
          </cell>
          <cell r="B4305" t="str">
            <v>غدير الرفه</v>
          </cell>
          <cell r="C4305" t="str">
            <v>حسن</v>
          </cell>
          <cell r="D4305" t="str">
            <v>ساميه</v>
          </cell>
          <cell r="E4305" t="str">
            <v>الاولى</v>
          </cell>
          <cell r="F4305" t="str">
            <v/>
          </cell>
        </row>
        <row r="4306">
          <cell r="A4306">
            <v>527440</v>
          </cell>
          <cell r="B4306" t="str">
            <v>غيداء يوسف علي</v>
          </cell>
          <cell r="C4306" t="str">
            <v>يوسف</v>
          </cell>
          <cell r="D4306" t="str">
            <v>هدى</v>
          </cell>
          <cell r="E4306" t="str">
            <v>الاولى</v>
          </cell>
          <cell r="F4306" t="str">
            <v/>
          </cell>
        </row>
        <row r="4307">
          <cell r="A4307">
            <v>527441</v>
          </cell>
          <cell r="B4307" t="str">
            <v>فادي اسعد</v>
          </cell>
          <cell r="C4307" t="str">
            <v>عبدالحميد</v>
          </cell>
          <cell r="D4307" t="str">
            <v>ميليا</v>
          </cell>
          <cell r="E4307" t="str">
            <v>الاولى</v>
          </cell>
          <cell r="F4307" t="str">
            <v/>
          </cell>
        </row>
        <row r="4308">
          <cell r="A4308">
            <v>527442</v>
          </cell>
          <cell r="B4308" t="str">
            <v>فاطمة الزهراء الكليب</v>
          </cell>
          <cell r="C4308" t="str">
            <v>ابراهيم</v>
          </cell>
          <cell r="D4308" t="str">
            <v>نجاح</v>
          </cell>
          <cell r="E4308" t="str">
            <v>الاولى</v>
          </cell>
          <cell r="F4308" t="str">
            <v/>
          </cell>
        </row>
        <row r="4309">
          <cell r="A4309">
            <v>527443</v>
          </cell>
          <cell r="B4309" t="str">
            <v>فاطمة الطربوش</v>
          </cell>
          <cell r="C4309" t="str">
            <v>محمود</v>
          </cell>
          <cell r="D4309" t="str">
            <v>كوثر</v>
          </cell>
          <cell r="E4309" t="str">
            <v>الاولى</v>
          </cell>
          <cell r="F4309" t="str">
            <v/>
          </cell>
        </row>
        <row r="4310">
          <cell r="A4310">
            <v>527444</v>
          </cell>
          <cell r="B4310" t="str">
            <v>فاطمة باكير</v>
          </cell>
          <cell r="C4310" t="str">
            <v>أكرم</v>
          </cell>
          <cell r="D4310" t="str">
            <v>فايزه</v>
          </cell>
          <cell r="E4310" t="str">
            <v>الاولى</v>
          </cell>
          <cell r="F4310" t="str">
            <v/>
          </cell>
        </row>
        <row r="4311">
          <cell r="A4311">
            <v>527445</v>
          </cell>
          <cell r="B4311" t="str">
            <v>فاطمة عمرالاحمدالخليل</v>
          </cell>
          <cell r="C4311" t="str">
            <v>محمود</v>
          </cell>
          <cell r="D4311" t="str">
            <v>نوفة</v>
          </cell>
          <cell r="E4311" t="str">
            <v>الاولى</v>
          </cell>
          <cell r="F4311" t="str">
            <v/>
          </cell>
        </row>
        <row r="4312">
          <cell r="A4312">
            <v>527446</v>
          </cell>
          <cell r="B4312" t="str">
            <v>فاطمه الزهراء يوسف</v>
          </cell>
          <cell r="C4312" t="str">
            <v>حسين</v>
          </cell>
          <cell r="D4312" t="str">
            <v>ايمان</v>
          </cell>
          <cell r="E4312" t="str">
            <v>الاولى</v>
          </cell>
          <cell r="F4312" t="str">
            <v/>
          </cell>
        </row>
        <row r="4313">
          <cell r="A4313">
            <v>527447</v>
          </cell>
          <cell r="B4313" t="str">
            <v>فاطمه العكله</v>
          </cell>
          <cell r="C4313" t="str">
            <v>حرب</v>
          </cell>
          <cell r="D4313" t="str">
            <v>ساميه</v>
          </cell>
          <cell r="E4313" t="str">
            <v>الاولى</v>
          </cell>
          <cell r="F4313" t="str">
            <v/>
          </cell>
        </row>
        <row r="4314">
          <cell r="A4314">
            <v>527448</v>
          </cell>
          <cell r="B4314" t="str">
            <v>فاطمه عبد الرزاق</v>
          </cell>
          <cell r="C4314" t="str">
            <v>احمد ديب</v>
          </cell>
          <cell r="D4314" t="str">
            <v>خديجه</v>
          </cell>
          <cell r="E4314" t="str">
            <v>الاولى</v>
          </cell>
          <cell r="F4314" t="str">
            <v/>
          </cell>
        </row>
        <row r="4315">
          <cell r="A4315">
            <v>527449</v>
          </cell>
          <cell r="B4315" t="str">
            <v>فايزه الصياد</v>
          </cell>
          <cell r="C4315" t="str">
            <v>عماد</v>
          </cell>
          <cell r="D4315" t="str">
            <v>رغداء</v>
          </cell>
          <cell r="E4315" t="str">
            <v>الاولى</v>
          </cell>
          <cell r="F4315" t="str">
            <v/>
          </cell>
        </row>
        <row r="4316">
          <cell r="A4316">
            <v>527450</v>
          </cell>
          <cell r="B4316" t="str">
            <v>فايزه همشري</v>
          </cell>
          <cell r="C4316" t="str">
            <v>احمد</v>
          </cell>
          <cell r="D4316" t="str">
            <v>فاطمة</v>
          </cell>
          <cell r="E4316" t="str">
            <v>الاولى</v>
          </cell>
          <cell r="F4316" t="str">
            <v/>
          </cell>
        </row>
        <row r="4317">
          <cell r="A4317">
            <v>527451</v>
          </cell>
          <cell r="B4317" t="str">
            <v>فرح السلمو</v>
          </cell>
          <cell r="C4317" t="str">
            <v>علي</v>
          </cell>
          <cell r="D4317" t="str">
            <v>لمياء</v>
          </cell>
          <cell r="E4317" t="str">
            <v>الاولى</v>
          </cell>
          <cell r="F4317" t="str">
            <v/>
          </cell>
        </row>
        <row r="4318">
          <cell r="A4318">
            <v>527452</v>
          </cell>
          <cell r="B4318" t="str">
            <v>فيحاء المصنف</v>
          </cell>
          <cell r="C4318" t="str">
            <v>عدنان</v>
          </cell>
          <cell r="D4318" t="str">
            <v>اسمهان</v>
          </cell>
          <cell r="E4318" t="str">
            <v>الاولى</v>
          </cell>
          <cell r="F4318" t="str">
            <v/>
          </cell>
        </row>
        <row r="4319">
          <cell r="A4319">
            <v>527453</v>
          </cell>
          <cell r="B4319" t="str">
            <v>فيحاء بزازه</v>
          </cell>
          <cell r="C4319" t="str">
            <v>محي الدين</v>
          </cell>
          <cell r="D4319" t="str">
            <v>ثناء</v>
          </cell>
          <cell r="E4319" t="str">
            <v>الاولى</v>
          </cell>
          <cell r="F4319" t="str">
            <v/>
          </cell>
        </row>
        <row r="4320">
          <cell r="A4320">
            <v>527454</v>
          </cell>
          <cell r="B4320" t="str">
            <v>فينوس ابراهيم</v>
          </cell>
          <cell r="C4320" t="str">
            <v>محمد</v>
          </cell>
          <cell r="D4320" t="str">
            <v>سناء</v>
          </cell>
          <cell r="E4320" t="str">
            <v>الاولى</v>
          </cell>
          <cell r="F4320" t="str">
            <v/>
          </cell>
        </row>
        <row r="4321">
          <cell r="A4321">
            <v>527455</v>
          </cell>
          <cell r="B4321" t="str">
            <v>فينوس عيسى</v>
          </cell>
          <cell r="C4321" t="str">
            <v>مرهج</v>
          </cell>
          <cell r="D4321" t="str">
            <v>سمر</v>
          </cell>
          <cell r="E4321" t="str">
            <v>الاولى</v>
          </cell>
          <cell r="F4321" t="str">
            <v/>
          </cell>
        </row>
        <row r="4322">
          <cell r="A4322">
            <v>527456</v>
          </cell>
          <cell r="B4322" t="str">
            <v>قمر حمود</v>
          </cell>
          <cell r="C4322" t="str">
            <v>محي الدين</v>
          </cell>
          <cell r="D4322" t="str">
            <v>حنان</v>
          </cell>
          <cell r="E4322" t="str">
            <v>الاولى</v>
          </cell>
          <cell r="F4322" t="str">
            <v/>
          </cell>
        </row>
        <row r="4323">
          <cell r="A4323">
            <v>527457</v>
          </cell>
          <cell r="B4323" t="str">
            <v>قمر مسعود</v>
          </cell>
          <cell r="C4323" t="str">
            <v>هاشم</v>
          </cell>
          <cell r="D4323" t="str">
            <v>انعام</v>
          </cell>
          <cell r="E4323" t="str">
            <v>الاولى</v>
          </cell>
          <cell r="F4323" t="str">
            <v/>
          </cell>
        </row>
        <row r="4324">
          <cell r="A4324">
            <v>527458</v>
          </cell>
          <cell r="B4324" t="str">
            <v>كاترين ابو مغضب</v>
          </cell>
          <cell r="C4324" t="str">
            <v>معين</v>
          </cell>
          <cell r="D4324" t="str">
            <v>سرا</v>
          </cell>
          <cell r="E4324" t="str">
            <v>الاولى</v>
          </cell>
          <cell r="F4324" t="str">
            <v/>
          </cell>
        </row>
        <row r="4325">
          <cell r="A4325">
            <v>527459</v>
          </cell>
          <cell r="B4325" t="str">
            <v>كرم الحاج صادق</v>
          </cell>
          <cell r="C4325" t="str">
            <v>موسى الكاظم</v>
          </cell>
          <cell r="D4325" t="str">
            <v>ليزا</v>
          </cell>
          <cell r="E4325" t="str">
            <v>الاولى</v>
          </cell>
          <cell r="F4325" t="str">
            <v/>
          </cell>
        </row>
        <row r="4326">
          <cell r="A4326">
            <v>527460</v>
          </cell>
          <cell r="B4326" t="str">
            <v>كفاء صمود</v>
          </cell>
          <cell r="C4326" t="str">
            <v>سليمان</v>
          </cell>
          <cell r="D4326" t="str">
            <v>مها</v>
          </cell>
          <cell r="E4326" t="str">
            <v>الاولى</v>
          </cell>
          <cell r="F4326" t="str">
            <v/>
          </cell>
        </row>
        <row r="4327">
          <cell r="A4327">
            <v>527461</v>
          </cell>
          <cell r="B4327" t="str">
            <v>كنانه سميا</v>
          </cell>
          <cell r="C4327" t="str">
            <v>غسان</v>
          </cell>
          <cell r="D4327" t="str">
            <v>حسيبه</v>
          </cell>
          <cell r="E4327" t="str">
            <v>الاولى</v>
          </cell>
          <cell r="F4327" t="str">
            <v/>
          </cell>
        </row>
        <row r="4328">
          <cell r="A4328">
            <v>527462</v>
          </cell>
          <cell r="B4328" t="str">
            <v>كوثر الساجر</v>
          </cell>
          <cell r="C4328" t="str">
            <v>حسين</v>
          </cell>
          <cell r="D4328" t="str">
            <v>برده</v>
          </cell>
          <cell r="E4328" t="str">
            <v>الاولى</v>
          </cell>
          <cell r="F4328" t="str">
            <v/>
          </cell>
        </row>
        <row r="4329">
          <cell r="A4329">
            <v>527463</v>
          </cell>
          <cell r="B4329" t="str">
            <v>لانا بقدونس</v>
          </cell>
          <cell r="C4329" t="str">
            <v>مازن</v>
          </cell>
          <cell r="D4329" t="str">
            <v>سميره</v>
          </cell>
          <cell r="E4329" t="str">
            <v>الاولى</v>
          </cell>
          <cell r="F4329" t="str">
            <v/>
          </cell>
        </row>
        <row r="4330">
          <cell r="A4330">
            <v>527464</v>
          </cell>
          <cell r="B4330" t="str">
            <v>لما احمد</v>
          </cell>
          <cell r="C4330" t="str">
            <v>هلال</v>
          </cell>
          <cell r="D4330" t="str">
            <v>مطيعه</v>
          </cell>
          <cell r="E4330" t="str">
            <v>الاولى</v>
          </cell>
          <cell r="F4330" t="str">
            <v/>
          </cell>
        </row>
        <row r="4331">
          <cell r="A4331">
            <v>527465</v>
          </cell>
          <cell r="B4331" t="str">
            <v>لمى الصوفي</v>
          </cell>
          <cell r="C4331" t="str">
            <v>محمد ضياء الدين</v>
          </cell>
          <cell r="D4331" t="str">
            <v>وديعه</v>
          </cell>
          <cell r="E4331" t="str">
            <v>الاولى</v>
          </cell>
          <cell r="F4331" t="str">
            <v/>
          </cell>
        </row>
        <row r="4332">
          <cell r="A4332">
            <v>527466</v>
          </cell>
          <cell r="B4332" t="str">
            <v>لمى حمود</v>
          </cell>
          <cell r="C4332" t="str">
            <v>حامد</v>
          </cell>
          <cell r="D4332" t="str">
            <v>هيفاء</v>
          </cell>
          <cell r="E4332" t="str">
            <v>الاولى</v>
          </cell>
          <cell r="F4332" t="str">
            <v/>
          </cell>
        </row>
        <row r="4333">
          <cell r="A4333">
            <v>527467</v>
          </cell>
          <cell r="B4333" t="str">
            <v>ليليان عبد الرحمن</v>
          </cell>
          <cell r="C4333" t="str">
            <v>محمد</v>
          </cell>
          <cell r="D4333" t="str">
            <v>ليندا</v>
          </cell>
          <cell r="E4333" t="str">
            <v>الاولى</v>
          </cell>
          <cell r="F4333" t="str">
            <v/>
          </cell>
        </row>
        <row r="4334">
          <cell r="A4334">
            <v>527468</v>
          </cell>
          <cell r="B4334" t="str">
            <v>لين عيوش</v>
          </cell>
          <cell r="C4334" t="str">
            <v>محمد</v>
          </cell>
          <cell r="D4334" t="str">
            <v>الهام</v>
          </cell>
          <cell r="E4334" t="str">
            <v>الاولى</v>
          </cell>
          <cell r="F4334" t="str">
            <v/>
          </cell>
        </row>
        <row r="4335">
          <cell r="A4335">
            <v>527469</v>
          </cell>
          <cell r="B4335" t="str">
            <v>لينة السيداه</v>
          </cell>
          <cell r="C4335" t="str">
            <v>فراس</v>
          </cell>
          <cell r="D4335" t="str">
            <v>أماني</v>
          </cell>
          <cell r="E4335" t="str">
            <v>الاولى</v>
          </cell>
          <cell r="F4335" t="str">
            <v/>
          </cell>
        </row>
        <row r="4336">
          <cell r="A4336">
            <v>527470</v>
          </cell>
          <cell r="B4336" t="str">
            <v>لينه الحسين</v>
          </cell>
          <cell r="C4336" t="str">
            <v>عقل</v>
          </cell>
          <cell r="D4336" t="str">
            <v>فاطمه</v>
          </cell>
          <cell r="E4336" t="str">
            <v>الاولى</v>
          </cell>
          <cell r="F4336" t="str">
            <v/>
          </cell>
        </row>
        <row r="4337">
          <cell r="A4337">
            <v>527471</v>
          </cell>
          <cell r="B4337" t="str">
            <v>ماجدة الابراهيم</v>
          </cell>
          <cell r="C4337" t="str">
            <v>فريد</v>
          </cell>
          <cell r="D4337" t="str">
            <v>شهرو</v>
          </cell>
          <cell r="E4337" t="str">
            <v>الاولى</v>
          </cell>
          <cell r="F4337" t="str">
            <v/>
          </cell>
        </row>
        <row r="4338">
          <cell r="A4338">
            <v>527472</v>
          </cell>
          <cell r="B4338" t="str">
            <v>مايا الاسعد</v>
          </cell>
          <cell r="C4338" t="str">
            <v>سهيل</v>
          </cell>
          <cell r="D4338" t="str">
            <v>رحاب</v>
          </cell>
          <cell r="E4338" t="str">
            <v>الاولى</v>
          </cell>
          <cell r="F4338" t="str">
            <v/>
          </cell>
        </row>
        <row r="4339">
          <cell r="A4339">
            <v>527473</v>
          </cell>
          <cell r="B4339" t="str">
            <v>مجد ناصر</v>
          </cell>
          <cell r="C4339" t="str">
            <v>عبدالعزيز</v>
          </cell>
          <cell r="D4339" t="str">
            <v>نعمت</v>
          </cell>
          <cell r="E4339" t="str">
            <v>الاولى</v>
          </cell>
          <cell r="F4339" t="str">
            <v/>
          </cell>
        </row>
        <row r="4340">
          <cell r="A4340">
            <v>527474</v>
          </cell>
          <cell r="B4340" t="str">
            <v>محمد الحميد</v>
          </cell>
          <cell r="C4340" t="str">
            <v>مزيد</v>
          </cell>
          <cell r="D4340" t="str">
            <v>يسرى</v>
          </cell>
          <cell r="E4340" t="str">
            <v>الاولى</v>
          </cell>
          <cell r="F4340" t="str">
            <v/>
          </cell>
        </row>
        <row r="4341">
          <cell r="A4341">
            <v>527475</v>
          </cell>
          <cell r="B4341" t="str">
            <v>محمدفواز التركماني</v>
          </cell>
          <cell r="C4341" t="str">
            <v>عبدالله</v>
          </cell>
          <cell r="D4341" t="str">
            <v>نعمت</v>
          </cell>
          <cell r="E4341" t="str">
            <v>الاولى</v>
          </cell>
          <cell r="F4341" t="str">
            <v/>
          </cell>
        </row>
        <row r="4342">
          <cell r="A4342">
            <v>527476</v>
          </cell>
          <cell r="B4342" t="str">
            <v>مرام الحريري</v>
          </cell>
          <cell r="C4342" t="str">
            <v>محمدخير</v>
          </cell>
          <cell r="D4342" t="str">
            <v>منى</v>
          </cell>
          <cell r="E4342" t="str">
            <v>الاولى</v>
          </cell>
          <cell r="F4342" t="str">
            <v/>
          </cell>
        </row>
        <row r="4343">
          <cell r="A4343">
            <v>527477</v>
          </cell>
          <cell r="B4343" t="str">
            <v>مرام زنوبه</v>
          </cell>
          <cell r="C4343" t="str">
            <v>حسن</v>
          </cell>
          <cell r="D4343" t="str">
            <v>شذا</v>
          </cell>
          <cell r="E4343" t="str">
            <v>الاولى</v>
          </cell>
          <cell r="F4343" t="str">
            <v/>
          </cell>
        </row>
        <row r="4344">
          <cell r="A4344">
            <v>527478</v>
          </cell>
          <cell r="B4344" t="str">
            <v>مرام سويدان</v>
          </cell>
          <cell r="C4344" t="str">
            <v>محمد</v>
          </cell>
          <cell r="D4344" t="str">
            <v>امينه</v>
          </cell>
          <cell r="E4344" t="str">
            <v>الاولى</v>
          </cell>
          <cell r="F4344" t="str">
            <v/>
          </cell>
        </row>
        <row r="4345">
          <cell r="A4345">
            <v>527479</v>
          </cell>
          <cell r="B4345" t="str">
            <v>مرام مخلوف</v>
          </cell>
          <cell r="C4345" t="str">
            <v>نيروز</v>
          </cell>
          <cell r="D4345" t="str">
            <v>دارين</v>
          </cell>
          <cell r="E4345" t="str">
            <v>الاولى</v>
          </cell>
          <cell r="F4345" t="str">
            <v/>
          </cell>
        </row>
        <row r="4346">
          <cell r="A4346">
            <v>527480</v>
          </cell>
          <cell r="B4346" t="str">
            <v>مرام مناد</v>
          </cell>
          <cell r="C4346" t="str">
            <v>منصور</v>
          </cell>
          <cell r="D4346" t="str">
            <v>أمل</v>
          </cell>
          <cell r="E4346" t="str">
            <v>الاولى</v>
          </cell>
          <cell r="F4346" t="str">
            <v/>
          </cell>
        </row>
        <row r="4347">
          <cell r="A4347">
            <v>527481</v>
          </cell>
          <cell r="B4347" t="str">
            <v>مرح ابوقنصول</v>
          </cell>
          <cell r="C4347" t="str">
            <v>حمد</v>
          </cell>
          <cell r="D4347" t="str">
            <v>ريم</v>
          </cell>
          <cell r="E4347" t="str">
            <v>الاولى</v>
          </cell>
          <cell r="F4347" t="str">
            <v/>
          </cell>
        </row>
        <row r="4348">
          <cell r="A4348">
            <v>527482</v>
          </cell>
          <cell r="B4348" t="str">
            <v>مرح النصار</v>
          </cell>
          <cell r="C4348" t="str">
            <v>محمد</v>
          </cell>
          <cell r="D4348" t="str">
            <v>فايزه</v>
          </cell>
          <cell r="E4348" t="str">
            <v>الاولى</v>
          </cell>
          <cell r="F4348" t="str">
            <v/>
          </cell>
        </row>
        <row r="4349">
          <cell r="A4349">
            <v>527483</v>
          </cell>
          <cell r="B4349" t="str">
            <v>مرح علوش</v>
          </cell>
          <cell r="C4349" t="str">
            <v>محمد</v>
          </cell>
          <cell r="D4349" t="str">
            <v>هند</v>
          </cell>
          <cell r="E4349" t="str">
            <v>الاولى</v>
          </cell>
          <cell r="F4349" t="str">
            <v/>
          </cell>
        </row>
        <row r="4350">
          <cell r="A4350">
            <v>527484</v>
          </cell>
          <cell r="B4350" t="str">
            <v>مرح عيسى</v>
          </cell>
          <cell r="C4350" t="str">
            <v>زياد</v>
          </cell>
          <cell r="D4350" t="str">
            <v>صفاء</v>
          </cell>
          <cell r="E4350" t="str">
            <v>الاولى</v>
          </cell>
          <cell r="F4350" t="str">
            <v/>
          </cell>
        </row>
        <row r="4351">
          <cell r="A4351">
            <v>527485</v>
          </cell>
          <cell r="B4351" t="str">
            <v>مرح محمود</v>
          </cell>
          <cell r="C4351" t="str">
            <v>محمود</v>
          </cell>
          <cell r="D4351" t="str">
            <v>وزيرة</v>
          </cell>
          <cell r="E4351" t="str">
            <v>الاولى</v>
          </cell>
          <cell r="F4351" t="str">
            <v/>
          </cell>
        </row>
        <row r="4352">
          <cell r="A4352">
            <v>527486</v>
          </cell>
          <cell r="B4352" t="str">
            <v>مرح ناعم</v>
          </cell>
          <cell r="C4352" t="str">
            <v>مالك</v>
          </cell>
          <cell r="D4352" t="str">
            <v>عليا</v>
          </cell>
          <cell r="E4352" t="str">
            <v>الاولى</v>
          </cell>
          <cell r="F4352" t="str">
            <v/>
          </cell>
        </row>
        <row r="4353">
          <cell r="A4353">
            <v>527487</v>
          </cell>
          <cell r="B4353" t="str">
            <v>مروه قزاز</v>
          </cell>
          <cell r="C4353" t="str">
            <v>عدنان</v>
          </cell>
          <cell r="D4353" t="str">
            <v>ناديا</v>
          </cell>
          <cell r="E4353" t="str">
            <v>الاولى</v>
          </cell>
          <cell r="F4353" t="str">
            <v/>
          </cell>
        </row>
        <row r="4354">
          <cell r="A4354">
            <v>527488</v>
          </cell>
          <cell r="B4354" t="str">
            <v>مريم الببيلي</v>
          </cell>
          <cell r="C4354" t="str">
            <v>عبدالقادر</v>
          </cell>
          <cell r="D4354" t="str">
            <v>فاتنه</v>
          </cell>
          <cell r="E4354" t="str">
            <v>الاولى</v>
          </cell>
          <cell r="F4354" t="str">
            <v/>
          </cell>
        </row>
        <row r="4355">
          <cell r="A4355">
            <v>527489</v>
          </cell>
          <cell r="B4355" t="str">
            <v>مريم رحال</v>
          </cell>
          <cell r="C4355" t="str">
            <v>علي</v>
          </cell>
          <cell r="D4355" t="str">
            <v>مها</v>
          </cell>
          <cell r="E4355" t="str">
            <v>الاولى</v>
          </cell>
          <cell r="F4355" t="str">
            <v/>
          </cell>
        </row>
        <row r="4356">
          <cell r="A4356">
            <v>527490</v>
          </cell>
          <cell r="B4356" t="str">
            <v>مريم علي</v>
          </cell>
          <cell r="C4356" t="str">
            <v>نعيم</v>
          </cell>
          <cell r="D4356" t="str">
            <v>بدريه</v>
          </cell>
          <cell r="E4356" t="str">
            <v>الاولى</v>
          </cell>
          <cell r="F4356" t="str">
            <v/>
          </cell>
        </row>
        <row r="4357">
          <cell r="A4357">
            <v>527491</v>
          </cell>
          <cell r="B4357" t="str">
            <v>مريم محمد</v>
          </cell>
          <cell r="C4357" t="str">
            <v>محمد</v>
          </cell>
          <cell r="D4357" t="str">
            <v>الهام</v>
          </cell>
          <cell r="E4357" t="str">
            <v>الاولى</v>
          </cell>
          <cell r="F4357" t="str">
            <v/>
          </cell>
        </row>
        <row r="4358">
          <cell r="A4358">
            <v>527492</v>
          </cell>
          <cell r="B4358" t="str">
            <v>مزينه الموصلي</v>
          </cell>
          <cell r="C4358" t="str">
            <v>فواز</v>
          </cell>
          <cell r="D4358" t="str">
            <v>جهينه</v>
          </cell>
          <cell r="E4358" t="str">
            <v>الاولى</v>
          </cell>
          <cell r="F4358" t="str">
            <v/>
          </cell>
        </row>
        <row r="4359">
          <cell r="A4359">
            <v>527493</v>
          </cell>
          <cell r="B4359" t="str">
            <v>مشاعل النادر</v>
          </cell>
          <cell r="C4359" t="str">
            <v>خالد</v>
          </cell>
          <cell r="D4359" t="str">
            <v>امال</v>
          </cell>
          <cell r="E4359" t="str">
            <v>الاولى</v>
          </cell>
          <cell r="F4359" t="str">
            <v/>
          </cell>
        </row>
        <row r="4360">
          <cell r="A4360">
            <v>527494</v>
          </cell>
          <cell r="B4360" t="str">
            <v>مضر سليمان</v>
          </cell>
          <cell r="C4360" t="str">
            <v>عائد</v>
          </cell>
          <cell r="D4360" t="str">
            <v>نادين</v>
          </cell>
          <cell r="E4360" t="str">
            <v>الاولى</v>
          </cell>
          <cell r="F4360" t="str">
            <v/>
          </cell>
        </row>
        <row r="4361">
          <cell r="A4361">
            <v>527495</v>
          </cell>
          <cell r="B4361" t="str">
            <v>ملفت ديوب</v>
          </cell>
          <cell r="C4361" t="str">
            <v>علي</v>
          </cell>
          <cell r="D4361" t="str">
            <v>يسرى</v>
          </cell>
          <cell r="E4361" t="str">
            <v>الاولى</v>
          </cell>
          <cell r="F4361" t="str">
            <v/>
          </cell>
        </row>
        <row r="4362">
          <cell r="A4362">
            <v>527496</v>
          </cell>
          <cell r="B4362" t="str">
            <v>منال الجبر</v>
          </cell>
          <cell r="C4362" t="str">
            <v>فهد</v>
          </cell>
          <cell r="D4362" t="str">
            <v>نجاح</v>
          </cell>
          <cell r="E4362" t="str">
            <v>الاولى</v>
          </cell>
          <cell r="F4362" t="str">
            <v/>
          </cell>
        </row>
        <row r="4363">
          <cell r="A4363">
            <v>527497</v>
          </cell>
          <cell r="B4363" t="str">
            <v>منال الجوهري</v>
          </cell>
          <cell r="C4363" t="str">
            <v>عفيف</v>
          </cell>
          <cell r="D4363" t="str">
            <v>غزاله</v>
          </cell>
          <cell r="E4363" t="str">
            <v>الاولى</v>
          </cell>
          <cell r="F4363" t="str">
            <v/>
          </cell>
        </row>
        <row r="4364">
          <cell r="A4364">
            <v>527498</v>
          </cell>
          <cell r="B4364" t="str">
            <v>منال الضامن</v>
          </cell>
          <cell r="C4364" t="str">
            <v>سامي</v>
          </cell>
          <cell r="D4364" t="str">
            <v>سهام</v>
          </cell>
          <cell r="E4364" t="str">
            <v>الاولى</v>
          </cell>
          <cell r="F4364" t="str">
            <v/>
          </cell>
        </row>
        <row r="4365">
          <cell r="A4365">
            <v>527499</v>
          </cell>
          <cell r="B4365" t="str">
            <v>مها جوهره</v>
          </cell>
          <cell r="C4365" t="str">
            <v>حسين</v>
          </cell>
          <cell r="D4365" t="str">
            <v>جوهره</v>
          </cell>
          <cell r="E4365" t="str">
            <v>الاولى</v>
          </cell>
          <cell r="F4365" t="str">
            <v/>
          </cell>
        </row>
        <row r="4366">
          <cell r="A4366">
            <v>527500</v>
          </cell>
          <cell r="B4366" t="str">
            <v>موسى صالح</v>
          </cell>
          <cell r="C4366" t="str">
            <v>ابراهيم</v>
          </cell>
          <cell r="D4366" t="str">
            <v>نظيره</v>
          </cell>
          <cell r="E4366" t="str">
            <v>الاولى</v>
          </cell>
          <cell r="F4366" t="str">
            <v/>
          </cell>
        </row>
        <row r="4367">
          <cell r="A4367">
            <v>527501</v>
          </cell>
          <cell r="B4367" t="str">
            <v>ميرنا السماره</v>
          </cell>
          <cell r="C4367" t="str">
            <v>ياسر</v>
          </cell>
          <cell r="D4367" t="str">
            <v>سمره</v>
          </cell>
          <cell r="E4367" t="str">
            <v>الاولى</v>
          </cell>
          <cell r="F4367" t="str">
            <v/>
          </cell>
        </row>
        <row r="4368">
          <cell r="A4368">
            <v>527502</v>
          </cell>
          <cell r="B4368" t="str">
            <v>ميس طويل</v>
          </cell>
          <cell r="C4368" t="str">
            <v>محمد</v>
          </cell>
          <cell r="D4368" t="str">
            <v>حسنا</v>
          </cell>
          <cell r="E4368" t="str">
            <v>الاولى</v>
          </cell>
          <cell r="F4368" t="str">
            <v/>
          </cell>
        </row>
        <row r="4369">
          <cell r="A4369">
            <v>527503</v>
          </cell>
          <cell r="B4369" t="str">
            <v>ميس محفوض</v>
          </cell>
          <cell r="C4369" t="str">
            <v>يوسف</v>
          </cell>
          <cell r="D4369" t="str">
            <v>صديقه</v>
          </cell>
          <cell r="E4369" t="str">
            <v>الاولى</v>
          </cell>
          <cell r="F4369" t="str">
            <v/>
          </cell>
        </row>
        <row r="4370">
          <cell r="A4370">
            <v>527504</v>
          </cell>
          <cell r="B4370" t="str">
            <v>ميلاد النجرس</v>
          </cell>
          <cell r="C4370" t="str">
            <v>تركي</v>
          </cell>
          <cell r="D4370" t="str">
            <v>امل</v>
          </cell>
          <cell r="E4370" t="str">
            <v>الاولى</v>
          </cell>
          <cell r="F4370" t="str">
            <v/>
          </cell>
        </row>
        <row r="4371">
          <cell r="A4371">
            <v>527505</v>
          </cell>
          <cell r="B4371" t="str">
            <v>نادين الكحلوني</v>
          </cell>
          <cell r="C4371" t="str">
            <v>نبيل</v>
          </cell>
          <cell r="D4371" t="str">
            <v>سونيا</v>
          </cell>
          <cell r="E4371" t="str">
            <v>الاولى</v>
          </cell>
          <cell r="F4371" t="str">
            <v/>
          </cell>
        </row>
        <row r="4372">
          <cell r="A4372">
            <v>527506</v>
          </cell>
          <cell r="B4372" t="str">
            <v>ناره محمد</v>
          </cell>
          <cell r="C4372" t="str">
            <v>عادل</v>
          </cell>
          <cell r="D4372" t="str">
            <v>فايزه</v>
          </cell>
          <cell r="E4372" t="str">
            <v>الاولى</v>
          </cell>
          <cell r="F4372" t="str">
            <v/>
          </cell>
        </row>
        <row r="4373">
          <cell r="A4373">
            <v>527507</v>
          </cell>
          <cell r="B4373" t="str">
            <v>ناريمان الجابر</v>
          </cell>
          <cell r="C4373" t="str">
            <v>جابر</v>
          </cell>
          <cell r="D4373" t="str">
            <v>رجاء</v>
          </cell>
          <cell r="E4373" t="str">
            <v>الاولى</v>
          </cell>
          <cell r="F4373" t="str">
            <v/>
          </cell>
        </row>
        <row r="4374">
          <cell r="A4374">
            <v>527508</v>
          </cell>
          <cell r="B4374" t="str">
            <v>ناريمان علي</v>
          </cell>
          <cell r="C4374" t="str">
            <v>محمود</v>
          </cell>
          <cell r="D4374" t="str">
            <v>ماجده</v>
          </cell>
          <cell r="E4374" t="str">
            <v>الاولى</v>
          </cell>
          <cell r="F4374" t="str">
            <v/>
          </cell>
        </row>
        <row r="4375">
          <cell r="A4375">
            <v>527509</v>
          </cell>
          <cell r="B4375" t="str">
            <v>ناريمان نصر</v>
          </cell>
          <cell r="C4375" t="str">
            <v>عامر</v>
          </cell>
          <cell r="D4375" t="str">
            <v>سهيله</v>
          </cell>
          <cell r="E4375" t="str">
            <v>الاولى</v>
          </cell>
          <cell r="F4375" t="str">
            <v/>
          </cell>
        </row>
        <row r="4376">
          <cell r="A4376">
            <v>527510</v>
          </cell>
          <cell r="B4376" t="str">
            <v>نانسي مصرى</v>
          </cell>
          <cell r="C4376" t="str">
            <v>ميشيل</v>
          </cell>
          <cell r="D4376" t="str">
            <v>منى</v>
          </cell>
          <cell r="E4376" t="str">
            <v>الاولى</v>
          </cell>
          <cell r="F4376" t="str">
            <v/>
          </cell>
        </row>
        <row r="4377">
          <cell r="A4377">
            <v>527511</v>
          </cell>
          <cell r="B4377" t="str">
            <v>ناهد العيشات</v>
          </cell>
          <cell r="C4377" t="str">
            <v>محمد</v>
          </cell>
          <cell r="D4377" t="str">
            <v>ناجيه</v>
          </cell>
          <cell r="E4377" t="str">
            <v>الاولى</v>
          </cell>
          <cell r="F4377" t="str">
            <v/>
          </cell>
        </row>
        <row r="4378">
          <cell r="A4378">
            <v>527512</v>
          </cell>
          <cell r="B4378" t="str">
            <v>نبال المعيوف</v>
          </cell>
          <cell r="C4378" t="str">
            <v>ذاكر</v>
          </cell>
          <cell r="D4378" t="str">
            <v>فوزه</v>
          </cell>
          <cell r="E4378" t="str">
            <v>الاولى</v>
          </cell>
          <cell r="F4378" t="str">
            <v/>
          </cell>
        </row>
        <row r="4379">
          <cell r="A4379">
            <v>527513</v>
          </cell>
          <cell r="B4379" t="str">
            <v>نجوى الملا</v>
          </cell>
          <cell r="C4379" t="str">
            <v>عمر</v>
          </cell>
          <cell r="D4379" t="str">
            <v>غاده</v>
          </cell>
          <cell r="E4379" t="str">
            <v>الاولى</v>
          </cell>
          <cell r="F4379" t="str">
            <v/>
          </cell>
        </row>
        <row r="4380">
          <cell r="A4380">
            <v>527514</v>
          </cell>
          <cell r="B4380" t="str">
            <v>نداء نورالدين</v>
          </cell>
          <cell r="C4380" t="str">
            <v>مروان</v>
          </cell>
          <cell r="D4380" t="str">
            <v>ختام</v>
          </cell>
          <cell r="E4380" t="str">
            <v>الاولى</v>
          </cell>
          <cell r="F4380" t="str">
            <v/>
          </cell>
        </row>
        <row r="4381">
          <cell r="A4381">
            <v>527515</v>
          </cell>
          <cell r="B4381" t="str">
            <v>ندى ابوليلى</v>
          </cell>
          <cell r="C4381" t="str">
            <v>يوسف</v>
          </cell>
          <cell r="D4381" t="str">
            <v>سميه</v>
          </cell>
          <cell r="E4381" t="str">
            <v>الاولى</v>
          </cell>
          <cell r="F4381" t="str">
            <v/>
          </cell>
        </row>
        <row r="4382">
          <cell r="A4382">
            <v>527516</v>
          </cell>
          <cell r="B4382" t="str">
            <v>ندى مراد</v>
          </cell>
          <cell r="C4382" t="str">
            <v>هيسم</v>
          </cell>
          <cell r="D4382" t="str">
            <v>امل</v>
          </cell>
          <cell r="E4382" t="str">
            <v>الاولى</v>
          </cell>
          <cell r="F4382" t="str">
            <v/>
          </cell>
        </row>
        <row r="4383">
          <cell r="A4383">
            <v>527517</v>
          </cell>
          <cell r="B4383" t="str">
            <v>نرمين حبيب</v>
          </cell>
          <cell r="C4383" t="str">
            <v>محمد</v>
          </cell>
          <cell r="D4383" t="str">
            <v>ميساء</v>
          </cell>
          <cell r="E4383" t="str">
            <v>الاولى</v>
          </cell>
          <cell r="F4383" t="str">
            <v/>
          </cell>
        </row>
        <row r="4384">
          <cell r="A4384">
            <v>527518</v>
          </cell>
          <cell r="B4384" t="str">
            <v>نسرين ديب</v>
          </cell>
          <cell r="C4384" t="str">
            <v>معين</v>
          </cell>
          <cell r="D4384" t="str">
            <v>زينه</v>
          </cell>
          <cell r="E4384" t="str">
            <v>الاولى</v>
          </cell>
          <cell r="F4384" t="str">
            <v/>
          </cell>
        </row>
        <row r="4385">
          <cell r="A4385">
            <v>527519</v>
          </cell>
          <cell r="B4385" t="str">
            <v>نغم الأحمر</v>
          </cell>
          <cell r="C4385" t="str">
            <v>أحمد</v>
          </cell>
          <cell r="D4385" t="str">
            <v>انتصار</v>
          </cell>
          <cell r="E4385" t="str">
            <v>الاولى</v>
          </cell>
          <cell r="F4385" t="str">
            <v/>
          </cell>
        </row>
        <row r="4386">
          <cell r="A4386">
            <v>527520</v>
          </cell>
          <cell r="B4386" t="str">
            <v>نوال الهبه</v>
          </cell>
          <cell r="C4386" t="str">
            <v>حمد</v>
          </cell>
          <cell r="D4386" t="str">
            <v>ادليل</v>
          </cell>
          <cell r="E4386" t="str">
            <v>الاولى</v>
          </cell>
          <cell r="F4386" t="str">
            <v/>
          </cell>
        </row>
        <row r="4387">
          <cell r="A4387">
            <v>527521</v>
          </cell>
          <cell r="B4387" t="str">
            <v>نور الطيلوني</v>
          </cell>
          <cell r="C4387" t="str">
            <v>فريز</v>
          </cell>
          <cell r="D4387" t="str">
            <v>سلوى</v>
          </cell>
          <cell r="E4387" t="str">
            <v>الاولى</v>
          </cell>
          <cell r="F4387" t="str">
            <v/>
          </cell>
        </row>
        <row r="4388">
          <cell r="A4388">
            <v>527522</v>
          </cell>
          <cell r="B4388" t="str">
            <v>نور جلبوط</v>
          </cell>
          <cell r="C4388" t="str">
            <v>خليل</v>
          </cell>
          <cell r="D4388" t="str">
            <v>فاطمة</v>
          </cell>
          <cell r="E4388" t="str">
            <v>الاولى</v>
          </cell>
          <cell r="F4388" t="str">
            <v/>
          </cell>
        </row>
        <row r="4389">
          <cell r="A4389">
            <v>527523</v>
          </cell>
          <cell r="B4389" t="str">
            <v>نور حسين</v>
          </cell>
          <cell r="C4389" t="str">
            <v>بدر</v>
          </cell>
          <cell r="D4389" t="str">
            <v>سوسن</v>
          </cell>
          <cell r="E4389" t="str">
            <v>الاولى</v>
          </cell>
          <cell r="F4389" t="str">
            <v/>
          </cell>
        </row>
        <row r="4390">
          <cell r="A4390">
            <v>527524</v>
          </cell>
          <cell r="B4390" t="str">
            <v>نور رزق</v>
          </cell>
          <cell r="C4390" t="str">
            <v>ايمن</v>
          </cell>
          <cell r="D4390" t="str">
            <v>ملكة</v>
          </cell>
          <cell r="E4390" t="str">
            <v>الاولى</v>
          </cell>
          <cell r="F4390" t="str">
            <v/>
          </cell>
        </row>
        <row r="4391">
          <cell r="A4391">
            <v>527525</v>
          </cell>
          <cell r="B4391" t="str">
            <v>نور زركلي</v>
          </cell>
          <cell r="C4391" t="str">
            <v>جمال</v>
          </cell>
          <cell r="D4391" t="str">
            <v>أمل</v>
          </cell>
          <cell r="E4391" t="str">
            <v>الاولى</v>
          </cell>
          <cell r="F4391" t="str">
            <v/>
          </cell>
        </row>
        <row r="4392">
          <cell r="A4392">
            <v>527526</v>
          </cell>
          <cell r="B4392" t="str">
            <v>نور شربا</v>
          </cell>
          <cell r="C4392" t="str">
            <v>حسام الدين</v>
          </cell>
          <cell r="D4392" t="str">
            <v>هيفاء</v>
          </cell>
          <cell r="E4392" t="str">
            <v>الاولى</v>
          </cell>
          <cell r="F4392" t="str">
            <v/>
          </cell>
        </row>
        <row r="4393">
          <cell r="A4393">
            <v>527527</v>
          </cell>
          <cell r="B4393" t="str">
            <v>نورا ذيب</v>
          </cell>
          <cell r="C4393" t="str">
            <v>محمد</v>
          </cell>
          <cell r="D4393" t="str">
            <v>دلال</v>
          </cell>
          <cell r="E4393" t="str">
            <v>الاولى</v>
          </cell>
          <cell r="F4393" t="str">
            <v/>
          </cell>
        </row>
        <row r="4394">
          <cell r="A4394">
            <v>527528</v>
          </cell>
          <cell r="B4394" t="str">
            <v>نورا عامر</v>
          </cell>
          <cell r="C4394" t="str">
            <v>كنج</v>
          </cell>
          <cell r="D4394" t="str">
            <v>ميله</v>
          </cell>
          <cell r="E4394" t="str">
            <v>الاولى</v>
          </cell>
          <cell r="F4394" t="str">
            <v/>
          </cell>
        </row>
        <row r="4395">
          <cell r="A4395">
            <v>527529</v>
          </cell>
          <cell r="B4395" t="str">
            <v>نورالهدى الباش</v>
          </cell>
          <cell r="C4395" t="str">
            <v>محمد</v>
          </cell>
          <cell r="D4395" t="str">
            <v>ايمان</v>
          </cell>
          <cell r="E4395" t="str">
            <v>الاولى</v>
          </cell>
          <cell r="F4395" t="str">
            <v/>
          </cell>
        </row>
        <row r="4396">
          <cell r="A4396">
            <v>527530</v>
          </cell>
          <cell r="B4396" t="str">
            <v>نوها المغربي</v>
          </cell>
          <cell r="C4396" t="str">
            <v>قاسم</v>
          </cell>
          <cell r="D4396" t="str">
            <v>مريم</v>
          </cell>
          <cell r="E4396" t="str">
            <v>الاولى</v>
          </cell>
          <cell r="F4396" t="str">
            <v/>
          </cell>
        </row>
        <row r="4397">
          <cell r="A4397">
            <v>527531</v>
          </cell>
          <cell r="B4397" t="str">
            <v>هبة قلعه جي</v>
          </cell>
          <cell r="C4397" t="str">
            <v>محمد</v>
          </cell>
          <cell r="D4397" t="str">
            <v>مها</v>
          </cell>
          <cell r="E4397" t="str">
            <v>الاولى</v>
          </cell>
          <cell r="F4397" t="str">
            <v/>
          </cell>
        </row>
        <row r="4398">
          <cell r="A4398">
            <v>527532</v>
          </cell>
          <cell r="B4398" t="str">
            <v>هبه احمد</v>
          </cell>
          <cell r="C4398" t="str">
            <v>هلال</v>
          </cell>
          <cell r="D4398" t="str">
            <v>مطيعه</v>
          </cell>
          <cell r="E4398" t="str">
            <v>الاولى</v>
          </cell>
          <cell r="F4398" t="str">
            <v/>
          </cell>
        </row>
        <row r="4399">
          <cell r="A4399">
            <v>527533</v>
          </cell>
          <cell r="B4399" t="str">
            <v>هبه الرباط</v>
          </cell>
          <cell r="C4399" t="str">
            <v>عماد</v>
          </cell>
          <cell r="D4399" t="str">
            <v>منى</v>
          </cell>
          <cell r="E4399" t="str">
            <v>الاولى</v>
          </cell>
          <cell r="F4399" t="str">
            <v/>
          </cell>
        </row>
        <row r="4400">
          <cell r="A4400">
            <v>527534</v>
          </cell>
          <cell r="B4400" t="str">
            <v>هبه العيد</v>
          </cell>
          <cell r="C4400" t="str">
            <v>عماد</v>
          </cell>
          <cell r="D4400" t="str">
            <v>هلا</v>
          </cell>
          <cell r="E4400" t="str">
            <v>الاولى</v>
          </cell>
          <cell r="F4400" t="str">
            <v/>
          </cell>
        </row>
        <row r="4401">
          <cell r="A4401">
            <v>527535</v>
          </cell>
          <cell r="B4401" t="str">
            <v>هبه الناجي</v>
          </cell>
          <cell r="C4401" t="str">
            <v>محمود</v>
          </cell>
          <cell r="D4401" t="str">
            <v>سماح</v>
          </cell>
          <cell r="E4401" t="str">
            <v>الاولى</v>
          </cell>
          <cell r="F4401" t="str">
            <v/>
          </cell>
        </row>
        <row r="4402">
          <cell r="A4402">
            <v>527536</v>
          </cell>
          <cell r="B4402" t="str">
            <v>هبه انديوي</v>
          </cell>
          <cell r="C4402" t="str">
            <v>مهدي</v>
          </cell>
          <cell r="D4402" t="str">
            <v>نجاح</v>
          </cell>
          <cell r="E4402" t="str">
            <v>الاولى</v>
          </cell>
          <cell r="F4402" t="str">
            <v/>
          </cell>
        </row>
        <row r="4403">
          <cell r="A4403">
            <v>527537</v>
          </cell>
          <cell r="B4403" t="str">
            <v>هبه علان</v>
          </cell>
          <cell r="C4403" t="str">
            <v>عماد</v>
          </cell>
          <cell r="D4403" t="str">
            <v>مديحه</v>
          </cell>
          <cell r="E4403" t="str">
            <v>الاولى</v>
          </cell>
          <cell r="F4403" t="str">
            <v/>
          </cell>
        </row>
        <row r="4404">
          <cell r="A4404">
            <v>527538</v>
          </cell>
          <cell r="B4404" t="str">
            <v>هبه معلا</v>
          </cell>
          <cell r="C4404" t="str">
            <v>طاهر</v>
          </cell>
          <cell r="D4404" t="str">
            <v>اميمه</v>
          </cell>
          <cell r="E4404" t="str">
            <v>الاولى</v>
          </cell>
          <cell r="F4404" t="str">
            <v/>
          </cell>
        </row>
        <row r="4405">
          <cell r="A4405">
            <v>527539</v>
          </cell>
          <cell r="B4405" t="str">
            <v>هبه نمور</v>
          </cell>
          <cell r="C4405" t="str">
            <v>محمداحسان</v>
          </cell>
          <cell r="D4405" t="str">
            <v>صباح</v>
          </cell>
          <cell r="E4405" t="str">
            <v>الاولى</v>
          </cell>
          <cell r="F4405" t="str">
            <v/>
          </cell>
        </row>
        <row r="4406">
          <cell r="A4406">
            <v>527540</v>
          </cell>
          <cell r="B4406" t="str">
            <v>هدى علم الدين</v>
          </cell>
          <cell r="C4406" t="str">
            <v>محمد</v>
          </cell>
          <cell r="D4406" t="str">
            <v>خديجه</v>
          </cell>
          <cell r="E4406" t="str">
            <v>الاولى</v>
          </cell>
          <cell r="F4406" t="str">
            <v/>
          </cell>
        </row>
        <row r="4407">
          <cell r="A4407">
            <v>527541</v>
          </cell>
          <cell r="B4407" t="str">
            <v>هدير الهندي</v>
          </cell>
          <cell r="C4407" t="str">
            <v>عصام</v>
          </cell>
          <cell r="D4407" t="str">
            <v>خوله</v>
          </cell>
          <cell r="E4407" t="str">
            <v>الاولى</v>
          </cell>
          <cell r="F4407" t="str">
            <v/>
          </cell>
        </row>
        <row r="4408">
          <cell r="A4408">
            <v>527542</v>
          </cell>
          <cell r="B4408" t="str">
            <v>هديل ابوغازي</v>
          </cell>
          <cell r="C4408" t="str">
            <v>خالد</v>
          </cell>
          <cell r="D4408" t="str">
            <v>تميمه</v>
          </cell>
          <cell r="E4408" t="str">
            <v>الاولى</v>
          </cell>
          <cell r="F4408" t="str">
            <v/>
          </cell>
        </row>
        <row r="4409">
          <cell r="A4409">
            <v>527543</v>
          </cell>
          <cell r="B4409" t="str">
            <v>هزار خليل</v>
          </cell>
          <cell r="C4409" t="str">
            <v>محمد</v>
          </cell>
          <cell r="D4409" t="str">
            <v>سعاد</v>
          </cell>
          <cell r="E4409" t="str">
            <v>الاولى</v>
          </cell>
          <cell r="F4409" t="str">
            <v/>
          </cell>
        </row>
        <row r="4410">
          <cell r="A4410">
            <v>527544</v>
          </cell>
          <cell r="B4410" t="str">
            <v>هلا البابا</v>
          </cell>
          <cell r="C4410" t="str">
            <v>محمد خير</v>
          </cell>
          <cell r="D4410" t="str">
            <v>فائزة</v>
          </cell>
          <cell r="E4410" t="str">
            <v>الاولى</v>
          </cell>
          <cell r="F4410" t="str">
            <v/>
          </cell>
        </row>
        <row r="4411">
          <cell r="A4411">
            <v>527545</v>
          </cell>
          <cell r="B4411" t="str">
            <v>هناء فلاح</v>
          </cell>
          <cell r="C4411" t="str">
            <v>موسى</v>
          </cell>
          <cell r="D4411" t="str">
            <v>فصل</v>
          </cell>
          <cell r="E4411" t="str">
            <v>الاولى</v>
          </cell>
          <cell r="F4411" t="str">
            <v/>
          </cell>
        </row>
        <row r="4412">
          <cell r="A4412">
            <v>527546</v>
          </cell>
          <cell r="B4412" t="str">
            <v>هنادي خولي</v>
          </cell>
          <cell r="C4412" t="str">
            <v>نور الدين</v>
          </cell>
          <cell r="D4412" t="str">
            <v>نعيمه</v>
          </cell>
          <cell r="E4412" t="str">
            <v>الاولى</v>
          </cell>
          <cell r="F4412" t="str">
            <v/>
          </cell>
        </row>
        <row r="4413">
          <cell r="A4413">
            <v>527547</v>
          </cell>
          <cell r="B4413" t="str">
            <v>هيام فياض</v>
          </cell>
          <cell r="C4413" t="str">
            <v>بهجت</v>
          </cell>
          <cell r="D4413" t="str">
            <v>مريم</v>
          </cell>
          <cell r="E4413" t="str">
            <v>الاولى</v>
          </cell>
          <cell r="F4413" t="str">
            <v/>
          </cell>
        </row>
        <row r="4414">
          <cell r="A4414">
            <v>527548</v>
          </cell>
          <cell r="B4414" t="str">
            <v>هيام يوسف</v>
          </cell>
          <cell r="C4414" t="str">
            <v>علي</v>
          </cell>
          <cell r="D4414" t="str">
            <v>عذاب</v>
          </cell>
          <cell r="E4414" t="str">
            <v>الاولى</v>
          </cell>
          <cell r="F4414" t="str">
            <v/>
          </cell>
        </row>
        <row r="4415">
          <cell r="A4415">
            <v>527549</v>
          </cell>
          <cell r="B4415" t="str">
            <v>هيفاء منصور</v>
          </cell>
          <cell r="C4415" t="str">
            <v>خالد</v>
          </cell>
          <cell r="D4415" t="str">
            <v>نور</v>
          </cell>
          <cell r="E4415" t="str">
            <v>الاولى</v>
          </cell>
          <cell r="F4415" t="str">
            <v/>
          </cell>
        </row>
        <row r="4416">
          <cell r="A4416">
            <v>527550</v>
          </cell>
          <cell r="B4416" t="str">
            <v>وجدان السويداني</v>
          </cell>
          <cell r="C4416" t="str">
            <v>نعيم</v>
          </cell>
          <cell r="D4416" t="str">
            <v>نهاد</v>
          </cell>
          <cell r="E4416" t="str">
            <v>الاولى</v>
          </cell>
          <cell r="F4416" t="str">
            <v/>
          </cell>
        </row>
        <row r="4417">
          <cell r="A4417">
            <v>527551</v>
          </cell>
          <cell r="B4417" t="str">
            <v>ورد أبوخير</v>
          </cell>
          <cell r="C4417" t="str">
            <v>سلطان</v>
          </cell>
          <cell r="D4417" t="str">
            <v>فاديه</v>
          </cell>
          <cell r="E4417" t="str">
            <v>الاولى</v>
          </cell>
          <cell r="F4417" t="str">
            <v/>
          </cell>
        </row>
        <row r="4418">
          <cell r="A4418">
            <v>527552</v>
          </cell>
          <cell r="B4418" t="str">
            <v>ورود شكير</v>
          </cell>
          <cell r="C4418" t="str">
            <v>محمدسعيد</v>
          </cell>
          <cell r="D4418" t="str">
            <v>ايمان</v>
          </cell>
          <cell r="E4418" t="str">
            <v>الاولى</v>
          </cell>
          <cell r="F4418" t="str">
            <v/>
          </cell>
        </row>
        <row r="4419">
          <cell r="A4419">
            <v>527553</v>
          </cell>
          <cell r="B4419" t="str">
            <v>وفاء الدنيفات</v>
          </cell>
          <cell r="C4419" t="str">
            <v>يونس</v>
          </cell>
          <cell r="D4419" t="str">
            <v>فوزيه</v>
          </cell>
          <cell r="E4419" t="str">
            <v>الاولى</v>
          </cell>
          <cell r="F4419" t="str">
            <v/>
          </cell>
        </row>
        <row r="4420">
          <cell r="A4420">
            <v>527554</v>
          </cell>
          <cell r="B4420" t="str">
            <v>وفاء محمد</v>
          </cell>
          <cell r="C4420" t="str">
            <v>يوسف</v>
          </cell>
          <cell r="D4420" t="str">
            <v>فطيم</v>
          </cell>
          <cell r="E4420" t="str">
            <v>الاولى</v>
          </cell>
          <cell r="F4420" t="str">
            <v/>
          </cell>
        </row>
        <row r="4421">
          <cell r="A4421">
            <v>527555</v>
          </cell>
          <cell r="B4421" t="str">
            <v>ولاء الحسن</v>
          </cell>
          <cell r="C4421" t="str">
            <v>مفيد</v>
          </cell>
          <cell r="D4421" t="str">
            <v>هناء</v>
          </cell>
          <cell r="E4421" t="str">
            <v>الاولى</v>
          </cell>
          <cell r="F4421" t="str">
            <v/>
          </cell>
        </row>
        <row r="4422">
          <cell r="A4422">
            <v>527556</v>
          </cell>
          <cell r="B4422" t="str">
            <v>ولاء الغنيمي الميداني</v>
          </cell>
          <cell r="C4422" t="str">
            <v>محمدخير</v>
          </cell>
          <cell r="D4422" t="str">
            <v>هنا</v>
          </cell>
          <cell r="E4422" t="str">
            <v>الاولى</v>
          </cell>
          <cell r="F4422" t="str">
            <v/>
          </cell>
        </row>
        <row r="4423">
          <cell r="A4423">
            <v>527557</v>
          </cell>
          <cell r="B4423" t="str">
            <v>ولاء المصطفى</v>
          </cell>
          <cell r="C4423" t="str">
            <v>عبسي</v>
          </cell>
          <cell r="D4423" t="str">
            <v>امينة</v>
          </cell>
          <cell r="E4423" t="str">
            <v>الاولى</v>
          </cell>
          <cell r="F4423" t="str">
            <v/>
          </cell>
        </row>
        <row r="4424">
          <cell r="A4424">
            <v>527558</v>
          </cell>
          <cell r="B4424" t="str">
            <v>ولاء دللول</v>
          </cell>
          <cell r="C4424" t="str">
            <v>عبدالناصر</v>
          </cell>
          <cell r="D4424" t="str">
            <v>ساميا</v>
          </cell>
          <cell r="E4424" t="str">
            <v>الاولى</v>
          </cell>
          <cell r="F4424" t="str">
            <v/>
          </cell>
        </row>
        <row r="4425">
          <cell r="A4425">
            <v>527559</v>
          </cell>
          <cell r="B4425" t="str">
            <v>ولاء رجامحمدالعبيد</v>
          </cell>
          <cell r="C4425" t="str">
            <v>تركي</v>
          </cell>
          <cell r="D4425" t="str">
            <v>اعتماد</v>
          </cell>
          <cell r="E4425" t="str">
            <v>الاولى</v>
          </cell>
          <cell r="F4425" t="str">
            <v/>
          </cell>
        </row>
        <row r="4426">
          <cell r="A4426">
            <v>527560</v>
          </cell>
          <cell r="B4426" t="str">
            <v>ولاء عبدالمجيد</v>
          </cell>
          <cell r="C4426" t="str">
            <v>ياسر</v>
          </cell>
          <cell r="D4426" t="str">
            <v>منى</v>
          </cell>
          <cell r="E4426" t="str">
            <v>الاولى</v>
          </cell>
          <cell r="F4426" t="str">
            <v/>
          </cell>
        </row>
        <row r="4427">
          <cell r="A4427">
            <v>527561</v>
          </cell>
          <cell r="B4427" t="str">
            <v>ولاء نصر</v>
          </cell>
          <cell r="C4427" t="str">
            <v>علي</v>
          </cell>
          <cell r="D4427" t="str">
            <v>ميس</v>
          </cell>
          <cell r="E4427" t="str">
            <v>الاولى</v>
          </cell>
          <cell r="F4427" t="str">
            <v/>
          </cell>
        </row>
        <row r="4428">
          <cell r="A4428">
            <v>527562</v>
          </cell>
          <cell r="B4428" t="str">
            <v>ولاء هلال</v>
          </cell>
          <cell r="C4428" t="str">
            <v>بشار</v>
          </cell>
          <cell r="D4428" t="str">
            <v>سمر</v>
          </cell>
          <cell r="E4428" t="str">
            <v>الاولى</v>
          </cell>
          <cell r="F4428" t="str">
            <v/>
          </cell>
        </row>
        <row r="4429">
          <cell r="A4429">
            <v>527563</v>
          </cell>
          <cell r="B4429" t="str">
            <v>وئام الصفدي</v>
          </cell>
          <cell r="C4429" t="str">
            <v>فؤاد</v>
          </cell>
          <cell r="D4429" t="str">
            <v>نوال</v>
          </cell>
          <cell r="E4429" t="str">
            <v>الاولى</v>
          </cell>
          <cell r="F4429" t="str">
            <v/>
          </cell>
        </row>
        <row r="4430">
          <cell r="A4430">
            <v>527564</v>
          </cell>
          <cell r="B4430" t="str">
            <v>وئام مهنا</v>
          </cell>
          <cell r="C4430" t="str">
            <v>محمد</v>
          </cell>
          <cell r="D4430" t="str">
            <v>دلال</v>
          </cell>
          <cell r="E4430" t="str">
            <v>الاولى</v>
          </cell>
          <cell r="F4430" t="str">
            <v/>
          </cell>
        </row>
        <row r="4431">
          <cell r="A4431">
            <v>527565</v>
          </cell>
          <cell r="B4431" t="str">
            <v>يارا مراد</v>
          </cell>
          <cell r="C4431" t="str">
            <v>مصطفى</v>
          </cell>
          <cell r="D4431" t="str">
            <v>فايزه</v>
          </cell>
          <cell r="E4431" t="str">
            <v>الاولى</v>
          </cell>
          <cell r="F4431" t="str">
            <v/>
          </cell>
        </row>
        <row r="4432">
          <cell r="A4432">
            <v>527566</v>
          </cell>
          <cell r="B4432" t="str">
            <v>يارا مريشه</v>
          </cell>
          <cell r="C4432" t="str">
            <v>علي</v>
          </cell>
          <cell r="D4432" t="str">
            <v>اكتمال</v>
          </cell>
          <cell r="E4432" t="str">
            <v>الاولى</v>
          </cell>
          <cell r="F4432" t="str">
            <v/>
          </cell>
        </row>
        <row r="4433">
          <cell r="A4433">
            <v>527567</v>
          </cell>
          <cell r="B4433" t="str">
            <v>ياسمين زيود</v>
          </cell>
          <cell r="C4433" t="str">
            <v>محمد</v>
          </cell>
          <cell r="D4433" t="str">
            <v>خدوج</v>
          </cell>
          <cell r="E4433" t="str">
            <v>الاولى</v>
          </cell>
          <cell r="F4433" t="str">
            <v/>
          </cell>
        </row>
        <row r="4434">
          <cell r="A4434">
            <v>527568</v>
          </cell>
          <cell r="B4434" t="str">
            <v>ياسمين محمد</v>
          </cell>
          <cell r="C4434" t="str">
            <v>حسن</v>
          </cell>
          <cell r="D4434" t="str">
            <v>كونه</v>
          </cell>
          <cell r="E4434" t="str">
            <v>الاولى</v>
          </cell>
          <cell r="F4434" t="str">
            <v/>
          </cell>
        </row>
        <row r="4435">
          <cell r="A4435">
            <v>527569</v>
          </cell>
          <cell r="B4435" t="str">
            <v>اسراء العمار</v>
          </cell>
          <cell r="C4435" t="str">
            <v>يوسف</v>
          </cell>
          <cell r="D4435" t="str">
            <v>ايمان</v>
          </cell>
          <cell r="E4435" t="str">
            <v>الاولى</v>
          </cell>
          <cell r="F4435" t="str">
            <v/>
          </cell>
        </row>
        <row r="4436">
          <cell r="A4436">
            <v>527571</v>
          </cell>
          <cell r="B4436" t="str">
            <v>نسرين ابوعسلي</v>
          </cell>
          <cell r="C4436" t="str">
            <v>كمال</v>
          </cell>
          <cell r="D4436" t="str">
            <v>نجاه</v>
          </cell>
          <cell r="E4436" t="str">
            <v>الاولى</v>
          </cell>
          <cell r="F4436" t="str">
            <v/>
          </cell>
        </row>
        <row r="4437">
          <cell r="A4437">
            <v>527572</v>
          </cell>
          <cell r="B4437" t="str">
            <v>رغد ديوب</v>
          </cell>
          <cell r="C4437" t="str">
            <v>حسين</v>
          </cell>
          <cell r="D4437" t="str">
            <v>صبريه</v>
          </cell>
          <cell r="E4437" t="str">
            <v>الثاتية</v>
          </cell>
          <cell r="F4437" t="str">
            <v/>
          </cell>
        </row>
        <row r="4438">
          <cell r="A4438">
            <v>527573</v>
          </cell>
          <cell r="B4438" t="str">
            <v>ماسه قصص</v>
          </cell>
          <cell r="C4438" t="str">
            <v>محمد اياد</v>
          </cell>
          <cell r="D4438" t="str">
            <v>منال</v>
          </cell>
          <cell r="E4438" t="str">
            <v>الثاتية</v>
          </cell>
          <cell r="F4438" t="str">
            <v/>
          </cell>
        </row>
        <row r="4439">
          <cell r="A4439">
            <v>527574</v>
          </cell>
          <cell r="B4439" t="str">
            <v>سوسن عبدالله</v>
          </cell>
          <cell r="C4439" t="str">
            <v>محمود</v>
          </cell>
          <cell r="D4439" t="str">
            <v>نجاح</v>
          </cell>
          <cell r="E4439" t="str">
            <v>الاولى</v>
          </cell>
          <cell r="F4439" t="str">
            <v/>
          </cell>
        </row>
        <row r="4440">
          <cell r="A4440">
            <v>527575</v>
          </cell>
          <cell r="B4440" t="str">
            <v>داليه رشيد</v>
          </cell>
          <cell r="C4440" t="str">
            <v>مفيد</v>
          </cell>
          <cell r="D4440" t="str">
            <v>ريحاب</v>
          </cell>
          <cell r="E4440" t="str">
            <v>الاولى</v>
          </cell>
          <cell r="F4440" t="str">
            <v/>
          </cell>
        </row>
        <row r="4441">
          <cell r="A4441">
            <v>527576</v>
          </cell>
          <cell r="B4441" t="str">
            <v>رجاء البرهوم</v>
          </cell>
          <cell r="C4441" t="str">
            <v>عمر</v>
          </cell>
          <cell r="D4441" t="str">
            <v>فاطمة</v>
          </cell>
          <cell r="E4441" t="str">
            <v>الاولى</v>
          </cell>
          <cell r="F4441" t="str">
            <v/>
          </cell>
        </row>
        <row r="4442">
          <cell r="A4442">
            <v>527577</v>
          </cell>
          <cell r="B4442" t="str">
            <v>أمل فراج الشوفي</v>
          </cell>
          <cell r="C4442" t="str">
            <v>منير</v>
          </cell>
          <cell r="D4442" t="str">
            <v>سناء</v>
          </cell>
          <cell r="E4442" t="str">
            <v>الاولى</v>
          </cell>
          <cell r="F4442" t="str">
            <v/>
          </cell>
        </row>
      </sheetData>
      <sheetData sheetId="3"/>
    </sheetDataSet>
  </externalBook>
</externalLink>
</file>

<file path=xl/theme/theme1.xml><?xml version="1.0" encoding="utf-8"?>
<a:theme xmlns:a="http://schemas.openxmlformats.org/drawingml/2006/main" name="نسق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p/Desktop/&#1575;&#1582;&#1585;%20&#1578;&#1593;&#1583;&#1610;&#1604;%202024%20&#1601;1/&#1571;&#1587;&#1578;&#1582;&#1604;&#1575;&#1589;%20&#1575;&#1604;&#1602;&#1608;&#1575;&#1574;&#1605;/&#1575;&#1587;&#1578;&#1605;&#1575;&#1585;&#1607;%20&#1576;&#1585;&#1606;&#1575;&#1605;&#1580;%20&#1575;&#1604;&#1605;&#1581;&#1575;&#1587;&#1576;&#1607;.xls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hyperlink" Target="../../../../waccache/Local%20Settings/My%20Documents/&#1575;&#1604;&#1578;&#1617;&#1606;&#1586;&#1610;&#1604;&#1575;&#1578;/&#1587;&#1580;&#1604;%20&#1575;&#1604;&#1605;&#1587;&#1580;&#1604;&#1610;&#1606;%20&#1583;&#1585;&#1575;&#1587;&#1575;&#1578;%20&#1583;&#1608;&#1604;&#1610;&#1607;%20&#1608;&#1583;&#1576;&#1604;&#1608;&#1605;&#1575;&#1587;&#1610;&#1607;.xls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V23"/>
  <sheetViews>
    <sheetView rightToLeft="1" tabSelected="1" workbookViewId="0">
      <selection activeCell="B11" sqref="B11:I12"/>
    </sheetView>
  </sheetViews>
  <sheetFormatPr defaultColWidth="9" defaultRowHeight="16.8" x14ac:dyDescent="0.5"/>
  <cols>
    <col min="1" max="1" width="2.3984375" style="86" customWidth="1"/>
    <col min="2" max="2" width="4.5" style="86" customWidth="1"/>
    <col min="3" max="6" width="9" style="86"/>
    <col min="7" max="7" width="1.5" style="86" customWidth="1"/>
    <col min="8" max="8" width="12.5" style="86" customWidth="1"/>
    <col min="9" max="9" width="16.8984375" style="86" customWidth="1"/>
    <col min="10" max="10" width="5" style="86" customWidth="1"/>
    <col min="11" max="11" width="9" style="86"/>
    <col min="12" max="12" width="2.5" style="86" customWidth="1"/>
    <col min="13" max="14" width="9" style="86"/>
    <col min="15" max="15" width="3.5" style="86" customWidth="1"/>
    <col min="16" max="17" width="9" style="86"/>
    <col min="18" max="18" width="4.5" style="86" customWidth="1"/>
    <col min="19" max="19" width="2" style="86" customWidth="1"/>
    <col min="20" max="20" width="8.8984375" style="86" customWidth="1"/>
    <col min="21" max="21" width="15.5" style="86" customWidth="1"/>
    <col min="22" max="16384" width="9" style="86"/>
  </cols>
  <sheetData>
    <row r="1" spans="1:22" ht="27" thickBot="1" x14ac:dyDescent="0.75">
      <c r="B1" s="355" t="s">
        <v>174</v>
      </c>
      <c r="C1" s="355"/>
      <c r="D1" s="355"/>
      <c r="E1" s="355"/>
      <c r="F1" s="355"/>
      <c r="G1" s="355"/>
      <c r="H1" s="355"/>
      <c r="I1" s="355"/>
      <c r="J1" s="355"/>
      <c r="K1" s="355"/>
      <c r="L1" s="355"/>
      <c r="M1" s="355"/>
      <c r="N1" s="355"/>
      <c r="O1" s="355"/>
      <c r="P1" s="355"/>
      <c r="Q1" s="355"/>
      <c r="R1" s="355"/>
      <c r="S1" s="355"/>
      <c r="T1" s="355"/>
      <c r="U1" s="355"/>
    </row>
    <row r="2" spans="1:22" ht="19.5" customHeight="1" thickBot="1" x14ac:dyDescent="0.7">
      <c r="B2" s="356" t="s">
        <v>108</v>
      </c>
      <c r="C2" s="356"/>
      <c r="D2" s="356"/>
      <c r="E2" s="356"/>
      <c r="F2" s="356"/>
      <c r="G2" s="356"/>
      <c r="H2" s="356"/>
      <c r="I2" s="356"/>
      <c r="J2" s="87"/>
      <c r="K2" s="357" t="s">
        <v>157</v>
      </c>
      <c r="L2" s="358"/>
      <c r="M2" s="358"/>
      <c r="N2" s="358"/>
      <c r="O2" s="358"/>
      <c r="P2" s="358"/>
      <c r="Q2" s="358"/>
      <c r="R2" s="358"/>
      <c r="S2" s="358"/>
      <c r="T2" s="361" t="s">
        <v>173</v>
      </c>
      <c r="U2" s="362"/>
    </row>
    <row r="3" spans="1:22" ht="22.5" customHeight="1" thickBot="1" x14ac:dyDescent="0.7">
      <c r="A3" s="88">
        <v>1</v>
      </c>
      <c r="B3" s="365" t="s">
        <v>165</v>
      </c>
      <c r="C3" s="366"/>
      <c r="D3" s="366"/>
      <c r="E3" s="366"/>
      <c r="F3" s="366"/>
      <c r="G3" s="366"/>
      <c r="H3" s="366"/>
      <c r="I3" s="367"/>
      <c r="K3" s="359"/>
      <c r="L3" s="360"/>
      <c r="M3" s="360"/>
      <c r="N3" s="360"/>
      <c r="O3" s="360"/>
      <c r="P3" s="360"/>
      <c r="Q3" s="360"/>
      <c r="R3" s="360"/>
      <c r="S3" s="360"/>
      <c r="T3" s="363"/>
      <c r="U3" s="364"/>
    </row>
    <row r="4" spans="1:22" ht="22.5" customHeight="1" thickBot="1" x14ac:dyDescent="0.7">
      <c r="A4" s="88">
        <v>2</v>
      </c>
      <c r="B4" s="352" t="s">
        <v>171</v>
      </c>
      <c r="C4" s="353"/>
      <c r="D4" s="353"/>
      <c r="E4" s="353"/>
      <c r="F4" s="353"/>
      <c r="G4" s="353"/>
      <c r="H4" s="353"/>
      <c r="I4" s="354"/>
      <c r="K4" s="306" t="s">
        <v>15</v>
      </c>
      <c r="L4" s="307"/>
      <c r="M4" s="307"/>
      <c r="N4" s="307"/>
      <c r="O4" s="307"/>
      <c r="P4" s="307"/>
      <c r="Q4" s="307"/>
      <c r="R4" s="307"/>
      <c r="S4" s="308"/>
      <c r="T4" s="345">
        <v>1</v>
      </c>
      <c r="U4" s="346"/>
    </row>
    <row r="5" spans="1:22" ht="22.5" customHeight="1" thickBot="1" x14ac:dyDescent="0.7">
      <c r="A5" s="88"/>
      <c r="B5" s="302" t="s">
        <v>166</v>
      </c>
      <c r="C5" s="303"/>
      <c r="D5" s="303"/>
      <c r="E5" s="303"/>
      <c r="F5" s="303"/>
      <c r="G5" s="303"/>
      <c r="H5" s="303"/>
      <c r="I5" s="91"/>
      <c r="K5" s="343" t="s">
        <v>158</v>
      </c>
      <c r="L5" s="344"/>
      <c r="M5" s="344"/>
      <c r="N5" s="344"/>
      <c r="O5" s="344"/>
      <c r="P5" s="344"/>
      <c r="Q5" s="344"/>
      <c r="R5" s="344"/>
      <c r="S5" s="344"/>
      <c r="T5" s="345">
        <v>1</v>
      </c>
      <c r="U5" s="346"/>
    </row>
    <row r="6" spans="1:22" ht="42.75" customHeight="1" thickBot="1" x14ac:dyDescent="0.7">
      <c r="A6" s="88" t="s">
        <v>167</v>
      </c>
      <c r="B6" s="327" t="s">
        <v>168</v>
      </c>
      <c r="C6" s="328"/>
      <c r="D6" s="328"/>
      <c r="E6" s="328"/>
      <c r="F6" s="328"/>
      <c r="G6" s="328"/>
      <c r="H6" s="328"/>
      <c r="I6" s="329"/>
      <c r="K6" s="347" t="s">
        <v>221</v>
      </c>
      <c r="L6" s="348"/>
      <c r="M6" s="348"/>
      <c r="N6" s="348"/>
      <c r="O6" s="348"/>
      <c r="P6" s="348"/>
      <c r="Q6" s="348"/>
      <c r="R6" s="348"/>
      <c r="S6" s="349"/>
      <c r="T6" s="350" t="s">
        <v>163</v>
      </c>
      <c r="U6" s="351"/>
    </row>
    <row r="7" spans="1:22" ht="22.5" customHeight="1" thickBot="1" x14ac:dyDescent="0.7">
      <c r="A7" s="88">
        <v>2</v>
      </c>
      <c r="B7" s="327" t="s">
        <v>169</v>
      </c>
      <c r="C7" s="328"/>
      <c r="D7" s="328"/>
      <c r="E7" s="328"/>
      <c r="F7" s="328"/>
      <c r="G7" s="328"/>
      <c r="H7" s="328"/>
      <c r="I7" s="329"/>
      <c r="K7" s="330" t="s">
        <v>159</v>
      </c>
      <c r="L7" s="331"/>
      <c r="M7" s="331"/>
      <c r="N7" s="331"/>
      <c r="O7" s="331"/>
      <c r="P7" s="331"/>
      <c r="Q7" s="331"/>
      <c r="R7" s="331"/>
      <c r="S7" s="332"/>
      <c r="T7" s="333">
        <v>0.5</v>
      </c>
      <c r="U7" s="334"/>
      <c r="V7" s="89"/>
    </row>
    <row r="8" spans="1:22" ht="22.5" customHeight="1" thickBot="1" x14ac:dyDescent="0.7">
      <c r="A8" s="88"/>
      <c r="B8" s="327" t="s">
        <v>170</v>
      </c>
      <c r="C8" s="328"/>
      <c r="D8" s="328"/>
      <c r="E8" s="328"/>
      <c r="F8" s="328"/>
      <c r="G8" s="328"/>
      <c r="H8" s="328"/>
      <c r="I8" s="329"/>
      <c r="J8" s="89"/>
      <c r="K8" s="335" t="s">
        <v>160</v>
      </c>
      <c r="L8" s="336"/>
      <c r="M8" s="336"/>
      <c r="N8" s="336"/>
      <c r="O8" s="336"/>
      <c r="P8" s="336"/>
      <c r="Q8" s="336"/>
      <c r="R8" s="336"/>
      <c r="S8" s="336"/>
      <c r="T8" s="337">
        <v>0.2</v>
      </c>
      <c r="U8" s="338"/>
    </row>
    <row r="9" spans="1:22" ht="22.5" customHeight="1" thickBot="1" x14ac:dyDescent="0.7">
      <c r="A9" s="88"/>
      <c r="B9" s="340"/>
      <c r="C9" s="341"/>
      <c r="D9" s="341"/>
      <c r="E9" s="341"/>
      <c r="F9" s="341"/>
      <c r="G9" s="341"/>
      <c r="H9" s="341"/>
      <c r="I9" s="342"/>
      <c r="J9" s="90"/>
      <c r="K9" s="335"/>
      <c r="L9" s="336"/>
      <c r="M9" s="336"/>
      <c r="N9" s="336"/>
      <c r="O9" s="336"/>
      <c r="P9" s="336"/>
      <c r="Q9" s="336"/>
      <c r="R9" s="336"/>
      <c r="S9" s="336"/>
      <c r="T9" s="339"/>
      <c r="U9" s="338"/>
    </row>
    <row r="10" spans="1:22" ht="22.5" customHeight="1" thickBot="1" x14ac:dyDescent="0.75">
      <c r="A10" s="88">
        <v>3</v>
      </c>
      <c r="B10" s="302" t="s">
        <v>110</v>
      </c>
      <c r="C10" s="303"/>
      <c r="D10" s="303"/>
      <c r="E10" s="303"/>
      <c r="F10" s="303"/>
      <c r="G10" s="303"/>
      <c r="H10" s="304" t="s">
        <v>109</v>
      </c>
      <c r="I10" s="305"/>
      <c r="K10" s="306" t="s">
        <v>161</v>
      </c>
      <c r="L10" s="307"/>
      <c r="M10" s="307"/>
      <c r="N10" s="307"/>
      <c r="O10" s="307"/>
      <c r="P10" s="307"/>
      <c r="Q10" s="307"/>
      <c r="R10" s="307"/>
      <c r="S10" s="308"/>
      <c r="T10" s="309">
        <v>0.2</v>
      </c>
      <c r="U10" s="310"/>
    </row>
    <row r="11" spans="1:22" ht="43.5" customHeight="1" x14ac:dyDescent="0.65">
      <c r="A11" s="88">
        <v>4</v>
      </c>
      <c r="B11" s="311" t="s">
        <v>4681</v>
      </c>
      <c r="C11" s="312"/>
      <c r="D11" s="312"/>
      <c r="E11" s="312"/>
      <c r="F11" s="312"/>
      <c r="G11" s="312"/>
      <c r="H11" s="312"/>
      <c r="I11" s="313"/>
      <c r="K11" s="317" t="s">
        <v>220</v>
      </c>
      <c r="L11" s="318"/>
      <c r="M11" s="318"/>
      <c r="N11" s="318"/>
      <c r="O11" s="318"/>
      <c r="P11" s="318"/>
      <c r="Q11" s="318"/>
      <c r="R11" s="318"/>
      <c r="S11" s="319"/>
      <c r="T11" s="320" t="s">
        <v>164</v>
      </c>
      <c r="U11" s="321"/>
    </row>
    <row r="12" spans="1:22" ht="22.5" customHeight="1" thickBot="1" x14ac:dyDescent="0.7">
      <c r="A12" s="88"/>
      <c r="B12" s="314"/>
      <c r="C12" s="315"/>
      <c r="D12" s="315"/>
      <c r="E12" s="315"/>
      <c r="F12" s="315"/>
      <c r="G12" s="315"/>
      <c r="H12" s="315"/>
      <c r="I12" s="316"/>
      <c r="K12" s="322" t="s">
        <v>162</v>
      </c>
      <c r="L12" s="323"/>
      <c r="M12" s="323"/>
      <c r="N12" s="323"/>
      <c r="O12" s="323"/>
      <c r="P12" s="323"/>
      <c r="Q12" s="323"/>
      <c r="R12" s="323"/>
      <c r="S12" s="324"/>
      <c r="T12" s="325">
        <v>0.5</v>
      </c>
      <c r="U12" s="326"/>
    </row>
    <row r="13" spans="1:22" ht="22.5" customHeight="1" thickBot="1" x14ac:dyDescent="0.7">
      <c r="A13" s="88">
        <v>5</v>
      </c>
      <c r="B13" s="292" t="s">
        <v>172</v>
      </c>
      <c r="C13" s="293"/>
      <c r="D13" s="293"/>
      <c r="E13" s="293"/>
      <c r="F13" s="293"/>
      <c r="G13" s="293"/>
      <c r="H13" s="293"/>
      <c r="I13" s="294"/>
      <c r="K13" s="295" t="s">
        <v>175</v>
      </c>
      <c r="L13" s="296"/>
      <c r="M13" s="296"/>
      <c r="N13" s="296"/>
      <c r="O13" s="296"/>
      <c r="P13" s="296"/>
      <c r="Q13" s="296"/>
      <c r="R13" s="296"/>
      <c r="S13" s="296"/>
      <c r="T13" s="296"/>
      <c r="U13" s="296"/>
    </row>
    <row r="14" spans="1:22" ht="22.5" customHeight="1" x14ac:dyDescent="0.65">
      <c r="A14" s="88"/>
      <c r="B14" s="297" t="s">
        <v>222</v>
      </c>
      <c r="C14" s="297"/>
      <c r="D14" s="297"/>
      <c r="E14" s="297"/>
      <c r="F14" s="297"/>
      <c r="G14" s="297"/>
      <c r="H14" s="297"/>
      <c r="I14" s="297"/>
      <c r="K14" s="296"/>
      <c r="L14" s="296"/>
      <c r="M14" s="296"/>
      <c r="N14" s="296"/>
      <c r="O14" s="296"/>
      <c r="P14" s="296"/>
      <c r="Q14" s="296"/>
      <c r="R14" s="296"/>
      <c r="S14" s="296"/>
      <c r="T14" s="296"/>
      <c r="U14" s="296"/>
    </row>
    <row r="15" spans="1:22" ht="3.75" customHeight="1" x14ac:dyDescent="0.65">
      <c r="A15" s="88"/>
      <c r="B15" s="298"/>
      <c r="C15" s="298"/>
      <c r="D15" s="298"/>
      <c r="E15" s="298"/>
      <c r="F15" s="298"/>
      <c r="G15" s="298"/>
      <c r="H15" s="298"/>
      <c r="I15" s="298"/>
      <c r="K15" s="300"/>
      <c r="L15" s="300"/>
      <c r="M15" s="300"/>
      <c r="N15" s="300"/>
      <c r="O15" s="300"/>
      <c r="P15" s="300"/>
      <c r="Q15" s="300"/>
      <c r="R15" s="300"/>
      <c r="S15" s="300"/>
      <c r="T15" s="300"/>
      <c r="U15" s="300"/>
    </row>
    <row r="16" spans="1:22" ht="26.25" customHeight="1" x14ac:dyDescent="0.65">
      <c r="A16" s="88">
        <v>5</v>
      </c>
      <c r="B16" s="298"/>
      <c r="C16" s="298"/>
      <c r="D16" s="298"/>
      <c r="E16" s="298"/>
      <c r="F16" s="298"/>
      <c r="G16" s="298"/>
      <c r="H16" s="298"/>
      <c r="I16" s="298"/>
      <c r="K16" s="300"/>
      <c r="L16" s="300"/>
      <c r="M16" s="300"/>
      <c r="N16" s="300"/>
      <c r="O16" s="300"/>
      <c r="P16" s="300"/>
      <c r="Q16" s="300"/>
      <c r="R16" s="300"/>
      <c r="S16" s="300"/>
      <c r="T16" s="300"/>
      <c r="U16" s="300"/>
    </row>
    <row r="17" spans="2:21" ht="19.5" customHeight="1" x14ac:dyDescent="0.5">
      <c r="B17" s="298"/>
      <c r="C17" s="298"/>
      <c r="D17" s="298"/>
      <c r="E17" s="298"/>
      <c r="F17" s="298"/>
      <c r="G17" s="298"/>
      <c r="H17" s="298"/>
      <c r="I17" s="298"/>
      <c r="K17" s="300"/>
      <c r="L17" s="300"/>
      <c r="M17" s="300"/>
      <c r="N17" s="300"/>
      <c r="O17" s="300"/>
      <c r="P17" s="300"/>
      <c r="Q17" s="300"/>
      <c r="R17" s="300"/>
      <c r="S17" s="300"/>
      <c r="T17" s="300"/>
      <c r="U17" s="300"/>
    </row>
    <row r="18" spans="2:21" ht="19.5" customHeight="1" x14ac:dyDescent="0.65">
      <c r="B18" s="298"/>
      <c r="C18" s="298"/>
      <c r="D18" s="298"/>
      <c r="E18" s="298"/>
      <c r="F18" s="298"/>
      <c r="G18" s="298"/>
      <c r="H18" s="298"/>
      <c r="I18" s="298"/>
      <c r="K18" s="92"/>
      <c r="M18" s="300"/>
      <c r="N18" s="300"/>
      <c r="O18" s="300"/>
      <c r="P18" s="93"/>
      <c r="Q18" s="301"/>
      <c r="R18" s="301"/>
      <c r="S18" s="92"/>
      <c r="T18" s="92"/>
      <c r="U18" s="92"/>
    </row>
    <row r="19" spans="2:21" ht="21.75" customHeight="1" thickBot="1" x14ac:dyDescent="0.55000000000000004">
      <c r="B19" s="299"/>
      <c r="C19" s="299"/>
      <c r="D19" s="299"/>
      <c r="E19" s="299"/>
      <c r="F19" s="299"/>
      <c r="G19" s="299"/>
      <c r="H19" s="299"/>
      <c r="I19" s="299"/>
    </row>
    <row r="20" spans="2:21" ht="3.75" customHeight="1" thickBot="1" x14ac:dyDescent="0.55000000000000004"/>
    <row r="21" spans="2:21" ht="35.25" customHeight="1" x14ac:dyDescent="0.5">
      <c r="B21" s="283"/>
      <c r="C21" s="284"/>
      <c r="D21" s="284"/>
      <c r="E21" s="284"/>
      <c r="F21" s="284"/>
      <c r="G21" s="284"/>
      <c r="H21" s="284"/>
      <c r="I21" s="284"/>
      <c r="J21" s="284"/>
      <c r="K21" s="284"/>
      <c r="L21" s="284"/>
      <c r="M21" s="284"/>
      <c r="N21" s="284"/>
      <c r="O21" s="284"/>
      <c r="P21" s="284"/>
      <c r="Q21" s="284"/>
      <c r="R21" s="284"/>
      <c r="S21" s="284"/>
      <c r="T21" s="284"/>
      <c r="U21" s="285"/>
    </row>
    <row r="22" spans="2:21" ht="14.25" customHeight="1" x14ac:dyDescent="0.5">
      <c r="B22" s="286"/>
      <c r="C22" s="287"/>
      <c r="D22" s="287"/>
      <c r="E22" s="287"/>
      <c r="F22" s="287"/>
      <c r="G22" s="287"/>
      <c r="H22" s="287"/>
      <c r="I22" s="287"/>
      <c r="J22" s="287"/>
      <c r="K22" s="287"/>
      <c r="L22" s="287"/>
      <c r="M22" s="287"/>
      <c r="N22" s="287"/>
      <c r="O22" s="287"/>
      <c r="P22" s="287"/>
      <c r="Q22" s="287"/>
      <c r="R22" s="287"/>
      <c r="S22" s="287"/>
      <c r="T22" s="287"/>
      <c r="U22" s="288"/>
    </row>
    <row r="23" spans="2:21" ht="15" customHeight="1" thickBot="1" x14ac:dyDescent="0.55000000000000004">
      <c r="B23" s="289"/>
      <c r="C23" s="290"/>
      <c r="D23" s="290"/>
      <c r="E23" s="290"/>
      <c r="F23" s="290"/>
      <c r="G23" s="290"/>
      <c r="H23" s="290"/>
      <c r="I23" s="290"/>
      <c r="J23" s="290"/>
      <c r="K23" s="290"/>
      <c r="L23" s="290"/>
      <c r="M23" s="290"/>
      <c r="N23" s="290"/>
      <c r="O23" s="290"/>
      <c r="P23" s="290"/>
      <c r="Q23" s="290"/>
      <c r="R23" s="290"/>
      <c r="S23" s="290"/>
      <c r="T23" s="290"/>
      <c r="U23" s="291"/>
    </row>
  </sheetData>
  <mergeCells count="37">
    <mergeCell ref="B4:I4"/>
    <mergeCell ref="K4:S4"/>
    <mergeCell ref="T4:U4"/>
    <mergeCell ref="B1:U1"/>
    <mergeCell ref="B2:I2"/>
    <mergeCell ref="K2:S3"/>
    <mergeCell ref="T2:U3"/>
    <mergeCell ref="B3:I3"/>
    <mergeCell ref="B5:H5"/>
    <mergeCell ref="K5:S5"/>
    <mergeCell ref="T5:U5"/>
    <mergeCell ref="B6:I6"/>
    <mergeCell ref="K6:S6"/>
    <mergeCell ref="T6:U6"/>
    <mergeCell ref="B7:I7"/>
    <mergeCell ref="K7:S7"/>
    <mergeCell ref="T7:U7"/>
    <mergeCell ref="B8:I8"/>
    <mergeCell ref="K8:S9"/>
    <mergeCell ref="T8:U9"/>
    <mergeCell ref="B9:I9"/>
    <mergeCell ref="B10:G10"/>
    <mergeCell ref="H10:I10"/>
    <mergeCell ref="K10:S10"/>
    <mergeCell ref="T10:U10"/>
    <mergeCell ref="B11:I12"/>
    <mergeCell ref="K11:S11"/>
    <mergeCell ref="T11:U11"/>
    <mergeCell ref="K12:S12"/>
    <mergeCell ref="T12:U12"/>
    <mergeCell ref="B21:U23"/>
    <mergeCell ref="B13:I13"/>
    <mergeCell ref="K13:U14"/>
    <mergeCell ref="B14:I19"/>
    <mergeCell ref="K15:U17"/>
    <mergeCell ref="M18:O18"/>
    <mergeCell ref="Q18:R18"/>
  </mergeCells>
  <hyperlinks>
    <hyperlink ref="B3" r:id="rId1" location="'إدخال البيانات'!D2" display="المخصص" xr:uid="{00000000-0004-0000-0000-000000000000}"/>
    <hyperlink ref="H10" location="الإستمارة!Q1" display="الإستمارة وإطبع منها أربعة نسخ" xr:uid="{00000000-0004-0000-0000-000001000000}"/>
    <hyperlink ref="B3:C3" location="'إدخال البيانات'!D2" display="اضغط هنا" xr:uid="{00000000-0004-0000-0000-000002000000}"/>
    <hyperlink ref="B3:I3" location="'إدخال البيانات'!B2" display="تملئ صفحة إدخال البيانات بالمعلومات المطلوبة وبشكل دقيق وصحيح" xr:uid="{00000000-0004-0000-0000-000003000000}"/>
    <hyperlink ref="B4:I4" location="'اختيار المقررات'!E1" display="الانتقال إلى صفحة اختيار المقررات" xr:uid="{00000000-0004-0000-0000-000004000000}"/>
    <hyperlink ref="H10:I10" location="الإستمارة!Q1" display="الإستمارة وإطبع منها أربعة نسخ" xr:uid="{00000000-0004-0000-0000-000005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B74"/>
  <sheetViews>
    <sheetView showGridLines="0" rightToLeft="1" workbookViewId="0">
      <selection activeCell="F1" sqref="F1"/>
    </sheetView>
  </sheetViews>
  <sheetFormatPr defaultColWidth="9" defaultRowHeight="13.8" x14ac:dyDescent="0.25"/>
  <cols>
    <col min="1" max="1" width="13.8984375" style="226" bestFit="1" customWidth="1"/>
    <col min="2" max="2" width="22.3984375" style="226" customWidth="1"/>
    <col min="3" max="3" width="18.8984375" style="226" customWidth="1"/>
    <col min="4" max="4" width="26" style="226" customWidth="1"/>
    <col min="5" max="5" width="20.5" style="226" customWidth="1"/>
    <col min="6" max="6" width="20" style="226" customWidth="1"/>
    <col min="7" max="7" width="11.5" style="226" customWidth="1"/>
    <col min="8" max="8" width="60.5" style="226" customWidth="1"/>
    <col min="9" max="9" width="3" style="226" hidden="1" customWidth="1"/>
    <col min="10" max="10" width="13.5" style="226" hidden="1" customWidth="1"/>
    <col min="11" max="11" width="11" style="226" hidden="1" customWidth="1"/>
    <col min="12" max="12" width="3.3984375" style="226" hidden="1" customWidth="1"/>
    <col min="13" max="13" width="8.5" style="226" hidden="1" customWidth="1"/>
    <col min="14" max="14" width="20" style="227" hidden="1" customWidth="1"/>
    <col min="15" max="15" width="3" style="227" hidden="1" customWidth="1"/>
    <col min="16" max="16" width="13.5" style="226" hidden="1" customWidth="1"/>
    <col min="17" max="18" width="9" style="226" hidden="1" customWidth="1"/>
    <col min="19" max="19" width="3" style="226" hidden="1" customWidth="1"/>
    <col min="20" max="20" width="8.5" style="226" hidden="1" customWidth="1"/>
    <col min="21" max="21" width="1.59765625" style="226" hidden="1" customWidth="1"/>
    <col min="22" max="22" width="3.5" style="226" hidden="1" customWidth="1"/>
    <col min="23" max="23" width="3" style="226" hidden="1" customWidth="1"/>
    <col min="24" max="24" width="9.5" style="226" bestFit="1" customWidth="1"/>
    <col min="25" max="26" width="9" style="226" hidden="1" customWidth="1"/>
    <col min="27" max="27" width="3" style="226" bestFit="1" customWidth="1"/>
    <col min="28" max="28" width="5" style="226" bestFit="1" customWidth="1"/>
    <col min="29" max="29" width="0" style="226" hidden="1" customWidth="1"/>
    <col min="30" max="16384" width="9" style="226"/>
  </cols>
  <sheetData>
    <row r="1" spans="1:28" ht="25.95" customHeight="1" x14ac:dyDescent="0.3">
      <c r="A1" s="369" t="s">
        <v>617</v>
      </c>
      <c r="B1" s="369"/>
      <c r="C1" s="261"/>
      <c r="D1" s="225" t="e">
        <f>VLOOKUP(C1,ورقة2!A2:B1417,2,0)</f>
        <v>#N/A</v>
      </c>
      <c r="F1" s="238" t="e">
        <f>IF(VLOOKUP(C1,ورقة2!A2:AC1417,29,0)="","",VLOOKUP(C1,ورقة2!A2:AC1417,29,0))</f>
        <v>#N/A</v>
      </c>
    </row>
    <row r="2" spans="1:28" ht="23.4" customHeight="1" x14ac:dyDescent="0.25">
      <c r="A2" s="370" t="e">
        <f>IF(F1="","",IF(F1="ضعف الرسوم","ستسدد ضعف الرسوم بناءً على قرار مجلس التعليم العالي رقم268 تاريخ"&amp;2021&amp;"/"&amp;8&amp;"/"&amp;11,""&amp;" "&amp;F1&amp;" "&amp;"وعليك أن تسجل خلال موعد أقصاه نهاية فترة التسجيل في الفصل الأول للعام الدراسي الحالي حيث تم منحك عام إضافي واحد لاتمام دراستك بموجب قرار مجلس التعليم العالي رقم 150 تاريخ "&amp;2022&amp;"/"&amp;3&amp;"/"&amp;27&amp;" "&amp;"وعليه يتم تسديد رسم أي مقرر 35000 ليرة سورية "))</f>
        <v>#N/A</v>
      </c>
      <c r="B2" s="370"/>
      <c r="C2" s="370"/>
      <c r="D2" s="370"/>
      <c r="E2" s="370"/>
      <c r="F2" s="370"/>
    </row>
    <row r="3" spans="1:28" x14ac:dyDescent="0.25">
      <c r="A3" s="370"/>
      <c r="B3" s="370"/>
      <c r="C3" s="370"/>
      <c r="D3" s="370"/>
      <c r="E3" s="370"/>
      <c r="F3" s="370"/>
      <c r="J3" s="226" t="s">
        <v>10</v>
      </c>
      <c r="L3" s="368" t="s">
        <v>155</v>
      </c>
      <c r="M3" s="368"/>
      <c r="N3" s="226"/>
      <c r="O3" s="368"/>
      <c r="P3" s="368"/>
      <c r="S3" s="368" t="s">
        <v>618</v>
      </c>
      <c r="T3" s="368"/>
      <c r="U3" s="368" t="s">
        <v>11</v>
      </c>
      <c r="V3" s="368"/>
      <c r="AA3" s="227"/>
    </row>
    <row r="4" spans="1:28" ht="23.25" customHeight="1" x14ac:dyDescent="0.25">
      <c r="A4" s="368" t="s">
        <v>4190</v>
      </c>
      <c r="B4" s="368"/>
      <c r="C4" s="368"/>
      <c r="D4" s="368"/>
      <c r="E4" s="368"/>
      <c r="F4" s="368"/>
      <c r="I4" s="226">
        <v>1</v>
      </c>
      <c r="J4" s="226" t="s">
        <v>620</v>
      </c>
      <c r="L4" s="228" t="s">
        <v>619</v>
      </c>
      <c r="M4" s="226" t="s">
        <v>135</v>
      </c>
      <c r="N4" s="226"/>
      <c r="S4" s="227" t="s">
        <v>619</v>
      </c>
      <c r="T4" s="226" t="s">
        <v>136</v>
      </c>
      <c r="U4" s="226">
        <v>1</v>
      </c>
      <c r="V4" s="226" t="s">
        <v>114</v>
      </c>
      <c r="W4" s="227"/>
      <c r="AA4" s="227"/>
    </row>
    <row r="5" spans="1:28" s="232" customFormat="1" ht="33.75" customHeight="1" x14ac:dyDescent="0.25">
      <c r="A5" s="229" t="s">
        <v>54</v>
      </c>
      <c r="B5" s="230" t="s">
        <v>624</v>
      </c>
      <c r="C5" s="229" t="s">
        <v>132</v>
      </c>
      <c r="D5" s="231" t="s">
        <v>625</v>
      </c>
      <c r="E5" s="231" t="s">
        <v>59</v>
      </c>
      <c r="F5" s="230" t="s">
        <v>58</v>
      </c>
      <c r="G5" s="230" t="s">
        <v>113</v>
      </c>
      <c r="I5" s="226">
        <v>2</v>
      </c>
      <c r="J5" s="226" t="s">
        <v>622</v>
      </c>
      <c r="L5" s="228" t="s">
        <v>621</v>
      </c>
      <c r="M5" s="226" t="s">
        <v>143</v>
      </c>
      <c r="N5" s="226"/>
      <c r="O5" s="227"/>
      <c r="P5" s="226"/>
      <c r="Q5" s="226"/>
      <c r="R5" s="226"/>
      <c r="S5" s="227" t="s">
        <v>621</v>
      </c>
      <c r="T5" s="226" t="s">
        <v>138</v>
      </c>
      <c r="U5" s="226">
        <v>2</v>
      </c>
      <c r="V5" s="226" t="s">
        <v>115</v>
      </c>
      <c r="W5" s="227"/>
      <c r="X5" s="226"/>
      <c r="Y5" s="226"/>
      <c r="AA5" s="227"/>
      <c r="AB5" s="226"/>
    </row>
    <row r="6" spans="1:28" ht="34.200000000000003" customHeight="1" x14ac:dyDescent="0.25">
      <c r="A6" s="217"/>
      <c r="B6" s="218"/>
      <c r="C6" s="218"/>
      <c r="D6" s="217"/>
      <c r="E6" s="217"/>
      <c r="F6" s="218"/>
      <c r="G6" s="218"/>
      <c r="I6" s="226">
        <v>3</v>
      </c>
      <c r="J6" s="226" t="s">
        <v>668</v>
      </c>
      <c r="L6" s="228" t="s">
        <v>623</v>
      </c>
      <c r="M6" s="226" t="s">
        <v>137</v>
      </c>
      <c r="N6" s="226"/>
      <c r="S6" s="227" t="s">
        <v>626</v>
      </c>
      <c r="T6" s="226" t="s">
        <v>176</v>
      </c>
      <c r="W6" s="227"/>
      <c r="AA6" s="227"/>
    </row>
    <row r="7" spans="1:28" ht="33.75" customHeight="1" x14ac:dyDescent="0.25">
      <c r="A7" s="233" t="s">
        <v>51</v>
      </c>
      <c r="B7" s="229" t="s">
        <v>52</v>
      </c>
      <c r="C7" s="280" t="s">
        <v>139</v>
      </c>
      <c r="D7" s="280" t="s">
        <v>140</v>
      </c>
      <c r="E7" s="280" t="s">
        <v>141</v>
      </c>
      <c r="F7" s="280" t="s">
        <v>142</v>
      </c>
      <c r="I7" s="226">
        <v>4</v>
      </c>
      <c r="J7" s="226" t="s">
        <v>628</v>
      </c>
      <c r="L7" s="228" t="s">
        <v>627</v>
      </c>
      <c r="M7" s="226" t="s">
        <v>144</v>
      </c>
      <c r="N7" s="226"/>
      <c r="S7" s="227"/>
      <c r="T7" s="226" t="s">
        <v>667</v>
      </c>
      <c r="W7" s="227"/>
      <c r="AA7" s="227"/>
    </row>
    <row r="8" spans="1:28" ht="23.25" customHeight="1" x14ac:dyDescent="0.25">
      <c r="A8" s="234" t="e">
        <f>IF(A9&lt;&gt;"",A9,VLOOKUP(C1,ورقة2!$A$2:$AC$1417,3,0))</f>
        <v>#N/A</v>
      </c>
      <c r="B8" s="234" t="e">
        <f>IF(B9&lt;&gt;"",B9,VLOOKUP($C$1,ورقة2!$A$2:$AC$1417,4,0))</f>
        <v>#N/A</v>
      </c>
      <c r="C8" s="281" t="e">
        <f>UPPER(IF(C9&lt;&gt;"",C9,VLOOKUP($C$1,ورقة2!A2:AE3574,18,0)))</f>
        <v>#N/A</v>
      </c>
      <c r="D8" s="281" t="e">
        <f>UPPER(IF(D9&lt;&gt;"",D9,VLOOKUP($C$1,ورقة2!A2:AE3574,19,0)))</f>
        <v>#N/A</v>
      </c>
      <c r="E8" s="281" t="e">
        <f>UPPER(IF(E9&lt;&gt;"",E9,VLOOKUP($C$1,ورقة2!A2:AE3574,20,0)))</f>
        <v>#N/A</v>
      </c>
      <c r="F8" s="282" t="e">
        <f>UPPER(IF(F9&lt;&gt;"",F9,VLOOKUP($C$1,ورقة2!A2:AE3574,21,0)))</f>
        <v>#N/A</v>
      </c>
      <c r="G8" s="232"/>
      <c r="I8" s="226">
        <v>5</v>
      </c>
      <c r="J8" s="226" t="s">
        <v>630</v>
      </c>
      <c r="L8" s="228" t="s">
        <v>629</v>
      </c>
      <c r="M8" s="226" t="s">
        <v>145</v>
      </c>
      <c r="N8" s="226"/>
      <c r="S8" s="227"/>
      <c r="W8" s="227"/>
      <c r="AA8" s="227"/>
    </row>
    <row r="9" spans="1:28" ht="33.75" customHeight="1" x14ac:dyDescent="0.25">
      <c r="A9" s="219"/>
      <c r="B9" s="218"/>
      <c r="C9" s="218"/>
      <c r="D9" s="218"/>
      <c r="E9" s="218"/>
      <c r="F9" s="218"/>
      <c r="H9" s="239" t="s">
        <v>4191</v>
      </c>
      <c r="I9" s="226">
        <v>6</v>
      </c>
      <c r="J9" s="226" t="s">
        <v>631</v>
      </c>
      <c r="L9" s="228" t="s">
        <v>626</v>
      </c>
      <c r="M9" s="226" t="s">
        <v>146</v>
      </c>
      <c r="N9" s="226"/>
      <c r="W9" s="227"/>
      <c r="AA9" s="227"/>
    </row>
    <row r="10" spans="1:28" ht="23.25" customHeight="1" x14ac:dyDescent="0.25">
      <c r="A10" s="229" t="s">
        <v>53</v>
      </c>
      <c r="B10" s="229" t="s">
        <v>6</v>
      </c>
      <c r="C10" s="229" t="s">
        <v>10</v>
      </c>
      <c r="D10" s="235" t="s">
        <v>11</v>
      </c>
      <c r="E10" s="229" t="s">
        <v>55</v>
      </c>
      <c r="F10" s="229" t="s">
        <v>56</v>
      </c>
      <c r="G10" s="229" t="s">
        <v>57</v>
      </c>
      <c r="I10" s="226">
        <v>7</v>
      </c>
      <c r="J10" s="226" t="s">
        <v>633</v>
      </c>
      <c r="L10" s="228" t="s">
        <v>632</v>
      </c>
      <c r="M10" s="226" t="s">
        <v>148</v>
      </c>
      <c r="N10" s="226"/>
      <c r="W10" s="227"/>
      <c r="AA10" s="227"/>
    </row>
    <row r="11" spans="1:28" ht="33.75" customHeight="1" x14ac:dyDescent="0.25">
      <c r="A11" s="236" t="e">
        <f>IF(A12&lt;&gt;"",A12,VLOOKUP($C$1,ورقة2!$A$2:$AC$1417,6,0))</f>
        <v>#N/A</v>
      </c>
      <c r="B11" s="236" t="e">
        <f>IF(B12&lt;&gt;"",B12,VLOOKUP($C$1,ورقة2!$A$2:$AC$1417,6,0))</f>
        <v>#N/A</v>
      </c>
      <c r="C11" s="234" t="e">
        <f>IF(C12&lt;&gt;"",C12,VLOOKUP($C$1,ورقة2!$A$2:$AC$1417,8,0))</f>
        <v>#N/A</v>
      </c>
      <c r="D11" s="234" t="e">
        <f>IF(D12&lt;&gt;"",D12,VLOOKUP($C$1,ورقة2!$A$2:$AC$1417,5,0))</f>
        <v>#N/A</v>
      </c>
      <c r="E11" s="234" t="e">
        <f>IF(E12&lt;&gt;"",E12,VLOOKUP($C$1,ورقة2!$A$2:$AC$1417,10,0))</f>
        <v>#N/A</v>
      </c>
      <c r="F11" s="234" t="e">
        <f>IF(F12&lt;&gt;"",F12,VLOOKUP($C$1,ورقة2!$A$2:$AC$1417,11,0))</f>
        <v>#N/A</v>
      </c>
      <c r="G11" s="234" t="e">
        <f>IF(G12&lt;&gt;"",G12,VLOOKUP($C$1,ورقة2!$A$2:$AC$1417,12,0))</f>
        <v>#N/A</v>
      </c>
      <c r="I11" s="226">
        <v>8</v>
      </c>
      <c r="J11" s="226" t="s">
        <v>635</v>
      </c>
      <c r="L11" s="228" t="s">
        <v>634</v>
      </c>
      <c r="M11" s="226" t="s">
        <v>152</v>
      </c>
      <c r="N11" s="226"/>
      <c r="W11" s="227"/>
      <c r="AA11" s="227"/>
    </row>
    <row r="12" spans="1:28" ht="23.25" customHeight="1" x14ac:dyDescent="0.25">
      <c r="A12" s="220"/>
      <c r="B12" s="218"/>
      <c r="C12" s="218"/>
      <c r="D12" s="218"/>
      <c r="E12" s="218"/>
      <c r="F12" s="218"/>
      <c r="G12" s="218"/>
      <c r="H12" s="226" t="s">
        <v>4191</v>
      </c>
      <c r="I12" s="226">
        <v>9</v>
      </c>
      <c r="J12" s="226" t="s">
        <v>669</v>
      </c>
      <c r="L12" s="228" t="s">
        <v>636</v>
      </c>
      <c r="M12" s="226" t="s">
        <v>153</v>
      </c>
      <c r="N12" s="226"/>
      <c r="O12" s="226"/>
      <c r="AA12" s="227"/>
    </row>
    <row r="13" spans="1:28" ht="33.75" customHeight="1" x14ac:dyDescent="0.25">
      <c r="A13" s="237"/>
      <c r="B13" s="237"/>
      <c r="I13" s="226">
        <v>10</v>
      </c>
      <c r="J13" s="226" t="s">
        <v>670</v>
      </c>
      <c r="L13" s="228" t="s">
        <v>637</v>
      </c>
      <c r="M13" s="226" t="s">
        <v>147</v>
      </c>
      <c r="N13" s="226"/>
      <c r="O13" s="226"/>
      <c r="AA13" s="227"/>
    </row>
    <row r="14" spans="1:28" x14ac:dyDescent="0.25">
      <c r="I14" s="226">
        <v>11</v>
      </c>
      <c r="J14" s="226" t="s">
        <v>671</v>
      </c>
      <c r="L14" s="228" t="s">
        <v>638</v>
      </c>
      <c r="M14" s="226" t="s">
        <v>154</v>
      </c>
      <c r="N14" s="226"/>
      <c r="O14" s="226"/>
      <c r="AA14" s="227"/>
    </row>
    <row r="15" spans="1:28" x14ac:dyDescent="0.25">
      <c r="I15" s="226">
        <v>12</v>
      </c>
      <c r="J15" s="226" t="s">
        <v>672</v>
      </c>
      <c r="L15" s="228" t="s">
        <v>639</v>
      </c>
      <c r="M15" s="226" t="s">
        <v>151</v>
      </c>
      <c r="N15" s="226"/>
      <c r="O15" s="226"/>
      <c r="AA15" s="227"/>
    </row>
    <row r="16" spans="1:28" x14ac:dyDescent="0.25">
      <c r="I16" s="226">
        <v>13</v>
      </c>
      <c r="J16" s="226" t="s">
        <v>673</v>
      </c>
      <c r="L16" s="228" t="s">
        <v>640</v>
      </c>
      <c r="M16" s="226" t="s">
        <v>149</v>
      </c>
      <c r="N16" s="226"/>
      <c r="O16" s="226"/>
      <c r="AA16" s="227"/>
    </row>
    <row r="17" spans="7:27" x14ac:dyDescent="0.25">
      <c r="I17" s="226">
        <v>14</v>
      </c>
      <c r="J17" s="226" t="s">
        <v>674</v>
      </c>
      <c r="L17" s="228" t="s">
        <v>641</v>
      </c>
      <c r="M17" s="226" t="s">
        <v>150</v>
      </c>
      <c r="N17" s="226"/>
      <c r="O17" s="226"/>
      <c r="AA17" s="227"/>
    </row>
    <row r="18" spans="7:27" x14ac:dyDescent="0.25">
      <c r="I18" s="226">
        <v>15</v>
      </c>
      <c r="J18" s="226" t="s">
        <v>675</v>
      </c>
      <c r="L18" s="228" t="s">
        <v>642</v>
      </c>
      <c r="M18" s="226" t="s">
        <v>643</v>
      </c>
      <c r="AA18" s="227"/>
    </row>
    <row r="19" spans="7:27" x14ac:dyDescent="0.25">
      <c r="I19" s="226">
        <v>16</v>
      </c>
      <c r="J19" s="226" t="s">
        <v>676</v>
      </c>
      <c r="L19" s="228" t="s">
        <v>644</v>
      </c>
      <c r="M19" s="226" t="s">
        <v>645</v>
      </c>
      <c r="AA19" s="227"/>
    </row>
    <row r="20" spans="7:27" x14ac:dyDescent="0.25">
      <c r="I20" s="226">
        <v>17</v>
      </c>
      <c r="J20" s="226" t="s">
        <v>677</v>
      </c>
      <c r="AA20" s="227"/>
    </row>
    <row r="21" spans="7:27" x14ac:dyDescent="0.25">
      <c r="G21" s="238" t="s">
        <v>114</v>
      </c>
      <c r="AA21" s="227"/>
    </row>
    <row r="22" spans="7:27" x14ac:dyDescent="0.25">
      <c r="G22" s="238" t="s">
        <v>115</v>
      </c>
      <c r="AA22" s="227"/>
    </row>
    <row r="23" spans="7:27" x14ac:dyDescent="0.25">
      <c r="AA23" s="227"/>
    </row>
    <row r="24" spans="7:27" x14ac:dyDescent="0.25">
      <c r="AA24" s="227"/>
    </row>
    <row r="25" spans="7:27" x14ac:dyDescent="0.25">
      <c r="AA25" s="227"/>
    </row>
    <row r="26" spans="7:27" x14ac:dyDescent="0.25">
      <c r="AA26" s="227"/>
    </row>
    <row r="27" spans="7:27" x14ac:dyDescent="0.25">
      <c r="AA27" s="227"/>
    </row>
    <row r="28" spans="7:27" x14ac:dyDescent="0.25">
      <c r="AA28" s="227"/>
    </row>
    <row r="29" spans="7:27" x14ac:dyDescent="0.25">
      <c r="AA29" s="227"/>
    </row>
    <row r="30" spans="7:27" x14ac:dyDescent="0.25">
      <c r="AA30" s="227"/>
    </row>
    <row r="31" spans="7:27" x14ac:dyDescent="0.25">
      <c r="AA31" s="227"/>
    </row>
    <row r="32" spans="7:27" x14ac:dyDescent="0.25">
      <c r="AA32" s="227"/>
    </row>
    <row r="33" spans="27:27" x14ac:dyDescent="0.25">
      <c r="AA33" s="227"/>
    </row>
    <row r="34" spans="27:27" x14ac:dyDescent="0.25">
      <c r="AA34" s="227"/>
    </row>
    <row r="35" spans="27:27" x14ac:dyDescent="0.25">
      <c r="AA35" s="227"/>
    </row>
    <row r="36" spans="27:27" x14ac:dyDescent="0.25">
      <c r="AA36" s="227"/>
    </row>
    <row r="37" spans="27:27" x14ac:dyDescent="0.25">
      <c r="AA37" s="227"/>
    </row>
    <row r="38" spans="27:27" x14ac:dyDescent="0.25">
      <c r="AA38" s="227"/>
    </row>
    <row r="39" spans="27:27" x14ac:dyDescent="0.25">
      <c r="AA39" s="227"/>
    </row>
    <row r="40" spans="27:27" x14ac:dyDescent="0.25">
      <c r="AA40" s="227"/>
    </row>
    <row r="41" spans="27:27" x14ac:dyDescent="0.25">
      <c r="AA41" s="227"/>
    </row>
    <row r="42" spans="27:27" x14ac:dyDescent="0.25">
      <c r="AA42" s="227"/>
    </row>
    <row r="43" spans="27:27" x14ac:dyDescent="0.25">
      <c r="AA43" s="227"/>
    </row>
    <row r="44" spans="27:27" x14ac:dyDescent="0.25">
      <c r="AA44" s="227"/>
    </row>
    <row r="45" spans="27:27" x14ac:dyDescent="0.25">
      <c r="AA45" s="227"/>
    </row>
    <row r="46" spans="27:27" x14ac:dyDescent="0.25">
      <c r="AA46" s="227"/>
    </row>
    <row r="47" spans="27:27" x14ac:dyDescent="0.25">
      <c r="AA47" s="227"/>
    </row>
    <row r="48" spans="27:27" x14ac:dyDescent="0.25">
      <c r="AA48" s="227"/>
    </row>
    <row r="49" spans="27:27" x14ac:dyDescent="0.25">
      <c r="AA49" s="227"/>
    </row>
    <row r="50" spans="27:27" x14ac:dyDescent="0.25">
      <c r="AA50" s="227"/>
    </row>
    <row r="51" spans="27:27" x14ac:dyDescent="0.25">
      <c r="AA51" s="227"/>
    </row>
    <row r="52" spans="27:27" x14ac:dyDescent="0.25">
      <c r="AA52" s="227"/>
    </row>
    <row r="53" spans="27:27" x14ac:dyDescent="0.25">
      <c r="AA53" s="227"/>
    </row>
    <row r="54" spans="27:27" x14ac:dyDescent="0.25">
      <c r="AA54" s="227"/>
    </row>
    <row r="55" spans="27:27" x14ac:dyDescent="0.25">
      <c r="AA55" s="227"/>
    </row>
    <row r="56" spans="27:27" x14ac:dyDescent="0.25">
      <c r="AA56" s="227"/>
    </row>
    <row r="57" spans="27:27" x14ac:dyDescent="0.25">
      <c r="AA57" s="227"/>
    </row>
    <row r="58" spans="27:27" x14ac:dyDescent="0.25">
      <c r="AA58" s="227"/>
    </row>
    <row r="59" spans="27:27" x14ac:dyDescent="0.25">
      <c r="AA59" s="227"/>
    </row>
    <row r="60" spans="27:27" x14ac:dyDescent="0.25">
      <c r="AA60" s="227"/>
    </row>
    <row r="61" spans="27:27" x14ac:dyDescent="0.25">
      <c r="AA61" s="227"/>
    </row>
    <row r="62" spans="27:27" x14ac:dyDescent="0.25">
      <c r="AA62" s="227"/>
    </row>
    <row r="63" spans="27:27" x14ac:dyDescent="0.25">
      <c r="AA63" s="227"/>
    </row>
    <row r="64" spans="27:27" x14ac:dyDescent="0.25">
      <c r="AA64" s="227"/>
    </row>
    <row r="65" spans="27:27" x14ac:dyDescent="0.25">
      <c r="AA65" s="227"/>
    </row>
    <row r="66" spans="27:27" x14ac:dyDescent="0.25">
      <c r="AA66" s="227"/>
    </row>
    <row r="67" spans="27:27" x14ac:dyDescent="0.25">
      <c r="AA67" s="227"/>
    </row>
    <row r="68" spans="27:27" x14ac:dyDescent="0.25">
      <c r="AA68" s="227"/>
    </row>
    <row r="69" spans="27:27" x14ac:dyDescent="0.25">
      <c r="AA69" s="227"/>
    </row>
    <row r="70" spans="27:27" x14ac:dyDescent="0.25">
      <c r="AA70" s="227"/>
    </row>
    <row r="71" spans="27:27" x14ac:dyDescent="0.25">
      <c r="AA71" s="227"/>
    </row>
    <row r="72" spans="27:27" x14ac:dyDescent="0.25">
      <c r="AA72" s="227"/>
    </row>
    <row r="73" spans="27:27" x14ac:dyDescent="0.25">
      <c r="AA73" s="227"/>
    </row>
    <row r="74" spans="27:27" x14ac:dyDescent="0.25">
      <c r="AA74" s="227"/>
    </row>
  </sheetData>
  <sheetProtection selectLockedCells="1"/>
  <mergeCells count="7">
    <mergeCell ref="A4:F4"/>
    <mergeCell ref="U3:V3"/>
    <mergeCell ref="A1:B1"/>
    <mergeCell ref="L3:M3"/>
    <mergeCell ref="O3:P3"/>
    <mergeCell ref="S3:T3"/>
    <mergeCell ref="A2:F3"/>
  </mergeCells>
  <conditionalFormatting sqref="C1">
    <cfRule type="duplicateValues" dxfId="31" priority="1"/>
  </conditionalFormatting>
  <conditionalFormatting sqref="J4:J20">
    <cfRule type="duplicateValues" dxfId="30" priority="17"/>
  </conditionalFormatting>
  <dataValidations count="12">
    <dataValidation type="custom" allowBlank="1" showInputMessage="1" showErrorMessage="1" errorTitle="خطأ" error="الرقم الوطني خطأ في حال لم تكن تحمل الجنسية السورية أو الفلسطينية السورية عليك إدخال رقم جواز السفر أو رقمك القومي في الحقل المخصص" promptTitle="الرقم الوطني" prompt="يجب أن تدخل الرقم الوطني من اليسار إلى اليمين_x000a_في حال لم تكن تحمل الجنسية السورية عليك إدخال رقم جواز سفرك أو رقمك القومي" sqref="A6" xr:uid="{00000000-0002-0000-0100-000000000000}">
      <formula1>AND(OR(LEFT(A6,1)="0",LEFT(A6,1)="1",LEFT(A6,1)="9"),LEFT(A6,2)&lt;&gt;"00",LEN(A6)=11)</formula1>
    </dataValidation>
    <dataValidation type="custom" allowBlank="1" showInputMessage="1" showErrorMessage="1" errorTitle="خطأ" error="رقم الموبايل غير صحيح" sqref="E6" xr:uid="{00000000-0002-0000-0100-000001000000}">
      <formula1>AND(LEFT(E6,2)="09",LEN(E6)=10)</formula1>
    </dataValidation>
    <dataValidation type="date" allowBlank="1" showInputMessage="1" showErrorMessage="1" promptTitle="يجب أن يكون التاريخ " prompt="يوم / شهر / سنة" sqref="A12" xr:uid="{00000000-0002-0000-0100-000002000000}">
      <formula1>18264</formula1>
      <formula2>37986</formula2>
    </dataValidation>
    <dataValidation allowBlank="1" showInputMessage="1" showErrorMessage="1" promptTitle="اسم الأب باللغة الانكليزية" prompt="يجب أن يكون صحيح لأن سيتم إعتماده في جميع الوثائق الجامعية" sqref="D9" xr:uid="{00000000-0002-0000-0100-000003000000}"/>
    <dataValidation allowBlank="1" showInputMessage="1" showErrorMessage="1" promptTitle="اسم الأم باللغة الانكليزية" prompt="يجب أن يكون صحيح لأن سيتم إعتماده في جميع الوثائق الجامعية" sqref="E9" xr:uid="{00000000-0002-0000-0100-000004000000}"/>
    <dataValidation allowBlank="1" showInputMessage="1" showErrorMessage="1" promptTitle="مكان الميلاد باللغة الانكليزية" prompt="يجب أن يكون صحيح لأن سيتم إعتماده في جميع الوثائق الجامعية" sqref="F9" xr:uid="{00000000-0002-0000-0100-000005000000}"/>
    <dataValidation type="whole" allowBlank="1" showInputMessage="1" showErrorMessage="1" sqref="F12" xr:uid="{00000000-0002-0000-0100-000006000000}">
      <formula1>1950</formula1>
      <formula2>2021</formula2>
    </dataValidation>
    <dataValidation type="list" allowBlank="1" showInputMessage="1" showErrorMessage="1" sqref="C12" xr:uid="{00000000-0002-0000-0100-000007000000}">
      <formula1>$J$4:$J$20</formula1>
    </dataValidation>
    <dataValidation type="list" allowBlank="1" showInputMessage="1" showErrorMessage="1" sqref="G12" xr:uid="{00000000-0002-0000-0100-000008000000}">
      <formula1>$M$4:$M$18</formula1>
    </dataValidation>
    <dataValidation type="list" allowBlank="1" showInputMessage="1" showErrorMessage="1" sqref="D12" xr:uid="{00000000-0002-0000-0100-000009000000}">
      <formula1>$V$4:$V$5</formula1>
    </dataValidation>
    <dataValidation type="custom" allowBlank="1" showInputMessage="1" showErrorMessage="1" errorTitle="خطأ" error="رقم الهاتف غير صحيح" sqref="D6" xr:uid="{00000000-0002-0000-0100-00000A000000}">
      <formula1>AND(LEFT(D6,1)="0",AND(LEN(D6)&gt;8,LEN(D6)&lt;12))</formula1>
    </dataValidation>
    <dataValidation type="list" allowBlank="1" showInputMessage="1" showErrorMessage="1" sqref="E12" xr:uid="{00000000-0002-0000-0100-00000B000000}">
      <formula1>$T$4:$T$7</formula1>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4" id="{9354D8A1-7A00-4DB3-BB9C-8E913F9A2A1B}">
            <xm:f>'اختيار المقررات'!$E$2="مستنفذ"</xm:f>
            <x14:dxf>
              <font>
                <color theme="0"/>
              </font>
              <fill>
                <patternFill patternType="solid">
                  <bgColor rgb="FFFF0000"/>
                </patternFill>
              </fill>
              <border>
                <left/>
                <right/>
                <top/>
                <bottom/>
                <vertical/>
                <horizontal/>
              </border>
            </x14:dxf>
          </x14:cfRule>
          <xm:sqref>A2</xm:sqref>
        </x14:conditionalFormatting>
        <x14:conditionalFormatting xmlns:xm="http://schemas.microsoft.com/office/excel/2006/main">
          <x14:cfRule type="expression" priority="13" id="{76F7DA08-646B-478B-BD9A-34088B939B5A}">
            <xm:f>'اختيار المقررات'!$E$2="مستنفذ"</xm:f>
            <x14:dxf>
              <font>
                <color theme="0"/>
              </font>
              <fill>
                <patternFill patternType="none">
                  <bgColor auto="1"/>
                </patternFill>
              </fill>
              <border>
                <left/>
                <right/>
                <top/>
                <bottom/>
                <vertical/>
                <horizontal/>
              </border>
            </x14:dxf>
          </x14:cfRule>
          <xm:sqref>A4:F13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ورقة4"/>
  <dimension ref="A1:BE57"/>
  <sheetViews>
    <sheetView showGridLines="0" rightToLeft="1" topLeftCell="B1" workbookViewId="0">
      <selection activeCell="F5" sqref="F5:N5"/>
    </sheetView>
  </sheetViews>
  <sheetFormatPr defaultColWidth="0" defaultRowHeight="14.25" customHeight="1" x14ac:dyDescent="0.25"/>
  <cols>
    <col min="1" max="1" width="5.3984375" style="1" hidden="1" customWidth="1"/>
    <col min="2" max="3" width="5.5" style="1" customWidth="1"/>
    <col min="4" max="4" width="6.5" style="1" customWidth="1"/>
    <col min="5" max="5" width="5" style="1" customWidth="1"/>
    <col min="6" max="6" width="3.5" style="1" customWidth="1"/>
    <col min="7" max="7" width="8.5" style="1" customWidth="1"/>
    <col min="8" max="9" width="3.5" style="1" customWidth="1"/>
    <col min="10" max="10" width="5" style="1" customWidth="1"/>
    <col min="11" max="11" width="5.59765625" style="1" hidden="1" customWidth="1"/>
    <col min="12" max="12" width="5.5" style="1" customWidth="1"/>
    <col min="13" max="14" width="9.5" style="1" customWidth="1"/>
    <col min="15" max="15" width="7.5" style="1" customWidth="1"/>
    <col min="16" max="17" width="3.5" style="1" customWidth="1"/>
    <col min="18" max="18" width="5.3984375" style="1" customWidth="1"/>
    <col min="19" max="19" width="5.3984375" style="1" hidden="1" customWidth="1"/>
    <col min="20" max="21" width="5.5" style="1" customWidth="1"/>
    <col min="22" max="22" width="5.5" style="1" bestFit="1" customWidth="1"/>
    <col min="23" max="23" width="17.5" style="1" customWidth="1"/>
    <col min="24" max="24" width="3.5" style="1" customWidth="1"/>
    <col min="25" max="25" width="5.8984375" style="1" customWidth="1"/>
    <col min="26" max="26" width="5.3984375" style="1" bestFit="1" customWidth="1"/>
    <col min="27" max="27" width="5.59765625" style="1" hidden="1" customWidth="1"/>
    <col min="28" max="28" width="5.5" style="1" customWidth="1"/>
    <col min="29" max="29" width="10" style="1" customWidth="1"/>
    <col min="30" max="30" width="15" style="1" customWidth="1"/>
    <col min="31" max="31" width="2.5" style="1" bestFit="1" customWidth="1"/>
    <col min="32" max="33" width="3.5" style="1" customWidth="1"/>
    <col min="34" max="34" width="5" style="1" bestFit="1" customWidth="1"/>
    <col min="35" max="35" width="3.8984375" style="1" customWidth="1"/>
    <col min="36" max="36" width="10.3984375" style="1" customWidth="1"/>
    <col min="37" max="37" width="2" style="1" bestFit="1" customWidth="1"/>
    <col min="38" max="38" width="2.09765625" style="1" hidden="1" customWidth="1"/>
    <col min="39" max="39" width="3" style="1" hidden="1" customWidth="1"/>
    <col min="40" max="40" width="11.3984375" style="1" hidden="1" customWidth="1"/>
    <col min="41" max="41" width="43" style="1" hidden="1" customWidth="1"/>
    <col min="42" max="46" width="9" style="1" hidden="1" customWidth="1"/>
    <col min="47" max="47" width="3.3984375" style="94" hidden="1" customWidth="1"/>
    <col min="48" max="48" width="3.09765625" hidden="1" customWidth="1"/>
    <col min="49" max="49" width="30.59765625" hidden="1" customWidth="1"/>
    <col min="50" max="50" width="2.09765625" style="94" hidden="1" customWidth="1"/>
    <col min="51" max="54" width="9" style="94" hidden="1" customWidth="1"/>
    <col min="55" max="55" width="3.59765625" style="1" hidden="1" customWidth="1"/>
    <col min="56" max="16384" width="9" style="1" hidden="1"/>
  </cols>
  <sheetData>
    <row r="1" spans="1:57" s="58" customFormat="1" ht="21" customHeight="1" thickBot="1" x14ac:dyDescent="0.3">
      <c r="B1" s="190"/>
      <c r="C1" s="381" t="s">
        <v>2</v>
      </c>
      <c r="D1" s="381"/>
      <c r="E1" s="383">
        <f>'إدخال البيانات'!C1</f>
        <v>0</v>
      </c>
      <c r="F1" s="384"/>
      <c r="G1" s="384"/>
      <c r="H1" s="381" t="s">
        <v>3</v>
      </c>
      <c r="I1" s="381"/>
      <c r="J1" s="381"/>
      <c r="K1" s="191"/>
      <c r="L1" s="375" t="str">
        <f>IFERROR(VLOOKUP($E$1,ورقة2!$A$2:$U$1417,2,0),"")</f>
        <v/>
      </c>
      <c r="M1" s="375"/>
      <c r="N1" s="375"/>
      <c r="O1" s="376" t="s">
        <v>4</v>
      </c>
      <c r="P1" s="376"/>
      <c r="Q1" s="375" t="str">
        <f>IFERROR(IF('إدخال البيانات'!A13&lt;&gt;"",'إدخال البيانات'!A13,VLOOKUP($E$1,ورقة2!$A$2:$U$1417,3,0)),"")</f>
        <v/>
      </c>
      <c r="R1" s="375"/>
      <c r="S1" s="375"/>
      <c r="T1" s="375"/>
      <c r="U1" s="376" t="s">
        <v>5</v>
      </c>
      <c r="V1" s="376"/>
      <c r="W1" s="192" t="str">
        <f>IFERROR(IF('إدخال البيانات'!B13&lt;&gt;"",'إدخال البيانات'!B13,VLOOKUP($E$1,ورقة2!A2:V1417,4,0)),"")</f>
        <v/>
      </c>
      <c r="X1" s="376" t="s">
        <v>53</v>
      </c>
      <c r="Y1" s="376"/>
      <c r="Z1" s="376"/>
      <c r="AA1" s="194"/>
      <c r="AB1" s="379" t="e">
        <f>'إدخال البيانات'!A11</f>
        <v>#N/A</v>
      </c>
      <c r="AC1" s="379"/>
      <c r="AD1" s="193" t="s">
        <v>6</v>
      </c>
      <c r="AE1" s="375" t="e">
        <f>'إدخال البيانات'!B11</f>
        <v>#N/A</v>
      </c>
      <c r="AF1" s="375"/>
      <c r="AG1" s="375"/>
      <c r="AH1" s="377"/>
      <c r="AI1" s="377"/>
      <c r="AJ1" s="137"/>
      <c r="AK1" s="137"/>
      <c r="AL1" s="64"/>
      <c r="AO1" s="58" t="s">
        <v>118</v>
      </c>
      <c r="AV1"/>
      <c r="AW1"/>
      <c r="AX1" s="81"/>
      <c r="AY1" s="81"/>
      <c r="AZ1" s="81"/>
      <c r="BA1" s="81"/>
      <c r="BB1" s="81"/>
      <c r="BC1" s="81"/>
    </row>
    <row r="2" spans="1:57" s="64" customFormat="1" ht="21" customHeight="1" thickTop="1" x14ac:dyDescent="0.25">
      <c r="B2" s="190"/>
      <c r="C2" s="381" t="s">
        <v>9</v>
      </c>
      <c r="D2" s="381"/>
      <c r="E2" s="375" t="e">
        <f>VLOOKUP($E$1,ورقة2!A2:V1417,9,0)</f>
        <v>#N/A</v>
      </c>
      <c r="F2" s="375"/>
      <c r="G2" s="375"/>
      <c r="H2" s="375" t="e">
        <f>'إدخال البيانات'!F8</f>
        <v>#N/A</v>
      </c>
      <c r="I2" s="375"/>
      <c r="J2" s="375"/>
      <c r="K2" s="375"/>
      <c r="L2" s="375"/>
      <c r="M2" s="375"/>
      <c r="N2" s="375"/>
      <c r="O2" s="376" t="s">
        <v>128</v>
      </c>
      <c r="P2" s="376"/>
      <c r="Q2" s="375" t="e">
        <f>'إدخال البيانات'!E8</f>
        <v>#N/A</v>
      </c>
      <c r="R2" s="375"/>
      <c r="S2" s="375"/>
      <c r="T2" s="375"/>
      <c r="U2" s="376" t="s">
        <v>129</v>
      </c>
      <c r="V2" s="376"/>
      <c r="W2" s="192" t="e">
        <f>'إدخال البيانات'!D8</f>
        <v>#N/A</v>
      </c>
      <c r="X2" s="376" t="s">
        <v>130</v>
      </c>
      <c r="Y2" s="376"/>
      <c r="Z2" s="376"/>
      <c r="AA2" s="195"/>
      <c r="AB2" s="379" t="e">
        <f>'إدخال البيانات'!C8</f>
        <v>#N/A</v>
      </c>
      <c r="AC2" s="379"/>
      <c r="AD2" s="193" t="s">
        <v>131</v>
      </c>
      <c r="AE2" s="380"/>
      <c r="AF2" s="380"/>
      <c r="AG2" s="380"/>
      <c r="AH2" s="377"/>
      <c r="AI2" s="377"/>
      <c r="AJ2" s="137"/>
      <c r="AK2" s="137"/>
      <c r="AO2" s="64" t="s">
        <v>119</v>
      </c>
      <c r="AV2"/>
      <c r="AW2"/>
      <c r="AX2" s="81"/>
      <c r="AY2" s="81"/>
      <c r="AZ2" s="81"/>
      <c r="BA2" s="81"/>
      <c r="BB2" s="81"/>
      <c r="BC2" s="81"/>
    </row>
    <row r="3" spans="1:57" s="64" customFormat="1" ht="21" customHeight="1" x14ac:dyDescent="0.25">
      <c r="B3" s="381" t="s">
        <v>11</v>
      </c>
      <c r="C3" s="381"/>
      <c r="D3" s="381"/>
      <c r="E3" s="372" t="e">
        <f>'إدخال البيانات'!D11</f>
        <v>#N/A</v>
      </c>
      <c r="F3" s="372"/>
      <c r="G3" s="372"/>
      <c r="H3" s="381" t="s">
        <v>10</v>
      </c>
      <c r="I3" s="381"/>
      <c r="J3" s="381"/>
      <c r="K3" s="197"/>
      <c r="L3" s="375" t="e">
        <f>'إدخال البيانات'!C11</f>
        <v>#N/A</v>
      </c>
      <c r="M3" s="375"/>
      <c r="N3" s="375"/>
      <c r="O3" s="376" t="s">
        <v>54</v>
      </c>
      <c r="P3" s="376"/>
      <c r="Q3" s="375" t="e">
        <f>IF(OR(L3='إدخال البيانات'!J4,'اختيار المقررات'!L3='إدخال البيانات'!J5),'إدخال البيانات'!A6,'إدخال البيانات'!B6)</f>
        <v>#N/A</v>
      </c>
      <c r="R3" s="375"/>
      <c r="S3" s="375"/>
      <c r="T3" s="375"/>
      <c r="U3" s="376" t="s">
        <v>16</v>
      </c>
      <c r="V3" s="376"/>
      <c r="W3" s="196" t="str">
        <f>IFERROR(IF(L3&lt;&gt;'إدخال البيانات'!J4,'إدخال البيانات'!M19,VLOOKUP(LEFT('إدخال البيانات'!A6,2),'إدخال البيانات'!L4:M17,2,0)),"")</f>
        <v/>
      </c>
      <c r="X3" s="376" t="s">
        <v>132</v>
      </c>
      <c r="Y3" s="376"/>
      <c r="Z3" s="376"/>
      <c r="AA3" s="198"/>
      <c r="AB3" s="374" t="e">
        <f>IF(L3&lt;&gt;'إدخال البيانات'!J4,"غير سوري",'إدخال البيانات'!C6)</f>
        <v>#N/A</v>
      </c>
      <c r="AC3" s="374"/>
      <c r="AD3" s="193" t="s">
        <v>113</v>
      </c>
      <c r="AE3" s="372" t="e">
        <f>IF(AND(OR(L3="العربية السورية",L3="الفلسطينية السورية"),E3="ذكر"),'إدخال البيانات'!G6,"لايوجد")</f>
        <v>#N/A</v>
      </c>
      <c r="AF3" s="372"/>
      <c r="AG3" s="372"/>
      <c r="AH3" s="378"/>
      <c r="AI3" s="378"/>
      <c r="AJ3" s="137"/>
      <c r="AK3" s="137"/>
      <c r="AO3" s="64" t="s">
        <v>47</v>
      </c>
      <c r="AV3"/>
      <c r="AW3"/>
      <c r="AX3" s="81"/>
      <c r="AY3" s="81"/>
      <c r="AZ3" s="81"/>
      <c r="BA3" s="81"/>
      <c r="BB3" s="81"/>
      <c r="BC3" s="81"/>
    </row>
    <row r="4" spans="1:57" s="64" customFormat="1" ht="21" customHeight="1" thickBot="1" x14ac:dyDescent="0.3">
      <c r="B4" s="190"/>
      <c r="C4" s="381" t="s">
        <v>12</v>
      </c>
      <c r="D4" s="381"/>
      <c r="E4" s="372" t="e">
        <f>'إدخال البيانات'!E11</f>
        <v>#N/A</v>
      </c>
      <c r="F4" s="372"/>
      <c r="G4" s="372"/>
      <c r="H4" s="381" t="s">
        <v>13</v>
      </c>
      <c r="I4" s="381"/>
      <c r="J4" s="381"/>
      <c r="K4" s="199"/>
      <c r="L4" s="375" t="e">
        <f>'إدخال البيانات'!F11</f>
        <v>#N/A</v>
      </c>
      <c r="M4" s="375"/>
      <c r="N4" s="375"/>
      <c r="O4" s="376" t="s">
        <v>14</v>
      </c>
      <c r="P4" s="376"/>
      <c r="Q4" s="375" t="e">
        <f>'إدخال البيانات'!G11</f>
        <v>#N/A</v>
      </c>
      <c r="R4" s="375"/>
      <c r="S4" s="375"/>
      <c r="T4" s="375"/>
      <c r="U4" s="376" t="s">
        <v>111</v>
      </c>
      <c r="V4" s="376"/>
      <c r="W4" s="200">
        <f>'إدخال البيانات'!E6</f>
        <v>0</v>
      </c>
      <c r="X4" s="376" t="s">
        <v>112</v>
      </c>
      <c r="Y4" s="376"/>
      <c r="Z4" s="376"/>
      <c r="AA4" s="198"/>
      <c r="AB4" s="373">
        <f>'إدخال البيانات'!D6</f>
        <v>0</v>
      </c>
      <c r="AC4" s="374"/>
      <c r="AD4" s="193" t="s">
        <v>58</v>
      </c>
      <c r="AE4" s="372">
        <f>'إدخال البيانات'!F6</f>
        <v>0</v>
      </c>
      <c r="AF4" s="372"/>
      <c r="AG4" s="372"/>
      <c r="AH4" s="372"/>
      <c r="AI4" s="372"/>
      <c r="AJ4" s="137"/>
      <c r="AK4" s="137">
        <f>الإستمارة!AJ1</f>
        <v>0</v>
      </c>
      <c r="AM4" s="58"/>
      <c r="AO4" s="42" t="s">
        <v>60</v>
      </c>
      <c r="AV4"/>
      <c r="AW4"/>
      <c r="AX4" s="81"/>
      <c r="AY4" s="81"/>
      <c r="AZ4" s="81"/>
      <c r="BA4" s="81"/>
      <c r="BB4" s="81"/>
      <c r="BC4" s="81" t="s">
        <v>133</v>
      </c>
    </row>
    <row r="5" spans="1:57" s="64" customFormat="1" ht="21" customHeight="1" thickTop="1" x14ac:dyDescent="0.25">
      <c r="B5" s="198"/>
      <c r="C5" s="415" t="s">
        <v>117</v>
      </c>
      <c r="D5" s="415"/>
      <c r="E5" s="415"/>
      <c r="F5" s="405"/>
      <c r="G5" s="405"/>
      <c r="H5" s="405"/>
      <c r="I5" s="405"/>
      <c r="J5" s="405"/>
      <c r="K5" s="405"/>
      <c r="L5" s="405"/>
      <c r="M5" s="405"/>
      <c r="N5" s="405"/>
      <c r="O5" s="376" t="s">
        <v>646</v>
      </c>
      <c r="P5" s="376"/>
      <c r="Q5" s="375" t="e">
        <f>VLOOKUP(E1,ورقة2!A2:P1417,14,0)</f>
        <v>#N/A</v>
      </c>
      <c r="R5" s="375"/>
      <c r="S5" s="375"/>
      <c r="T5" s="375"/>
      <c r="U5" s="376" t="s">
        <v>0</v>
      </c>
      <c r="V5" s="376"/>
      <c r="W5" s="222" t="e">
        <f>VLOOKUP(E1,ورقة2!A2:P1417,15,0)</f>
        <v>#N/A</v>
      </c>
      <c r="X5" s="376" t="s">
        <v>647</v>
      </c>
      <c r="Y5" s="376"/>
      <c r="Z5" s="376"/>
      <c r="AA5" s="198"/>
      <c r="AB5" s="382" t="e">
        <f>VLOOKUP(E1,ورقة2!A2:P1417,16,0)</f>
        <v>#N/A</v>
      </c>
      <c r="AC5" s="382"/>
      <c r="AD5" s="201"/>
      <c r="AE5" s="202"/>
      <c r="AF5" s="202"/>
      <c r="AG5" s="202"/>
      <c r="AH5" s="201"/>
      <c r="AI5" s="201"/>
      <c r="AJ5" s="137"/>
      <c r="AK5" s="137"/>
      <c r="AL5" s="140"/>
      <c r="AO5" s="64" t="s">
        <v>531</v>
      </c>
      <c r="AU5" s="64">
        <v>1</v>
      </c>
      <c r="AV5" s="118">
        <v>103</v>
      </c>
      <c r="AW5" s="119" t="s">
        <v>177</v>
      </c>
      <c r="AX5" s="120">
        <f>H8</f>
        <v>0</v>
      </c>
      <c r="AY5" s="120" t="e">
        <f>IF(VLOOKUP($E$1,ورقة4!$A$2:$AW$1417,MATCH(AV5,ورقة4!$A$2:$AW$2,0),0)="","",VLOOKUP($E$1,ورقة4!$A$2:$AW$1417,MATCH(AV5,ورقة4!$A$2:$AW$2,0),0))</f>
        <v>#N/A</v>
      </c>
      <c r="AZ5" s="82"/>
      <c r="BA5" s="48"/>
      <c r="BC5" s="64" t="s">
        <v>134</v>
      </c>
      <c r="BE5" s="48"/>
    </row>
    <row r="6" spans="1:57" ht="43.5" customHeight="1" thickBot="1" x14ac:dyDescent="0.3">
      <c r="A6"/>
      <c r="B6" s="407" t="e">
        <f>IF(E2="مستنفذ","استنفذت فرص التسجيل في برنامج رياض الأطفال بسبب رسوبك لمدة ثلاث سنوات متتالية","مقررات السنة الأولى")</f>
        <v>#N/A</v>
      </c>
      <c r="C6" s="407"/>
      <c r="D6" s="407"/>
      <c r="E6" s="407"/>
      <c r="F6" s="407"/>
      <c r="G6" s="407"/>
      <c r="H6" s="407"/>
      <c r="I6" s="407"/>
      <c r="J6" s="407"/>
      <c r="K6" s="407"/>
      <c r="L6" s="407"/>
      <c r="M6" s="407"/>
      <c r="N6" s="407"/>
      <c r="O6" s="407"/>
      <c r="P6" s="407"/>
      <c r="Q6" s="407"/>
      <c r="R6" s="408"/>
      <c r="S6" s="223"/>
      <c r="T6" s="413" t="str">
        <f>IF(E1&lt;&gt;"","مقررات السنة الثالثة","لايحق لك تعديل الاستمارة بعد تثبيت التسجيل تحت طائلة إلغاء التسجيل")</f>
        <v>مقررات السنة الثالثة</v>
      </c>
      <c r="U6" s="414"/>
      <c r="V6" s="414"/>
      <c r="W6" s="414"/>
      <c r="X6" s="414"/>
      <c r="Y6" s="414"/>
      <c r="Z6" s="414"/>
      <c r="AA6" s="414"/>
      <c r="AB6" s="414"/>
      <c r="AC6" s="414"/>
      <c r="AD6" s="414"/>
      <c r="AE6" s="414"/>
      <c r="AF6" s="414"/>
      <c r="AG6" s="414"/>
      <c r="AH6" s="224"/>
      <c r="AI6" s="224"/>
      <c r="AJ6" s="137"/>
      <c r="AK6" s="137"/>
      <c r="AL6" s="64"/>
      <c r="AN6" s="64"/>
      <c r="AO6" s="64" t="s">
        <v>120</v>
      </c>
      <c r="AU6" s="64">
        <v>2</v>
      </c>
      <c r="AV6" s="121">
        <v>104</v>
      </c>
      <c r="AW6" s="122" t="s">
        <v>178</v>
      </c>
      <c r="AX6" s="120">
        <f t="shared" ref="AX6:AX10" si="0">H9</f>
        <v>0</v>
      </c>
      <c r="AY6" s="120" t="e">
        <f>IF(VLOOKUP($E$1,ورقة4!$A$2:$AW$1417,MATCH(AV6,ورقة4!$A$2:$AW$2,0),0)="","",VLOOKUP($E$1,ورقة4!$A$2:$AW$1417,MATCH(AV6,ورقة4!$A$2:$AW$2,0),0))</f>
        <v>#N/A</v>
      </c>
      <c r="AZ6" s="48"/>
      <c r="BC6" s="157"/>
      <c r="BD6" s="157"/>
      <c r="BE6" s="48"/>
    </row>
    <row r="7" spans="1:57" ht="23.25" customHeight="1" thickBot="1" x14ac:dyDescent="0.3">
      <c r="B7" s="420" t="s">
        <v>17</v>
      </c>
      <c r="C7" s="420"/>
      <c r="D7" s="420"/>
      <c r="E7" s="420"/>
      <c r="F7" s="420"/>
      <c r="G7" s="420"/>
      <c r="H7" s="420"/>
      <c r="I7" s="421"/>
      <c r="J7" s="141"/>
      <c r="K7" s="155"/>
      <c r="L7" s="422" t="s">
        <v>20</v>
      </c>
      <c r="M7" s="420"/>
      <c r="N7" s="420"/>
      <c r="O7" s="420"/>
      <c r="P7" s="420"/>
      <c r="Q7" s="421"/>
      <c r="R7" s="95"/>
      <c r="S7" s="96"/>
      <c r="T7" s="423" t="s">
        <v>21</v>
      </c>
      <c r="U7" s="424"/>
      <c r="V7" s="424"/>
      <c r="W7" s="424"/>
      <c r="X7" s="424"/>
      <c r="Y7" s="425"/>
      <c r="Z7" s="141"/>
      <c r="AA7" s="97"/>
      <c r="AB7" s="423" t="s">
        <v>20</v>
      </c>
      <c r="AC7" s="424"/>
      <c r="AD7" s="424"/>
      <c r="AE7" s="424"/>
      <c r="AF7" s="424"/>
      <c r="AG7" s="425"/>
      <c r="AH7" s="137"/>
      <c r="AI7" s="137"/>
      <c r="AJ7" s="137"/>
      <c r="AK7" s="138"/>
      <c r="AL7" s="64"/>
      <c r="AN7" s="64"/>
      <c r="AO7" s="64" t="s">
        <v>8</v>
      </c>
      <c r="AU7" s="64">
        <v>3</v>
      </c>
      <c r="AV7" s="121">
        <v>105</v>
      </c>
      <c r="AW7" s="122" t="s">
        <v>179</v>
      </c>
      <c r="AX7" s="120">
        <f t="shared" si="0"/>
        <v>0</v>
      </c>
      <c r="AY7" s="120" t="e">
        <f>IF(VLOOKUP($E$1,ورقة4!$A$2:$AW$1417,MATCH(AV7,ورقة4!$A$2:$AW$2,0),0)="","",VLOOKUP($E$1,ورقة4!$A$2:$AW$1417,MATCH(AV7,ورقة4!$A$2:$AW$2,0),0))</f>
        <v>#N/A</v>
      </c>
      <c r="AZ7" s="49"/>
      <c r="BC7" s="50"/>
      <c r="BD7" s="50"/>
      <c r="BE7" s="49"/>
    </row>
    <row r="8" spans="1:57" ht="19.2" customHeight="1" x14ac:dyDescent="0.3">
      <c r="A8" s="38" t="e">
        <f>IF(AND(I8&lt;&gt;"",OR(H8=1,H8=2,H8=3)),1,"")</f>
        <v>#N/A</v>
      </c>
      <c r="B8" s="98" t="e">
        <f>IF(AND(I8="A",H8=1),35000,IF(I8="B",IF(OR(H8=1,H8=2,H8=3),IF(OR($F$5=$AO$7,$F$5=$AO$9),0,IF(OR($F$5=$AO$3,$F$5=$AO$6),IF(H8=1,5000,IF(H8=2,7500,IF(H8=3,10000,""))),IF($F$5=$AO$4,500,IF(OR($F$5=$AO$1,$F$5=$AO$5,$F$5=$AO$8,$F$5=$AO$2),IF(H8=1,8000,IF(H8=2,12000,IF(H8=3,16000,""))),IF(H8=1,10000,IF(H8=2,15000,IF(H8=3,20000,""))))))))))</f>
        <v>#N/A</v>
      </c>
      <c r="C8" s="204">
        <v>103</v>
      </c>
      <c r="D8" s="390" t="s">
        <v>177</v>
      </c>
      <c r="E8" s="390"/>
      <c r="F8" s="390"/>
      <c r="G8" s="390"/>
      <c r="H8" s="106"/>
      <c r="I8" s="207" t="e">
        <f>IF(VLOOKUP($E$1,ورقة4!$A$3:$AX$1417,3,0)=0,"",(VLOOKUP($E$1,ورقة4!$A$3:$AX$1417,3,0)))</f>
        <v>#N/A</v>
      </c>
      <c r="J8" s="149" t="e">
        <f>IF(AND(Q8&lt;&gt;"",OR(P8=1,P8=2,P8=3)),7,"")</f>
        <v>#N/A</v>
      </c>
      <c r="K8" s="98" t="e">
        <f>IF(AND(Q8="A",P8=1),35000,IF(Q8="B",IF(OR(P8=1,P8=2,P8=3),IF(OR($F$5=$AO$7,$F$5=$AO$9),0,IF(OR($F$5=$AO$3,$F$5=$AO$6),IF(P8=1,5000,IF(P8=2,7500,IF(P8=3,10000,""))),IF($F$5=$AO$4,500,IF(OR($F$5=$AO$1,$F$5=$AO$5,$F$5=$AO$8,$F$5=$AO$2),IF(P8=1,8000,IF(P8=2,12000,IF(P8=3,16000,""))),IF(P8=1,10000,IF(P8=2,15000,IF(P8=3,20000,""))))))))))</f>
        <v>#N/A</v>
      </c>
      <c r="L8" s="204">
        <v>204</v>
      </c>
      <c r="M8" s="392" t="s">
        <v>183</v>
      </c>
      <c r="N8" s="392"/>
      <c r="O8" s="392"/>
      <c r="P8" s="106"/>
      <c r="Q8" s="207" t="e">
        <f>IF(VLOOKUP($E$1,ورقة4!$A$3:$AX$1417,9,0)=0,"",(VLOOKUP($E$1,ورقة4!$A$3:$AX$1417,9,0)))</f>
        <v>#N/A</v>
      </c>
      <c r="R8" s="95" t="e">
        <f>IF(AND(Y8&lt;&gt;"",OR(X8=1,X8=2,X8=3)),26,"")</f>
        <v>#N/A</v>
      </c>
      <c r="S8" s="98" t="e">
        <f>IF(AND(Y8="A",X8=1),35000,IF(Y8="B",IF(OR(X8=1,X8=2,X8=3),IF(OR($F$5=$AO$7,$F$5=$AO$9),0,IF(OR($F$5=$AO$3,$F$5=$AO$6),IF(X8=1,5000,IF(X8=2,7500,IF(X8=3,10000,""))),IF($F$5=$AO$4,500,IF(OR($F$5=$AO$1,$F$5=$AO$5,$F$5=$AO$8,$F$5=$AO$2),IF(X8=1,8000,IF(X8=2,12000,IF(X8=3,16000,""))),IF(X8=1,10000,IF(X8=2,15000,IF(X8=3,20000,""))))))))))</f>
        <v>#N/A</v>
      </c>
      <c r="T8" s="204">
        <v>504</v>
      </c>
      <c r="U8" s="399" t="s">
        <v>188</v>
      </c>
      <c r="V8" s="399"/>
      <c r="W8" s="399"/>
      <c r="X8" s="106"/>
      <c r="Y8" s="210" t="e">
        <f>IF(VLOOKUP($E$1,ورقة4!$A$3:$AX$1417,28,0)=0,"",(VLOOKUP($E$1,ورقة4!$A$3:$AX$1417,28,0)))</f>
        <v>#N/A</v>
      </c>
      <c r="Z8" s="149" t="e">
        <f>IF(AND(AG8&lt;&gt;"",OR(AF8=1,AF8=2,AF8=3)),32,"")</f>
        <v>#N/A</v>
      </c>
      <c r="AA8" s="98" t="e">
        <f t="shared" ref="AA8:AA13" si="1">IF(AND(AG8="A",AF8=1),35000,IF(AG8="B",IF(OR(AF8=1,AF8=2,AF8=3),IF(OR($F$5=$AO$7,$F$5=$AO$9),0,IF(OR($F$5=$AO$3,$F$5=$AO$6),IF(AF8=1,5000,IF(AF8=2,7500,IF(AF8=3,10000,""))),IF($F$5=$AO$4,500,IF(OR($F$5=$AO$1,$F$5=$AO$5,$F$5=$AO$8,$F$5=$AO$2),IF(AF8=1,8000,IF(AF8=2,12000,IF(AF8=3,16000,""))),IF(AF8=1,10000,IF(AF8=2,15000,IF(AF8=3,20000,""))))))))))</f>
        <v>#N/A</v>
      </c>
      <c r="AB8" s="204">
        <v>604</v>
      </c>
      <c r="AC8" s="395" t="s">
        <v>194</v>
      </c>
      <c r="AD8" s="395"/>
      <c r="AE8" s="395"/>
      <c r="AF8" s="106"/>
      <c r="AG8" s="210" t="e">
        <f>IF(VLOOKUP($E$1,ورقة4!$A$3:$AX$1417,34,0)=0,"",(VLOOKUP($E$1,ورقة4!$A$3:$AX$1417,34,0)))</f>
        <v>#N/A</v>
      </c>
      <c r="AH8" s="139"/>
      <c r="AI8" s="139"/>
      <c r="AJ8" s="139"/>
      <c r="AK8" s="138"/>
      <c r="AL8" s="64" t="e">
        <f t="shared" ref="AL8:AL13" si="2">IF(A8&lt;&gt;"",A8,"")</f>
        <v>#N/A</v>
      </c>
      <c r="AM8" s="1">
        <v>1</v>
      </c>
      <c r="AN8" s="64"/>
      <c r="AO8" s="1" t="s">
        <v>532</v>
      </c>
      <c r="AU8" s="64">
        <v>4</v>
      </c>
      <c r="AV8" s="121">
        <v>106</v>
      </c>
      <c r="AW8" s="122" t="s">
        <v>180</v>
      </c>
      <c r="AX8" s="120">
        <f t="shared" si="0"/>
        <v>0</v>
      </c>
      <c r="AY8" s="120" t="e">
        <f>IF(VLOOKUP($E$1,ورقة4!$A$2:$AW$1417,MATCH(AV8,ورقة4!$A$2:$AW$2,0),0)="","",VLOOKUP($E$1,ورقة4!$A$2:$AW$1417,MATCH(AV8,ورقة4!$A$2:$AW$2,0),0))</f>
        <v>#N/A</v>
      </c>
      <c r="AZ8" s="49"/>
      <c r="BC8" s="50"/>
      <c r="BD8" s="50"/>
      <c r="BE8" s="49"/>
    </row>
    <row r="9" spans="1:57" ht="19.2" customHeight="1" x14ac:dyDescent="0.25">
      <c r="A9" s="38" t="e">
        <f>IF(AND(I9&lt;&gt;"",OR(H9=1,H9=2,H9=3)),2,"")</f>
        <v>#N/A</v>
      </c>
      <c r="B9" s="98" t="e">
        <f t="shared" ref="B9:B13" si="3">IF(AND(I9="A",H9=1),35000,IF(I9="B",IF(OR(H9=1,H9=2,H9=3),IF(OR($F$5=$AO$7,$F$5=$AO$9),0,IF(OR($F$5=$AO$3,$F$5=$AO$6),IF(H9=1,5000,IF(H9=2,7500,IF(H9=3,10000,""))),IF($F$5=$AO$4,500,IF(OR($F$5=$AO$1,$F$5=$AO$5,$F$5=$AO$8,$F$5=$AO$2),IF(H9=1,8000,IF(H9=2,12000,IF(H9=3,16000,""))),IF(H9=1,10000,IF(H9=2,15000,IF(H9=3,20000,""))))))))))</f>
        <v>#N/A</v>
      </c>
      <c r="C9" s="205">
        <v>104</v>
      </c>
      <c r="D9" s="391" t="s">
        <v>178</v>
      </c>
      <c r="E9" s="391"/>
      <c r="F9" s="391"/>
      <c r="G9" s="391"/>
      <c r="H9" s="110"/>
      <c r="I9" s="208" t="e">
        <f>IF(VLOOKUP($E$1,ورقة4!$A$3:$AX$1417,4,0)=0,"",(VLOOKUP($E$1,ورقة4!$A$3:$AX$1417,4,0)))</f>
        <v>#N/A</v>
      </c>
      <c r="J9" s="149" t="e">
        <f>IF(AND(Q9&lt;&gt;"",OR(P9=1,P9=2,P9=3)),8,"")</f>
        <v>#N/A</v>
      </c>
      <c r="K9" s="98" t="e">
        <f t="shared" ref="K9:K12" si="4">IF(AND(Q9="A",P9=1),35000,IF(Q9="B",IF(OR(P9=1,P9=2,P9=3),IF(OR($F$5=$AO$7,$F$5=$AO$9),0,IF(OR($F$5=$AO$3,$F$5=$AO$6),IF(P9=1,5000,IF(P9=2,7500,IF(P9=3,10000,""))),IF($F$5=$AO$4,500,IF(OR($F$5=$AO$1,$F$5=$AO$5,$F$5=$AO$8,$F$5=$AO$2),IF(P9=1,8000,IF(P9=2,12000,IF(P9=3,16000,""))),IF(P9=1,10000,IF(P9=2,15000,IF(P9=3,20000,""))))))))))</f>
        <v>#N/A</v>
      </c>
      <c r="L9" s="205">
        <v>205</v>
      </c>
      <c r="M9" s="393" t="s">
        <v>184</v>
      </c>
      <c r="N9" s="393"/>
      <c r="O9" s="393"/>
      <c r="P9" s="110"/>
      <c r="Q9" s="208" t="e">
        <f>IF(VLOOKUP($E$1,ورقة4!$A$3:$AX$1417,10,0)=0,"",(VLOOKUP($E$1,ورقة4!$A$3:$AX$1417,10,0)))</f>
        <v>#N/A</v>
      </c>
      <c r="R9" s="95" t="e">
        <f>IF(AND(Y9&lt;&gt;"",OR(X9=1,X9=2,X9=3)),27,"")</f>
        <v>#N/A</v>
      </c>
      <c r="S9" s="98" t="e">
        <f t="shared" ref="S9:S13" si="5">IF(AND(Y9="A",X9=1),35000,IF(Y9="B",IF(OR(X9=1,X9=2,X9=3),IF(OR($F$5=$AO$7,$F$5=$AO$9),0,IF(OR($F$5=$AO$3,$F$5=$AO$6),IF(X9=1,5000,IF(X9=2,7500,IF(X9=3,10000,""))),IF($F$5=$AO$4,500,IF(OR($F$5=$AO$1,$F$5=$AO$5,$F$5=$AO$8,$F$5=$AO$2),IF(X9=1,8000,IF(X9=2,12000,IF(X9=3,16000,""))),IF(X9=1,10000,IF(X9=2,15000,IF(X9=3,20000,""))))))))))</f>
        <v>#N/A</v>
      </c>
      <c r="T9" s="205">
        <v>505</v>
      </c>
      <c r="U9" s="389" t="s">
        <v>189</v>
      </c>
      <c r="V9" s="389"/>
      <c r="W9" s="389"/>
      <c r="X9" s="110"/>
      <c r="Y9" s="211" t="e">
        <f>IF(VLOOKUP($E$1,ورقة4!$A$3:$AX$1417,29,0)=0,"",(VLOOKUP($E$1,ورقة4!$A$3:$AX$1417,29,0)))</f>
        <v>#N/A</v>
      </c>
      <c r="Z9" s="149" t="e">
        <f>IF(AND(AG9&lt;&gt;"",OR(AF9=1,AF9=2,AF9=3)),33,"")</f>
        <v>#N/A</v>
      </c>
      <c r="AA9" s="98" t="e">
        <f t="shared" si="1"/>
        <v>#N/A</v>
      </c>
      <c r="AB9" s="205">
        <v>605</v>
      </c>
      <c r="AC9" s="400" t="s">
        <v>195</v>
      </c>
      <c r="AD9" s="400"/>
      <c r="AE9" s="400"/>
      <c r="AF9" s="110"/>
      <c r="AG9" s="211" t="e">
        <f>IF(VLOOKUP($E$1,ورقة4!$A$3:$AX$1417,35,0)=0,"",(VLOOKUP($E$1,ورقة4!$A$3:$AX$1417,35,0)))</f>
        <v>#N/A</v>
      </c>
      <c r="AH9" s="385"/>
      <c r="AI9" s="386"/>
      <c r="AJ9" s="386"/>
      <c r="AK9" s="138"/>
      <c r="AL9" s="64" t="e">
        <f t="shared" si="2"/>
        <v>#N/A</v>
      </c>
      <c r="AM9" s="1">
        <v>2</v>
      </c>
      <c r="AO9" s="1" t="s">
        <v>15</v>
      </c>
      <c r="AU9" s="64">
        <v>5</v>
      </c>
      <c r="AV9" s="121">
        <v>107</v>
      </c>
      <c r="AW9" s="122" t="s">
        <v>181</v>
      </c>
      <c r="AX9" s="120">
        <f t="shared" si="0"/>
        <v>0</v>
      </c>
      <c r="AY9" s="120" t="e">
        <f>IF(VLOOKUP($E$1,ورقة4!$A$2:$AW$1417,MATCH(AV9,ورقة4!$A$2:$AW$2,0),0)="","",VLOOKUP($E$1,ورقة4!$A$2:$AW$1417,MATCH(AV9,ورقة4!$A$2:$AW$2,0),0))</f>
        <v>#N/A</v>
      </c>
      <c r="AZ9" s="48"/>
      <c r="BC9" s="157"/>
      <c r="BD9" s="157"/>
      <c r="BE9" s="48"/>
    </row>
    <row r="10" spans="1:57" ht="19.2" customHeight="1" x14ac:dyDescent="0.25">
      <c r="A10" s="38" t="e">
        <f>IF(AND(I10&lt;&gt;"",OR(H10=1,H10=2,H10=3)),3,"")</f>
        <v>#N/A</v>
      </c>
      <c r="B10" s="98" t="e">
        <f t="shared" si="3"/>
        <v>#N/A</v>
      </c>
      <c r="C10" s="205">
        <v>105</v>
      </c>
      <c r="D10" s="398" t="s">
        <v>179</v>
      </c>
      <c r="E10" s="398"/>
      <c r="F10" s="398"/>
      <c r="G10" s="398"/>
      <c r="H10" s="110"/>
      <c r="I10" s="208" t="e">
        <f>IF(VLOOKUP($E$1,ورقة4!$A$3:$AX$1417,5,0)=0,"",(VLOOKUP($E$1,ورقة4!$A$3:$AX$1417,5,0)))</f>
        <v>#N/A</v>
      </c>
      <c r="J10" s="149" t="e">
        <f>IF(AND(Q10&lt;&gt;"",OR(P10=1,P10=2,P10=3)),9,"")</f>
        <v>#N/A</v>
      </c>
      <c r="K10" s="98" t="e">
        <f t="shared" si="4"/>
        <v>#N/A</v>
      </c>
      <c r="L10" s="205">
        <v>206</v>
      </c>
      <c r="M10" s="393" t="s">
        <v>185</v>
      </c>
      <c r="N10" s="393"/>
      <c r="O10" s="393"/>
      <c r="P10" s="110"/>
      <c r="Q10" s="208" t="e">
        <f>IF(VLOOKUP($E$1,ورقة4!$A$3:$AX$1417,11,0)=0,"",(VLOOKUP($E$1,ورقة4!$A$3:$AX$1417,11,0)))</f>
        <v>#N/A</v>
      </c>
      <c r="R10" s="95" t="e">
        <f>IF(AND(Y10&lt;&gt;"",OR(X10=1,X10=2,X10=3)),28,"")</f>
        <v>#N/A</v>
      </c>
      <c r="S10" s="98" t="e">
        <f t="shared" si="5"/>
        <v>#N/A</v>
      </c>
      <c r="T10" s="205">
        <v>506</v>
      </c>
      <c r="U10" s="393" t="s">
        <v>190</v>
      </c>
      <c r="V10" s="393"/>
      <c r="W10" s="393"/>
      <c r="X10" s="110"/>
      <c r="Y10" s="211" t="e">
        <f>IF(VLOOKUP($E$1,ورقة4!$A$3:$AX$1417,30,0)=0,"",(VLOOKUP($E$1,ورقة4!$A$3:$AX$1417,30,0)))</f>
        <v>#N/A</v>
      </c>
      <c r="Z10" s="149" t="e">
        <f>IF(AND(AG10&lt;&gt;"",OR(AF10=1,AF10=2,AF10=3)),34,"")</f>
        <v>#N/A</v>
      </c>
      <c r="AA10" s="98" t="e">
        <f t="shared" si="1"/>
        <v>#N/A</v>
      </c>
      <c r="AB10" s="205">
        <v>606</v>
      </c>
      <c r="AC10" s="398" t="s">
        <v>196</v>
      </c>
      <c r="AD10" s="398"/>
      <c r="AE10" s="398"/>
      <c r="AF10" s="110"/>
      <c r="AG10" s="211" t="e">
        <f>IF(VLOOKUP($E$1,ورقة4!$A$3:$AX$1417,36,0)=0,"",(VLOOKUP($E$1,ورقة4!$A$3:$AX$1417,36,0)))</f>
        <v>#N/A</v>
      </c>
      <c r="AH10" s="387"/>
      <c r="AI10" s="388"/>
      <c r="AJ10" s="388"/>
      <c r="AK10" s="138"/>
      <c r="AL10" s="64" t="e">
        <f t="shared" si="2"/>
        <v>#N/A</v>
      </c>
      <c r="AM10" s="1">
        <v>3</v>
      </c>
      <c r="AU10" s="64">
        <v>6</v>
      </c>
      <c r="AV10" s="121">
        <v>108</v>
      </c>
      <c r="AW10" s="122" t="s">
        <v>182</v>
      </c>
      <c r="AX10" s="120">
        <f t="shared" si="0"/>
        <v>0</v>
      </c>
      <c r="AY10" s="120" t="e">
        <f>IF(VLOOKUP($E$1,ورقة4!$A$2:$AW$1417,MATCH(AV10,ورقة4!$A$2:$AW$2,0),0)="","",VLOOKUP($E$1,ورقة4!$A$2:$AW$1417,MATCH(AV10,ورقة4!$A$2:$AW$2,0),0))</f>
        <v>#N/A</v>
      </c>
      <c r="AZ10" s="48"/>
      <c r="BC10" s="157"/>
      <c r="BD10" s="157"/>
      <c r="BE10" s="48"/>
    </row>
    <row r="11" spans="1:57" ht="19.2" customHeight="1" x14ac:dyDescent="0.25">
      <c r="A11" s="38" t="e">
        <f>IF(AND(I11&lt;&gt;"",OR(H11=1,H11=2,H11=3)),4,"")</f>
        <v>#N/A</v>
      </c>
      <c r="B11" s="98" t="e">
        <f t="shared" si="3"/>
        <v>#N/A</v>
      </c>
      <c r="C11" s="205">
        <v>106</v>
      </c>
      <c r="D11" s="393" t="s">
        <v>180</v>
      </c>
      <c r="E11" s="393"/>
      <c r="F11" s="393"/>
      <c r="G11" s="393"/>
      <c r="H11" s="110"/>
      <c r="I11" s="208" t="e">
        <f>IF(VLOOKUP($E$1,ورقة4!$A$3:$AX$1417,6,0)=0,"",(VLOOKUP($E$1,ورقة4!$A$3:$AX$1417,6,0)))</f>
        <v>#N/A</v>
      </c>
      <c r="J11" s="149" t="e">
        <f>IF(AND(Q11&lt;&gt;"",OR(P11=1,P11=2,P11=3)),10,"")</f>
        <v>#N/A</v>
      </c>
      <c r="K11" s="98" t="e">
        <f t="shared" si="4"/>
        <v>#N/A</v>
      </c>
      <c r="L11" s="205">
        <v>207</v>
      </c>
      <c r="M11" s="393" t="s">
        <v>186</v>
      </c>
      <c r="N11" s="393"/>
      <c r="O11" s="393"/>
      <c r="P11" s="110"/>
      <c r="Q11" s="208" t="e">
        <f>IF(VLOOKUP($E$1,ورقة4!$A$3:$AX$1417,12,0)=0,"",(VLOOKUP($E$1,ورقة4!$A$3:$AX$1417,12,0)))</f>
        <v>#N/A</v>
      </c>
      <c r="R11" s="95" t="e">
        <f>IF(AND(Y11&lt;&gt;"",OR(X11=1,X11=2,X11=3)),29,"")</f>
        <v>#N/A</v>
      </c>
      <c r="S11" s="98" t="e">
        <f t="shared" si="5"/>
        <v>#N/A</v>
      </c>
      <c r="T11" s="205">
        <v>507</v>
      </c>
      <c r="U11" s="389" t="s">
        <v>191</v>
      </c>
      <c r="V11" s="389"/>
      <c r="W11" s="389"/>
      <c r="X11" s="110"/>
      <c r="Y11" s="211" t="e">
        <f>IF(VLOOKUP($E$1,ورقة4!$A$3:$AX$1417,31,0)=0,"",(VLOOKUP($E$1,ورقة4!$A$3:$AX$1417,31,0)))</f>
        <v>#N/A</v>
      </c>
      <c r="Z11" s="149" t="e">
        <f>IF(AND(AG11&lt;&gt;"",OR(AF11=1,AF11=2,AF11=3)),35,"")</f>
        <v>#N/A</v>
      </c>
      <c r="AA11" s="98" t="e">
        <f t="shared" si="1"/>
        <v>#N/A</v>
      </c>
      <c r="AB11" s="205">
        <v>607</v>
      </c>
      <c r="AC11" s="400" t="s">
        <v>197</v>
      </c>
      <c r="AD11" s="400"/>
      <c r="AE11" s="400"/>
      <c r="AF11" s="110"/>
      <c r="AG11" s="211" t="e">
        <f>IF(VLOOKUP($E$1,ورقة4!$A$3:$AX$1417,37,0)=0,"",(VLOOKUP($E$1,ورقة4!$A$3:$AX$1417,37,0)))</f>
        <v>#N/A</v>
      </c>
      <c r="AH11" s="387"/>
      <c r="AI11" s="388"/>
      <c r="AJ11" s="388"/>
      <c r="AK11" s="138"/>
      <c r="AL11" s="64" t="e">
        <f t="shared" si="2"/>
        <v>#N/A</v>
      </c>
      <c r="AM11" s="1">
        <v>4</v>
      </c>
      <c r="AU11" s="64">
        <v>7</v>
      </c>
      <c r="AV11" s="109">
        <v>204</v>
      </c>
      <c r="AW11" s="113" t="s">
        <v>183</v>
      </c>
      <c r="AX11" s="81">
        <f>P8</f>
        <v>0</v>
      </c>
      <c r="AY11" s="120" t="e">
        <f>IF(VLOOKUP($E$1,ورقة4!$A$2:$AW$1417,MATCH(AV11,ورقة4!$A$2:$AW$2,0),0)="","",VLOOKUP($E$1,ورقة4!$A$2:$AW$1417,MATCH(AV11,ورقة4!$A$2:$AW$2,0),0))</f>
        <v>#N/A</v>
      </c>
      <c r="AZ11" s="48"/>
      <c r="BC11" s="49"/>
      <c r="BD11" s="49"/>
      <c r="BE11" s="48"/>
    </row>
    <row r="12" spans="1:57" ht="19.2" customHeight="1" thickBot="1" x14ac:dyDescent="0.3">
      <c r="A12" s="38" t="e">
        <f>IF(AND(I12&lt;&gt;"",OR(H12=1,H12=2,H12=3)),5,"")</f>
        <v>#N/A</v>
      </c>
      <c r="B12" s="98" t="e">
        <f t="shared" si="3"/>
        <v>#N/A</v>
      </c>
      <c r="C12" s="205">
        <v>107</v>
      </c>
      <c r="D12" s="393" t="s">
        <v>181</v>
      </c>
      <c r="E12" s="393"/>
      <c r="F12" s="393"/>
      <c r="G12" s="393"/>
      <c r="H12" s="110"/>
      <c r="I12" s="208" t="e">
        <f>IF(VLOOKUP($E$1,ورقة4!$A$3:$AX$1417,7,0)=0,"",(VLOOKUP($E$1,ورقة4!$A$3:$AX$1417,7,0)))</f>
        <v>#N/A</v>
      </c>
      <c r="J12" s="149" t="e">
        <f>IF(AND(Q12&lt;&gt;"",OR(P12=1,P12=2,P12=3)),11,"")</f>
        <v>#N/A</v>
      </c>
      <c r="K12" s="98" t="e">
        <f t="shared" si="4"/>
        <v>#N/A</v>
      </c>
      <c r="L12" s="206">
        <v>208</v>
      </c>
      <c r="M12" s="396" t="s">
        <v>187</v>
      </c>
      <c r="N12" s="396"/>
      <c r="O12" s="396"/>
      <c r="P12" s="110"/>
      <c r="Q12" s="209" t="e">
        <f>IF(VLOOKUP($E$1,ورقة4!$A$3:$AX$1417,13,0)=0,"",(VLOOKUP($E$1,ورقة4!$A$3:$AX$1417,13,0)))</f>
        <v>#N/A</v>
      </c>
      <c r="R12" s="95" t="e">
        <f>IF(AND(Y12&lt;&gt;"",OR(X12=1,X12=2,X12=3)),30,"")</f>
        <v>#N/A</v>
      </c>
      <c r="S12" s="98" t="e">
        <f t="shared" si="5"/>
        <v>#N/A</v>
      </c>
      <c r="T12" s="205">
        <v>508</v>
      </c>
      <c r="U12" s="389" t="s">
        <v>192</v>
      </c>
      <c r="V12" s="389"/>
      <c r="W12" s="389"/>
      <c r="X12" s="110"/>
      <c r="Y12" s="211" t="e">
        <f>IF(VLOOKUP($E$1,ورقة4!$A$3:$AX$1417,32,0)=0,"",(VLOOKUP($E$1,ورقة4!$A$3:$AX$1417,32,0)))</f>
        <v>#N/A</v>
      </c>
      <c r="Z12" s="149" t="e">
        <f>IF(AND(AG12&lt;&gt;"",OR(AF12=1,AF12=2,AF12=3)),36,"")</f>
        <v>#N/A</v>
      </c>
      <c r="AA12" s="98" t="e">
        <f t="shared" si="1"/>
        <v>#N/A</v>
      </c>
      <c r="AB12" s="205">
        <v>608</v>
      </c>
      <c r="AC12" s="400" t="s">
        <v>198</v>
      </c>
      <c r="AD12" s="400"/>
      <c r="AE12" s="400"/>
      <c r="AF12" s="110"/>
      <c r="AG12" s="211" t="e">
        <f>IF(VLOOKUP($E$1,ورقة4!$A$3:$AX$1417,38,0)=0,"",(VLOOKUP($E$1,ورقة4!$A$3:$AX$1417,38,0)))</f>
        <v>#N/A</v>
      </c>
      <c r="AH12" s="397"/>
      <c r="AI12" s="397"/>
      <c r="AJ12" s="397"/>
      <c r="AK12" s="138"/>
      <c r="AL12" s="64" t="e">
        <f t="shared" si="2"/>
        <v>#N/A</v>
      </c>
      <c r="AM12" s="1">
        <v>5</v>
      </c>
      <c r="AU12" s="64">
        <v>8</v>
      </c>
      <c r="AV12" s="109">
        <v>205</v>
      </c>
      <c r="AW12" s="113" t="s">
        <v>184</v>
      </c>
      <c r="AX12" s="81">
        <f t="shared" ref="AX12:AX15" si="6">P9</f>
        <v>0</v>
      </c>
      <c r="AY12" s="120" t="e">
        <f>IF(VLOOKUP($E$1,ورقة4!$A$2:$AW$1417,MATCH(AV12,ورقة4!$A$2:$AW$2,0),0)="","",VLOOKUP($E$1,ورقة4!$A$2:$AW$1417,MATCH(AV12,ورقة4!$A$2:$AW$2,0),0))</f>
        <v>#N/A</v>
      </c>
      <c r="AZ12" s="48"/>
      <c r="BC12" s="48"/>
      <c r="BD12" s="48"/>
    </row>
    <row r="13" spans="1:57" ht="19.2" customHeight="1" thickBot="1" x14ac:dyDescent="0.3">
      <c r="A13" s="38" t="e">
        <f>IF(AND(I13&lt;&gt;"",OR(H13=1,H13=2,H13=3)),6,"")</f>
        <v>#N/A</v>
      </c>
      <c r="B13" s="98" t="e">
        <f t="shared" si="3"/>
        <v>#N/A</v>
      </c>
      <c r="C13" s="206">
        <v>108</v>
      </c>
      <c r="D13" s="404" t="s">
        <v>182</v>
      </c>
      <c r="E13" s="404"/>
      <c r="F13" s="404"/>
      <c r="G13" s="404"/>
      <c r="H13" s="110"/>
      <c r="I13" s="209" t="e">
        <f>IF(VLOOKUP($E$1,ورقة4!$A$3:$AX$1417,8,0)=0,"",(VLOOKUP($E$1,ورقة4!$A$3:$AX$1417,8,0)))</f>
        <v>#N/A</v>
      </c>
      <c r="J13" s="149"/>
      <c r="K13" s="98"/>
      <c r="L13" s="409"/>
      <c r="M13" s="410"/>
      <c r="N13" s="410"/>
      <c r="O13" s="410"/>
      <c r="P13" s="410"/>
      <c r="Q13" s="411"/>
      <c r="R13" s="95" t="e">
        <f>IF(AND(Y13&lt;&gt;"",OR(X13=1,X13=2,X13=3)),31,"")</f>
        <v>#N/A</v>
      </c>
      <c r="S13" s="98" t="e">
        <f t="shared" si="5"/>
        <v>#N/A</v>
      </c>
      <c r="T13" s="206">
        <v>509</v>
      </c>
      <c r="U13" s="430" t="s">
        <v>193</v>
      </c>
      <c r="V13" s="430"/>
      <c r="W13" s="430"/>
      <c r="X13" s="110"/>
      <c r="Y13" s="212" t="e">
        <f>IF(VLOOKUP($E$1,ورقة4!$A$3:$AX$1417,33,0)=0,"",(VLOOKUP($E$1,ورقة4!$A$3:$AX$1417,33,0)))</f>
        <v>#N/A</v>
      </c>
      <c r="Z13" s="149" t="e">
        <f>IF(AND(AG13&lt;&gt;"",OR(AF13=1,AF13=2,AF13=3)),37,"")</f>
        <v>#N/A</v>
      </c>
      <c r="AA13" s="98" t="e">
        <f t="shared" si="1"/>
        <v>#N/A</v>
      </c>
      <c r="AB13" s="206">
        <v>609</v>
      </c>
      <c r="AC13" s="394" t="s">
        <v>199</v>
      </c>
      <c r="AD13" s="394"/>
      <c r="AE13" s="394"/>
      <c r="AF13" s="110"/>
      <c r="AG13" s="212" t="e">
        <f>IF(VLOOKUP($E$1,ورقة4!$A$3:$AX$1417,39,0)=0,"",(VLOOKUP($E$1,ورقة4!$A$3:$AX$1417,39,0)))</f>
        <v>#N/A</v>
      </c>
      <c r="AH13" s="397"/>
      <c r="AI13" s="397"/>
      <c r="AJ13" s="397"/>
      <c r="AK13" s="138"/>
      <c r="AL13" s="64" t="e">
        <f t="shared" si="2"/>
        <v>#N/A</v>
      </c>
      <c r="AM13" s="1">
        <v>6</v>
      </c>
      <c r="AU13" s="64">
        <v>9</v>
      </c>
      <c r="AV13" s="109">
        <v>206</v>
      </c>
      <c r="AW13" s="113" t="s">
        <v>185</v>
      </c>
      <c r="AX13" s="81">
        <f t="shared" si="6"/>
        <v>0</v>
      </c>
      <c r="AY13" s="120" t="e">
        <f>IF(VLOOKUP($E$1,ورقة4!$A$2:$AW$1417,MATCH(AV13,ورقة4!$A$2:$AW$2,0),0)="","",VLOOKUP($E$1,ورقة4!$A$2:$AW$1417,MATCH(AV13,ورقة4!$A$2:$AW$2,0),0))</f>
        <v>#N/A</v>
      </c>
      <c r="AZ13" s="48"/>
      <c r="BC13" s="49"/>
      <c r="BD13" s="49"/>
    </row>
    <row r="14" spans="1:57" ht="16.8" hidden="1" x14ac:dyDescent="0.25">
      <c r="A14" s="412"/>
      <c r="B14" s="412"/>
      <c r="C14" s="412"/>
      <c r="D14" s="412"/>
      <c r="E14" s="412"/>
      <c r="F14" s="412"/>
      <c r="G14" s="412"/>
      <c r="H14" s="412"/>
      <c r="I14" s="412"/>
      <c r="J14" s="412"/>
      <c r="K14" s="412"/>
      <c r="L14" s="412"/>
      <c r="M14" s="412"/>
      <c r="N14" s="412"/>
      <c r="O14" s="412"/>
      <c r="P14" s="412"/>
      <c r="Q14" s="143"/>
      <c r="R14" s="95"/>
      <c r="S14" s="98"/>
      <c r="T14" s="431"/>
      <c r="U14" s="431"/>
      <c r="V14" s="431"/>
      <c r="W14" s="431"/>
      <c r="X14" s="431"/>
      <c r="Y14" s="431"/>
      <c r="Z14" s="431"/>
      <c r="AA14" s="431"/>
      <c r="AB14" s="431"/>
      <c r="AC14" s="431"/>
      <c r="AD14" s="431"/>
      <c r="AE14" s="431"/>
      <c r="AF14" s="431"/>
      <c r="AG14" s="143"/>
      <c r="AH14" s="397"/>
      <c r="AI14" s="397"/>
      <c r="AJ14" s="397"/>
      <c r="AK14" s="138"/>
      <c r="AL14" s="64" t="e">
        <f>IF(J8&lt;&gt;"",J8,"")</f>
        <v>#N/A</v>
      </c>
      <c r="AM14" s="1">
        <v>7</v>
      </c>
      <c r="AU14" s="64">
        <v>10</v>
      </c>
      <c r="AV14" s="109">
        <v>207</v>
      </c>
      <c r="AW14" s="113" t="s">
        <v>186</v>
      </c>
      <c r="AX14" s="81">
        <f t="shared" si="6"/>
        <v>0</v>
      </c>
      <c r="AY14" s="120" t="e">
        <f>IF(VLOOKUP($E$1,ورقة4!$A$2:$AW$1417,MATCH(AV14,ورقة4!$A$2:$AW$2,0),0)="","",VLOOKUP($E$1,ورقة4!$A$2:$AW$1417,MATCH(AV14,ورقة4!$A$2:$AW$2,0),0))</f>
        <v>#N/A</v>
      </c>
      <c r="AZ14" s="48"/>
      <c r="BC14" s="49"/>
      <c r="BD14" s="49"/>
    </row>
    <row r="15" spans="1:57" ht="17.399999999999999" hidden="1" thickBot="1" x14ac:dyDescent="0.3">
      <c r="A15" s="38" t="str">
        <f>IF(AND(I15&lt;&gt;"",H15=1),7,"")</f>
        <v/>
      </c>
      <c r="B15" s="98" t="e">
        <f>SUM(B8:B13)</f>
        <v>#N/A</v>
      </c>
      <c r="C15" s="101"/>
      <c r="D15" s="102"/>
      <c r="E15" s="102"/>
      <c r="F15" s="102"/>
      <c r="G15" s="102">
        <f>COUNTIFS(I8:I13,1,H8:H13,1)</f>
        <v>0</v>
      </c>
      <c r="H15" s="99">
        <f>COUNTIFS(I8:I13,1,H8:H13,2)</f>
        <v>0</v>
      </c>
      <c r="I15" s="39">
        <f>COUNTIFS(I8:I13,1,H8:H13,3)</f>
        <v>0</v>
      </c>
      <c r="J15" s="142"/>
      <c r="K15" s="27" t="e">
        <f>SUM(K8:K12)</f>
        <v>#N/A</v>
      </c>
      <c r="L15" s="28"/>
      <c r="M15" s="36"/>
      <c r="N15" s="36"/>
      <c r="O15" s="102">
        <f>COUNTIFS(Q8:Q13,1,P8:P13,1)</f>
        <v>0</v>
      </c>
      <c r="P15" s="99">
        <f>COUNTIFS(Q8:Q13,1,P8:P13,2)</f>
        <v>0</v>
      </c>
      <c r="Q15" s="39">
        <f>COUNTIFS(Q8:Q13,1,P8:P13,3)</f>
        <v>0</v>
      </c>
      <c r="R15" s="95"/>
      <c r="S15" s="98" t="e">
        <f>SUM(S8:S13)</f>
        <v>#N/A</v>
      </c>
      <c r="T15" s="30"/>
      <c r="U15" s="31"/>
      <c r="V15" s="31"/>
      <c r="W15" s="102">
        <f>COUNTIFS(Y8:Y13,1,X8:X13,1)</f>
        <v>0</v>
      </c>
      <c r="X15" s="99">
        <f>COUNTIFS(Y8:Y13,1,X8:X13,2)</f>
        <v>0</v>
      </c>
      <c r="Y15" s="39">
        <f>COUNTIFS(Y8:Y13,1,X8:X13,3)</f>
        <v>0</v>
      </c>
      <c r="Z15" s="150"/>
      <c r="AA15" s="32" t="e">
        <f>SUM(AA8:AA13)</f>
        <v>#N/A</v>
      </c>
      <c r="AB15" s="31"/>
      <c r="AC15" s="31"/>
      <c r="AD15" s="31"/>
      <c r="AE15" s="102">
        <f>COUNTIFS(AG8:AG13,1,AF8:AF13,1)</f>
        <v>0</v>
      </c>
      <c r="AF15" s="99">
        <f>COUNTIFS(AG8:AG13,1,AF8:AF13,2)</f>
        <v>0</v>
      </c>
      <c r="AG15" s="39">
        <f>COUNTIFS(AG8:AG13,1,AF8:AF13,3)</f>
        <v>0</v>
      </c>
      <c r="AH15" s="397"/>
      <c r="AI15" s="397"/>
      <c r="AJ15" s="397"/>
      <c r="AK15" s="138"/>
      <c r="AL15" s="64" t="e">
        <f t="shared" ref="AL15:AL18" si="7">IF(J9&lt;&gt;"",J9,"")</f>
        <v>#N/A</v>
      </c>
      <c r="AM15" s="1">
        <v>8</v>
      </c>
      <c r="AU15" s="64">
        <v>11</v>
      </c>
      <c r="AV15" s="109">
        <v>208</v>
      </c>
      <c r="AW15" s="113" t="s">
        <v>187</v>
      </c>
      <c r="AX15" s="81">
        <f t="shared" si="6"/>
        <v>0</v>
      </c>
      <c r="AY15" s="120" t="e">
        <f>IF(VLOOKUP($E$1,ورقة4!$A$2:$AW$1417,MATCH(AV15,ورقة4!$A$2:$AW$2,0),0)="","",VLOOKUP($E$1,ورقة4!$A$2:$AW$1417,MATCH(AV15,ورقة4!$A$2:$AW$2,0),0))</f>
        <v>#N/A</v>
      </c>
      <c r="AZ15" s="48"/>
      <c r="BA15"/>
      <c r="BC15" s="49"/>
      <c r="BD15" s="49"/>
    </row>
    <row r="16" spans="1:57" ht="21.6" thickBot="1" x14ac:dyDescent="0.3">
      <c r="A16" s="38"/>
      <c r="B16" s="402" t="s">
        <v>23</v>
      </c>
      <c r="C16" s="402"/>
      <c r="D16" s="402"/>
      <c r="E16" s="402"/>
      <c r="F16" s="402"/>
      <c r="G16" s="402"/>
      <c r="H16" s="402"/>
      <c r="I16" s="402"/>
      <c r="J16" s="402"/>
      <c r="K16" s="402"/>
      <c r="L16" s="402"/>
      <c r="M16" s="402"/>
      <c r="N16" s="402"/>
      <c r="O16" s="402"/>
      <c r="P16" s="402"/>
      <c r="Q16" s="406"/>
      <c r="R16" s="95"/>
      <c r="S16" s="156"/>
      <c r="T16" s="401" t="s">
        <v>24</v>
      </c>
      <c r="U16" s="402"/>
      <c r="V16" s="402"/>
      <c r="W16" s="402"/>
      <c r="X16" s="402"/>
      <c r="Y16" s="402"/>
      <c r="Z16" s="402"/>
      <c r="AA16" s="402"/>
      <c r="AB16" s="402"/>
      <c r="AC16" s="402"/>
      <c r="AD16" s="402"/>
      <c r="AE16" s="402"/>
      <c r="AF16" s="402"/>
      <c r="AG16" s="402"/>
      <c r="AH16" s="397"/>
      <c r="AI16" s="397"/>
      <c r="AJ16" s="397"/>
      <c r="AK16" s="138"/>
      <c r="AL16" s="64" t="e">
        <f t="shared" si="7"/>
        <v>#N/A</v>
      </c>
      <c r="AM16" s="1">
        <v>9</v>
      </c>
      <c r="AU16" s="64">
        <v>12</v>
      </c>
      <c r="AV16" s="121">
        <v>303</v>
      </c>
      <c r="AW16" s="122" t="s">
        <v>177</v>
      </c>
      <c r="AX16" s="120">
        <f>H17</f>
        <v>0</v>
      </c>
      <c r="AY16" s="120" t="e">
        <f>IF(VLOOKUP($E$1,ورقة4!$A$2:$AW$1417,MATCH(AV16,ورقة4!$A$2:$AW$2,0),0)="","",VLOOKUP($E$1,ورقة4!$A$2:$AW$1417,MATCH(AV16,ورقة4!$A$2:$AW$2,0),0))</f>
        <v>#N/A</v>
      </c>
      <c r="AZ16" s="48"/>
      <c r="BC16" s="49"/>
      <c r="BD16" s="49"/>
    </row>
    <row r="17" spans="1:57" ht="19.2" customHeight="1" x14ac:dyDescent="0.25">
      <c r="A17" s="38" t="e">
        <f>IF(AND(I17&lt;&gt;"",OR(H17=1,H17=2,H17=3)),12,"")</f>
        <v>#N/A</v>
      </c>
      <c r="B17" s="98" t="e">
        <f t="shared" ref="B17:B23" si="8">IF(AND(I17="A",H17=1),35000,IF(I17="B",IF(OR(H17=1,H17=2,H17=3),IF(OR($F$5=$AO$7,$F$5=$AO$9),0,IF(OR($F$5=$AO$3,$F$5=$AO$6),IF(H17=1,5000,IF(H17=2,7500,IF(H17=3,10000,""))),IF($F$5=$AO$4,500,IF(OR($F$5=$AO$1,$F$5=$AO$5,$F$5=$AO$8,$F$5=$AO$2),IF(H17=1,8000,IF(H17=2,12000,IF(H17=3,16000,""))),IF(H17=1,10000,IF(H17=2,15000,IF(H17=3,20000,""))))))))))</f>
        <v>#N/A</v>
      </c>
      <c r="C17" s="204">
        <v>303</v>
      </c>
      <c r="D17" s="392" t="s">
        <v>177</v>
      </c>
      <c r="E17" s="392"/>
      <c r="F17" s="392"/>
      <c r="G17" s="392"/>
      <c r="H17" s="106"/>
      <c r="I17" s="213" t="e">
        <f>IF(VLOOKUP($E$1,ورقة4!$A$3:$AX$1417,14,0)=0,"",(VLOOKUP($E$1,ورقة4!$A$3:$AX$1417,14,0)))</f>
        <v>#N/A</v>
      </c>
      <c r="J17" s="149" t="e">
        <f>IF(AND(Q17&lt;&gt;"",OR(P17=1,P17=2,P17=3)),19,"")</f>
        <v>#N/A</v>
      </c>
      <c r="K17" s="98" t="e">
        <f t="shared" ref="K17:K23" si="9">IF(AND(Q17="A",P17=1),35000,IF(Q17="B",IF(OR(P17=1,P17=2,P17=3),IF(OR($F$5=$AO$7,$F$5=$AO$9),0,IF(OR($F$5=$AO$3,$F$5=$AO$6),IF(P17=1,5000,IF(P17=2,7500,IF(P17=3,10000,""))),IF($F$5=$AO$4,500,IF(OR($F$5=$AO$1,$F$5=$AO$5,$F$5=$AO$8,$F$5=$AO$2),IF(P17=1,8000,IF(P17=2,12000,IF(P17=3,16000,""))),IF(P17=1,10000,IF(P17=2,15000,IF(P17=3,20000,""))))))))))</f>
        <v>#N/A</v>
      </c>
      <c r="L17" s="204">
        <v>403</v>
      </c>
      <c r="M17" s="390" t="s">
        <v>200</v>
      </c>
      <c r="N17" s="390"/>
      <c r="O17" s="390"/>
      <c r="P17" s="106"/>
      <c r="Q17" s="213" t="e">
        <f>IF(VLOOKUP($E$1,ورقة4!$A$3:$AX$1417,21,0)=0,"",(VLOOKUP($E$1,ورقة4!$A$3:$AX$1417,21,0)))</f>
        <v>#N/A</v>
      </c>
      <c r="R17" s="95" t="e">
        <f>IF(AND(Y17&lt;&gt;"",OR(X17=1,X17=2,X17=3)),38,"")</f>
        <v>#N/A</v>
      </c>
      <c r="S17" s="98" t="e">
        <f t="shared" ref="S17:S21" si="10">IF(AND(Y17="A",X17=1),35000,IF(Y17="B",IF(OR(X17=1,X17=2,X17=3),IF(OR($F$5=$AO$7,$F$5=$AO$9),0,IF(OR($F$5=$AO$3,$F$5=$AO$6),IF(X17=1,5000,IF(X17=2,7500,IF(X17=3,10000,""))),IF($F$5=$AO$4,500,IF(OR($F$5=$AO$1,$F$5=$AO$5,$F$5=$AO$8,$F$5=$AO$2),IF(X17=1,8000,IF(X17=2,12000,IF(X17=3,16000,""))),IF(X17=1,10000,IF(X17=2,15000,IF(X17=3,20000,""))))))))))</f>
        <v>#N/A</v>
      </c>
      <c r="T17" s="204">
        <v>704</v>
      </c>
      <c r="U17" s="395" t="s">
        <v>207</v>
      </c>
      <c r="V17" s="395"/>
      <c r="W17" s="395"/>
      <c r="X17" s="106"/>
      <c r="Y17" s="213" t="e">
        <f>IF(VLOOKUP($E$1,ورقة4!$A$3:$AX$1417,40,0)=0,"",(VLOOKUP($E$1,ورقة4!$A$3:$AX$1417,40,0)))</f>
        <v>#N/A</v>
      </c>
      <c r="Z17" s="149" t="e">
        <f>IF(AND(AG17&lt;&gt;"",OR(AF17=1,AF17=2,AF17=3)),43,"")</f>
        <v>#N/A</v>
      </c>
      <c r="AA17" s="98" t="e">
        <f t="shared" ref="AA17:AA21" si="11">IF(AND(AG17="A",AF17=1),35000,IF(AG17="B",IF(OR(AF17=1,AF17=2,AF17=3),IF(OR($F$5=$AO$7,$F$5=$AO$9),0,IF(OR($F$5=$AO$3,$F$5=$AO$6),IF(AF17=1,5000,IF(AF17=2,7500,IF(AF17=3,10000,""))),IF($F$5=$AO$4,500,IF(OR($F$5=$AO$1,$F$5=$AO$5,$F$5=$AO$8,$F$5=$AO$2),IF(AF17=1,8000,IF(AF17=2,12000,IF(AF17=3,16000,""))),IF(AF17=1,10000,IF(AF17=2,15000,IF(AF17=3,20000,""))))))))))</f>
        <v>#N/A</v>
      </c>
      <c r="AB17" s="204">
        <v>804</v>
      </c>
      <c r="AC17" s="399" t="s">
        <v>212</v>
      </c>
      <c r="AD17" s="399"/>
      <c r="AE17" s="399"/>
      <c r="AF17" s="106"/>
      <c r="AG17" s="207" t="e">
        <f>IF(VLOOKUP($E$1,ورقة4!$A$3:$AX$1417,45,0)=0,"",(VLOOKUP($E$1,ورقة4!$A$3:$AX$1417,45,0)))</f>
        <v>#N/A</v>
      </c>
      <c r="AH17" s="397"/>
      <c r="AI17" s="397"/>
      <c r="AJ17" s="397"/>
      <c r="AK17" s="138"/>
      <c r="AL17" s="64" t="e">
        <f t="shared" si="7"/>
        <v>#N/A</v>
      </c>
      <c r="AM17" s="1">
        <v>10</v>
      </c>
      <c r="AU17" s="64">
        <v>13</v>
      </c>
      <c r="AV17" s="121">
        <v>304</v>
      </c>
      <c r="AW17" s="122" t="s">
        <v>247</v>
      </c>
      <c r="AX17" s="120">
        <f t="shared" ref="AX17:AX22" si="12">H18</f>
        <v>0</v>
      </c>
      <c r="AY17" s="120" t="e">
        <f>IF(VLOOKUP($E$1,ورقة4!$A$2:$AW$1417,MATCH(AV17,ورقة4!$A$2:$AW$2,0),0)="","",VLOOKUP($E$1,ورقة4!$A$2:$AW$1417,MATCH(AV17,ورقة4!$A$2:$AW$2,0),0))</f>
        <v>#N/A</v>
      </c>
      <c r="AZ17" s="48"/>
      <c r="BC17" s="49"/>
      <c r="BD17" s="49"/>
      <c r="BE17" s="48"/>
    </row>
    <row r="18" spans="1:57" ht="19.2" customHeight="1" x14ac:dyDescent="0.25">
      <c r="A18" s="38" t="e">
        <f>IF(AND(I18&lt;&gt;"",OR(H18=1,H18=2,H18=3)),13,"")</f>
        <v>#N/A</v>
      </c>
      <c r="B18" s="98" t="e">
        <f t="shared" si="8"/>
        <v>#N/A</v>
      </c>
      <c r="C18" s="205">
        <v>304</v>
      </c>
      <c r="D18" s="393" t="s">
        <v>247</v>
      </c>
      <c r="E18" s="393"/>
      <c r="F18" s="393"/>
      <c r="G18" s="393"/>
      <c r="H18" s="110"/>
      <c r="I18" s="214" t="e">
        <f>IF(VLOOKUP($E$1,ورقة4!$A$3:$AX$1417,15,0)=0,"",(VLOOKUP($E$1,ورقة4!$A$3:$AX$1417,15,0)))</f>
        <v>#N/A</v>
      </c>
      <c r="J18" s="149" t="e">
        <f>IF(AND(Q18&lt;&gt;"",OR(P18=1,P18=2,P18=3)),20,"")</f>
        <v>#N/A</v>
      </c>
      <c r="K18" s="98" t="e">
        <f t="shared" si="9"/>
        <v>#N/A</v>
      </c>
      <c r="L18" s="205">
        <v>404</v>
      </c>
      <c r="M18" s="391" t="s">
        <v>201</v>
      </c>
      <c r="N18" s="391"/>
      <c r="O18" s="391"/>
      <c r="P18" s="110"/>
      <c r="Q18" s="214" t="e">
        <f>IF(VLOOKUP($E$1,ورقة4!$A$3:$AX$1417,22,0)=0,"",(VLOOKUP($E$1,ورقة4!$A$3:$AX$1417,22,0)))</f>
        <v>#N/A</v>
      </c>
      <c r="R18" s="95" t="e">
        <f>IF(AND(Y18&lt;&gt;"",OR(X18=1,X18=2,X18=3)),39,"")</f>
        <v>#N/A</v>
      </c>
      <c r="S18" s="98" t="e">
        <f t="shared" si="10"/>
        <v>#N/A</v>
      </c>
      <c r="T18" s="205">
        <v>705</v>
      </c>
      <c r="U18" s="400" t="s">
        <v>208</v>
      </c>
      <c r="V18" s="400"/>
      <c r="W18" s="400"/>
      <c r="X18" s="110"/>
      <c r="Y18" s="214" t="e">
        <f>IF(VLOOKUP($E$1,ورقة4!$A$3:$AX$1417,41,0)=0,"",(VLOOKUP($E$1,ورقة4!$A$3:$AX$1417,41,0)))</f>
        <v>#N/A</v>
      </c>
      <c r="Z18" s="149" t="e">
        <f>IF(AND(AG18&lt;&gt;"",OR(AF18=1,AF18=2,AF18=3)),44,"")</f>
        <v>#N/A</v>
      </c>
      <c r="AA18" s="98" t="e">
        <f t="shared" si="11"/>
        <v>#N/A</v>
      </c>
      <c r="AB18" s="205">
        <v>805</v>
      </c>
      <c r="AC18" s="400" t="s">
        <v>213</v>
      </c>
      <c r="AD18" s="400"/>
      <c r="AE18" s="400"/>
      <c r="AF18" s="110"/>
      <c r="AG18" s="208" t="e">
        <f>IF(VLOOKUP($E$1,ورقة4!$A$3:$AX$1417,46,0)=0,"",(VLOOKUP($E$1,ورقة4!$A$3:$AX$1417,46,0)))</f>
        <v>#N/A</v>
      </c>
      <c r="AH18" s="397"/>
      <c r="AI18" s="397"/>
      <c r="AJ18" s="397"/>
      <c r="AK18" s="138"/>
      <c r="AL18" s="64" t="e">
        <f t="shared" si="7"/>
        <v>#N/A</v>
      </c>
      <c r="AM18" s="1">
        <v>11</v>
      </c>
      <c r="AU18" s="64">
        <v>14</v>
      </c>
      <c r="AV18" s="121">
        <v>305</v>
      </c>
      <c r="AW18" s="122" t="s">
        <v>248</v>
      </c>
      <c r="AX18" s="120">
        <f t="shared" si="12"/>
        <v>0</v>
      </c>
      <c r="AY18" s="120" t="e">
        <f>IF(VLOOKUP($E$1,ورقة4!$A$2:$AW$1417,MATCH(AV18,ورقة4!$A$2:$AW$2,0),0)="","",VLOOKUP($E$1,ورقة4!$A$2:$AW$1417,MATCH(AV18,ورقة4!$A$2:$AW$2,0),0))</f>
        <v>#N/A</v>
      </c>
      <c r="AZ18" s="48"/>
      <c r="BC18" s="157"/>
      <c r="BD18" s="157"/>
      <c r="BE18" s="48"/>
    </row>
    <row r="19" spans="1:57" ht="19.2" customHeight="1" x14ac:dyDescent="0.25">
      <c r="A19" s="38" t="e">
        <f>IF(AND(I19&lt;&gt;"",OR(H19=1,H19=2,H19=3)),14,"")</f>
        <v>#N/A</v>
      </c>
      <c r="B19" s="98" t="e">
        <f t="shared" si="8"/>
        <v>#N/A</v>
      </c>
      <c r="C19" s="205">
        <v>305</v>
      </c>
      <c r="D19" s="393" t="s">
        <v>248</v>
      </c>
      <c r="E19" s="393"/>
      <c r="F19" s="393"/>
      <c r="G19" s="393"/>
      <c r="H19" s="110"/>
      <c r="I19" s="214" t="e">
        <f>IF(VLOOKUP($E$1,ورقة4!$A$3:$AX$1417,16,0)=0,"",(VLOOKUP($E$1,ورقة4!$A$3:$AX$1417,16,0)))</f>
        <v>#N/A</v>
      </c>
      <c r="J19" s="149" t="e">
        <f>IF(AND(Q19&lt;&gt;"",OR(P19=1,P19=2,P19=3)),21,"")</f>
        <v>#N/A</v>
      </c>
      <c r="K19" s="98" t="e">
        <f t="shared" si="9"/>
        <v>#N/A</v>
      </c>
      <c r="L19" s="205">
        <v>405</v>
      </c>
      <c r="M19" s="393" t="s">
        <v>202</v>
      </c>
      <c r="N19" s="393"/>
      <c r="O19" s="393"/>
      <c r="P19" s="110"/>
      <c r="Q19" s="214" t="e">
        <f>IF(VLOOKUP($E$1,ورقة4!$A$3:$AX$1417,23,0)=0,"",(VLOOKUP($E$1,ورقة4!$A$3:$AX$1417,23,0)))</f>
        <v>#N/A</v>
      </c>
      <c r="R19" s="95" t="e">
        <f>IF(AND(Y19&lt;&gt;"",OR(X19=1,X19=2,X19=3)),40,"")</f>
        <v>#N/A</v>
      </c>
      <c r="S19" s="98" t="e">
        <f t="shared" si="10"/>
        <v>#N/A</v>
      </c>
      <c r="T19" s="205">
        <v>706</v>
      </c>
      <c r="U19" s="398" t="s">
        <v>209</v>
      </c>
      <c r="V19" s="398"/>
      <c r="W19" s="398"/>
      <c r="X19" s="110"/>
      <c r="Y19" s="214" t="e">
        <f>IF(VLOOKUP($E$1,ورقة4!$A$3:$AX$1417,42,0)=0,"",(VLOOKUP($E$1,ورقة4!$A$3:$AX$1417,42,0)))</f>
        <v>#N/A</v>
      </c>
      <c r="Z19" s="149" t="e">
        <f>IF(AND(AG19&lt;&gt;"",OR(AF19=1,AF19=2,AF19=3)),45,"")</f>
        <v>#N/A</v>
      </c>
      <c r="AA19" s="98" t="e">
        <f t="shared" si="11"/>
        <v>#N/A</v>
      </c>
      <c r="AB19" s="205">
        <v>806</v>
      </c>
      <c r="AC19" s="398" t="s">
        <v>214</v>
      </c>
      <c r="AD19" s="398"/>
      <c r="AE19" s="398"/>
      <c r="AF19" s="110"/>
      <c r="AG19" s="208" t="e">
        <f>IF(VLOOKUP($E$1,ورقة4!$A$3:$AX$1417,47,0)=0,"",(VLOOKUP($E$1,ورقة4!$A$3:$AX$1417,47,0)))</f>
        <v>#N/A</v>
      </c>
      <c r="AH19" s="397"/>
      <c r="AI19" s="397"/>
      <c r="AJ19" s="397"/>
      <c r="AK19" s="138"/>
      <c r="AL19" s="64" t="e">
        <f>IF(A17&lt;&gt;"",A17,"")</f>
        <v>#N/A</v>
      </c>
      <c r="AM19" s="1">
        <v>12</v>
      </c>
      <c r="AU19" s="64">
        <v>15</v>
      </c>
      <c r="AV19" s="121">
        <v>306</v>
      </c>
      <c r="AW19" s="122" t="s">
        <v>249</v>
      </c>
      <c r="AX19" s="120">
        <f t="shared" si="12"/>
        <v>0</v>
      </c>
      <c r="AY19" s="120" t="e">
        <f>IF(VLOOKUP($E$1,ورقة4!$A$2:$AW$1417,MATCH(AV19,ورقة4!$A$2:$AW$2,0),0)="","",VLOOKUP($E$1,ورقة4!$A$2:$AW$1417,MATCH(AV19,ورقة4!$A$2:$AW$2,0),0))</f>
        <v>#N/A</v>
      </c>
      <c r="AZ19" s="48"/>
      <c r="BC19" s="157"/>
      <c r="BD19" s="157"/>
      <c r="BE19" s="49"/>
    </row>
    <row r="20" spans="1:57" ht="19.2" customHeight="1" x14ac:dyDescent="0.3">
      <c r="A20" s="38" t="e">
        <f>IF(AND(I20&lt;&gt;"",OR(H20=1,H20=2,H20=3)),15,"")</f>
        <v>#N/A</v>
      </c>
      <c r="B20" s="98" t="e">
        <f t="shared" si="8"/>
        <v>#N/A</v>
      </c>
      <c r="C20" s="205">
        <v>306</v>
      </c>
      <c r="D20" s="393" t="s">
        <v>249</v>
      </c>
      <c r="E20" s="393"/>
      <c r="F20" s="393"/>
      <c r="G20" s="393"/>
      <c r="H20" s="110"/>
      <c r="I20" s="214" t="e">
        <f>IF(VLOOKUP($E$1,ورقة4!$A$3:$AX$1417,17,0)=0,"",(VLOOKUP($E$1,ورقة4!$A$3:$AX$1417,17,0)))</f>
        <v>#N/A</v>
      </c>
      <c r="J20" s="149" t="e">
        <f>IF(AND(Q20&lt;&gt;"",OR(P20=1,P20=2,P20=3)),22,"")</f>
        <v>#N/A</v>
      </c>
      <c r="K20" s="98" t="e">
        <f t="shared" si="9"/>
        <v>#N/A</v>
      </c>
      <c r="L20" s="205">
        <v>406</v>
      </c>
      <c r="M20" s="398" t="s">
        <v>203</v>
      </c>
      <c r="N20" s="398"/>
      <c r="O20" s="398"/>
      <c r="P20" s="110"/>
      <c r="Q20" s="214" t="e">
        <f>IF(VLOOKUP($E$1,ورقة4!$A$3:$AX$1417,24,0)=0,"",(VLOOKUP($E$1,ورقة4!$A$3:$AX$1417,24,0)))</f>
        <v>#N/A</v>
      </c>
      <c r="R20" s="95" t="e">
        <f>IF(AND(Y20&lt;&gt;"",OR(X20=1,X20=2,X20=3)),41,"")</f>
        <v>#N/A</v>
      </c>
      <c r="S20" s="98" t="e">
        <f t="shared" si="10"/>
        <v>#N/A</v>
      </c>
      <c r="T20" s="205">
        <v>707</v>
      </c>
      <c r="U20" s="389" t="s">
        <v>210</v>
      </c>
      <c r="V20" s="389"/>
      <c r="W20" s="389"/>
      <c r="X20" s="110"/>
      <c r="Y20" s="214" t="e">
        <f>IF(VLOOKUP($E$1,ورقة4!$A$3:$AX$1417,43,0)=0,"",(VLOOKUP($E$1,ورقة4!$A$3:$AX$1417,43,0)))</f>
        <v>#N/A</v>
      </c>
      <c r="Z20" s="149" t="e">
        <f>IF(AND(AG20&lt;&gt;"",OR(AF20=1,AF20=2,AF20=3)),46,"")</f>
        <v>#N/A</v>
      </c>
      <c r="AA20" s="98" t="e">
        <f t="shared" si="11"/>
        <v>#N/A</v>
      </c>
      <c r="AB20" s="205">
        <v>807</v>
      </c>
      <c r="AC20" s="400" t="s">
        <v>215</v>
      </c>
      <c r="AD20" s="400"/>
      <c r="AE20" s="400"/>
      <c r="AF20" s="110"/>
      <c r="AG20" s="208" t="e">
        <f>IF(VLOOKUP($E$1,ورقة4!$A$3:$AX$1417,48,0)=0,"",(VLOOKUP($E$1,ورقة4!$A$3:$AX$1417,48,0)))</f>
        <v>#N/A</v>
      </c>
      <c r="AH20" s="139"/>
      <c r="AI20" s="139"/>
      <c r="AJ20" s="139"/>
      <c r="AK20" s="138"/>
      <c r="AL20" s="64" t="e">
        <f t="shared" ref="AL20:AL25" si="13">IF(A18&lt;&gt;"",A18,"")</f>
        <v>#N/A</v>
      </c>
      <c r="AM20" s="1">
        <v>13</v>
      </c>
      <c r="AU20" s="64">
        <v>16</v>
      </c>
      <c r="AV20" s="121">
        <v>307</v>
      </c>
      <c r="AW20" s="122" t="s">
        <v>250</v>
      </c>
      <c r="AX20" s="120">
        <f t="shared" si="12"/>
        <v>0</v>
      </c>
      <c r="AY20" s="120" t="e">
        <f>IF(VLOOKUP($E$1,ورقة4!$A$2:$AW$1417,MATCH(AV20,ورقة4!$A$2:$AW$2,0),0)="","",VLOOKUP($E$1,ورقة4!$A$2:$AW$1417,MATCH(AV20,ورقة4!$A$2:$AW$2,0),0))</f>
        <v>#N/A</v>
      </c>
      <c r="AZ20" s="49"/>
      <c r="BC20" s="50"/>
      <c r="BD20" s="50"/>
      <c r="BE20" s="49"/>
    </row>
    <row r="21" spans="1:57" ht="19.2" customHeight="1" thickBot="1" x14ac:dyDescent="0.35">
      <c r="A21" s="38" t="e">
        <f>IF(AND(I21&lt;&gt;"",OR(H21=1,H21=2,H21=3)),16,"")</f>
        <v>#N/A</v>
      </c>
      <c r="B21" s="98" t="e">
        <f t="shared" si="8"/>
        <v>#N/A</v>
      </c>
      <c r="C21" s="205">
        <v>307</v>
      </c>
      <c r="D21" s="393" t="s">
        <v>250</v>
      </c>
      <c r="E21" s="393"/>
      <c r="F21" s="393"/>
      <c r="G21" s="393"/>
      <c r="H21" s="110"/>
      <c r="I21" s="214" t="e">
        <f>IF(VLOOKUP($E$1,ورقة4!$A$3:$AX$1417,18,0)=0,"",(VLOOKUP($E$1,ورقة4!$A$3:$AX$1417,18,0)))</f>
        <v>#N/A</v>
      </c>
      <c r="J21" s="149" t="e">
        <f>IF(AND(Q21&lt;&gt;"",OR(P21=1,P21=2,P21=3)),23,"")</f>
        <v>#N/A</v>
      </c>
      <c r="K21" s="98" t="e">
        <f t="shared" si="9"/>
        <v>#N/A</v>
      </c>
      <c r="L21" s="205">
        <v>407</v>
      </c>
      <c r="M21" s="398" t="s">
        <v>204</v>
      </c>
      <c r="N21" s="398"/>
      <c r="O21" s="398"/>
      <c r="P21" s="110"/>
      <c r="Q21" s="214" t="e">
        <f>IF(VLOOKUP($E$1,ورقة4!$A$3:$AX$1417,25,0)=0,"",(VLOOKUP($E$1,ورقة4!$A$3:$AX$1417,25,0)))</f>
        <v>#N/A</v>
      </c>
      <c r="R21" s="95" t="e">
        <f>IF(AND(Y21&lt;&gt;"",OR(X21=1,X21=2,X21=3)),42,"")</f>
        <v>#N/A</v>
      </c>
      <c r="S21" s="98" t="e">
        <f t="shared" si="10"/>
        <v>#N/A</v>
      </c>
      <c r="T21" s="206">
        <v>708</v>
      </c>
      <c r="U21" s="394" t="s">
        <v>211</v>
      </c>
      <c r="V21" s="394"/>
      <c r="W21" s="394"/>
      <c r="X21" s="110"/>
      <c r="Y21" s="215" t="e">
        <f>IF(VLOOKUP($E$1,ورقة4!$A$3:$AX$1417,44,0)=0,"",(VLOOKUP($E$1,ورقة4!$A$3:$AX$1417,44,0)))</f>
        <v>#N/A</v>
      </c>
      <c r="Z21" s="149" t="e">
        <f>IF(AND(AG21&lt;&gt;"",OR(AF21=1,AF21=2,AF21=3)),47,"")</f>
        <v>#N/A</v>
      </c>
      <c r="AA21" s="98" t="e">
        <f t="shared" si="11"/>
        <v>#N/A</v>
      </c>
      <c r="AB21" s="206">
        <v>808</v>
      </c>
      <c r="AC21" s="430" t="s">
        <v>216</v>
      </c>
      <c r="AD21" s="430"/>
      <c r="AE21" s="430"/>
      <c r="AF21" s="110"/>
      <c r="AG21" s="209" t="e">
        <f>IF(VLOOKUP($E$1,ورقة4!$A$3:$AX$1417,49,0)=0,"",(VLOOKUP($E$1,ورقة4!$A$3:$AX$1417,49,0)))</f>
        <v>#N/A</v>
      </c>
      <c r="AH21" s="139"/>
      <c r="AI21" s="139"/>
      <c r="AJ21" s="139"/>
      <c r="AK21" s="138"/>
      <c r="AL21" s="64" t="e">
        <f t="shared" si="13"/>
        <v>#N/A</v>
      </c>
      <c r="AM21" s="1">
        <v>14</v>
      </c>
      <c r="AU21" s="64">
        <v>17</v>
      </c>
      <c r="AV21" s="121">
        <v>308</v>
      </c>
      <c r="AW21" s="122" t="s">
        <v>251</v>
      </c>
      <c r="AX21" s="120">
        <f t="shared" si="12"/>
        <v>0</v>
      </c>
      <c r="AY21" s="120" t="e">
        <f>IF(VLOOKUP($E$1,ورقة4!$A$2:$AW$1417,MATCH(AV21,ورقة4!$A$2:$AW$2,0),0)="","",VLOOKUP($E$1,ورقة4!$A$2:$AW$1417,MATCH(AV21,ورقة4!$A$2:$AW$2,0),0))</f>
        <v>#N/A</v>
      </c>
      <c r="AZ21" s="49"/>
      <c r="BC21" s="50"/>
      <c r="BD21" s="50"/>
      <c r="BE21" s="48"/>
    </row>
    <row r="22" spans="1:57" ht="19.2" customHeight="1" x14ac:dyDescent="0.3">
      <c r="A22" s="38" t="e">
        <f>IF(AND(I22&lt;&gt;"",OR(H22=1,H22=2,H22=3)),17,"")</f>
        <v>#N/A</v>
      </c>
      <c r="B22" s="98" t="e">
        <f t="shared" si="8"/>
        <v>#N/A</v>
      </c>
      <c r="C22" s="205">
        <v>308</v>
      </c>
      <c r="D22" s="393" t="s">
        <v>251</v>
      </c>
      <c r="E22" s="393"/>
      <c r="F22" s="393"/>
      <c r="G22" s="393"/>
      <c r="H22" s="110"/>
      <c r="I22" s="214" t="e">
        <f>IF(VLOOKUP($E$1,ورقة4!$A$3:$AX$1417,19,0)=0,"",(VLOOKUP($E$1,ورقة4!$A$3:$AX$1417,19,0)))</f>
        <v>#N/A</v>
      </c>
      <c r="J22" s="149" t="e">
        <f>IF(AND(Q22&lt;&gt;"",OR(P22=1,P22=2,P22=3)),24,"")</f>
        <v>#N/A</v>
      </c>
      <c r="K22" s="98" t="e">
        <f t="shared" si="9"/>
        <v>#N/A</v>
      </c>
      <c r="L22" s="205">
        <v>408</v>
      </c>
      <c r="M22" s="429" t="s">
        <v>205</v>
      </c>
      <c r="N22" s="429"/>
      <c r="O22" s="429"/>
      <c r="P22" s="110"/>
      <c r="Q22" s="214" t="e">
        <f>IF(VLOOKUP($E$1,ورقة4!$A$3:$AX$1417,26,0)=0,"",(VLOOKUP($E$1,ورقة4!$A$3:$AX$1417,26,0)))</f>
        <v>#N/A</v>
      </c>
      <c r="R22" s="95"/>
      <c r="S22" s="98"/>
      <c r="T22" s="426"/>
      <c r="U22" s="426"/>
      <c r="V22" s="426"/>
      <c r="W22" s="426"/>
      <c r="X22" s="426"/>
      <c r="Y22" s="426"/>
      <c r="Z22" s="426"/>
      <c r="AA22" s="426"/>
      <c r="AB22" s="426"/>
      <c r="AC22" s="426"/>
      <c r="AD22" s="426"/>
      <c r="AE22" s="426"/>
      <c r="AF22" s="426"/>
      <c r="AG22" s="427"/>
      <c r="AH22" s="139"/>
      <c r="AI22" s="139"/>
      <c r="AJ22" s="139"/>
      <c r="AK22" s="138"/>
      <c r="AL22" s="64" t="e">
        <f t="shared" si="13"/>
        <v>#N/A</v>
      </c>
      <c r="AM22" s="1">
        <v>15</v>
      </c>
      <c r="AU22" s="64">
        <v>18</v>
      </c>
      <c r="AV22" s="121">
        <v>309</v>
      </c>
      <c r="AW22" s="122" t="s">
        <v>252</v>
      </c>
      <c r="AX22" s="120">
        <f t="shared" si="12"/>
        <v>0</v>
      </c>
      <c r="AY22" s="120" t="e">
        <f>IF(VLOOKUP($E$1,ورقة4!$A$2:$AW$1417,MATCH(AV22,ورقة4!$A$2:$AW$2,0),0)="","",VLOOKUP($E$1,ورقة4!$A$2:$AW$1417,MATCH(AV22,ورقة4!$A$2:$AW$2,0),0))</f>
        <v>#N/A</v>
      </c>
      <c r="AZ22" s="48"/>
      <c r="BC22" s="157"/>
      <c r="BD22" s="157"/>
      <c r="BE22" s="48"/>
    </row>
    <row r="23" spans="1:57" ht="19.2" customHeight="1" thickBot="1" x14ac:dyDescent="0.35">
      <c r="A23" s="38" t="e">
        <f>IF(AND(I23&lt;&gt;"",OR(H23=1,H23=2,H23=3)),18,"")</f>
        <v>#N/A</v>
      </c>
      <c r="B23" s="98" t="e">
        <f t="shared" si="8"/>
        <v>#N/A</v>
      </c>
      <c r="C23" s="206">
        <v>309</v>
      </c>
      <c r="D23" s="396" t="s">
        <v>252</v>
      </c>
      <c r="E23" s="396"/>
      <c r="F23" s="396"/>
      <c r="G23" s="396"/>
      <c r="H23" s="110"/>
      <c r="I23" s="215" t="e">
        <f>IF(VLOOKUP($E$1,ورقة4!$A$3:$AX$1417,20,0)=0,"",(VLOOKUP($E$1,ورقة4!$A$3:$AX$1417,20,0)))</f>
        <v>#N/A</v>
      </c>
      <c r="J23" s="149" t="e">
        <f>IF(AND(Q23&lt;&gt;"",OR(P23=1,P23=2,P23=3)),25,"")</f>
        <v>#N/A</v>
      </c>
      <c r="K23" s="98" t="e">
        <f t="shared" si="9"/>
        <v>#N/A</v>
      </c>
      <c r="L23" s="206">
        <v>409</v>
      </c>
      <c r="M23" s="428" t="s">
        <v>206</v>
      </c>
      <c r="N23" s="428"/>
      <c r="O23" s="428"/>
      <c r="P23" s="110"/>
      <c r="Q23" s="215" t="e">
        <f>IF(VLOOKUP($E$1,ورقة4!$A$3:$AX$1417,27,0)=0,"",(VLOOKUP($E$1,ورقة4!$A$3:$AX$1417,27,0)))</f>
        <v>#N/A</v>
      </c>
      <c r="R23" s="103"/>
      <c r="S23" s="100"/>
      <c r="T23" s="426"/>
      <c r="U23" s="426"/>
      <c r="V23" s="426"/>
      <c r="W23" s="426"/>
      <c r="X23" s="426"/>
      <c r="Y23" s="426"/>
      <c r="Z23" s="426"/>
      <c r="AA23" s="426"/>
      <c r="AB23" s="426"/>
      <c r="AC23" s="426"/>
      <c r="AD23" s="426"/>
      <c r="AE23" s="426"/>
      <c r="AF23" s="426"/>
      <c r="AG23" s="427"/>
      <c r="AH23" s="139"/>
      <c r="AI23" s="139"/>
      <c r="AJ23" s="139"/>
      <c r="AK23" s="138"/>
      <c r="AL23" s="64" t="e">
        <f t="shared" si="13"/>
        <v>#N/A</v>
      </c>
      <c r="AM23" s="1">
        <v>16</v>
      </c>
      <c r="AU23" s="64">
        <v>19</v>
      </c>
      <c r="AV23" s="109">
        <v>403</v>
      </c>
      <c r="AW23" s="113" t="s">
        <v>200</v>
      </c>
      <c r="AX23" s="81">
        <f>P17</f>
        <v>0</v>
      </c>
      <c r="AY23" s="120" t="e">
        <f>IF(VLOOKUP($E$1,ورقة4!$A$2:$AW$1417,MATCH(AV23,ورقة4!$A$2:$AW$2,0),0)="","",VLOOKUP($E$1,ورقة4!$A$2:$AW$1417,MATCH(AV23,ورقة4!$A$2:$AW$2,0),0))</f>
        <v>#N/A</v>
      </c>
      <c r="AZ23" s="48"/>
      <c r="BC23" s="157"/>
      <c r="BD23" s="157"/>
      <c r="BE23" s="48"/>
    </row>
    <row r="24" spans="1:57" ht="17.399999999999999" hidden="1" thickBot="1" x14ac:dyDescent="0.35">
      <c r="A24" s="38"/>
      <c r="B24" s="98" t="e">
        <f>SUM(B17:B23)</f>
        <v>#N/A</v>
      </c>
      <c r="C24" s="43"/>
      <c r="D24" s="44"/>
      <c r="E24" s="44"/>
      <c r="F24" s="44"/>
      <c r="G24" s="111"/>
      <c r="H24" s="99"/>
      <c r="I24" s="80">
        <f>COUNTIFS(I17:I23,1,H17:H23,3)</f>
        <v>0</v>
      </c>
      <c r="J24" s="149"/>
      <c r="K24" s="98" t="e">
        <f>SUM(K17:K23)</f>
        <v>#N/A</v>
      </c>
      <c r="L24" s="43"/>
      <c r="M24" s="44"/>
      <c r="N24" s="44"/>
      <c r="O24" s="111">
        <f>COUNTIFS(Q17:Q23,1,P17:P23,1)</f>
        <v>0</v>
      </c>
      <c r="P24" s="99">
        <f>COUNTIFS(Q17:Q23,1,P17:P23,2)</f>
        <v>0</v>
      </c>
      <c r="Q24" s="39">
        <f>COUNTIFS(Q17:Q23,1,P17:P23,3)</f>
        <v>0</v>
      </c>
      <c r="R24" s="104"/>
      <c r="S24" s="29" t="e">
        <f>SUM(S17:S21)</f>
        <v>#N/A</v>
      </c>
      <c r="T24" s="107"/>
      <c r="U24" s="41"/>
      <c r="V24" s="41"/>
      <c r="W24" s="102">
        <f>COUNTIFS(Y17:Y21,1,X17:X21,1)</f>
        <v>0</v>
      </c>
      <c r="X24" s="99">
        <f>COUNTIFS(Y17:Y21,1,X17:X21,2)</f>
        <v>0</v>
      </c>
      <c r="Y24" s="39">
        <f>COUNTIFS(Y17:Y21,1,X17:X21,3)</f>
        <v>0</v>
      </c>
      <c r="Z24" s="85"/>
      <c r="AA24" s="29" t="e">
        <f>SUM(AA17:AA21)</f>
        <v>#N/A</v>
      </c>
      <c r="AB24" s="41"/>
      <c r="AC24" s="41"/>
      <c r="AD24" s="41"/>
      <c r="AE24" s="102">
        <f>COUNTIFS(AG17:AG21,1,AF17:AF21,1)</f>
        <v>0</v>
      </c>
      <c r="AF24" s="99">
        <f>COUNTIFS(AG17:AG21,1,AF17:AF21,2)</f>
        <v>0</v>
      </c>
      <c r="AG24" s="39">
        <f>COUNTIFS(AG17:AG21,1,AF17:AF21,3)</f>
        <v>0</v>
      </c>
      <c r="AH24" s="139"/>
      <c r="AI24" s="139"/>
      <c r="AJ24" s="139"/>
      <c r="AK24" s="138"/>
      <c r="AL24" s="64" t="e">
        <f t="shared" si="13"/>
        <v>#N/A</v>
      </c>
      <c r="AM24" s="1">
        <v>17</v>
      </c>
      <c r="AU24" s="64">
        <v>20</v>
      </c>
      <c r="AV24" s="109">
        <v>404</v>
      </c>
      <c r="AW24" s="113" t="s">
        <v>201</v>
      </c>
      <c r="AX24" s="81">
        <f t="shared" ref="AX24:AX29" si="14">P18</f>
        <v>0</v>
      </c>
      <c r="AY24" s="120" t="e">
        <f>IF(VLOOKUP($E$1,ورقة4!$A$2:$AW$1417,MATCH(AV24,ورقة4!$A$2:$AW$2,0),0)="","",VLOOKUP($E$1,ورقة4!$A$2:$AW$1417,MATCH(AV24,ورقة4!$A$2:$AW$2,0),0))</f>
        <v>#N/A</v>
      </c>
      <c r="AZ24" s="48"/>
      <c r="BC24" s="157"/>
      <c r="BD24" s="157"/>
    </row>
    <row r="25" spans="1:57" ht="16.8" hidden="1" x14ac:dyDescent="0.3">
      <c r="B25" s="21"/>
      <c r="D25" s="37"/>
      <c r="E25" s="37"/>
      <c r="F25" s="37"/>
      <c r="G25" s="37"/>
      <c r="H25" s="21"/>
      <c r="I25" s="80"/>
      <c r="J25" s="149"/>
      <c r="K25" s="98"/>
      <c r="P25" s="99"/>
      <c r="Q25" s="39"/>
      <c r="R25" s="104"/>
      <c r="S25" s="98"/>
      <c r="T25" s="33" t="e">
        <f>B15+B24+K15+K24+S15+S24+AA15+AA24</f>
        <v>#N/A</v>
      </c>
      <c r="U25" s="34"/>
      <c r="V25" s="34"/>
      <c r="W25" s="34"/>
      <c r="X25" s="105"/>
      <c r="Y25" s="40"/>
      <c r="Z25" s="35"/>
      <c r="AA25" s="29"/>
      <c r="AB25" s="34"/>
      <c r="AC25" s="34"/>
      <c r="AD25" s="34"/>
      <c r="AE25" s="34"/>
      <c r="AF25" s="105"/>
      <c r="AG25" s="40"/>
      <c r="AH25" s="139"/>
      <c r="AI25" s="139"/>
      <c r="AJ25" s="139"/>
      <c r="AK25" s="138"/>
      <c r="AL25" s="64" t="e">
        <f t="shared" si="13"/>
        <v>#N/A</v>
      </c>
      <c r="AM25" s="1">
        <v>18</v>
      </c>
      <c r="AU25" s="64">
        <v>21</v>
      </c>
      <c r="AV25" s="109">
        <v>405</v>
      </c>
      <c r="AW25" s="113" t="s">
        <v>202</v>
      </c>
      <c r="AX25" s="81">
        <f t="shared" si="14"/>
        <v>0</v>
      </c>
      <c r="AY25" s="120" t="e">
        <f>IF(VLOOKUP($E$1,ورقة4!$A$2:$AW$1417,MATCH(AV25,ورقة4!$A$2:$AW$2,0),0)="","",VLOOKUP($E$1,ورقة4!$A$2:$AW$1417,MATCH(AV25,ورقة4!$A$2:$AW$2,0),0))</f>
        <v>#N/A</v>
      </c>
      <c r="AZ25" s="48"/>
      <c r="BC25" s="48"/>
      <c r="BD25" s="48"/>
    </row>
    <row r="26" spans="1:57" ht="17.399999999999999" hidden="1" thickBot="1" x14ac:dyDescent="0.3">
      <c r="I26" s="151"/>
      <c r="J26" s="103"/>
      <c r="S26" s="98"/>
      <c r="AH26" s="138"/>
      <c r="AI26" s="138"/>
      <c r="AJ26" s="138"/>
      <c r="AK26" s="138"/>
      <c r="AL26" s="64" t="e">
        <f>IF(J17&lt;&gt;"",J17,"")</f>
        <v>#N/A</v>
      </c>
      <c r="AM26" s="1">
        <v>19</v>
      </c>
      <c r="AU26" s="64">
        <v>22</v>
      </c>
      <c r="AV26" s="109">
        <v>406</v>
      </c>
      <c r="AW26" s="113" t="s">
        <v>203</v>
      </c>
      <c r="AX26" s="81">
        <f t="shared" si="14"/>
        <v>0</v>
      </c>
      <c r="AY26" s="120" t="e">
        <f>IF(VLOOKUP($E$1,ورقة4!$A$2:$AW$1417,MATCH(AV26,ورقة4!$A$2:$AW$2,0),0)="","",VLOOKUP($E$1,ورقة4!$A$2:$AW$1417,MATCH(AV26,ورقة4!$A$2:$AW$2,0),0))</f>
        <v>#N/A</v>
      </c>
      <c r="AZ26" s="48"/>
      <c r="BA26" s="1"/>
      <c r="BB26" s="1"/>
      <c r="BC26" s="48"/>
      <c r="BD26" s="48"/>
    </row>
    <row r="27" spans="1:57" ht="18" thickTop="1" thickBot="1" x14ac:dyDescent="0.3">
      <c r="C27" s="371" t="s">
        <v>4654</v>
      </c>
      <c r="D27" s="371"/>
      <c r="E27" s="371"/>
      <c r="F27" s="371"/>
      <c r="G27" s="371"/>
      <c r="H27" s="371"/>
      <c r="L27" s="418" t="s">
        <v>27</v>
      </c>
      <c r="M27" s="418"/>
      <c r="N27" s="434" t="e">
        <f>IF(E2="الرابعة حديث",28000,0)</f>
        <v>#N/A</v>
      </c>
      <c r="O27" s="434"/>
      <c r="P27" s="434"/>
      <c r="Q27" s="434"/>
      <c r="R27" s="434"/>
      <c r="T27" s="418" t="s">
        <v>528</v>
      </c>
      <c r="U27" s="418"/>
      <c r="V27" s="418"/>
      <c r="W27" s="403" t="e">
        <f>IF(I8="A",COUNT(B28:B35)*15000,IF(K5=AO4,COUNT(B28:B35)*15000,IF(OR(K5=AO1,K5=AO2,K5=AO5,K5=AO8),COUNT(B28:B35)*15000,IF(OR(K5=AO3,K5=AO6),COUNT(B28:B35)*15000,COUNT(B28:B35)*15000))))</f>
        <v>#N/A</v>
      </c>
      <c r="X27" s="403"/>
      <c r="Y27" s="403"/>
      <c r="Z27" s="418" t="s">
        <v>121</v>
      </c>
      <c r="AA27" s="418"/>
      <c r="AB27" s="418"/>
      <c r="AC27" s="418"/>
      <c r="AD27" s="403" t="e">
        <f>IF(W27&gt;0,14000,0)</f>
        <v>#N/A</v>
      </c>
      <c r="AE27" s="403"/>
      <c r="AF27" s="403"/>
      <c r="AG27" s="403"/>
      <c r="AH27" s="138"/>
      <c r="AI27" s="138"/>
      <c r="AJ27" s="138"/>
      <c r="AK27" s="138"/>
      <c r="AL27" s="64" t="e">
        <f t="shared" ref="AL27:AL32" si="15">IF(J18&lt;&gt;"",J18,"")</f>
        <v>#N/A</v>
      </c>
      <c r="AM27" s="1">
        <v>20</v>
      </c>
      <c r="AU27" s="64">
        <v>23</v>
      </c>
      <c r="AV27" s="109">
        <v>407</v>
      </c>
      <c r="AW27" s="113" t="s">
        <v>204</v>
      </c>
      <c r="AX27" s="81">
        <f t="shared" si="14"/>
        <v>0</v>
      </c>
      <c r="AY27" s="120" t="e">
        <f>IF(VLOOKUP($E$1,ورقة4!$A$2:$AW$1417,MATCH(AV27,ورقة4!$A$2:$AW$2,0),0)="","",VLOOKUP($E$1,ورقة4!$A$2:$AW$1417,MATCH(AV27,ورقة4!$A$2:$AW$2,0),0))</f>
        <v>#N/A</v>
      </c>
      <c r="AZ27" s="48"/>
      <c r="BA27" s="1"/>
      <c r="BB27" s="1"/>
      <c r="BC27" s="49"/>
      <c r="BD27" s="49"/>
    </row>
    <row r="28" spans="1:57" ht="21.75" customHeight="1" thickTop="1" thickBot="1" x14ac:dyDescent="0.3">
      <c r="B28" s="1" t="str">
        <f t="shared" ref="B28:B37" si="16">IFERROR(SMALL($C$40:$C$49,AM8),"")</f>
        <v/>
      </c>
      <c r="C28" s="371" t="str">
        <f t="shared" ref="C28:C37" si="17">IF(B28&lt;&gt;"",VLOOKUP(B28,$C$40:$D$49,2,0),"")</f>
        <v/>
      </c>
      <c r="D28" s="371"/>
      <c r="E28" s="371"/>
      <c r="F28" s="371"/>
      <c r="G28" s="371"/>
      <c r="H28" s="371"/>
      <c r="L28" s="435" t="s">
        <v>529</v>
      </c>
      <c r="M28" s="435"/>
      <c r="N28" s="434" t="e">
        <f>IF(Z28="ضعف الرسوم",T25*2,T25)</f>
        <v>#N/A</v>
      </c>
      <c r="O28" s="434"/>
      <c r="P28" s="434"/>
      <c r="Q28" s="434"/>
      <c r="R28" s="434"/>
      <c r="T28" s="418" t="s">
        <v>25</v>
      </c>
      <c r="U28" s="418"/>
      <c r="V28" s="418"/>
      <c r="W28" s="419" t="e">
        <f>N27+W27+AD27+N28-AB5</f>
        <v>#N/A</v>
      </c>
      <c r="X28" s="419"/>
      <c r="Y28" s="419"/>
      <c r="Z28" s="432" t="e">
        <f>'إدخال البيانات'!F1</f>
        <v>#N/A</v>
      </c>
      <c r="AA28" s="432"/>
      <c r="AB28" s="432"/>
      <c r="AC28" s="432"/>
      <c r="AD28" s="432"/>
      <c r="AE28" s="432"/>
      <c r="AF28" s="432"/>
      <c r="AG28" s="145"/>
      <c r="AH28" s="138"/>
      <c r="AI28" s="138"/>
      <c r="AJ28" s="138"/>
      <c r="AK28" s="138"/>
      <c r="AL28" s="64" t="e">
        <f t="shared" si="15"/>
        <v>#N/A</v>
      </c>
      <c r="AM28" s="1">
        <v>21</v>
      </c>
      <c r="AU28" s="64">
        <v>24</v>
      </c>
      <c r="AV28" s="114">
        <v>408</v>
      </c>
      <c r="AW28" s="115" t="s">
        <v>205</v>
      </c>
      <c r="AX28" s="81">
        <f t="shared" si="14"/>
        <v>0</v>
      </c>
      <c r="AY28" s="120" t="e">
        <f>IF(VLOOKUP($E$1,ورقة4!$A$2:$AW$1417,MATCH(AV28,ورقة4!$A$2:$AW$2,0),0)="","",VLOOKUP($E$1,ورقة4!$A$2:$AW$1417,MATCH(AV28,ورقة4!$A$2:$AW$2,0),0))</f>
        <v>#N/A</v>
      </c>
      <c r="AZ28" s="48"/>
      <c r="BA28" s="1"/>
      <c r="BB28" s="1"/>
      <c r="BC28" s="49"/>
      <c r="BD28" s="49"/>
    </row>
    <row r="29" spans="1:57" ht="21.75" customHeight="1" thickTop="1" thickBot="1" x14ac:dyDescent="0.3">
      <c r="B29" s="1" t="str">
        <f t="shared" si="16"/>
        <v/>
      </c>
      <c r="C29" s="371" t="str">
        <f t="shared" si="17"/>
        <v/>
      </c>
      <c r="D29" s="371"/>
      <c r="E29" s="371"/>
      <c r="F29" s="371"/>
      <c r="G29" s="371"/>
      <c r="H29" s="371"/>
      <c r="L29" s="418" t="s">
        <v>22</v>
      </c>
      <c r="M29" s="418"/>
      <c r="N29" s="436" t="s">
        <v>133</v>
      </c>
      <c r="O29" s="436"/>
      <c r="P29" s="436"/>
      <c r="Q29" s="436"/>
      <c r="R29" s="436"/>
      <c r="T29" s="418" t="s">
        <v>26</v>
      </c>
      <c r="U29" s="418"/>
      <c r="V29" s="418"/>
      <c r="W29" s="437" t="e">
        <f>IF(N29="نعم",(الإستمارة!T1+الإستمارة!T2)+AD27+(W28-(الإستمارة!T1+الإستمارة!T2)-AD27)/2,W28)</f>
        <v>#N/A</v>
      </c>
      <c r="X29" s="437"/>
      <c r="Y29" s="437"/>
      <c r="Z29" s="418" t="s">
        <v>28</v>
      </c>
      <c r="AA29" s="418"/>
      <c r="AB29" s="418"/>
      <c r="AC29" s="418"/>
      <c r="AD29" s="403" t="e">
        <f>W28-W29</f>
        <v>#N/A</v>
      </c>
      <c r="AE29" s="403"/>
      <c r="AF29" s="403"/>
      <c r="AG29" s="403"/>
      <c r="AH29" s="138"/>
      <c r="AI29" s="138"/>
      <c r="AJ29" s="138"/>
      <c r="AK29" s="138"/>
      <c r="AL29" s="64" t="e">
        <f t="shared" si="15"/>
        <v>#N/A</v>
      </c>
      <c r="AM29" s="1">
        <v>22</v>
      </c>
      <c r="AU29" s="64">
        <v>25</v>
      </c>
      <c r="AV29" s="108">
        <v>409</v>
      </c>
      <c r="AW29" s="112" t="s">
        <v>206</v>
      </c>
      <c r="AX29" s="81">
        <f t="shared" si="14"/>
        <v>0</v>
      </c>
      <c r="AY29" s="120" t="e">
        <f>IF(VLOOKUP($E$1,ورقة4!$A$2:$AW$1417,MATCH(AV29,ورقة4!$A$2:$AW$2,0),0)="","",VLOOKUP($E$1,ورقة4!$A$2:$AW$1417,MATCH(AV29,ورقة4!$A$2:$AW$2,0),0))</f>
        <v>#N/A</v>
      </c>
      <c r="AZ29" s="48"/>
      <c r="BA29" s="1"/>
      <c r="BB29" s="1"/>
      <c r="BC29" s="49"/>
      <c r="BD29" s="49"/>
    </row>
    <row r="30" spans="1:57" ht="21.75" customHeight="1" thickTop="1" x14ac:dyDescent="0.25">
      <c r="B30" s="1" t="str">
        <f t="shared" si="16"/>
        <v/>
      </c>
      <c r="C30" s="371" t="str">
        <f t="shared" si="17"/>
        <v/>
      </c>
      <c r="D30" s="371"/>
      <c r="E30" s="371"/>
      <c r="F30" s="371"/>
      <c r="G30" s="371"/>
      <c r="H30" s="371"/>
      <c r="P30" s="416" t="s">
        <v>122</v>
      </c>
      <c r="Q30" s="416"/>
      <c r="R30" s="416"/>
      <c r="S30" s="416"/>
      <c r="T30" s="416"/>
      <c r="U30" s="416"/>
      <c r="V30" s="144">
        <f>G15+O15+W15+AE15+G24+O24+W24+AE24</f>
        <v>0</v>
      </c>
      <c r="W30" s="416" t="s">
        <v>123</v>
      </c>
      <c r="X30" s="416"/>
      <c r="Y30" s="416"/>
      <c r="Z30" s="416"/>
      <c r="AA30" s="416"/>
      <c r="AB30" s="144">
        <f>H15+P15+X15+AF15+H24+P24+X24+AF24</f>
        <v>0</v>
      </c>
      <c r="AC30" s="417" t="s">
        <v>124</v>
      </c>
      <c r="AD30" s="417"/>
      <c r="AE30" s="417"/>
      <c r="AF30" s="144">
        <f>I15+Q15+Y15+AG15+I24+Q24+Y24+AG24</f>
        <v>0</v>
      </c>
      <c r="AH30" s="138"/>
      <c r="AI30" s="138"/>
      <c r="AJ30" s="138"/>
      <c r="AK30" s="138"/>
      <c r="AL30" s="64" t="e">
        <f t="shared" si="15"/>
        <v>#N/A</v>
      </c>
      <c r="AM30" s="1">
        <v>23</v>
      </c>
      <c r="AU30" s="64">
        <v>26</v>
      </c>
      <c r="AV30" s="121">
        <v>504</v>
      </c>
      <c r="AW30" s="122" t="s">
        <v>188</v>
      </c>
      <c r="AX30" s="120">
        <f>X8</f>
        <v>0</v>
      </c>
      <c r="AY30" s="120" t="e">
        <f>IF(VLOOKUP($E$1,ورقة4!$A$2:$AW$1417,MATCH(AV30,ورقة4!$A$2:$AW$2,0),0)="","",VLOOKUP($E$1,ورقة4!$A$2:$AW$1417,MATCH(AV30,ورقة4!$A$2:$AW$2,0),0))</f>
        <v>#N/A</v>
      </c>
      <c r="AZ30" s="48"/>
      <c r="BA30" s="1"/>
      <c r="BB30" s="1"/>
      <c r="BC30" s="49"/>
      <c r="BD30" s="49"/>
    </row>
    <row r="31" spans="1:57" s="2" customFormat="1" ht="16.8" x14ac:dyDescent="0.25">
      <c r="B31" s="1" t="str">
        <f t="shared" si="16"/>
        <v/>
      </c>
      <c r="C31" s="371" t="str">
        <f t="shared" si="17"/>
        <v/>
      </c>
      <c r="D31" s="371"/>
      <c r="E31" s="371"/>
      <c r="F31" s="371"/>
      <c r="G31" s="371"/>
      <c r="H31" s="371"/>
      <c r="I31" s="146"/>
      <c r="J31" s="433" t="s">
        <v>530</v>
      </c>
      <c r="K31" s="433"/>
      <c r="L31" s="433"/>
      <c r="M31" s="433"/>
      <c r="N31" s="433"/>
      <c r="O31" s="433"/>
      <c r="P31" s="433"/>
      <c r="Q31" s="433"/>
      <c r="R31" s="433"/>
      <c r="S31" s="433"/>
      <c r="T31" s="433"/>
      <c r="U31" s="433"/>
      <c r="V31" s="433"/>
      <c r="W31" s="433"/>
      <c r="X31" s="433"/>
      <c r="Y31" s="433"/>
      <c r="Z31" s="433"/>
      <c r="AA31" s="433"/>
      <c r="AB31" s="433"/>
      <c r="AC31" s="433"/>
      <c r="AD31" s="433"/>
      <c r="AE31" s="433"/>
      <c r="AF31" s="433"/>
      <c r="AG31" s="146"/>
      <c r="AL31" s="64" t="e">
        <f t="shared" si="15"/>
        <v>#N/A</v>
      </c>
      <c r="AM31" s="1">
        <v>24</v>
      </c>
      <c r="AU31" s="64">
        <v>27</v>
      </c>
      <c r="AV31" s="121">
        <v>505</v>
      </c>
      <c r="AW31" s="122" t="s">
        <v>189</v>
      </c>
      <c r="AX31" s="120">
        <f t="shared" ref="AX31:AX33" si="18">X9</f>
        <v>0</v>
      </c>
      <c r="AY31" s="120" t="e">
        <f>IF(VLOOKUP($E$1,ورقة4!$A$2:$AW$1417,MATCH(AV31,ورقة4!$A$2:$AW$2,0),0)="","",VLOOKUP($E$1,ورقة4!$A$2:$AW$1417,MATCH(AV31,ورقة4!$A$2:$AW$2,0),0))</f>
        <v>#N/A</v>
      </c>
      <c r="AZ31" s="48"/>
      <c r="BC31" s="42"/>
      <c r="BD31" s="42"/>
    </row>
    <row r="32" spans="1:57" s="2" customFormat="1" ht="19.5" customHeight="1" x14ac:dyDescent="0.25">
      <c r="B32" s="1" t="str">
        <f t="shared" si="16"/>
        <v/>
      </c>
      <c r="C32" s="371" t="str">
        <f t="shared" si="17"/>
        <v/>
      </c>
      <c r="D32" s="371"/>
      <c r="E32" s="371"/>
      <c r="F32" s="371"/>
      <c r="G32" s="371"/>
      <c r="H32" s="371"/>
      <c r="I32" s="146"/>
      <c r="J32" s="433"/>
      <c r="K32" s="433"/>
      <c r="L32" s="433"/>
      <c r="M32" s="433"/>
      <c r="N32" s="433"/>
      <c r="O32" s="433"/>
      <c r="P32" s="433"/>
      <c r="Q32" s="433"/>
      <c r="R32" s="433"/>
      <c r="S32" s="433"/>
      <c r="T32" s="433"/>
      <c r="U32" s="433"/>
      <c r="V32" s="433"/>
      <c r="W32" s="433"/>
      <c r="X32" s="433"/>
      <c r="Y32" s="433"/>
      <c r="Z32" s="433"/>
      <c r="AA32" s="433"/>
      <c r="AB32" s="433"/>
      <c r="AC32" s="433"/>
      <c r="AD32" s="433"/>
      <c r="AE32" s="433"/>
      <c r="AF32" s="433"/>
      <c r="AG32" s="146"/>
      <c r="AL32" s="64" t="e">
        <f t="shared" si="15"/>
        <v>#N/A</v>
      </c>
      <c r="AM32" s="1">
        <v>25</v>
      </c>
      <c r="AU32" s="64">
        <v>28</v>
      </c>
      <c r="AV32" s="121">
        <v>506</v>
      </c>
      <c r="AW32" s="122" t="s">
        <v>190</v>
      </c>
      <c r="AX32" s="120">
        <f t="shared" si="18"/>
        <v>0</v>
      </c>
      <c r="AY32" s="120" t="e">
        <f>IF(VLOOKUP($E$1,ورقة4!$A$2:$AW$1417,MATCH(AV32,ورقة4!$A$2:$AW$2,0),0)="","",VLOOKUP($E$1,ورقة4!$A$2:$AW$1417,MATCH(AV32,ورقة4!$A$2:$AW$2,0),0))</f>
        <v>#N/A</v>
      </c>
      <c r="AZ32" s="48"/>
      <c r="BC32" s="42"/>
      <c r="BD32" s="42"/>
    </row>
    <row r="33" spans="2:56" s="2" customFormat="1" ht="16.8" x14ac:dyDescent="0.25">
      <c r="B33" s="1" t="str">
        <f t="shared" si="16"/>
        <v/>
      </c>
      <c r="C33" s="371" t="str">
        <f t="shared" si="17"/>
        <v/>
      </c>
      <c r="D33" s="371"/>
      <c r="E33" s="371"/>
      <c r="F33" s="371"/>
      <c r="G33" s="371"/>
      <c r="H33" s="371"/>
      <c r="J33" s="22"/>
      <c r="L33" s="3"/>
      <c r="M33" s="4"/>
      <c r="N33" s="4"/>
      <c r="O33" s="4"/>
      <c r="AL33" s="64" t="e">
        <f>IF(R8&lt;&gt;"",R8,"")</f>
        <v>#N/A</v>
      </c>
      <c r="AM33" s="1">
        <v>26</v>
      </c>
      <c r="AU33" s="64">
        <v>29</v>
      </c>
      <c r="AV33" s="121">
        <v>507</v>
      </c>
      <c r="AW33" s="122" t="s">
        <v>191</v>
      </c>
      <c r="AX33" s="120">
        <f t="shared" si="18"/>
        <v>0</v>
      </c>
      <c r="AY33" s="120" t="e">
        <f>IF(VLOOKUP($E$1,ورقة4!$A$2:$AW$1417,MATCH(AV33,ورقة4!$A$2:$AW$2,0),0)="","",VLOOKUP($E$1,ورقة4!$A$2:$AW$1417,MATCH(AV33,ورقة4!$A$2:$AW$2,0),0))</f>
        <v>#N/A</v>
      </c>
      <c r="AZ33" s="48"/>
      <c r="BC33" s="49"/>
      <c r="BD33" s="49"/>
    </row>
    <row r="34" spans="2:56" s="2" customFormat="1" ht="16.8" x14ac:dyDescent="0.25">
      <c r="B34" s="1" t="str">
        <f t="shared" si="16"/>
        <v/>
      </c>
      <c r="C34" s="371" t="str">
        <f t="shared" si="17"/>
        <v/>
      </c>
      <c r="D34" s="371"/>
      <c r="E34" s="371"/>
      <c r="F34" s="371"/>
      <c r="G34" s="371"/>
      <c r="H34" s="371"/>
      <c r="J34" s="22"/>
      <c r="L34" s="3"/>
      <c r="M34" s="4"/>
      <c r="N34" s="4"/>
      <c r="O34" s="4"/>
      <c r="AL34" s="64"/>
      <c r="AM34" s="1"/>
      <c r="AU34" s="64"/>
      <c r="AV34" s="121"/>
      <c r="AW34" s="122"/>
      <c r="AX34" s="120"/>
      <c r="AY34" s="120"/>
      <c r="AZ34" s="48"/>
      <c r="BC34" s="49"/>
      <c r="BD34" s="49"/>
    </row>
    <row r="35" spans="2:56" s="2" customFormat="1" ht="16.8" x14ac:dyDescent="0.25">
      <c r="B35" s="1" t="str">
        <f t="shared" si="16"/>
        <v/>
      </c>
      <c r="C35" s="371" t="str">
        <f t="shared" si="17"/>
        <v/>
      </c>
      <c r="D35" s="371"/>
      <c r="E35" s="371"/>
      <c r="F35" s="371"/>
      <c r="G35" s="371"/>
      <c r="H35" s="371"/>
      <c r="J35" s="22"/>
      <c r="L35" s="3"/>
      <c r="M35" s="4"/>
      <c r="N35" s="4"/>
      <c r="O35" s="4"/>
      <c r="AL35" s="64" t="e">
        <f t="shared" ref="AL35:AL39" si="19">IF(R9&lt;&gt;"",R9,"")</f>
        <v>#N/A</v>
      </c>
      <c r="AM35" s="1">
        <v>27</v>
      </c>
      <c r="AU35" s="64">
        <v>30</v>
      </c>
      <c r="AV35" s="121">
        <v>508</v>
      </c>
      <c r="AW35" s="122" t="s">
        <v>192</v>
      </c>
      <c r="AX35" s="120">
        <f>X12</f>
        <v>0</v>
      </c>
      <c r="AY35" s="120" t="e">
        <f>IF(VLOOKUP($E$1,ورقة4!$A$2:$AW$1417,MATCH(AV35,ورقة4!$A$2:$AW$2,0),0)="","",VLOOKUP($E$1,ورقة4!$A$2:$AW$1417,MATCH(AV35,ورقة4!$A$2:$AW$2,0),0))</f>
        <v>#N/A</v>
      </c>
      <c r="AZ35" s="48"/>
      <c r="BC35" s="42"/>
      <c r="BD35" s="42"/>
    </row>
    <row r="36" spans="2:56" s="2" customFormat="1" ht="16.8" x14ac:dyDescent="0.3">
      <c r="B36" s="1" t="str">
        <f t="shared" si="16"/>
        <v/>
      </c>
      <c r="C36" s="371" t="str">
        <f t="shared" si="17"/>
        <v/>
      </c>
      <c r="D36" s="371"/>
      <c r="E36" s="371"/>
      <c r="F36" s="371"/>
      <c r="G36" s="371"/>
      <c r="H36" s="371"/>
      <c r="I36" s="21"/>
      <c r="J36" s="21"/>
      <c r="K36" s="21"/>
      <c r="L36" s="21"/>
      <c r="M36" s="21"/>
      <c r="N36" s="21"/>
      <c r="O36" s="21"/>
      <c r="P36" s="21"/>
      <c r="Q36" s="21"/>
      <c r="AL36" s="64" t="e">
        <f t="shared" si="19"/>
        <v>#N/A</v>
      </c>
      <c r="AM36" s="1">
        <v>28</v>
      </c>
      <c r="AU36" s="64">
        <v>31</v>
      </c>
      <c r="AV36" s="121">
        <v>509</v>
      </c>
      <c r="AW36" s="122" t="s">
        <v>193</v>
      </c>
      <c r="AX36" s="120">
        <f>X13</f>
        <v>0</v>
      </c>
      <c r="AY36" s="120" t="e">
        <f>IF(VLOOKUP($E$1,ورقة4!$A$2:$AW$1417,MATCH(AV36,ورقة4!$A$2:$AW$2,0),0)="","",VLOOKUP($E$1,ورقة4!$A$2:$AW$1417,MATCH(AV36,ورقة4!$A$2:$AW$2,0),0))</f>
        <v>#N/A</v>
      </c>
      <c r="AZ36" s="48"/>
      <c r="BC36" s="42"/>
      <c r="BD36" s="42"/>
    </row>
    <row r="37" spans="2:56" s="2" customFormat="1" ht="16.8" x14ac:dyDescent="0.25">
      <c r="B37" s="1" t="str">
        <f t="shared" si="16"/>
        <v/>
      </c>
      <c r="C37" s="371" t="str">
        <f t="shared" si="17"/>
        <v/>
      </c>
      <c r="D37" s="371"/>
      <c r="E37" s="371"/>
      <c r="F37" s="371"/>
      <c r="G37" s="371"/>
      <c r="H37" s="371"/>
      <c r="J37" s="22"/>
      <c r="L37" s="3"/>
      <c r="M37" s="4"/>
      <c r="N37" s="4"/>
      <c r="O37" s="4"/>
      <c r="AL37" s="64" t="e">
        <f t="shared" si="19"/>
        <v>#N/A</v>
      </c>
      <c r="AM37" s="1">
        <v>29</v>
      </c>
      <c r="AU37" s="64">
        <v>32</v>
      </c>
      <c r="AV37" s="109">
        <v>604</v>
      </c>
      <c r="AW37" s="113" t="s">
        <v>194</v>
      </c>
      <c r="AX37" s="81">
        <f>AF8</f>
        <v>0</v>
      </c>
      <c r="AY37" s="120" t="e">
        <f>IF(VLOOKUP($E$1,ورقة4!$A$2:$AW$1417,MATCH(AV37,ورقة4!$A$2:$AW$2,0),0)="","",VLOOKUP($E$1,ورقة4!$A$2:$AW$1417,MATCH(AV37,ورقة4!$A$2:$AW$2,0),0))</f>
        <v>#N/A</v>
      </c>
      <c r="AZ37" s="48"/>
      <c r="BC37" s="42"/>
      <c r="BD37" s="42"/>
    </row>
    <row r="38" spans="2:56" s="2" customFormat="1" ht="16.8" x14ac:dyDescent="0.25">
      <c r="E38" s="4"/>
      <c r="F38" s="4"/>
      <c r="G38" s="4"/>
      <c r="J38" s="22"/>
      <c r="L38" s="3"/>
      <c r="M38" s="4"/>
      <c r="N38" s="4"/>
      <c r="O38" s="4"/>
      <c r="AL38" s="64" t="e">
        <f t="shared" si="19"/>
        <v>#N/A</v>
      </c>
      <c r="AM38" s="1">
        <v>30</v>
      </c>
      <c r="AU38" s="64">
        <v>33</v>
      </c>
      <c r="AV38" s="109">
        <v>605</v>
      </c>
      <c r="AW38" s="113" t="s">
        <v>195</v>
      </c>
      <c r="AX38" s="81">
        <f t="shared" ref="AX38:AX42" si="20">AF9</f>
        <v>0</v>
      </c>
      <c r="AY38" s="120" t="e">
        <f>IF(VLOOKUP($E$1,ورقة4!$A$2:$AW$1417,MATCH(AV38,ورقة4!$A$2:$AW$2,0),0)="","",VLOOKUP($E$1,ورقة4!$A$2:$AW$1417,MATCH(AV38,ورقة4!$A$2:$AW$2,0),0))</f>
        <v>#N/A</v>
      </c>
      <c r="AZ38" s="48"/>
      <c r="BC38" s="42"/>
      <c r="BD38" s="42"/>
    </row>
    <row r="39" spans="2:56" s="2" customFormat="1" ht="16.8" x14ac:dyDescent="0.25">
      <c r="E39" s="4"/>
      <c r="F39" s="4"/>
      <c r="G39" s="4"/>
      <c r="J39" s="22"/>
      <c r="L39" s="3"/>
      <c r="M39" s="4"/>
      <c r="N39" s="4"/>
      <c r="O39" s="4"/>
      <c r="AL39" s="64" t="e">
        <f t="shared" si="19"/>
        <v>#N/A</v>
      </c>
      <c r="AM39" s="1">
        <v>31</v>
      </c>
      <c r="AU39" s="64">
        <v>34</v>
      </c>
      <c r="AV39" s="109">
        <v>606</v>
      </c>
      <c r="AW39" s="113" t="s">
        <v>196</v>
      </c>
      <c r="AX39" s="81">
        <f t="shared" si="20"/>
        <v>0</v>
      </c>
      <c r="AY39" s="120" t="e">
        <f>IF(VLOOKUP($E$1,ورقة4!$A$2:$AW$1417,MATCH(AV39,ورقة4!$A$2:$AW$2,0),0)="","",VLOOKUP($E$1,ورقة4!$A$2:$AW$1417,MATCH(AV39,ورقة4!$A$2:$AW$2,0),0))</f>
        <v>#N/A</v>
      </c>
      <c r="AZ39" s="48"/>
      <c r="BC39" s="42"/>
      <c r="BD39" s="42"/>
    </row>
    <row r="40" spans="2:56" s="2" customFormat="1" ht="16.8" x14ac:dyDescent="0.3">
      <c r="C40" s="21" t="e">
        <f>IF(VLOOKUP($E$1,ورقة2!$A$2:$AM$1417,22,0)="م",1,"")</f>
        <v>#N/A</v>
      </c>
      <c r="D40" s="21" t="s">
        <v>536</v>
      </c>
      <c r="E40" s="4"/>
      <c r="F40" s="4"/>
      <c r="G40" s="4"/>
      <c r="J40" s="22"/>
      <c r="L40" s="3"/>
      <c r="M40" s="4"/>
      <c r="N40" s="4"/>
      <c r="O40" s="4"/>
      <c r="AL40" s="64" t="e">
        <f>IF(Z8&lt;&gt;"",Z8,"")</f>
        <v>#N/A</v>
      </c>
      <c r="AM40" s="1">
        <v>32</v>
      </c>
      <c r="AU40" s="64">
        <v>35</v>
      </c>
      <c r="AV40" s="109">
        <v>607</v>
      </c>
      <c r="AW40" s="113" t="s">
        <v>197</v>
      </c>
      <c r="AX40" s="81">
        <f t="shared" si="20"/>
        <v>0</v>
      </c>
      <c r="AY40" s="120" t="e">
        <f>IF(VLOOKUP($E$1,ورقة4!$A$2:$AW$1417,MATCH(AV40,ورقة4!$A$2:$AW$2,0),0)="","",VLOOKUP($E$1,ورقة4!$A$2:$AW$1417,MATCH(AV40,ورقة4!$A$2:$AW$2,0),0))</f>
        <v>#N/A</v>
      </c>
      <c r="AZ40" s="48"/>
      <c r="BC40" s="49"/>
      <c r="BD40" s="49"/>
    </row>
    <row r="41" spans="2:56" s="2" customFormat="1" ht="16.8" x14ac:dyDescent="0.3">
      <c r="C41" s="21" t="e">
        <f>IF(VLOOKUP($E$1,ورقة2!$A$2:$AM$1417,23,0)="م",2,"")</f>
        <v>#N/A</v>
      </c>
      <c r="D41" s="21" t="s">
        <v>537</v>
      </c>
      <c r="E41" s="4"/>
      <c r="F41" s="4"/>
      <c r="G41" s="4"/>
      <c r="J41" s="22"/>
      <c r="L41" s="3"/>
      <c r="M41" s="4"/>
      <c r="N41" s="4"/>
      <c r="O41" s="4"/>
      <c r="AL41" s="64" t="e">
        <f t="shared" ref="AL41:AL45" si="21">IF(Z9&lt;&gt;"",Z9,"")</f>
        <v>#N/A</v>
      </c>
      <c r="AM41" s="1">
        <v>33</v>
      </c>
      <c r="AU41" s="64">
        <v>36</v>
      </c>
      <c r="AV41" s="109">
        <v>608</v>
      </c>
      <c r="AW41" s="113" t="s">
        <v>198</v>
      </c>
      <c r="AX41" s="81">
        <f t="shared" si="20"/>
        <v>0</v>
      </c>
      <c r="AY41" s="120" t="e">
        <f>IF(VLOOKUP($E$1,ورقة4!$A$2:$AW$1417,MATCH(AV41,ورقة4!$A$2:$AW$2,0),0)="","",VLOOKUP($E$1,ورقة4!$A$2:$AW$1417,MATCH(AV41,ورقة4!$A$2:$AW$2,0),0))</f>
        <v>#N/A</v>
      </c>
      <c r="AZ41" s="48"/>
      <c r="BC41" s="42"/>
      <c r="BD41" s="42"/>
    </row>
    <row r="42" spans="2:56" s="2" customFormat="1" ht="16.8" x14ac:dyDescent="0.3">
      <c r="C42" s="21" t="e">
        <f>IF(VLOOKUP($E$1,ورقة2!$A$2:$AM$1417,24,0)="م",3,"")</f>
        <v>#N/A</v>
      </c>
      <c r="D42" s="21" t="s">
        <v>538</v>
      </c>
      <c r="E42" s="4"/>
      <c r="F42" s="4"/>
      <c r="G42" s="4"/>
      <c r="J42" s="22"/>
      <c r="L42" s="3"/>
      <c r="M42" s="4"/>
      <c r="N42" s="4"/>
      <c r="O42" s="4"/>
      <c r="AL42" s="64" t="e">
        <f t="shared" si="21"/>
        <v>#N/A</v>
      </c>
      <c r="AM42" s="1">
        <v>34</v>
      </c>
      <c r="AU42" s="64">
        <v>37</v>
      </c>
      <c r="AV42" s="109">
        <v>609</v>
      </c>
      <c r="AW42" s="113" t="s">
        <v>199</v>
      </c>
      <c r="AX42" s="81">
        <f t="shared" si="20"/>
        <v>0</v>
      </c>
      <c r="AY42" s="120" t="e">
        <f>IF(VLOOKUP($E$1,ورقة4!$A$2:$AW$1417,MATCH(AV42,ورقة4!$A$2:$AW$2,0),0)="","",VLOOKUP($E$1,ورقة4!$A$2:$AW$1417,MATCH(AV42,ورقة4!$A$2:$AW$2,0),0))</f>
        <v>#N/A</v>
      </c>
      <c r="AZ42" s="48"/>
      <c r="BC42" s="42"/>
      <c r="BD42" s="42"/>
    </row>
    <row r="43" spans="2:56" s="2" customFormat="1" ht="16.8" x14ac:dyDescent="0.3">
      <c r="B43" s="4"/>
      <c r="C43" s="21" t="e">
        <f>IF(VLOOKUP($E$1,ورقة2!$A$2:$AM$1417,25,0)="م",4,"")</f>
        <v>#N/A</v>
      </c>
      <c r="D43" s="21" t="s">
        <v>555</v>
      </c>
      <c r="E43" s="5"/>
      <c r="H43" s="23"/>
      <c r="I43" s="23"/>
      <c r="J43" s="23"/>
      <c r="K43" s="23"/>
      <c r="L43" s="6"/>
      <c r="M43" s="6"/>
      <c r="N43" s="24"/>
      <c r="O43" s="24"/>
      <c r="P43" s="24"/>
      <c r="Q43" s="24"/>
      <c r="AL43" s="64" t="e">
        <f t="shared" si="21"/>
        <v>#N/A</v>
      </c>
      <c r="AM43" s="1">
        <v>35</v>
      </c>
      <c r="AU43" s="64">
        <v>38</v>
      </c>
      <c r="AV43" s="121">
        <v>704</v>
      </c>
      <c r="AW43" s="122" t="s">
        <v>207</v>
      </c>
      <c r="AX43" s="123">
        <f>X17</f>
        <v>0</v>
      </c>
      <c r="AY43" s="120" t="e">
        <f>IF(VLOOKUP($E$1,ورقة4!$A$2:$AW$1417,MATCH(AV43,ورقة4!$A$2:$AW$2,0),0)="","",VLOOKUP($E$1,ورقة4!$A$2:$AW$1417,MATCH(AV43,ورقة4!$A$2:$AW$2,0),0))</f>
        <v>#N/A</v>
      </c>
      <c r="AZ43" s="48"/>
      <c r="BC43" s="51"/>
      <c r="BD43" s="51"/>
    </row>
    <row r="44" spans="2:56" s="2" customFormat="1" ht="17.399999999999999" x14ac:dyDescent="0.3">
      <c r="B44" s="7"/>
      <c r="C44" s="21" t="e">
        <f>IF(VLOOKUP($E$1,ورقة2!$A$2:$AM$1417,26,0)="م",5,"")</f>
        <v>#N/A</v>
      </c>
      <c r="D44" s="21" t="s">
        <v>648</v>
      </c>
      <c r="E44" s="4"/>
      <c r="F44" s="4"/>
      <c r="H44" s="23"/>
      <c r="I44" s="23"/>
      <c r="J44" s="23"/>
      <c r="K44" s="23"/>
      <c r="L44" s="6"/>
      <c r="M44" s="6"/>
      <c r="N44" s="24"/>
      <c r="O44" s="24"/>
      <c r="P44" s="24"/>
      <c r="Q44" s="24"/>
      <c r="AL44" s="64" t="e">
        <f t="shared" si="21"/>
        <v>#N/A</v>
      </c>
      <c r="AM44" s="1">
        <v>36</v>
      </c>
      <c r="AU44" s="64">
        <v>39</v>
      </c>
      <c r="AV44" s="121">
        <v>705</v>
      </c>
      <c r="AW44" s="122" t="s">
        <v>208</v>
      </c>
      <c r="AX44" s="123">
        <f t="shared" ref="AX44:AX47" si="22">X18</f>
        <v>0</v>
      </c>
      <c r="AY44" s="120" t="e">
        <f>IF(VLOOKUP($E$1,ورقة4!$A$2:$AW$1417,MATCH(AV44,ورقة4!$A$2:$AW$2,0),0)="","",VLOOKUP($E$1,ورقة4!$A$2:$AW$1417,MATCH(AV44,ورقة4!$A$2:$AW$2,0),0))</f>
        <v>#N/A</v>
      </c>
      <c r="AZ44" s="48"/>
      <c r="BC44" s="42"/>
      <c r="BD44" s="42"/>
    </row>
    <row r="45" spans="2:56" s="2" customFormat="1" ht="17.399999999999999" x14ac:dyDescent="0.3">
      <c r="B45" s="8"/>
      <c r="C45" s="21" t="e">
        <f>IF(VLOOKUP($E$1,ورقة2!$A$2:$AM$1417,27,0)="م",6,"")</f>
        <v>#N/A</v>
      </c>
      <c r="D45" s="21" t="s">
        <v>787</v>
      </c>
      <c r="E45" s="8"/>
      <c r="F45" s="8"/>
      <c r="G45" s="9"/>
      <c r="H45" s="7"/>
      <c r="I45" s="7"/>
      <c r="J45" s="7"/>
      <c r="K45" s="7"/>
      <c r="L45" s="4"/>
      <c r="M45" s="4"/>
      <c r="N45" s="24"/>
      <c r="O45" s="24"/>
      <c r="P45" s="24"/>
      <c r="Q45" s="24"/>
      <c r="AL45" s="64" t="e">
        <f t="shared" si="21"/>
        <v>#N/A</v>
      </c>
      <c r="AM45" s="1">
        <v>37</v>
      </c>
      <c r="AU45" s="64">
        <v>40</v>
      </c>
      <c r="AV45" s="121">
        <v>706</v>
      </c>
      <c r="AW45" s="122" t="s">
        <v>209</v>
      </c>
      <c r="AX45" s="123">
        <f t="shared" si="22"/>
        <v>0</v>
      </c>
      <c r="AY45" s="120" t="e">
        <f>IF(VLOOKUP($E$1,ورقة4!$A$2:$AW$1417,MATCH(AV45,ورقة4!$A$2:$AW$2,0),0)="","",VLOOKUP($E$1,ورقة4!$A$2:$AW$1417,MATCH(AV45,ورقة4!$A$2:$AW$2,0),0))</f>
        <v>#N/A</v>
      </c>
      <c r="AZ45" s="48"/>
      <c r="BC45" s="42"/>
      <c r="BD45" s="42"/>
    </row>
    <row r="46" spans="2:56" s="2" customFormat="1" ht="17.25" customHeight="1" x14ac:dyDescent="0.3">
      <c r="B46" s="4"/>
      <c r="C46" s="21" t="e">
        <f>IF(VLOOKUP($E$1,ورقة2!$A$2:$AM$1417,28,0)="م",7,"")</f>
        <v>#N/A</v>
      </c>
      <c r="D46" s="21" t="s">
        <v>4189</v>
      </c>
      <c r="G46" s="4"/>
      <c r="H46" s="4"/>
      <c r="I46" s="4"/>
      <c r="J46" s="4"/>
      <c r="K46" s="4"/>
      <c r="L46" s="4"/>
      <c r="M46" s="10"/>
      <c r="N46" s="24"/>
      <c r="O46" s="24"/>
      <c r="P46" s="24"/>
      <c r="Q46" s="24"/>
      <c r="AL46" s="64" t="e">
        <f>IF(R17&lt;&gt;"",R17,"")</f>
        <v>#N/A</v>
      </c>
      <c r="AM46" s="1">
        <v>38</v>
      </c>
      <c r="AU46" s="64">
        <v>41</v>
      </c>
      <c r="AV46" s="121">
        <v>707</v>
      </c>
      <c r="AW46" s="122" t="s">
        <v>210</v>
      </c>
      <c r="AX46" s="123">
        <f t="shared" si="22"/>
        <v>0</v>
      </c>
      <c r="AY46" s="120" t="e">
        <f>IF(VLOOKUP($E$1,ورقة4!$A$2:$AW$1417,MATCH(AV46,ورقة4!$A$2:$AW$2,0),0)="","",VLOOKUP($E$1,ورقة4!$A$2:$AW$1417,MATCH(AV46,ورقة4!$A$2:$AW$2,0),0))</f>
        <v>#N/A</v>
      </c>
      <c r="AZ46" s="48"/>
      <c r="BC46" s="49"/>
      <c r="BD46" s="49"/>
    </row>
    <row r="47" spans="2:56" s="2" customFormat="1" ht="19.5" customHeight="1" x14ac:dyDescent="0.3">
      <c r="B47" s="7"/>
      <c r="C47" s="21" t="e">
        <f>IF(VLOOKUP($E$1,ورقة2!$A$2:$AM$1417,32,0)="م",8,"")</f>
        <v>#N/A</v>
      </c>
      <c r="D47" s="4" t="s">
        <v>4193</v>
      </c>
      <c r="E47" s="9"/>
      <c r="F47" s="9"/>
      <c r="G47" s="4"/>
      <c r="H47" s="4"/>
      <c r="I47" s="4"/>
      <c r="J47" s="4"/>
      <c r="K47" s="4"/>
      <c r="L47" s="4"/>
      <c r="M47" s="6"/>
      <c r="N47" s="6"/>
      <c r="O47" s="11"/>
      <c r="P47" s="11"/>
      <c r="Q47" s="11"/>
      <c r="AL47" s="64" t="e">
        <f t="shared" ref="AL47:AL50" si="23">IF(R18&lt;&gt;"",R18,"")</f>
        <v>#N/A</v>
      </c>
      <c r="AM47" s="1">
        <v>39</v>
      </c>
      <c r="AU47" s="64">
        <v>42</v>
      </c>
      <c r="AV47" s="121">
        <v>708</v>
      </c>
      <c r="AW47" s="122" t="s">
        <v>211</v>
      </c>
      <c r="AX47" s="123">
        <f t="shared" si="22"/>
        <v>0</v>
      </c>
      <c r="AY47" s="120" t="e">
        <f>IF(VLOOKUP($E$1,ورقة4!$A$2:$AW$1417,MATCH(AV47,ورقة4!$A$2:$AW$2,0),0)="","",VLOOKUP($E$1,ورقة4!$A$2:$AW$1417,MATCH(AV47,ورقة4!$A$2:$AW$2,0),0))</f>
        <v>#N/A</v>
      </c>
      <c r="AZ47" s="48"/>
      <c r="BC47" s="42"/>
      <c r="BD47" s="42"/>
    </row>
    <row r="48" spans="2:56" s="2" customFormat="1" ht="19.5" customHeight="1" x14ac:dyDescent="0.3">
      <c r="C48" s="21" t="e">
        <f>IF(VLOOKUP($E$1,ورقة2!$A$2:$AM$1417,33,0)="م",9,"")</f>
        <v>#N/A</v>
      </c>
      <c r="D48" s="4" t="s">
        <v>4657</v>
      </c>
      <c r="AL48" s="64" t="e">
        <f t="shared" si="23"/>
        <v>#N/A</v>
      </c>
      <c r="AM48" s="1">
        <v>40</v>
      </c>
      <c r="AU48" s="64">
        <v>43</v>
      </c>
      <c r="AV48" s="109">
        <v>804</v>
      </c>
      <c r="AW48" s="113" t="s">
        <v>212</v>
      </c>
      <c r="AX48" s="94">
        <f>AF17</f>
        <v>0</v>
      </c>
      <c r="AY48" s="120" t="e">
        <f>IF(VLOOKUP($E$1,ورقة4!$A$2:$AW$1417,MATCH(AV48,ورقة4!$A$2:$AW$2,0),0)="","",VLOOKUP($E$1,ورقة4!$A$2:$AW$1417,MATCH(AV48,ورقة4!$A$2:$AW$2,0),0))</f>
        <v>#N/A</v>
      </c>
      <c r="AZ48" s="48"/>
      <c r="BC48" s="42"/>
      <c r="BD48" s="42"/>
    </row>
    <row r="49" spans="2:56" s="2" customFormat="1" ht="19.5" customHeight="1" x14ac:dyDescent="0.25">
      <c r="B49" s="25"/>
      <c r="C49" s="25" t="e">
        <f>IF(VLOOKUP($E$1,ورقة2!$A$2:$AM$1417,34,0)="م",10,"")</f>
        <v>#N/A</v>
      </c>
      <c r="D49" s="4" t="s">
        <v>4684</v>
      </c>
      <c r="E49" s="25"/>
      <c r="F49" s="25"/>
      <c r="G49" s="25"/>
      <c r="H49" s="25"/>
      <c r="I49" s="25"/>
      <c r="J49" s="25"/>
      <c r="K49" s="25"/>
      <c r="L49" s="25"/>
      <c r="M49" s="25"/>
      <c r="N49" s="25"/>
      <c r="O49" s="25"/>
      <c r="P49" s="25"/>
      <c r="Q49" s="25"/>
      <c r="AL49" s="64" t="e">
        <f t="shared" si="23"/>
        <v>#N/A</v>
      </c>
      <c r="AM49" s="1">
        <v>41</v>
      </c>
      <c r="AU49" s="64">
        <v>44</v>
      </c>
      <c r="AV49" s="109">
        <v>805</v>
      </c>
      <c r="AW49" s="113" t="s">
        <v>213</v>
      </c>
      <c r="AX49" s="94">
        <f t="shared" ref="AX49:AX52" si="24">AF18</f>
        <v>0</v>
      </c>
      <c r="AY49" s="120" t="e">
        <f>IF(VLOOKUP($E$1,ورقة4!$A$2:$AW$1417,MATCH(AV49,ورقة4!$A$2:$AW$2,0),0)="","",VLOOKUP($E$1,ورقة4!$A$2:$AW$1417,MATCH(AV49,ورقة4!$A$2:$AW$2,0),0))</f>
        <v>#N/A</v>
      </c>
      <c r="AZ49" s="48"/>
      <c r="BC49" s="42"/>
      <c r="BD49" s="42"/>
    </row>
    <row r="50" spans="2:56" s="2" customFormat="1" ht="17.25" customHeight="1" x14ac:dyDescent="0.25">
      <c r="B50" s="25"/>
      <c r="C50" s="25"/>
      <c r="D50" s="25"/>
      <c r="E50" s="25"/>
      <c r="F50" s="25"/>
      <c r="G50" s="25"/>
      <c r="H50" s="25"/>
      <c r="I50" s="25"/>
      <c r="J50" s="25"/>
      <c r="K50" s="25"/>
      <c r="L50" s="25"/>
      <c r="M50" s="25"/>
      <c r="N50" s="25"/>
      <c r="O50" s="25"/>
      <c r="P50" s="25"/>
      <c r="Q50" s="25"/>
      <c r="AL50" s="64" t="e">
        <f t="shared" si="23"/>
        <v>#N/A</v>
      </c>
      <c r="AM50" s="1">
        <v>42</v>
      </c>
      <c r="AU50" s="64">
        <v>45</v>
      </c>
      <c r="AV50" s="109">
        <v>806</v>
      </c>
      <c r="AW50" s="113" t="s">
        <v>214</v>
      </c>
      <c r="AX50" s="94">
        <f t="shared" si="24"/>
        <v>0</v>
      </c>
      <c r="AY50" s="120" t="e">
        <f>IF(VLOOKUP($E$1,ورقة4!$A$2:$AW$1417,MATCH(AV50,ورقة4!$A$2:$AW$2,0),0)="","",VLOOKUP($E$1,ورقة4!$A$2:$AW$1417,MATCH(AV50,ورقة4!$A$2:$AW$2,0),0))</f>
        <v>#N/A</v>
      </c>
      <c r="AZ50" s="48"/>
      <c r="BC50" s="51"/>
      <c r="BD50" s="51"/>
    </row>
    <row r="51" spans="2:56" s="2" customFormat="1" ht="19.5" customHeight="1" x14ac:dyDescent="0.25">
      <c r="B51" s="12"/>
      <c r="C51" s="12"/>
      <c r="D51" s="12"/>
      <c r="E51" s="12"/>
      <c r="F51" s="12"/>
      <c r="G51" s="12"/>
      <c r="H51" s="13"/>
      <c r="I51" s="13"/>
      <c r="J51" s="13"/>
      <c r="K51" s="7"/>
      <c r="L51" s="7"/>
      <c r="M51" s="13"/>
      <c r="N51" s="13"/>
      <c r="O51" s="12"/>
      <c r="P51" s="12"/>
      <c r="Q51" s="12"/>
      <c r="AL51" s="64" t="e">
        <f>IF(Z17&lt;&gt;"",Z17,"")</f>
        <v>#N/A</v>
      </c>
      <c r="AM51" s="1">
        <v>43</v>
      </c>
      <c r="AU51" s="64">
        <v>46</v>
      </c>
      <c r="AV51" s="109">
        <v>807</v>
      </c>
      <c r="AW51" s="113" t="s">
        <v>215</v>
      </c>
      <c r="AX51" s="94">
        <f t="shared" si="24"/>
        <v>0</v>
      </c>
      <c r="AY51" s="120" t="e">
        <f>IF(VLOOKUP($E$1,ورقة4!$A$2:$AW$1417,MATCH(AV51,ورقة4!$A$2:$AW$2,0),0)="","",VLOOKUP($E$1,ورقة4!$A$2:$AW$1417,MATCH(AV51,ورقة4!$A$2:$AW$2,0),0))</f>
        <v>#N/A</v>
      </c>
      <c r="AZ51" s="48"/>
      <c r="BC51" s="42"/>
      <c r="BD51" s="42"/>
    </row>
    <row r="52" spans="2:56" s="2" customFormat="1" ht="17.25" customHeight="1" x14ac:dyDescent="0.25">
      <c r="B52" s="13"/>
      <c r="C52" s="13"/>
      <c r="D52" s="13"/>
      <c r="E52" s="13"/>
      <c r="F52" s="13"/>
      <c r="G52" s="13"/>
      <c r="O52" s="13"/>
      <c r="P52" s="13"/>
      <c r="Q52" s="13"/>
      <c r="AL52" s="64" t="e">
        <f t="shared" ref="AL52:AL55" si="25">IF(Z18&lt;&gt;"",Z18,"")</f>
        <v>#N/A</v>
      </c>
      <c r="AM52" s="1">
        <v>44</v>
      </c>
      <c r="AU52" s="64">
        <v>47</v>
      </c>
      <c r="AV52" s="116">
        <v>808</v>
      </c>
      <c r="AW52" s="117" t="s">
        <v>216</v>
      </c>
      <c r="AX52" s="94">
        <f t="shared" si="24"/>
        <v>0</v>
      </c>
      <c r="AY52" s="120" t="e">
        <f>IF(VLOOKUP($E$1,ورقة4!$A$2:$AW$1417,MATCH(AV52,ورقة4!$A$2:$AW$2,0),0)="","",VLOOKUP($E$1,ورقة4!$A$2:$AW$1417,MATCH(AV52,ورقة4!$A$2:$AW$2,0),0))</f>
        <v>#N/A</v>
      </c>
      <c r="AZ52" s="48"/>
      <c r="BC52" s="49"/>
      <c r="BD52" s="49"/>
    </row>
    <row r="53" spans="2:56" s="2" customFormat="1" ht="21.75" customHeight="1" x14ac:dyDescent="0.6">
      <c r="B53" s="26"/>
      <c r="C53" s="26"/>
      <c r="D53" s="26"/>
      <c r="E53" s="26"/>
      <c r="F53" s="26"/>
      <c r="G53" s="26"/>
      <c r="H53" s="26"/>
      <c r="I53" s="26"/>
      <c r="J53" s="26"/>
      <c r="K53" s="26"/>
      <c r="L53" s="26"/>
      <c r="M53" s="26"/>
      <c r="N53" s="26"/>
      <c r="O53" s="26"/>
      <c r="P53" s="26"/>
      <c r="Q53" s="26"/>
      <c r="AL53" s="64" t="e">
        <f t="shared" si="25"/>
        <v>#N/A</v>
      </c>
      <c r="AM53" s="1">
        <v>45</v>
      </c>
      <c r="AU53" s="64"/>
      <c r="AV53"/>
      <c r="AW53"/>
      <c r="AX53" s="94"/>
      <c r="AY53" s="94"/>
      <c r="AZ53" s="48"/>
      <c r="BC53" s="42"/>
      <c r="BD53" s="42"/>
    </row>
    <row r="54" spans="2:56" s="2" customFormat="1" ht="21.75" customHeight="1" x14ac:dyDescent="0.25">
      <c r="B54" s="14"/>
      <c r="C54" s="14"/>
      <c r="D54" s="14"/>
      <c r="E54" s="14"/>
      <c r="F54" s="14"/>
      <c r="G54" s="14"/>
      <c r="H54" s="14"/>
      <c r="I54" s="14"/>
      <c r="J54" s="14"/>
      <c r="K54" s="14"/>
      <c r="L54" s="14"/>
      <c r="M54" s="14"/>
      <c r="N54" s="7"/>
      <c r="O54" s="7"/>
      <c r="P54" s="7"/>
      <c r="Q54" s="7"/>
      <c r="AL54" s="64" t="e">
        <f t="shared" si="25"/>
        <v>#N/A</v>
      </c>
      <c r="AM54" s="1">
        <v>46</v>
      </c>
      <c r="AU54" s="64"/>
      <c r="AV54"/>
      <c r="AW54"/>
      <c r="AX54" s="94"/>
      <c r="AY54" s="94"/>
      <c r="AZ54" s="48"/>
      <c r="BC54" s="51"/>
      <c r="BD54" s="51"/>
    </row>
    <row r="55" spans="2:56" s="2" customFormat="1" ht="21.75" customHeight="1" x14ac:dyDescent="0.25">
      <c r="B55" s="15"/>
      <c r="C55" s="15"/>
      <c r="D55" s="15"/>
      <c r="E55" s="14"/>
      <c r="F55" s="15"/>
      <c r="G55" s="15"/>
      <c r="H55" s="15"/>
      <c r="I55" s="15"/>
      <c r="J55" s="15"/>
      <c r="K55" s="15"/>
      <c r="L55" s="15"/>
      <c r="M55" s="15"/>
      <c r="N55" s="8"/>
      <c r="O55" s="8"/>
      <c r="P55" s="8"/>
      <c r="Q55" s="8"/>
      <c r="AL55" s="64" t="e">
        <f t="shared" si="25"/>
        <v>#N/A</v>
      </c>
      <c r="AM55" s="1">
        <v>47</v>
      </c>
      <c r="AU55" s="64"/>
      <c r="AV55"/>
      <c r="AW55"/>
      <c r="AX55" s="94"/>
      <c r="AY55" s="94"/>
      <c r="AZ55" s="48"/>
      <c r="BC55" s="51"/>
      <c r="BD55" s="51"/>
    </row>
    <row r="56" spans="2:56" s="2" customFormat="1" ht="21.6" thickBot="1" x14ac:dyDescent="0.45">
      <c r="B56" s="16"/>
      <c r="C56" s="20"/>
      <c r="D56" s="20"/>
      <c r="E56" s="20"/>
      <c r="F56" s="20"/>
      <c r="G56" s="20"/>
      <c r="H56" s="20"/>
      <c r="I56" s="16"/>
      <c r="J56" s="16"/>
      <c r="K56" s="17"/>
      <c r="L56" s="18"/>
      <c r="M56" s="18"/>
      <c r="N56" s="19"/>
      <c r="O56" s="19"/>
      <c r="P56" s="19"/>
      <c r="Q56" s="19"/>
      <c r="AL56" s="58"/>
      <c r="AM56" s="1"/>
      <c r="AU56" s="64"/>
      <c r="AV56"/>
      <c r="AW56"/>
      <c r="AX56" s="94"/>
      <c r="AY56" s="94"/>
      <c r="AZ56" s="94"/>
      <c r="BA56" s="94"/>
      <c r="BB56" s="94"/>
    </row>
    <row r="57" spans="2:56" ht="14.25" customHeight="1" thickTop="1" x14ac:dyDescent="0.25"/>
  </sheetData>
  <sheetProtection algorithmName="SHA-512" hashValue="fNI9w4LA7wFfGVJ63ZBF91BtpDE5HiduVMepcvXedlWXZr3lWChE6chdLtl+bScj2vB1QieVgIbEpaoi4nGGEg==" saltValue="d5Hy8ipH0bjrX98drk4DMg==" spinCount="100000" sheet="1" selectLockedCells="1"/>
  <mergeCells count="143">
    <mergeCell ref="C37:H37"/>
    <mergeCell ref="C35:H35"/>
    <mergeCell ref="C33:H33"/>
    <mergeCell ref="Z28:AF28"/>
    <mergeCell ref="C31:H31"/>
    <mergeCell ref="J31:AF32"/>
    <mergeCell ref="C32:H32"/>
    <mergeCell ref="C27:H27"/>
    <mergeCell ref="N27:R27"/>
    <mergeCell ref="Z27:AC27"/>
    <mergeCell ref="AD27:AG27"/>
    <mergeCell ref="C28:H28"/>
    <mergeCell ref="L28:M28"/>
    <mergeCell ref="N28:R28"/>
    <mergeCell ref="C29:H29"/>
    <mergeCell ref="N29:R29"/>
    <mergeCell ref="T29:V29"/>
    <mergeCell ref="W29:Y29"/>
    <mergeCell ref="Z29:AC29"/>
    <mergeCell ref="AD29:AG29"/>
    <mergeCell ref="L29:M29"/>
    <mergeCell ref="L27:M27"/>
    <mergeCell ref="C30:H30"/>
    <mergeCell ref="P30:U30"/>
    <mergeCell ref="W30:AA30"/>
    <mergeCell ref="AC30:AE30"/>
    <mergeCell ref="T28:V28"/>
    <mergeCell ref="W28:Y28"/>
    <mergeCell ref="B7:I7"/>
    <mergeCell ref="L7:Q7"/>
    <mergeCell ref="T7:Y7"/>
    <mergeCell ref="AB7:AG7"/>
    <mergeCell ref="T22:AG23"/>
    <mergeCell ref="U21:W21"/>
    <mergeCell ref="U12:W12"/>
    <mergeCell ref="T27:V27"/>
    <mergeCell ref="M23:O23"/>
    <mergeCell ref="D23:G23"/>
    <mergeCell ref="M21:O21"/>
    <mergeCell ref="D22:G22"/>
    <mergeCell ref="M22:O22"/>
    <mergeCell ref="D21:G21"/>
    <mergeCell ref="U13:W13"/>
    <mergeCell ref="T14:AF14"/>
    <mergeCell ref="AC20:AE20"/>
    <mergeCell ref="AC21:AE21"/>
    <mergeCell ref="U20:W20"/>
    <mergeCell ref="AC12:AE12"/>
    <mergeCell ref="AC18:AE18"/>
    <mergeCell ref="W27:Y27"/>
    <mergeCell ref="D11:G11"/>
    <mergeCell ref="D13:G13"/>
    <mergeCell ref="D12:G12"/>
    <mergeCell ref="U8:W8"/>
    <mergeCell ref="F5:N5"/>
    <mergeCell ref="O5:P5"/>
    <mergeCell ref="U5:V5"/>
    <mergeCell ref="B16:Q16"/>
    <mergeCell ref="U19:W19"/>
    <mergeCell ref="M19:O19"/>
    <mergeCell ref="B6:R6"/>
    <mergeCell ref="M17:O17"/>
    <mergeCell ref="M20:O20"/>
    <mergeCell ref="D20:G20"/>
    <mergeCell ref="D19:G19"/>
    <mergeCell ref="D17:G17"/>
    <mergeCell ref="D18:G18"/>
    <mergeCell ref="M18:O18"/>
    <mergeCell ref="L13:Q13"/>
    <mergeCell ref="A14:P14"/>
    <mergeCell ref="T6:AG6"/>
    <mergeCell ref="C5:E5"/>
    <mergeCell ref="AH9:AJ9"/>
    <mergeCell ref="AH10:AJ11"/>
    <mergeCell ref="U11:W11"/>
    <mergeCell ref="D8:G8"/>
    <mergeCell ref="D9:G9"/>
    <mergeCell ref="M8:O8"/>
    <mergeCell ref="M9:O9"/>
    <mergeCell ref="AC13:AE13"/>
    <mergeCell ref="U17:W17"/>
    <mergeCell ref="AC8:AE8"/>
    <mergeCell ref="M12:O12"/>
    <mergeCell ref="M11:O11"/>
    <mergeCell ref="M10:O10"/>
    <mergeCell ref="AH12:AJ19"/>
    <mergeCell ref="U9:W9"/>
    <mergeCell ref="AC10:AE10"/>
    <mergeCell ref="AC17:AE17"/>
    <mergeCell ref="U18:W18"/>
    <mergeCell ref="U10:W10"/>
    <mergeCell ref="AC9:AE9"/>
    <mergeCell ref="AC11:AE11"/>
    <mergeCell ref="T16:AG16"/>
    <mergeCell ref="AC19:AE19"/>
    <mergeCell ref="D10:G10"/>
    <mergeCell ref="O1:P1"/>
    <mergeCell ref="C1:D1"/>
    <mergeCell ref="E1:G1"/>
    <mergeCell ref="H1:J1"/>
    <mergeCell ref="L1:N1"/>
    <mergeCell ref="U1:V1"/>
    <mergeCell ref="AB3:AC3"/>
    <mergeCell ref="AB1:AC1"/>
    <mergeCell ref="U2:V2"/>
    <mergeCell ref="Q2:T2"/>
    <mergeCell ref="Q1:T1"/>
    <mergeCell ref="C4:D4"/>
    <mergeCell ref="C2:D2"/>
    <mergeCell ref="E2:G2"/>
    <mergeCell ref="O2:P2"/>
    <mergeCell ref="AB5:AC5"/>
    <mergeCell ref="E4:G4"/>
    <mergeCell ref="H4:J4"/>
    <mergeCell ref="U4:V4"/>
    <mergeCell ref="B3:D3"/>
    <mergeCell ref="X4:Z4"/>
    <mergeCell ref="Q5:T5"/>
    <mergeCell ref="X5:Z5"/>
    <mergeCell ref="C36:H36"/>
    <mergeCell ref="C34:H34"/>
    <mergeCell ref="AE4:AI4"/>
    <mergeCell ref="AB4:AC4"/>
    <mergeCell ref="L4:N4"/>
    <mergeCell ref="O4:P4"/>
    <mergeCell ref="Q4:T4"/>
    <mergeCell ref="AH1:AI1"/>
    <mergeCell ref="AH2:AI2"/>
    <mergeCell ref="AH3:AI3"/>
    <mergeCell ref="E3:G3"/>
    <mergeCell ref="X1:Z1"/>
    <mergeCell ref="AE1:AG1"/>
    <mergeCell ref="H2:N2"/>
    <mergeCell ref="X2:Z2"/>
    <mergeCell ref="AB2:AC2"/>
    <mergeCell ref="AE2:AG2"/>
    <mergeCell ref="X3:Z3"/>
    <mergeCell ref="AE3:AG3"/>
    <mergeCell ref="Q3:T3"/>
    <mergeCell ref="U3:V3"/>
    <mergeCell ref="H3:J3"/>
    <mergeCell ref="L3:N3"/>
    <mergeCell ref="O3:P3"/>
  </mergeCells>
  <phoneticPr fontId="66" type="noConversion"/>
  <conditionalFormatting sqref="A6 S6:AG6 A7:B7 J7:L7 R7:T7 Z7:AB7 A8:AG21 C17:G23 A22:T22 A23:S23 A24:AG27 A28:W28 Z28 AG28 A29:AG32 A33:C35 I33:AG37 C36:C37 A36:B48 E38:AG48 C40:D48 A49:AG1048576">
    <cfRule type="expression" dxfId="29" priority="5">
      <formula>$E$2="مستنفذ"</formula>
    </cfRule>
  </conditionalFormatting>
  <conditionalFormatting sqref="B6">
    <cfRule type="expression" dxfId="28" priority="6">
      <formula>$E$2="مستنفذ"</formula>
    </cfRule>
  </conditionalFormatting>
  <dataValidations count="3">
    <dataValidation type="list" allowBlank="1" showInputMessage="1" showErrorMessage="1" sqref="N29" xr:uid="{00000000-0002-0000-0200-000000000000}">
      <formula1>$BC$4:$BC$5</formula1>
    </dataValidation>
    <dataValidation type="list" allowBlank="1" showInputMessage="1" showErrorMessage="1" sqref="F5:N5" xr:uid="{00000000-0002-0000-0200-000001000000}">
      <formula1>$AO$1:$AO$9</formula1>
    </dataValidation>
    <dataValidation type="custom" allowBlank="1" showInputMessage="1" showErrorMessage="1" error="يجب أن تقوم أولاً بملئ المعلومات المطلوبة في صفحة ادخال البيانات ومن ثم اختر المقررات التي ترغب بتسجيلها" sqref="H8:H13 H17:H23 P17:P23 X17:X21 AF17:AF21 AF8:AF13 X8:X13 P8:P12" xr:uid="{00000000-0002-0000-0200-000002000000}">
      <formula1>$AK$4=0</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AP44"/>
  <sheetViews>
    <sheetView showGridLines="0" rightToLeft="1" workbookViewId="0">
      <selection activeCell="T1" sqref="T1:AB1048576"/>
    </sheetView>
  </sheetViews>
  <sheetFormatPr defaultColWidth="0" defaultRowHeight="15" x14ac:dyDescent="0.25"/>
  <cols>
    <col min="1" max="1" width="3.8984375" style="125" customWidth="1"/>
    <col min="2" max="2" width="1.5" style="125" customWidth="1"/>
    <col min="3" max="3" width="4.5" style="125" customWidth="1"/>
    <col min="4" max="4" width="4.09765625" style="125" customWidth="1"/>
    <col min="5" max="5" width="8" style="136" customWidth="1"/>
    <col min="6" max="6" width="7.09765625" style="136" customWidth="1"/>
    <col min="7" max="7" width="3.8984375" style="136" customWidth="1"/>
    <col min="8" max="8" width="5.5" style="136" customWidth="1"/>
    <col min="9" max="10" width="7.5" style="125" customWidth="1"/>
    <col min="11" max="11" width="5.8984375" style="125" customWidth="1"/>
    <col min="12" max="12" width="3.5" style="125" customWidth="1"/>
    <col min="13" max="13" width="7.09765625" style="136" customWidth="1"/>
    <col min="14" max="14" width="8.5" style="136" customWidth="1"/>
    <col min="15" max="15" width="6.3984375" style="136" customWidth="1"/>
    <col min="16" max="16" width="4.3984375" style="125" customWidth="1"/>
    <col min="17" max="17" width="5.5" style="125" customWidth="1"/>
    <col min="18" max="18" width="2.5" style="125" customWidth="1"/>
    <col min="19" max="19" width="1.8984375" style="125" customWidth="1"/>
    <col min="20" max="21" width="9" style="125" hidden="1" customWidth="1"/>
    <col min="22" max="22" width="3" style="125" hidden="1" customWidth="1"/>
    <col min="23" max="24" width="9" style="125" hidden="1" customWidth="1"/>
    <col min="25" max="25" width="5" style="125" hidden="1" customWidth="1"/>
    <col min="26" max="28" width="9" style="125" hidden="1" customWidth="1"/>
    <col min="29" max="36" width="9" style="125" customWidth="1"/>
    <col min="37" max="41" width="9" style="125" hidden="1" customWidth="1"/>
    <col min="42" max="42" width="43" style="125" hidden="1" customWidth="1"/>
    <col min="43" max="16384" width="9" style="125" hidden="1"/>
  </cols>
  <sheetData>
    <row r="1" spans="1:42" ht="16.95" customHeight="1" thickBot="1" x14ac:dyDescent="0.3">
      <c r="A1" s="1"/>
      <c r="B1" s="438">
        <f ca="1">NOW()</f>
        <v>45483.470554861109</v>
      </c>
      <c r="C1" s="438"/>
      <c r="D1" s="438"/>
      <c r="E1" s="438"/>
      <c r="F1" s="455" t="s">
        <v>4682</v>
      </c>
      <c r="G1" s="455"/>
      <c r="H1" s="455"/>
      <c r="I1" s="455"/>
      <c r="J1" s="455"/>
      <c r="K1" s="455"/>
      <c r="L1" s="455"/>
      <c r="M1" s="455"/>
      <c r="N1" s="455"/>
      <c r="O1" s="455"/>
      <c r="P1" s="455"/>
      <c r="Q1" s="455"/>
      <c r="R1" s="455"/>
      <c r="T1" s="98" t="b">
        <f>IF(OR(H12=1,H12=2,H12=3),IF(OR($E$22=$AP$7,$AP$9=BL13),0,IF($E$22=$AP$2,IF(H12=1,4000,IF(H12=2,5200,IF(H12=3,6000,""))),IF(OR($E$22=$AP$3,$E$22=$AP$6),IF(H12=1,2500,IF(H12=2,3250,IF(H12=3,3750,""))),IF($E$22=$AP$4,500,IF(OR($E$22=$AP$1,$E$22=$AP$5,$E$22=$AP$8),IF(H12=1,4000,IF(H12=2,5500,IF(H12=3,6500,""))),IF(H12=1,5000,IF(H12=2,6500,IF(H12=3,7500,"")))))))))</f>
        <v>0</v>
      </c>
      <c r="X1" s="1"/>
      <c r="Y1" s="1"/>
      <c r="Z1" s="1"/>
      <c r="AA1" s="1"/>
      <c r="AB1" s="1"/>
      <c r="AC1" s="482" t="str">
        <f>IF(AJ1&gt;0,"يجب عليك ادخال البيانات المطلوبة أدناه بالمعلومات الصحيحة في صفحة إدخال البيانات لتتمكن من طباعة استمارة المقررات بشكل صحيح","")</f>
        <v/>
      </c>
      <c r="AD1" s="482"/>
      <c r="AE1" s="482"/>
      <c r="AF1" s="482"/>
      <c r="AG1" s="482"/>
      <c r="AH1" s="483"/>
      <c r="AI1" s="159"/>
      <c r="AJ1" s="161">
        <f>COUNT(AA3:AA21)</f>
        <v>0</v>
      </c>
      <c r="AP1" s="58" t="s">
        <v>118</v>
      </c>
    </row>
    <row r="2" spans="1:42" ht="17.25" customHeight="1" thickBot="1" x14ac:dyDescent="0.3">
      <c r="A2" s="1"/>
      <c r="B2" s="439" t="s">
        <v>649</v>
      </c>
      <c r="C2" s="440"/>
      <c r="D2" s="441">
        <f>'اختيار المقررات'!E1</f>
        <v>0</v>
      </c>
      <c r="E2" s="441"/>
      <c r="F2" s="442" t="s">
        <v>3</v>
      </c>
      <c r="G2" s="442"/>
      <c r="H2" s="443" t="str">
        <f>'اختيار المقررات'!L1</f>
        <v/>
      </c>
      <c r="I2" s="443"/>
      <c r="J2" s="443"/>
      <c r="K2" s="442" t="s">
        <v>4</v>
      </c>
      <c r="L2" s="442"/>
      <c r="M2" s="444" t="str">
        <f>'اختيار المقررات'!Q1</f>
        <v/>
      </c>
      <c r="N2" s="444"/>
      <c r="O2" s="162" t="s">
        <v>5</v>
      </c>
      <c r="P2" s="444" t="str">
        <f>'اختيار المقررات'!W1</f>
        <v/>
      </c>
      <c r="Q2" s="444"/>
      <c r="R2" s="450"/>
      <c r="T2" s="98" t="b">
        <f>IF(OR(H13=1,H13=2,H13=3),IF(OR($E$22=$AP$7,$AP$9=BL14),0,IF($E$22=$AP$2,IF(H13=1,4000,IF(H13=2,5200,IF(H13=3,6000,""))),IF(OR($E$22=$AP$3,$E$22=$AP$6),IF(H13=1,2500,IF(H13=2,3250,IF(H13=3,3750,""))),IF($E$22=$AP$4,500,IF(OR($E$22=$AP$1,$E$22=$AP$5,$E$22=$AP$8),IF(H13=1,4000,IF(H13=2,5500,IF(H13=3,6500,""))),IF(H13=1,5000,IF(H13=2,6500,IF(H13=3,7500,"")))))))))</f>
        <v>0</v>
      </c>
      <c r="X2" s="1"/>
      <c r="Y2" s="1"/>
      <c r="Z2" s="1"/>
      <c r="AA2" s="1"/>
      <c r="AB2" s="1"/>
      <c r="AC2" s="482"/>
      <c r="AD2" s="482"/>
      <c r="AE2" s="482"/>
      <c r="AF2" s="482"/>
      <c r="AG2" s="482"/>
      <c r="AH2" s="483"/>
      <c r="AI2" s="160" t="s">
        <v>4683</v>
      </c>
      <c r="AJ2" s="1"/>
      <c r="AP2" s="64" t="s">
        <v>119</v>
      </c>
    </row>
    <row r="3" spans="1:42" ht="18.75" customHeight="1" thickTop="1" thickBot="1" x14ac:dyDescent="0.3">
      <c r="A3" s="1"/>
      <c r="B3" s="467" t="s">
        <v>650</v>
      </c>
      <c r="C3" s="468"/>
      <c r="D3" s="452" t="e">
        <f>'اختيار المقررات'!E2</f>
        <v>#N/A</v>
      </c>
      <c r="E3" s="452"/>
      <c r="F3" s="449" t="e">
        <f>'اختيار المقررات'!Q2</f>
        <v>#N/A</v>
      </c>
      <c r="G3" s="449"/>
      <c r="H3" s="451" t="s">
        <v>129</v>
      </c>
      <c r="I3" s="451"/>
      <c r="J3" s="456" t="e">
        <f>'اختيار المقررات'!W2</f>
        <v>#N/A</v>
      </c>
      <c r="K3" s="456"/>
      <c r="L3" s="456"/>
      <c r="M3" s="279" t="s">
        <v>130</v>
      </c>
      <c r="N3" s="452" t="e">
        <f>'اختيار المقررات'!AB2</f>
        <v>#N/A</v>
      </c>
      <c r="O3" s="452"/>
      <c r="P3" s="452"/>
      <c r="Q3" s="453" t="s">
        <v>131</v>
      </c>
      <c r="R3" s="454"/>
      <c r="X3" s="1">
        <v>1</v>
      </c>
      <c r="Y3" s="1">
        <f>IF(Z3&lt;&gt;"",X3,"")</f>
        <v>1</v>
      </c>
      <c r="Z3" s="1" t="str">
        <f>IF(LEN(M2)&lt;2,K2,"")</f>
        <v>اسم الاب:</v>
      </c>
      <c r="AA3" s="1" t="str">
        <f>IFERROR(SMALL($Y$3:$Y$22,X3),"")</f>
        <v/>
      </c>
      <c r="AB3" s="1"/>
      <c r="AC3" s="161"/>
      <c r="AD3" s="161"/>
      <c r="AE3" s="481" t="str">
        <f>IFERROR(VLOOKUP(AA3,$X$3:$Z$22,3,0),"")</f>
        <v/>
      </c>
      <c r="AF3" s="481"/>
      <c r="AG3" s="481"/>
      <c r="AH3" s="161"/>
      <c r="AI3" s="161"/>
      <c r="AJ3" s="1"/>
      <c r="AP3" s="64" t="s">
        <v>47</v>
      </c>
    </row>
    <row r="4" spans="1:42" ht="16.8" thickTop="1" thickBot="1" x14ac:dyDescent="0.3">
      <c r="A4" s="1"/>
      <c r="B4" s="467" t="s">
        <v>651</v>
      </c>
      <c r="C4" s="468"/>
      <c r="D4" s="449" t="e">
        <f>'اختيار المقررات'!E3</f>
        <v>#N/A</v>
      </c>
      <c r="E4" s="449"/>
      <c r="F4" s="448" t="s">
        <v>652</v>
      </c>
      <c r="G4" s="448"/>
      <c r="H4" s="492" t="e">
        <f>'اختيار المقررات'!AB1</f>
        <v>#N/A</v>
      </c>
      <c r="I4" s="492"/>
      <c r="J4" s="163" t="s">
        <v>653</v>
      </c>
      <c r="K4" s="449" t="e">
        <f>'اختيار المقررات'!AE1</f>
        <v>#N/A</v>
      </c>
      <c r="L4" s="449"/>
      <c r="M4" s="449"/>
      <c r="N4" s="452" t="e">
        <f>'اختيار المقررات'!H2</f>
        <v>#N/A</v>
      </c>
      <c r="O4" s="452"/>
      <c r="P4" s="452"/>
      <c r="Q4" s="451" t="s">
        <v>128</v>
      </c>
      <c r="R4" s="457"/>
      <c r="X4" s="1">
        <v>2</v>
      </c>
      <c r="Y4" s="1">
        <f t="shared" ref="Y4:Y22" si="0">IF(Z4&lt;&gt;"",X4,"")</f>
        <v>2</v>
      </c>
      <c r="Z4" s="1" t="str">
        <f>IF(LEN(P2)&lt;2,O2,"")</f>
        <v>اسم الام:</v>
      </c>
      <c r="AA4" s="1" t="str">
        <f t="shared" ref="AA4:AA21" si="1">IFERROR(SMALL($Y$3:$Y$22,X4),"")</f>
        <v/>
      </c>
      <c r="AB4" s="1"/>
      <c r="AC4" s="161"/>
      <c r="AD4" s="161"/>
      <c r="AE4" s="481" t="str">
        <f t="shared" ref="AE4:AE22" si="2">IFERROR(VLOOKUP(AA4,$X$3:$Z$22,3,0),"")</f>
        <v/>
      </c>
      <c r="AF4" s="481"/>
      <c r="AG4" s="481"/>
      <c r="AH4" s="161"/>
      <c r="AI4" s="161"/>
      <c r="AJ4" s="1"/>
      <c r="AP4" s="42" t="s">
        <v>60</v>
      </c>
    </row>
    <row r="5" spans="1:42" ht="16.8" thickTop="1" thickBot="1" x14ac:dyDescent="0.3">
      <c r="A5" s="1"/>
      <c r="B5" s="467" t="s">
        <v>654</v>
      </c>
      <c r="C5" s="468"/>
      <c r="D5" s="449" t="e">
        <f>'اختيار المقررات'!L3</f>
        <v>#N/A</v>
      </c>
      <c r="E5" s="449"/>
      <c r="F5" s="468" t="s">
        <v>655</v>
      </c>
      <c r="G5" s="468"/>
      <c r="H5" s="478" t="e">
        <f>'اختيار المقررات'!Q3</f>
        <v>#N/A</v>
      </c>
      <c r="I5" s="478"/>
      <c r="J5" s="163" t="s">
        <v>656</v>
      </c>
      <c r="K5" s="478" t="e">
        <f>'اختيار المقررات'!AB3</f>
        <v>#N/A</v>
      </c>
      <c r="L5" s="478"/>
      <c r="M5" s="478"/>
      <c r="N5" s="468" t="s">
        <v>657</v>
      </c>
      <c r="O5" s="468"/>
      <c r="P5" s="449" t="str">
        <f>'اختيار المقررات'!W3</f>
        <v/>
      </c>
      <c r="Q5" s="449"/>
      <c r="R5" s="479"/>
      <c r="X5" s="1">
        <v>3</v>
      </c>
      <c r="Y5" s="1" t="e">
        <f t="shared" si="0"/>
        <v>#N/A</v>
      </c>
      <c r="Z5" s="1" t="e">
        <f>IF(LEN(N3)&lt;2,Q3,"")</f>
        <v>#N/A</v>
      </c>
      <c r="AA5" s="1" t="str">
        <f t="shared" si="1"/>
        <v/>
      </c>
      <c r="AB5" s="1"/>
      <c r="AC5" s="161"/>
      <c r="AD5" s="161"/>
      <c r="AE5" s="481" t="str">
        <f t="shared" si="2"/>
        <v/>
      </c>
      <c r="AF5" s="481"/>
      <c r="AG5" s="481"/>
      <c r="AH5" s="161"/>
      <c r="AI5" s="161"/>
      <c r="AJ5" s="1"/>
      <c r="AP5" s="64" t="s">
        <v>531</v>
      </c>
    </row>
    <row r="6" spans="1:42" ht="15.75" customHeight="1" thickTop="1" thickBot="1" x14ac:dyDescent="0.3">
      <c r="A6" s="1"/>
      <c r="B6" s="447" t="s">
        <v>658</v>
      </c>
      <c r="C6" s="448"/>
      <c r="D6" s="449" t="e">
        <f>'اختيار المقررات'!AE3</f>
        <v>#N/A</v>
      </c>
      <c r="E6" s="449"/>
      <c r="F6" s="448" t="s">
        <v>659</v>
      </c>
      <c r="G6" s="448"/>
      <c r="H6" s="449" t="e">
        <f>'اختيار المقررات'!E4</f>
        <v>#N/A</v>
      </c>
      <c r="I6" s="449"/>
      <c r="J6" s="164" t="s">
        <v>660</v>
      </c>
      <c r="K6" s="478" t="e">
        <f>'اختيار المقررات'!Q4</f>
        <v>#N/A</v>
      </c>
      <c r="L6" s="478"/>
      <c r="M6" s="478"/>
      <c r="N6" s="448" t="s">
        <v>661</v>
      </c>
      <c r="O6" s="448"/>
      <c r="P6" s="449" t="e">
        <f>'اختيار المقررات'!L4</f>
        <v>#N/A</v>
      </c>
      <c r="Q6" s="449"/>
      <c r="R6" s="479"/>
      <c r="X6" s="1">
        <v>4</v>
      </c>
      <c r="Y6" s="1" t="e">
        <f t="shared" si="0"/>
        <v>#N/A</v>
      </c>
      <c r="Z6" s="1" t="e">
        <f>IF(LEN(J3)&lt;2,M3,"")</f>
        <v>#N/A</v>
      </c>
      <c r="AA6" s="1" t="str">
        <f t="shared" si="1"/>
        <v/>
      </c>
      <c r="AB6" s="1"/>
      <c r="AC6" s="161"/>
      <c r="AD6" s="161"/>
      <c r="AE6" s="481" t="str">
        <f t="shared" si="2"/>
        <v/>
      </c>
      <c r="AF6" s="481"/>
      <c r="AG6" s="481"/>
      <c r="AH6" s="161"/>
      <c r="AI6" s="161"/>
      <c r="AJ6" s="1"/>
      <c r="AP6" s="64" t="s">
        <v>120</v>
      </c>
    </row>
    <row r="7" spans="1:42" ht="15" customHeight="1" thickTop="1" thickBot="1" x14ac:dyDescent="0.3">
      <c r="A7" s="1"/>
      <c r="B7" s="469" t="s">
        <v>662</v>
      </c>
      <c r="C7" s="470"/>
      <c r="D7" s="480">
        <f>'اختيار المقررات'!W4</f>
        <v>0</v>
      </c>
      <c r="E7" s="445"/>
      <c r="F7" s="470" t="s">
        <v>663</v>
      </c>
      <c r="G7" s="470"/>
      <c r="H7" s="495">
        <f>'اختيار المقررات'!AB4</f>
        <v>0</v>
      </c>
      <c r="I7" s="496"/>
      <c r="J7" s="165" t="s">
        <v>116</v>
      </c>
      <c r="K7" s="445">
        <f>'اختيار المقررات'!AE4</f>
        <v>0</v>
      </c>
      <c r="L7" s="445"/>
      <c r="M7" s="445"/>
      <c r="N7" s="445"/>
      <c r="O7" s="445"/>
      <c r="P7" s="445"/>
      <c r="Q7" s="445"/>
      <c r="R7" s="446"/>
      <c r="X7" s="1">
        <v>5</v>
      </c>
      <c r="Y7" s="1" t="e">
        <f t="shared" si="0"/>
        <v>#N/A</v>
      </c>
      <c r="Z7" s="1" t="e">
        <f>IF(LEN(F3)&lt;2,H3,"")</f>
        <v>#N/A</v>
      </c>
      <c r="AA7" s="1" t="str">
        <f t="shared" si="1"/>
        <v/>
      </c>
      <c r="AB7" s="1"/>
      <c r="AC7" s="161"/>
      <c r="AD7" s="161"/>
      <c r="AE7" s="481" t="str">
        <f t="shared" si="2"/>
        <v/>
      </c>
      <c r="AF7" s="481"/>
      <c r="AG7" s="481"/>
      <c r="AH7" s="161"/>
      <c r="AI7" s="161"/>
      <c r="AJ7" s="1"/>
      <c r="AP7" s="64" t="s">
        <v>8</v>
      </c>
    </row>
    <row r="8" spans="1:42" ht="18" customHeight="1" thickTop="1" thickBot="1" x14ac:dyDescent="0.3">
      <c r="A8" s="1"/>
      <c r="B8" s="471" t="str">
        <f>IF(AC1&lt;&gt;"",AC1,AI2)</f>
        <v xml:space="preserve">                                                       المقررات المسجلة في الفصل الثاني للعام الدراسي 2024/ 2023
ملاحظة 1:تقع اختيار جميع هذه المقررات على مسؤولية الطالب.
ملاحظة 2 :لا تعدل هذه المقررات أو يضاف تسجيل أي مقرر بعد تسديد الرسوم وتثبيت التسجيل .</v>
      </c>
      <c r="C8" s="472"/>
      <c r="D8" s="472"/>
      <c r="E8" s="472"/>
      <c r="F8" s="472"/>
      <c r="G8" s="472"/>
      <c r="H8" s="472"/>
      <c r="I8" s="472"/>
      <c r="J8" s="472"/>
      <c r="K8" s="472"/>
      <c r="L8" s="472"/>
      <c r="M8" s="472"/>
      <c r="N8" s="472"/>
      <c r="O8" s="472"/>
      <c r="P8" s="472"/>
      <c r="Q8" s="472"/>
      <c r="R8" s="472"/>
      <c r="X8" s="1">
        <v>6</v>
      </c>
      <c r="Y8" s="1" t="e">
        <f>IF(Z8&lt;&gt;"",X8,"")</f>
        <v>#N/A</v>
      </c>
      <c r="Z8" s="1" t="e">
        <f>IF(LEN(D4)&lt;2,B4,"")</f>
        <v>#N/A</v>
      </c>
      <c r="AA8" s="1" t="str">
        <f t="shared" si="1"/>
        <v/>
      </c>
      <c r="AB8" s="1"/>
      <c r="AC8" s="161"/>
      <c r="AD8" s="161"/>
      <c r="AE8" s="481" t="str">
        <f t="shared" si="2"/>
        <v/>
      </c>
      <c r="AF8" s="481"/>
      <c r="AG8" s="481"/>
      <c r="AH8" s="161"/>
      <c r="AI8" s="161"/>
      <c r="AJ8" s="1"/>
      <c r="AP8" s="1" t="s">
        <v>532</v>
      </c>
    </row>
    <row r="9" spans="1:42" ht="18" customHeight="1" thickTop="1" thickBot="1" x14ac:dyDescent="0.3">
      <c r="A9" s="1"/>
      <c r="B9" s="473"/>
      <c r="C9" s="473"/>
      <c r="D9" s="473"/>
      <c r="E9" s="473"/>
      <c r="F9" s="473"/>
      <c r="G9" s="473"/>
      <c r="H9" s="473"/>
      <c r="I9" s="473"/>
      <c r="J9" s="473"/>
      <c r="K9" s="473"/>
      <c r="L9" s="473"/>
      <c r="M9" s="473"/>
      <c r="N9" s="473"/>
      <c r="O9" s="473"/>
      <c r="P9" s="473"/>
      <c r="Q9" s="473"/>
      <c r="R9" s="473"/>
      <c r="S9" s="46"/>
      <c r="T9" s="46"/>
      <c r="U9" s="46"/>
      <c r="X9" s="1">
        <v>7</v>
      </c>
      <c r="Y9" s="1" t="e">
        <f t="shared" si="0"/>
        <v>#N/A</v>
      </c>
      <c r="Z9" s="1" t="e">
        <f>IF(LEN(H4)&lt;2,F4,"")</f>
        <v>#N/A</v>
      </c>
      <c r="AA9" s="1" t="str">
        <f t="shared" si="1"/>
        <v/>
      </c>
      <c r="AB9" s="1"/>
      <c r="AC9" s="161"/>
      <c r="AD9" s="161"/>
      <c r="AE9" s="481" t="str">
        <f t="shared" si="2"/>
        <v/>
      </c>
      <c r="AF9" s="481"/>
      <c r="AG9" s="481"/>
      <c r="AH9" s="161"/>
      <c r="AI9" s="161"/>
      <c r="AJ9" s="1"/>
      <c r="AP9" s="1" t="s">
        <v>15</v>
      </c>
    </row>
    <row r="10" spans="1:42" ht="16.5" customHeight="1" thickTop="1" thickBot="1" x14ac:dyDescent="0.3">
      <c r="B10" s="126"/>
      <c r="C10" s="126"/>
      <c r="D10" s="126"/>
      <c r="E10" s="126"/>
      <c r="F10" s="126"/>
      <c r="G10" s="126"/>
      <c r="H10" s="126"/>
      <c r="I10" s="126"/>
      <c r="J10" s="126"/>
      <c r="K10" s="126"/>
      <c r="L10" s="126"/>
      <c r="M10" s="126"/>
      <c r="N10" s="126"/>
      <c r="O10" s="126"/>
      <c r="P10" s="126"/>
      <c r="Q10" s="126"/>
      <c r="R10" s="126"/>
      <c r="S10" s="46"/>
      <c r="T10" s="46"/>
      <c r="U10" s="46"/>
      <c r="X10" s="1">
        <v>8</v>
      </c>
      <c r="Y10" s="1" t="e">
        <f t="shared" si="0"/>
        <v>#N/A</v>
      </c>
      <c r="Z10" s="1" t="e">
        <f>IF(LEN(K4)&lt;2,J4,"")</f>
        <v>#N/A</v>
      </c>
      <c r="AA10" s="1" t="str">
        <f t="shared" si="1"/>
        <v/>
      </c>
      <c r="AB10" s="1"/>
      <c r="AC10" s="161"/>
      <c r="AD10" s="161"/>
      <c r="AE10" s="481" t="str">
        <f t="shared" si="2"/>
        <v/>
      </c>
      <c r="AF10" s="481"/>
      <c r="AG10" s="481"/>
      <c r="AH10" s="161"/>
      <c r="AI10" s="161"/>
      <c r="AJ10" s="1"/>
    </row>
    <row r="11" spans="1:42" ht="22.95" customHeight="1" thickTop="1" thickBot="1" x14ac:dyDescent="0.3">
      <c r="B11" s="127"/>
      <c r="C11" s="128" t="s">
        <v>30</v>
      </c>
      <c r="D11" s="474" t="s">
        <v>31</v>
      </c>
      <c r="E11" s="475"/>
      <c r="F11" s="475"/>
      <c r="G11" s="476"/>
      <c r="H11" s="129"/>
      <c r="I11" s="45" t="s">
        <v>9</v>
      </c>
      <c r="J11" s="127"/>
      <c r="K11" s="128" t="s">
        <v>30</v>
      </c>
      <c r="L11" s="474" t="s">
        <v>31</v>
      </c>
      <c r="M11" s="475"/>
      <c r="N11" s="475"/>
      <c r="O11" s="476"/>
      <c r="P11" s="129"/>
      <c r="Q11" s="45" t="s">
        <v>9</v>
      </c>
      <c r="R11" s="130"/>
      <c r="S11" s="46"/>
      <c r="T11" s="46"/>
      <c r="U11" s="47"/>
      <c r="V11" s="125" t="str">
        <f>IFERROR(SMALL('اختيار المقررات'!$AL$8:$AL$56,'اختيار المقررات'!AM8),"")</f>
        <v/>
      </c>
      <c r="X11" s="1">
        <v>9</v>
      </c>
      <c r="Y11" s="1" t="e">
        <f t="shared" si="0"/>
        <v>#N/A</v>
      </c>
      <c r="Z11" s="1" t="e">
        <f>IF(LEN(N4)&lt;2,Q4,"")</f>
        <v>#N/A</v>
      </c>
      <c r="AA11" s="1" t="str">
        <f t="shared" si="1"/>
        <v/>
      </c>
      <c r="AB11" s="1"/>
      <c r="AC11" s="161"/>
      <c r="AD11" s="161"/>
      <c r="AE11" s="481" t="str">
        <f t="shared" si="2"/>
        <v/>
      </c>
      <c r="AF11" s="481"/>
      <c r="AG11" s="481"/>
      <c r="AH11" s="161"/>
      <c r="AI11" s="161"/>
      <c r="AJ11" s="1"/>
    </row>
    <row r="12" spans="1:42" ht="17.399999999999999" customHeight="1" thickTop="1" thickBot="1" x14ac:dyDescent="0.3">
      <c r="B12" s="131" t="str">
        <f>IF(AJ1&gt;0,"",V11)</f>
        <v/>
      </c>
      <c r="C12" s="132" t="str">
        <f>IFERROR(VLOOKUP(B12,'اختيار المقررات'!AU5:AY55,2,0),"")</f>
        <v/>
      </c>
      <c r="D12" s="477" t="str">
        <f>IFERROR(VLOOKUP(B12,'اختيار المقررات'!AU5:AY55,3,0),"")</f>
        <v/>
      </c>
      <c r="E12" s="477"/>
      <c r="F12" s="477"/>
      <c r="G12" s="477"/>
      <c r="H12" s="133" t="str">
        <f>IFERROR(VLOOKUP(B12,'اختيار المقررات'!AU5:AY55,4,0),"")</f>
        <v/>
      </c>
      <c r="I12" s="124" t="str">
        <f>IFERROR(VLOOKUP(B12,'اختيار المقررات'!AU5:AY55,5,0),"")</f>
        <v/>
      </c>
      <c r="J12" s="131" t="str">
        <f>IF(AJ1&gt;0,"",V19)</f>
        <v/>
      </c>
      <c r="K12" s="132" t="str">
        <f>IFERROR(VLOOKUP(J12,'اختيار المقررات'!AU5:AY55,2,0),"")</f>
        <v/>
      </c>
      <c r="L12" s="477" t="str">
        <f>IFERROR(VLOOKUP(J12,'اختيار المقررات'!AU5:AY55,3,0),"")</f>
        <v/>
      </c>
      <c r="M12" s="477"/>
      <c r="N12" s="477"/>
      <c r="O12" s="477"/>
      <c r="P12" s="133" t="str">
        <f>IFERROR(VLOOKUP(J12,'اختيار المقررات'!AU5:AY55,4,0),"")</f>
        <v/>
      </c>
      <c r="Q12" s="124" t="str">
        <f>IFERROR(VLOOKUP(J12,'اختيار المقررات'!AU5:AY55,5,0),"")</f>
        <v/>
      </c>
      <c r="R12" s="47"/>
      <c r="T12" s="134"/>
      <c r="V12" s="125" t="str">
        <f>IFERROR(SMALL('اختيار المقررات'!$AL$8:$AL$56,'اختيار المقررات'!AM9),"")</f>
        <v/>
      </c>
      <c r="X12" s="1">
        <v>10</v>
      </c>
      <c r="Y12" s="1" t="e">
        <f t="shared" si="0"/>
        <v>#N/A</v>
      </c>
      <c r="Z12" s="1" t="e">
        <f>IF(LEN(D5)&lt;2,B5,"")</f>
        <v>#N/A</v>
      </c>
      <c r="AA12" s="1" t="str">
        <f t="shared" si="1"/>
        <v/>
      </c>
      <c r="AB12" s="1"/>
      <c r="AC12" s="161"/>
      <c r="AD12" s="161"/>
      <c r="AE12" s="481" t="str">
        <f t="shared" si="2"/>
        <v/>
      </c>
      <c r="AF12" s="481"/>
      <c r="AG12" s="481"/>
      <c r="AH12" s="161"/>
      <c r="AI12" s="161"/>
      <c r="AJ12" s="1"/>
    </row>
    <row r="13" spans="1:42" ht="17.399999999999999" customHeight="1" thickTop="1" thickBot="1" x14ac:dyDescent="0.3">
      <c r="B13" s="131" t="str">
        <f t="shared" ref="B13:B19" si="3">IF(AJ2&gt;0,"",V12)</f>
        <v/>
      </c>
      <c r="C13" s="132" t="str">
        <f>IFERROR(VLOOKUP(B13,'اختيار المقررات'!AU6:AY56,2,0),"")</f>
        <v/>
      </c>
      <c r="D13" s="477" t="str">
        <f>IFERROR(VLOOKUP(B13,'اختيار المقررات'!AU6:AY56,3,0),"")</f>
        <v/>
      </c>
      <c r="E13" s="477"/>
      <c r="F13" s="477"/>
      <c r="G13" s="477"/>
      <c r="H13" s="133" t="str">
        <f>IFERROR(VLOOKUP(B13,'اختيار المقررات'!AU6:AY56,4,0),"")</f>
        <v/>
      </c>
      <c r="I13" s="124" t="str">
        <f>IFERROR(VLOOKUP(B13,'اختيار المقررات'!AU6:AY56,5,0),"")</f>
        <v/>
      </c>
      <c r="J13" s="131" t="str">
        <f t="shared" ref="J13:J19" si="4">IF(AJ2&gt;0,"",V20)</f>
        <v/>
      </c>
      <c r="K13" s="132" t="str">
        <f>IFERROR(VLOOKUP(J13,'اختيار المقررات'!AU6:AY56,2,0),"")</f>
        <v/>
      </c>
      <c r="L13" s="477" t="str">
        <f>IFERROR(VLOOKUP(J13,'اختيار المقررات'!AU6:AY56,3,0),"")</f>
        <v/>
      </c>
      <c r="M13" s="477"/>
      <c r="N13" s="477"/>
      <c r="O13" s="477"/>
      <c r="P13" s="133" t="str">
        <f>IFERROR(VLOOKUP(J13,'اختيار المقررات'!AU6:AY56,4,0),"")</f>
        <v/>
      </c>
      <c r="Q13" s="124" t="str">
        <f>IFERROR(VLOOKUP(J13,'اختيار المقررات'!AU6:AY56,5,0),"")</f>
        <v/>
      </c>
      <c r="R13" s="47"/>
      <c r="S13" s="134"/>
      <c r="T13" s="134"/>
      <c r="U13" s="135"/>
      <c r="V13" s="125" t="str">
        <f>IFERROR(SMALL('اختيار المقررات'!$AL$8:$AL$56,'اختيار المقررات'!AM10),"")</f>
        <v/>
      </c>
      <c r="X13" s="1">
        <v>11</v>
      </c>
      <c r="Y13" s="1" t="e">
        <f t="shared" si="0"/>
        <v>#N/A</v>
      </c>
      <c r="Z13" s="1" t="e">
        <f>IF(LEN(H5)&lt;2,F5,"")</f>
        <v>#N/A</v>
      </c>
      <c r="AA13" s="1" t="str">
        <f t="shared" si="1"/>
        <v/>
      </c>
      <c r="AB13" s="1"/>
      <c r="AC13" s="161"/>
      <c r="AD13" s="161"/>
      <c r="AE13" s="481" t="str">
        <f t="shared" si="2"/>
        <v/>
      </c>
      <c r="AF13" s="481"/>
      <c r="AG13" s="481"/>
      <c r="AH13" s="161"/>
      <c r="AI13" s="161"/>
      <c r="AJ13" s="1"/>
    </row>
    <row r="14" spans="1:42" ht="17.399999999999999" customHeight="1" thickTop="1" thickBot="1" x14ac:dyDescent="0.3">
      <c r="B14" s="131" t="str">
        <f t="shared" si="3"/>
        <v/>
      </c>
      <c r="C14" s="132" t="str">
        <f>IFERROR(VLOOKUP(B14,'اختيار المقررات'!AU7:AY56,2,0),"")</f>
        <v/>
      </c>
      <c r="D14" s="477" t="str">
        <f>IFERROR(VLOOKUP(B14,'اختيار المقررات'!AU7:AY56,3,0),"")</f>
        <v/>
      </c>
      <c r="E14" s="477"/>
      <c r="F14" s="477"/>
      <c r="G14" s="477"/>
      <c r="H14" s="133" t="str">
        <f>IFERROR(VLOOKUP(B14,'اختيار المقررات'!AU7:AY56,4,0),"")</f>
        <v/>
      </c>
      <c r="I14" s="124" t="str">
        <f>IFERROR(VLOOKUP(B14,'اختيار المقررات'!AU7:AY56,5,0),"")</f>
        <v/>
      </c>
      <c r="J14" s="131" t="str">
        <f t="shared" si="4"/>
        <v/>
      </c>
      <c r="K14" s="132" t="str">
        <f>IFERROR(VLOOKUP(J14,'اختيار المقررات'!AU7:AY56,2,0),"")</f>
        <v/>
      </c>
      <c r="L14" s="477" t="str">
        <f>IFERROR(VLOOKUP(J14,'اختيار المقررات'!AU7:AY56,3,0),"")</f>
        <v/>
      </c>
      <c r="M14" s="477"/>
      <c r="N14" s="477"/>
      <c r="O14" s="477"/>
      <c r="P14" s="133" t="str">
        <f>IFERROR(VLOOKUP(J14,'اختيار المقررات'!AU7:AY56,4,0),"")</f>
        <v/>
      </c>
      <c r="Q14" s="124" t="str">
        <f>IFERROR(VLOOKUP(J14,'اختيار المقررات'!AU7:AY56,5,0),"")</f>
        <v/>
      </c>
      <c r="R14" s="47"/>
      <c r="S14" s="134"/>
      <c r="T14" s="134"/>
      <c r="U14" s="135"/>
      <c r="V14" s="125" t="str">
        <f>IFERROR(SMALL('اختيار المقررات'!$AL$8:$AL$56,'اختيار المقررات'!AM11),"")</f>
        <v/>
      </c>
      <c r="X14" s="1">
        <v>12</v>
      </c>
      <c r="Y14" s="1" t="e">
        <f t="shared" si="0"/>
        <v>#N/A</v>
      </c>
      <c r="Z14" s="1" t="e">
        <f>IF(LEN(K5)&lt;2,J5,"")</f>
        <v>#N/A</v>
      </c>
      <c r="AA14" s="1" t="str">
        <f t="shared" si="1"/>
        <v/>
      </c>
      <c r="AB14" s="1"/>
      <c r="AC14" s="161"/>
      <c r="AD14" s="161"/>
      <c r="AE14" s="481" t="str">
        <f t="shared" si="2"/>
        <v/>
      </c>
      <c r="AF14" s="481"/>
      <c r="AG14" s="481"/>
      <c r="AH14" s="161"/>
      <c r="AI14" s="161"/>
      <c r="AJ14" s="1"/>
    </row>
    <row r="15" spans="1:42" ht="17.399999999999999" customHeight="1" thickTop="1" thickBot="1" x14ac:dyDescent="0.3">
      <c r="B15" s="131" t="str">
        <f t="shared" si="3"/>
        <v/>
      </c>
      <c r="C15" s="132" t="str">
        <f>IFERROR(VLOOKUP(B15,'اختيار المقررات'!AU8:AY56,2,0),"")</f>
        <v/>
      </c>
      <c r="D15" s="477" t="str">
        <f>IFERROR(VLOOKUP(B15,'اختيار المقررات'!AU8:AY56,3,0),"")</f>
        <v/>
      </c>
      <c r="E15" s="477"/>
      <c r="F15" s="477"/>
      <c r="G15" s="477"/>
      <c r="H15" s="133" t="str">
        <f>IFERROR(VLOOKUP(B15,'اختيار المقررات'!AU8:AY56,4,0),"")</f>
        <v/>
      </c>
      <c r="I15" s="124" t="str">
        <f>IFERROR(VLOOKUP(B15,'اختيار المقررات'!AU8:AY56,5,0),"")</f>
        <v/>
      </c>
      <c r="J15" s="131" t="str">
        <f t="shared" si="4"/>
        <v/>
      </c>
      <c r="K15" s="132" t="str">
        <f>IFERROR(VLOOKUP(J15,'اختيار المقررات'!AU8:AY56,2,0),"")</f>
        <v/>
      </c>
      <c r="L15" s="477" t="str">
        <f>IFERROR(VLOOKUP(J15,'اختيار المقررات'!AU8:AY56,3,0),"")</f>
        <v/>
      </c>
      <c r="M15" s="477"/>
      <c r="N15" s="477"/>
      <c r="O15" s="477"/>
      <c r="P15" s="133" t="str">
        <f>IFERROR(VLOOKUP(J15,'اختيار المقررات'!AU8:AY56,4,0),"")</f>
        <v/>
      </c>
      <c r="Q15" s="124" t="str">
        <f>IFERROR(VLOOKUP(J15,'اختيار المقررات'!AU8:AY56,5,0),"")</f>
        <v/>
      </c>
      <c r="R15" s="47"/>
      <c r="S15" s="134"/>
      <c r="T15" s="134"/>
      <c r="U15" s="135"/>
      <c r="V15" s="125" t="str">
        <f>IFERROR(SMALL('اختيار المقررات'!$AL$8:$AL$56,'اختيار المقررات'!AM12),"")</f>
        <v/>
      </c>
      <c r="X15" s="1">
        <v>13</v>
      </c>
      <c r="Y15" s="1">
        <f t="shared" si="0"/>
        <v>13</v>
      </c>
      <c r="Z15" s="1" t="str">
        <f>IF(LEN(P5)&lt;2,N5,"")</f>
        <v>المحافظة الدائمة:</v>
      </c>
      <c r="AA15" s="1" t="str">
        <f t="shared" si="1"/>
        <v/>
      </c>
      <c r="AB15" s="1"/>
      <c r="AC15" s="161"/>
      <c r="AD15" s="161"/>
      <c r="AE15" s="481" t="str">
        <f t="shared" si="2"/>
        <v/>
      </c>
      <c r="AF15" s="481"/>
      <c r="AG15" s="481"/>
      <c r="AH15" s="161"/>
      <c r="AI15" s="161"/>
      <c r="AJ15" s="1"/>
    </row>
    <row r="16" spans="1:42" ht="17.399999999999999" customHeight="1" thickTop="1" thickBot="1" x14ac:dyDescent="0.3">
      <c r="B16" s="131" t="str">
        <f t="shared" si="3"/>
        <v/>
      </c>
      <c r="C16" s="132" t="str">
        <f>IFERROR(VLOOKUP(B16,'اختيار المقررات'!AU9:AY56,2,0),"")</f>
        <v/>
      </c>
      <c r="D16" s="477" t="str">
        <f>IFERROR(VLOOKUP(B16,'اختيار المقررات'!AU9:AY56,3,0),"")</f>
        <v/>
      </c>
      <c r="E16" s="477"/>
      <c r="F16" s="477"/>
      <c r="G16" s="477"/>
      <c r="H16" s="133" t="str">
        <f>IFERROR(VLOOKUP(B16,'اختيار المقررات'!AU9:AY56,4,0),"")</f>
        <v/>
      </c>
      <c r="I16" s="124" t="str">
        <f>IFERROR(VLOOKUP(B16,'اختيار المقررات'!AU9:AY56,5,0),"")</f>
        <v/>
      </c>
      <c r="J16" s="131" t="str">
        <f t="shared" si="4"/>
        <v/>
      </c>
      <c r="K16" s="132" t="str">
        <f>IFERROR(VLOOKUP(J16,'اختيار المقررات'!AU9:AY56,2,0),"")</f>
        <v/>
      </c>
      <c r="L16" s="477" t="str">
        <f>IFERROR(VLOOKUP(J16,'اختيار المقررات'!AU9:AY56,3,0),"")</f>
        <v/>
      </c>
      <c r="M16" s="477"/>
      <c r="N16" s="477"/>
      <c r="O16" s="477"/>
      <c r="P16" s="133" t="str">
        <f>IFERROR(VLOOKUP(J16,'اختيار المقررات'!AU9:AY56,4,0),"")</f>
        <v/>
      </c>
      <c r="Q16" s="124" t="str">
        <f>IFERROR(VLOOKUP(J16,'اختيار المقررات'!AU9:AY56,5,0),"")</f>
        <v/>
      </c>
      <c r="R16" s="47"/>
      <c r="S16" s="134"/>
      <c r="T16" s="134"/>
      <c r="U16" s="135"/>
      <c r="V16" s="125" t="str">
        <f>IFERROR(SMALL('اختيار المقررات'!$AL$8:$AL$56,'اختيار المقررات'!AM13),"")</f>
        <v/>
      </c>
      <c r="X16" s="1">
        <v>14</v>
      </c>
      <c r="Y16" s="1" t="e">
        <f t="shared" si="0"/>
        <v>#N/A</v>
      </c>
      <c r="Z16" s="1" t="e">
        <f>IF(LEN(D6)&lt;2,B6,"")</f>
        <v>#N/A</v>
      </c>
      <c r="AA16" s="1" t="str">
        <f t="shared" si="1"/>
        <v/>
      </c>
      <c r="AB16" s="1"/>
      <c r="AC16" s="161"/>
      <c r="AD16" s="161"/>
      <c r="AE16" s="481" t="str">
        <f t="shared" si="2"/>
        <v/>
      </c>
      <c r="AF16" s="481"/>
      <c r="AG16" s="481"/>
      <c r="AH16" s="161"/>
      <c r="AI16" s="161"/>
      <c r="AJ16" s="1"/>
    </row>
    <row r="17" spans="1:36" ht="17.399999999999999" customHeight="1" thickTop="1" thickBot="1" x14ac:dyDescent="0.3">
      <c r="B17" s="131" t="str">
        <f t="shared" si="3"/>
        <v/>
      </c>
      <c r="C17" s="132" t="str">
        <f>IFERROR(VLOOKUP(B17,'اختيار المقررات'!AU10:AY56,2,0),"")</f>
        <v/>
      </c>
      <c r="D17" s="477" t="str">
        <f>IFERROR(VLOOKUP(B17,'اختيار المقررات'!AU10:AY56,3,0),"")</f>
        <v/>
      </c>
      <c r="E17" s="477"/>
      <c r="F17" s="477"/>
      <c r="G17" s="477"/>
      <c r="H17" s="133" t="str">
        <f>IFERROR(VLOOKUP(B17,'اختيار المقررات'!AU10:AY56,4,0),"")</f>
        <v/>
      </c>
      <c r="I17" s="124" t="str">
        <f>IFERROR(VLOOKUP(B17,'اختيار المقررات'!AU10:AY56,5,0),"")</f>
        <v/>
      </c>
      <c r="J17" s="131" t="str">
        <f t="shared" si="4"/>
        <v/>
      </c>
      <c r="K17" s="132" t="str">
        <f>IFERROR(VLOOKUP(J17,'اختيار المقررات'!AU10:AY56,2,0),"")</f>
        <v/>
      </c>
      <c r="L17" s="477" t="str">
        <f>IFERROR(VLOOKUP(J17,'اختيار المقررات'!AU10:AY56,3,0),"")</f>
        <v/>
      </c>
      <c r="M17" s="477"/>
      <c r="N17" s="477"/>
      <c r="O17" s="477"/>
      <c r="P17" s="133" t="str">
        <f>IFERROR(VLOOKUP(J17,'اختيار المقررات'!AU10:AY56,4,0),"")</f>
        <v/>
      </c>
      <c r="Q17" s="124" t="str">
        <f>IFERROR(VLOOKUP(J17,'اختيار المقررات'!AU10:AY56,5,0),"")</f>
        <v/>
      </c>
      <c r="R17" s="47"/>
      <c r="S17" s="134"/>
      <c r="T17" s="134"/>
      <c r="U17" s="135"/>
      <c r="V17" s="125" t="str">
        <f>IFERROR(SMALL('اختيار المقررات'!$AL$8:$AL$56,'اختيار المقررات'!AM14),"")</f>
        <v/>
      </c>
      <c r="X17" s="1">
        <v>15</v>
      </c>
      <c r="Y17" s="1" t="e">
        <f t="shared" si="0"/>
        <v>#N/A</v>
      </c>
      <c r="Z17" s="1" t="e">
        <f>IF(LEN(H6)&lt;2,F6,"")</f>
        <v>#N/A</v>
      </c>
      <c r="AA17" s="1" t="str">
        <f t="shared" si="1"/>
        <v/>
      </c>
      <c r="AB17" s="1"/>
      <c r="AC17" s="161"/>
      <c r="AD17" s="161"/>
      <c r="AE17" s="481" t="str">
        <f t="shared" si="2"/>
        <v/>
      </c>
      <c r="AF17" s="481"/>
      <c r="AG17" s="481"/>
      <c r="AH17" s="161"/>
      <c r="AI17" s="161"/>
      <c r="AJ17" s="1"/>
    </row>
    <row r="18" spans="1:36" ht="17.399999999999999" customHeight="1" thickTop="1" thickBot="1" x14ac:dyDescent="0.3">
      <c r="B18" s="131" t="str">
        <f t="shared" si="3"/>
        <v/>
      </c>
      <c r="C18" s="132" t="str">
        <f>IFERROR(VLOOKUP(B18,'اختيار المقررات'!AU11:AY56,2,0),"")</f>
        <v/>
      </c>
      <c r="D18" s="477" t="str">
        <f>IFERROR(VLOOKUP(B18,'اختيار المقررات'!AU11:AY56,3,0),"")</f>
        <v/>
      </c>
      <c r="E18" s="477"/>
      <c r="F18" s="477"/>
      <c r="G18" s="477"/>
      <c r="H18" s="133" t="str">
        <f>IFERROR(VLOOKUP(B18,'اختيار المقررات'!AU11:AY56,4,0),"")</f>
        <v/>
      </c>
      <c r="I18" s="124" t="str">
        <f>IFERROR(VLOOKUP(B18,'اختيار المقررات'!AU11:AY56,5,0),"")</f>
        <v/>
      </c>
      <c r="J18" s="131" t="str">
        <f t="shared" si="4"/>
        <v/>
      </c>
      <c r="K18" s="132" t="str">
        <f>IFERROR(VLOOKUP(J18,'اختيار المقررات'!AU11:AY56,2,0),"")</f>
        <v/>
      </c>
      <c r="L18" s="477" t="str">
        <f>IFERROR(VLOOKUP(J18,'اختيار المقررات'!AU11:AY56,3,0),"")</f>
        <v/>
      </c>
      <c r="M18" s="477"/>
      <c r="N18" s="477"/>
      <c r="O18" s="477"/>
      <c r="P18" s="133" t="str">
        <f>IFERROR(VLOOKUP(J18,'اختيار المقررات'!AU11:AY56,4,0),"")</f>
        <v/>
      </c>
      <c r="Q18" s="124" t="str">
        <f>IFERROR(VLOOKUP(J18,'اختيار المقررات'!AU11:AY56,5,0),"")</f>
        <v/>
      </c>
      <c r="R18" s="47"/>
      <c r="S18" s="134"/>
      <c r="T18" s="134"/>
      <c r="U18" s="135"/>
      <c r="V18" s="125" t="str">
        <f>IFERROR(SMALL('اختيار المقررات'!$AL$8:$AL$56,'اختيار المقررات'!AM15),"")</f>
        <v/>
      </c>
      <c r="X18" s="1">
        <v>16</v>
      </c>
      <c r="Y18" s="1" t="e">
        <f t="shared" si="0"/>
        <v>#N/A</v>
      </c>
      <c r="Z18" s="1" t="e">
        <f>IF(LEN(K6)&lt;2,J6,"")</f>
        <v>#N/A</v>
      </c>
      <c r="AA18" s="1" t="str">
        <f t="shared" si="1"/>
        <v/>
      </c>
      <c r="AB18" s="1"/>
      <c r="AC18" s="161"/>
      <c r="AD18" s="161"/>
      <c r="AE18" s="481" t="str">
        <f t="shared" si="2"/>
        <v/>
      </c>
      <c r="AF18" s="481"/>
      <c r="AG18" s="481"/>
      <c r="AH18" s="161"/>
      <c r="AI18" s="161"/>
      <c r="AJ18" s="1"/>
    </row>
    <row r="19" spans="1:36" ht="17.399999999999999" customHeight="1" thickTop="1" thickBot="1" x14ac:dyDescent="0.3">
      <c r="B19" s="131" t="str">
        <f t="shared" si="3"/>
        <v/>
      </c>
      <c r="C19" s="132" t="str">
        <f>IFERROR(VLOOKUP(B19,'اختيار المقررات'!AU12:AY56,2,0),"")</f>
        <v/>
      </c>
      <c r="D19" s="477" t="str">
        <f>IFERROR(VLOOKUP(B19,'اختيار المقررات'!AU12:AY56,3,0),"")</f>
        <v/>
      </c>
      <c r="E19" s="477"/>
      <c r="F19" s="477"/>
      <c r="G19" s="477"/>
      <c r="H19" s="133" t="str">
        <f>IFERROR(VLOOKUP(B19,'اختيار المقررات'!AU12:AY56,4,0),"")</f>
        <v/>
      </c>
      <c r="I19" s="124" t="str">
        <f>IFERROR(VLOOKUP(B19,'اختيار المقررات'!AU12:AY56,5,0),"")</f>
        <v/>
      </c>
      <c r="J19" s="131" t="str">
        <f t="shared" si="4"/>
        <v/>
      </c>
      <c r="K19" s="132" t="str">
        <f>IFERROR(VLOOKUP(J19,'اختيار المقررات'!AU12:AY56,2,0),"")</f>
        <v/>
      </c>
      <c r="L19" s="477" t="str">
        <f>IFERROR(VLOOKUP(J19,'اختيار المقررات'!AU12:AY56,3,0),"")</f>
        <v/>
      </c>
      <c r="M19" s="477"/>
      <c r="N19" s="477"/>
      <c r="O19" s="477"/>
      <c r="P19" s="133" t="str">
        <f>IFERROR(VLOOKUP(J19,'اختيار المقررات'!AU12:AY56,4,0),"")</f>
        <v/>
      </c>
      <c r="Q19" s="124" t="str">
        <f>IFERROR(VLOOKUP(J19,'اختيار المقررات'!AU12:AY56,5,0),"")</f>
        <v/>
      </c>
      <c r="R19" s="47"/>
      <c r="S19" s="134"/>
      <c r="T19" s="134"/>
      <c r="U19" s="135"/>
      <c r="V19" s="125" t="str">
        <f>IFERROR(SMALL('اختيار المقررات'!$AL$8:$AL$56,'اختيار المقررات'!AM16),"")</f>
        <v/>
      </c>
      <c r="X19" s="1">
        <v>17</v>
      </c>
      <c r="Y19" s="1" t="e">
        <f t="shared" si="0"/>
        <v>#N/A</v>
      </c>
      <c r="Z19" s="1" t="e">
        <f>IF(LEN(P6)&lt;2,N6,"")</f>
        <v>#N/A</v>
      </c>
      <c r="AA19" s="1" t="str">
        <f t="shared" si="1"/>
        <v/>
      </c>
      <c r="AB19" s="1"/>
      <c r="AC19" s="161"/>
      <c r="AD19" s="161"/>
      <c r="AE19" s="481" t="str">
        <f t="shared" si="2"/>
        <v/>
      </c>
      <c r="AF19" s="481"/>
      <c r="AG19" s="481"/>
      <c r="AH19" s="161"/>
      <c r="AI19" s="161"/>
      <c r="AJ19" s="1"/>
    </row>
    <row r="20" spans="1:36" ht="35.4" customHeight="1" thickTop="1" thickBot="1" x14ac:dyDescent="0.3">
      <c r="B20" s="497" t="e">
        <f>'إدخال البيانات'!A2</f>
        <v>#N/A</v>
      </c>
      <c r="C20" s="497"/>
      <c r="D20" s="497"/>
      <c r="E20" s="497"/>
      <c r="F20" s="497"/>
      <c r="G20" s="497"/>
      <c r="H20" s="497"/>
      <c r="I20" s="497"/>
      <c r="J20" s="497"/>
      <c r="K20" s="497"/>
      <c r="L20" s="497"/>
      <c r="M20" s="497"/>
      <c r="N20" s="497"/>
      <c r="O20" s="497"/>
      <c r="P20" s="497"/>
      <c r="Q20" s="497"/>
      <c r="R20" s="497"/>
      <c r="S20" s="134"/>
      <c r="T20" s="134"/>
      <c r="U20" s="135"/>
      <c r="V20" s="125" t="str">
        <f>IFERROR(SMALL('اختيار المقررات'!$AL$8:$AL$56,'اختيار المقررات'!AM17),"")</f>
        <v/>
      </c>
      <c r="X20" s="1">
        <v>18</v>
      </c>
      <c r="Y20" s="1">
        <f t="shared" si="0"/>
        <v>18</v>
      </c>
      <c r="Z20" s="1" t="str">
        <f>IF(LEN(D7)&lt;2,B7,"")</f>
        <v>الموبايل:</v>
      </c>
      <c r="AA20" s="1" t="str">
        <f t="shared" si="1"/>
        <v/>
      </c>
      <c r="AB20" s="1"/>
      <c r="AC20" s="161"/>
      <c r="AD20" s="161"/>
      <c r="AE20" s="481" t="str">
        <f t="shared" si="2"/>
        <v/>
      </c>
      <c r="AF20" s="481"/>
      <c r="AG20" s="481"/>
      <c r="AH20" s="161"/>
      <c r="AI20" s="161"/>
      <c r="AJ20" s="1"/>
    </row>
    <row r="21" spans="1:36" ht="22.2" thickTop="1" thickBot="1" x14ac:dyDescent="0.3">
      <c r="A21" s="1"/>
      <c r="B21" s="491" t="s">
        <v>122</v>
      </c>
      <c r="C21" s="453"/>
      <c r="D21" s="453"/>
      <c r="E21" s="453"/>
      <c r="F21" s="166">
        <f>'اختيار المقررات'!V30</f>
        <v>0</v>
      </c>
      <c r="G21" s="453" t="s">
        <v>123</v>
      </c>
      <c r="H21" s="453"/>
      <c r="I21" s="453"/>
      <c r="J21" s="453"/>
      <c r="K21" s="478">
        <f>'اختيار المقررات'!AB30</f>
        <v>0</v>
      </c>
      <c r="L21" s="478"/>
      <c r="M21" s="453" t="s">
        <v>124</v>
      </c>
      <c r="N21" s="453"/>
      <c r="O21" s="453"/>
      <c r="P21" s="453"/>
      <c r="Q21" s="478">
        <f>'اختيار المقررات'!AF30</f>
        <v>0</v>
      </c>
      <c r="R21" s="488"/>
      <c r="S21" s="167"/>
      <c r="T21" s="1"/>
      <c r="V21" s="125" t="str">
        <f>IFERROR(SMALL('اختيار المقررات'!$AL$8:$AL$56,'اختيار المقررات'!AM18),"")</f>
        <v/>
      </c>
      <c r="X21" s="1">
        <v>19</v>
      </c>
      <c r="Y21" s="1">
        <f t="shared" si="0"/>
        <v>19</v>
      </c>
      <c r="Z21" s="1" t="str">
        <f>IF(LEN(H7)&lt;2,F7,"")</f>
        <v>الهاتف:</v>
      </c>
      <c r="AA21" s="1" t="str">
        <f t="shared" si="1"/>
        <v/>
      </c>
      <c r="AB21" s="1"/>
      <c r="AC21" s="161"/>
      <c r="AD21" s="161"/>
      <c r="AE21" s="481" t="str">
        <f t="shared" si="2"/>
        <v/>
      </c>
      <c r="AF21" s="481"/>
      <c r="AG21" s="481"/>
      <c r="AH21" s="161"/>
      <c r="AI21" s="161"/>
      <c r="AJ21" s="1"/>
    </row>
    <row r="22" spans="1:36" ht="14.4" thickTop="1" x14ac:dyDescent="0.25">
      <c r="A22" s="1"/>
      <c r="B22" s="493" t="s">
        <v>117</v>
      </c>
      <c r="C22" s="494"/>
      <c r="D22" s="494"/>
      <c r="E22" s="489">
        <f>'اختيار المقررات'!F5</f>
        <v>0</v>
      </c>
      <c r="F22" s="489"/>
      <c r="G22" s="489"/>
      <c r="H22" s="489"/>
      <c r="I22" s="490"/>
      <c r="J22" s="168" t="s">
        <v>61</v>
      </c>
      <c r="K22" s="449" t="e">
        <f>'اختيار المقررات'!Q5</f>
        <v>#N/A</v>
      </c>
      <c r="L22" s="449"/>
      <c r="M22" s="169" t="s">
        <v>0</v>
      </c>
      <c r="N22" s="492" t="e">
        <f>'اختيار المقررات'!W5</f>
        <v>#N/A</v>
      </c>
      <c r="O22" s="492"/>
      <c r="P22" s="170"/>
      <c r="Q22" s="170"/>
      <c r="R22" s="170"/>
      <c r="S22" s="1"/>
      <c r="T22" s="1"/>
      <c r="V22" s="125" t="str">
        <f>IFERROR(SMALL('اختيار المقررات'!$AL$8:$AL$56,'اختيار المقررات'!AM19),"")</f>
        <v/>
      </c>
      <c r="X22" s="1">
        <v>20</v>
      </c>
      <c r="Y22" s="1">
        <f t="shared" si="0"/>
        <v>20</v>
      </c>
      <c r="Z22" s="1" t="str">
        <f>IF(LEN(K7)&lt;2,J7,"")</f>
        <v>العنوان :</v>
      </c>
      <c r="AA22" s="1"/>
      <c r="AB22" s="1"/>
      <c r="AC22" s="161"/>
      <c r="AD22" s="161"/>
      <c r="AE22" s="481" t="str">
        <f t="shared" si="2"/>
        <v/>
      </c>
      <c r="AF22" s="481"/>
      <c r="AG22" s="481"/>
      <c r="AH22" s="161"/>
      <c r="AI22" s="161"/>
      <c r="AJ22" s="1"/>
    </row>
    <row r="23" spans="1:36" ht="15.6" customHeight="1" x14ac:dyDescent="0.25">
      <c r="A23" s="1"/>
      <c r="B23" s="517" t="s">
        <v>121</v>
      </c>
      <c r="C23" s="518"/>
      <c r="D23" s="518"/>
      <c r="E23" s="484" t="e">
        <f>'اختيار المقررات'!AD27</f>
        <v>#N/A</v>
      </c>
      <c r="F23" s="484"/>
      <c r="G23" s="485"/>
      <c r="H23" s="519" t="s">
        <v>664</v>
      </c>
      <c r="I23" s="520"/>
      <c r="J23" s="521" t="e">
        <f>'اختيار المقررات'!AB5</f>
        <v>#N/A</v>
      </c>
      <c r="K23" s="521"/>
      <c r="L23" s="522"/>
      <c r="M23" s="520" t="s">
        <v>533</v>
      </c>
      <c r="N23" s="520"/>
      <c r="O23" s="520" t="s">
        <v>534</v>
      </c>
      <c r="P23" s="520"/>
      <c r="Q23" s="520" t="s">
        <v>665</v>
      </c>
      <c r="R23" s="524"/>
      <c r="S23" s="1"/>
      <c r="T23" s="1"/>
      <c r="V23" s="125" t="str">
        <f>IFERROR(SMALL('اختيار المقررات'!$AL$8:$AL$56,'اختيار المقررات'!AM20),"")</f>
        <v/>
      </c>
    </row>
    <row r="24" spans="1:36" ht="13.8" x14ac:dyDescent="0.25">
      <c r="A24" s="1"/>
      <c r="B24" s="517" t="s">
        <v>535</v>
      </c>
      <c r="C24" s="518"/>
      <c r="D24" s="518"/>
      <c r="E24" s="486" t="e">
        <f>'اختيار المقررات'!W27</f>
        <v>#N/A</v>
      </c>
      <c r="F24" s="486"/>
      <c r="G24" s="487"/>
      <c r="H24" s="526" t="s">
        <v>27</v>
      </c>
      <c r="I24" s="523"/>
      <c r="J24" s="486" t="e">
        <f>'اختيار المقررات'!N27</f>
        <v>#N/A</v>
      </c>
      <c r="K24" s="486"/>
      <c r="L24" s="487"/>
      <c r="M24" s="523"/>
      <c r="N24" s="523"/>
      <c r="O24" s="523"/>
      <c r="P24" s="523"/>
      <c r="Q24" s="523"/>
      <c r="R24" s="525"/>
      <c r="S24" s="1"/>
      <c r="T24" s="1"/>
      <c r="V24" s="125" t="str">
        <f>IFERROR(SMALL('اختيار المقررات'!$AL$8:$AL$56,'اختيار المقررات'!AM21),"")</f>
        <v/>
      </c>
    </row>
    <row r="25" spans="1:36" ht="13.8" x14ac:dyDescent="0.25">
      <c r="A25" s="1"/>
      <c r="B25" s="517" t="s">
        <v>529</v>
      </c>
      <c r="C25" s="518"/>
      <c r="D25" s="518"/>
      <c r="E25" s="486" t="e">
        <f>'اختيار المقررات'!N28</f>
        <v>#N/A</v>
      </c>
      <c r="F25" s="486"/>
      <c r="G25" s="487"/>
      <c r="H25" s="527" t="s">
        <v>22</v>
      </c>
      <c r="I25" s="451"/>
      <c r="J25" s="171" t="str">
        <f>'اختيار المقررات'!N29</f>
        <v>لا</v>
      </c>
      <c r="K25" s="171"/>
      <c r="L25" s="172"/>
      <c r="M25" s="523"/>
      <c r="N25" s="523"/>
      <c r="O25" s="523"/>
      <c r="P25" s="523"/>
      <c r="Q25" s="523"/>
      <c r="R25" s="525"/>
      <c r="S25" s="1"/>
      <c r="T25" s="1"/>
      <c r="V25" s="125" t="str">
        <f>IFERROR(SMALL('اختيار المقررات'!$AL$8:$AL$56,'اختيار المقررات'!AM22),"")</f>
        <v/>
      </c>
    </row>
    <row r="26" spans="1:36" ht="13.8" x14ac:dyDescent="0.25">
      <c r="A26" s="1"/>
      <c r="B26" s="458" t="s">
        <v>25</v>
      </c>
      <c r="C26" s="459"/>
      <c r="D26" s="459"/>
      <c r="E26" s="460" t="e">
        <f>'اختيار المقررات'!W28</f>
        <v>#N/A</v>
      </c>
      <c r="F26" s="460"/>
      <c r="G26" s="460"/>
      <c r="H26" s="173"/>
      <c r="I26" s="173"/>
      <c r="J26" s="174"/>
      <c r="K26" s="174"/>
      <c r="L26" s="175"/>
      <c r="M26" s="523"/>
      <c r="N26" s="523"/>
      <c r="O26" s="523"/>
      <c r="P26" s="523"/>
      <c r="Q26" s="523"/>
      <c r="R26" s="525"/>
      <c r="S26" s="1"/>
      <c r="T26" s="1"/>
      <c r="V26" s="125" t="str">
        <f>IFERROR(SMALL('اختيار المقررات'!$AL$8:$AL$56,'اختيار المقررات'!AM23),"")</f>
        <v/>
      </c>
    </row>
    <row r="27" spans="1:36" ht="13.8" x14ac:dyDescent="0.25">
      <c r="A27" s="1"/>
      <c r="B27" s="461" t="str">
        <f>'اختيار المقررات'!C27</f>
        <v>فصول الانقطاع</v>
      </c>
      <c r="C27" s="462"/>
      <c r="D27" s="462"/>
      <c r="E27" s="462"/>
      <c r="F27" s="462"/>
      <c r="G27" s="462"/>
      <c r="H27" s="462"/>
      <c r="I27" s="462"/>
      <c r="J27" s="462"/>
      <c r="K27" s="462"/>
      <c r="L27" s="463"/>
      <c r="M27" s="523"/>
      <c r="N27" s="523"/>
      <c r="O27" s="523"/>
      <c r="P27" s="523"/>
      <c r="Q27" s="523"/>
      <c r="R27" s="525"/>
      <c r="S27" s="1"/>
      <c r="T27" s="1"/>
      <c r="V27" s="125" t="str">
        <f>IFERROR(SMALL('اختيار المقررات'!$AL$8:$AL$56,'اختيار المقررات'!AM24),"")</f>
        <v/>
      </c>
    </row>
    <row r="28" spans="1:36" ht="13.8" x14ac:dyDescent="0.25">
      <c r="A28" s="1"/>
      <c r="B28" s="464" t="str">
        <f>'اختيار المقررات'!C28</f>
        <v/>
      </c>
      <c r="C28" s="465"/>
      <c r="D28" s="465"/>
      <c r="E28" s="465"/>
      <c r="F28" s="465"/>
      <c r="G28" s="465" t="str">
        <f>'اختيار المقررات'!C29</f>
        <v/>
      </c>
      <c r="H28" s="465"/>
      <c r="I28" s="465"/>
      <c r="J28" s="465"/>
      <c r="K28" s="465"/>
      <c r="L28" s="466"/>
      <c r="M28" s="523"/>
      <c r="N28" s="523"/>
      <c r="O28" s="523"/>
      <c r="P28" s="523"/>
      <c r="Q28" s="523"/>
      <c r="R28" s="525"/>
      <c r="S28" s="1"/>
      <c r="T28" s="1"/>
      <c r="V28" s="125" t="str">
        <f>IFERROR(SMALL('اختيار المقررات'!$AL$8:$AL$56,'اختيار المقررات'!AM25),"")</f>
        <v/>
      </c>
    </row>
    <row r="29" spans="1:36" ht="13.8" x14ac:dyDescent="0.25">
      <c r="A29" s="1"/>
      <c r="B29" s="464" t="str">
        <f>'اختيار المقررات'!C30</f>
        <v/>
      </c>
      <c r="C29" s="465"/>
      <c r="D29" s="465"/>
      <c r="E29" s="465"/>
      <c r="F29" s="465"/>
      <c r="G29" s="465" t="str">
        <f>'اختيار المقررات'!C31</f>
        <v/>
      </c>
      <c r="H29" s="465"/>
      <c r="I29" s="465"/>
      <c r="J29" s="465"/>
      <c r="K29" s="465"/>
      <c r="L29" s="466"/>
      <c r="M29" s="523"/>
      <c r="N29" s="523"/>
      <c r="O29" s="523"/>
      <c r="P29" s="523"/>
      <c r="Q29" s="523"/>
      <c r="R29" s="525"/>
      <c r="S29" s="1"/>
      <c r="T29" s="1"/>
      <c r="V29" s="125" t="str">
        <f>IFERROR(SMALL('اختيار المقررات'!$AL$8:$AL$56,'اختيار المقررات'!AM26),"")</f>
        <v/>
      </c>
    </row>
    <row r="30" spans="1:36" ht="16.5" customHeight="1" x14ac:dyDescent="0.25">
      <c r="A30" s="1"/>
      <c r="B30" s="511" t="str">
        <f>'اختيار المقررات'!C32</f>
        <v/>
      </c>
      <c r="C30" s="512"/>
      <c r="D30" s="512"/>
      <c r="E30" s="512"/>
      <c r="F30" s="512"/>
      <c r="G30" s="512" t="str">
        <f>'اختيار المقررات'!C33</f>
        <v/>
      </c>
      <c r="H30" s="512"/>
      <c r="I30" s="512"/>
      <c r="J30" s="512"/>
      <c r="K30" s="512"/>
      <c r="L30" s="528"/>
      <c r="M30" s="523"/>
      <c r="N30" s="523"/>
      <c r="O30" s="523"/>
      <c r="P30" s="523"/>
      <c r="Q30" s="523"/>
      <c r="R30" s="525"/>
      <c r="S30" s="1"/>
      <c r="T30" s="1"/>
      <c r="V30" s="125" t="str">
        <f>IFERROR(SMALL('اختيار المقررات'!$AL$8:$AL$56,'اختيار المقررات'!AM27),"")</f>
        <v/>
      </c>
    </row>
    <row r="31" spans="1:36" ht="15" customHeight="1" x14ac:dyDescent="0.25">
      <c r="A31" s="1"/>
      <c r="B31" s="508" t="s">
        <v>666</v>
      </c>
      <c r="C31" s="509"/>
      <c r="D31" s="509"/>
      <c r="E31" s="509"/>
      <c r="F31" s="509"/>
      <c r="G31" s="509"/>
      <c r="H31" s="509"/>
      <c r="I31" s="509"/>
      <c r="J31" s="509"/>
      <c r="K31" s="509"/>
      <c r="L31" s="509"/>
      <c r="M31" s="509"/>
      <c r="N31" s="509"/>
      <c r="O31" s="509"/>
      <c r="P31" s="509"/>
      <c r="Q31" s="509"/>
      <c r="R31" s="510"/>
      <c r="S31" s="1"/>
      <c r="T31" s="1"/>
      <c r="V31" s="125" t="str">
        <f>IFERROR(SMALL('اختيار المقررات'!$AL$8:$AL$56,'اختيار المقررات'!AM28),"")</f>
        <v/>
      </c>
    </row>
    <row r="32" spans="1:36" ht="15" customHeight="1" x14ac:dyDescent="0.25">
      <c r="A32" s="1"/>
      <c r="B32" s="505" t="s">
        <v>4192</v>
      </c>
      <c r="C32" s="505"/>
      <c r="D32" s="505"/>
      <c r="E32" s="505"/>
      <c r="F32" s="505"/>
      <c r="G32" s="505"/>
      <c r="H32" s="505"/>
      <c r="I32" s="505"/>
      <c r="J32" s="505"/>
      <c r="K32" s="505"/>
      <c r="L32" s="505"/>
      <c r="M32" s="505"/>
      <c r="N32" s="505"/>
      <c r="O32" s="505"/>
      <c r="P32" s="505"/>
      <c r="Q32" s="505"/>
      <c r="R32" s="505"/>
      <c r="S32" s="1"/>
      <c r="T32" s="1"/>
    </row>
    <row r="33" spans="1:22" ht="16.5" customHeight="1" x14ac:dyDescent="0.25">
      <c r="A33" s="1"/>
      <c r="B33" s="513" t="s">
        <v>33</v>
      </c>
      <c r="C33" s="513"/>
      <c r="D33" s="513"/>
      <c r="E33" s="513"/>
      <c r="F33" s="514" t="e">
        <f>'اختيار المقررات'!W29</f>
        <v>#N/A</v>
      </c>
      <c r="G33" s="514"/>
      <c r="H33" s="515" t="e">
        <f>IF(D4="أنثى","ليرة سورية فقط لا غير من الطالبة","ليرة سورية فقط لا غير من الطالب")&amp;" "&amp;H2</f>
        <v>#N/A</v>
      </c>
      <c r="I33" s="515"/>
      <c r="J33" s="515"/>
      <c r="K33" s="515"/>
      <c r="L33" s="515"/>
      <c r="M33" s="515"/>
      <c r="N33" s="515"/>
      <c r="O33" s="515"/>
      <c r="P33" s="515"/>
      <c r="Q33" s="515"/>
      <c r="R33" s="515"/>
      <c r="S33" s="1"/>
      <c r="T33" s="1"/>
      <c r="V33" s="125" t="str">
        <f>IFERROR(SMALL('اختيار المقررات'!$AL$8:$AL$56,'اختيار المقررات'!AM29),"")</f>
        <v/>
      </c>
    </row>
    <row r="34" spans="1:22" ht="24" customHeight="1" x14ac:dyDescent="0.25">
      <c r="A34" s="1"/>
      <c r="B34" s="513" t="e">
        <f>IF(D4="أنثى","رقمها الامتحاني","رقمه الامتحاني")</f>
        <v>#N/A</v>
      </c>
      <c r="C34" s="513"/>
      <c r="D34" s="513"/>
      <c r="E34" s="514">
        <f>D2</f>
        <v>0</v>
      </c>
      <c r="F34" s="514"/>
      <c r="G34" s="516" t="s">
        <v>34</v>
      </c>
      <c r="H34" s="516"/>
      <c r="I34" s="516"/>
      <c r="J34" s="516"/>
      <c r="K34" s="516"/>
      <c r="L34" s="516"/>
      <c r="M34" s="516"/>
      <c r="N34" s="516"/>
      <c r="O34" s="516"/>
      <c r="P34" s="516"/>
      <c r="Q34" s="516"/>
      <c r="R34" s="516"/>
      <c r="S34" s="1"/>
      <c r="T34" s="1"/>
      <c r="V34" s="125" t="str">
        <f>IFERROR(SMALL('اختيار المقررات'!$AL$8:$AL$56,'اختيار المقررات'!AM30),"")</f>
        <v/>
      </c>
    </row>
    <row r="35" spans="1:22" ht="19.2" customHeight="1" x14ac:dyDescent="0.25">
      <c r="A35" s="1"/>
      <c r="B35" s="147"/>
      <c r="C35" s="158"/>
      <c r="D35" s="506"/>
      <c r="E35" s="506"/>
      <c r="F35" s="506"/>
      <c r="G35" s="506"/>
      <c r="H35" s="506"/>
      <c r="I35" s="148"/>
      <c r="J35" s="148"/>
      <c r="K35" s="147"/>
      <c r="L35" s="158"/>
      <c r="M35" s="506"/>
      <c r="N35" s="506"/>
      <c r="O35" s="506"/>
      <c r="P35" s="506"/>
      <c r="Q35" s="148"/>
      <c r="R35" s="148"/>
      <c r="S35" s="1"/>
      <c r="T35" s="1"/>
      <c r="V35" s="125" t="str">
        <f>IFERROR(SMALL('اختيار المقررات'!$AL$8:$AL$56,'اختيار المقررات'!AM31),"")</f>
        <v/>
      </c>
    </row>
    <row r="36" spans="1:22" ht="19.2" customHeight="1" x14ac:dyDescent="0.35">
      <c r="A36" s="1"/>
      <c r="B36" s="507" t="s">
        <v>28</v>
      </c>
      <c r="C36" s="507"/>
      <c r="D36" s="507"/>
      <c r="E36" s="507"/>
      <c r="F36" s="507"/>
      <c r="G36" s="507"/>
      <c r="H36" s="507"/>
      <c r="I36" s="507"/>
      <c r="J36" s="507"/>
      <c r="K36" s="507"/>
      <c r="L36" s="507"/>
      <c r="M36" s="507"/>
      <c r="N36" s="507"/>
      <c r="O36" s="507"/>
      <c r="P36" s="507"/>
      <c r="Q36" s="507"/>
      <c r="R36" s="507"/>
      <c r="S36" s="1"/>
      <c r="T36" s="1"/>
      <c r="V36" s="125" t="str">
        <f>IFERROR(SMALL('اختيار المقررات'!$AL$8:$AL$56,'اختيار المقررات'!AM32),"")</f>
        <v/>
      </c>
    </row>
    <row r="37" spans="1:22" ht="19.2" customHeight="1" x14ac:dyDescent="0.25">
      <c r="A37" s="1"/>
      <c r="B37" s="498" t="s">
        <v>32</v>
      </c>
      <c r="C37" s="498"/>
      <c r="D37" s="498"/>
      <c r="E37" s="498"/>
      <c r="F37" s="498"/>
      <c r="G37" s="498"/>
      <c r="H37" s="498"/>
      <c r="I37" s="498"/>
      <c r="J37" s="498"/>
      <c r="K37" s="498"/>
      <c r="L37" s="498"/>
      <c r="M37" s="498"/>
      <c r="N37" s="498"/>
      <c r="O37" s="498"/>
      <c r="P37" s="498"/>
      <c r="Q37" s="498"/>
      <c r="R37" s="498"/>
      <c r="S37" s="1"/>
      <c r="T37" s="1"/>
      <c r="V37" s="125" t="str">
        <f>IFERROR(SMALL('اختيار المقررات'!$AL$8:$AL$56,'اختيار المقررات'!AM33),"")</f>
        <v/>
      </c>
    </row>
    <row r="38" spans="1:22" ht="19.2" customHeight="1" x14ac:dyDescent="0.25">
      <c r="A38" s="1"/>
      <c r="B38" s="499" t="s">
        <v>33</v>
      </c>
      <c r="C38" s="499"/>
      <c r="D38" s="499"/>
      <c r="E38" s="499"/>
      <c r="F38" s="500" t="e">
        <f>'اختيار المقررات'!AD29</f>
        <v>#N/A</v>
      </c>
      <c r="G38" s="500"/>
      <c r="H38" s="501" t="e">
        <f>H33</f>
        <v>#N/A</v>
      </c>
      <c r="I38" s="501"/>
      <c r="J38" s="501"/>
      <c r="K38" s="501"/>
      <c r="L38" s="501"/>
      <c r="M38" s="501"/>
      <c r="N38" s="501"/>
      <c r="O38" s="501"/>
      <c r="P38" s="501"/>
      <c r="Q38" s="501"/>
      <c r="R38" s="501"/>
      <c r="S38" s="1"/>
      <c r="T38" s="1"/>
      <c r="V38" s="125" t="str">
        <f>IFERROR(SMALL('اختيار المقررات'!$AL$8:$AL$56,'اختيار المقررات'!AM35),"")</f>
        <v/>
      </c>
    </row>
    <row r="39" spans="1:22" ht="19.2" customHeight="1" x14ac:dyDescent="0.3">
      <c r="A39" s="1"/>
      <c r="B39" s="502" t="e">
        <f>B34</f>
        <v>#N/A</v>
      </c>
      <c r="C39" s="502"/>
      <c r="D39" s="502"/>
      <c r="E39" s="503">
        <f>E34</f>
        <v>0</v>
      </c>
      <c r="F39" s="503"/>
      <c r="G39" s="504" t="str">
        <f>G34</f>
        <v xml:space="preserve">وتحويله إلى حساب التعليم المفتوح رقم ck1-10173186 وتسليم إشعار القبض إلى صاحب العلاقة  </v>
      </c>
      <c r="H39" s="504"/>
      <c r="I39" s="504"/>
      <c r="J39" s="504"/>
      <c r="K39" s="504"/>
      <c r="L39" s="504"/>
      <c r="M39" s="504"/>
      <c r="N39" s="504"/>
      <c r="O39" s="504"/>
      <c r="P39" s="504"/>
      <c r="Q39" s="504"/>
      <c r="R39" s="504"/>
      <c r="S39" s="1"/>
      <c r="T39" s="1"/>
      <c r="V39" s="125" t="str">
        <f>IFERROR(SMALL('اختيار المقررات'!$AL$8:$AL$56,'اختيار المقررات'!AM36),"")</f>
        <v/>
      </c>
    </row>
    <row r="40" spans="1:22" ht="22.5" customHeight="1" x14ac:dyDescent="0.25">
      <c r="A40" s="1"/>
      <c r="B40" s="1"/>
      <c r="C40" s="1"/>
      <c r="D40" s="1"/>
      <c r="E40" s="176"/>
      <c r="F40" s="176"/>
      <c r="G40" s="176"/>
      <c r="H40" s="176"/>
      <c r="I40" s="1"/>
      <c r="J40" s="1"/>
      <c r="K40" s="1"/>
      <c r="L40" s="1"/>
      <c r="M40" s="176"/>
      <c r="N40" s="176"/>
      <c r="O40" s="176"/>
      <c r="P40" s="1"/>
      <c r="Q40" s="1"/>
      <c r="R40" s="1"/>
      <c r="S40" s="1"/>
      <c r="T40" s="1"/>
      <c r="V40" s="125" t="str">
        <f>IFERROR(SMALL('اختيار المقررات'!$AL$8:$AL$56,'اختيار المقررات'!AM37),"")</f>
        <v/>
      </c>
    </row>
    <row r="41" spans="1:22" ht="22.5" customHeight="1" x14ac:dyDescent="0.25">
      <c r="A41" s="1"/>
      <c r="B41" s="1"/>
      <c r="C41" s="1"/>
      <c r="D41" s="1"/>
      <c r="E41" s="1"/>
      <c r="F41" s="176"/>
      <c r="G41" s="176"/>
      <c r="H41" s="176"/>
      <c r="I41" s="176"/>
      <c r="J41" s="1"/>
      <c r="K41" s="1"/>
      <c r="L41" s="1"/>
      <c r="M41" s="1"/>
      <c r="N41" s="176"/>
      <c r="O41" s="176"/>
      <c r="P41" s="176"/>
      <c r="Q41" s="1"/>
      <c r="R41" s="1"/>
      <c r="S41" s="1"/>
      <c r="T41" s="1"/>
      <c r="V41" s="125" t="str">
        <f>IFERROR(SMALL('اختيار المقررات'!$AL$8:$AL$56,'اختيار المقررات'!AM38),"")</f>
        <v/>
      </c>
    </row>
    <row r="42" spans="1:22" ht="17.25" customHeight="1" x14ac:dyDescent="0.25">
      <c r="A42" s="1"/>
      <c r="B42" s="1"/>
      <c r="C42" s="177"/>
      <c r="D42" s="177"/>
      <c r="E42" s="177"/>
      <c r="F42" s="177"/>
      <c r="G42" s="177"/>
      <c r="H42" s="176"/>
      <c r="I42" s="176"/>
      <c r="J42" s="176"/>
      <c r="K42" s="176"/>
      <c r="L42" s="176"/>
      <c r="M42" s="176"/>
      <c r="N42" s="176"/>
      <c r="O42" s="176"/>
      <c r="P42" s="176"/>
      <c r="Q42" s="176"/>
      <c r="R42" s="176"/>
      <c r="S42" s="176"/>
      <c r="T42" s="1"/>
      <c r="V42" s="125" t="str">
        <f>IFERROR(SMALL('اختيار المقررات'!$AL$8:$AL$56,'اختيار المقررات'!AM39),"")</f>
        <v/>
      </c>
    </row>
    <row r="43" spans="1:22" ht="17.25" customHeight="1" x14ac:dyDescent="0.25">
      <c r="A43" s="1"/>
      <c r="B43" s="1"/>
      <c r="C43" s="177"/>
      <c r="D43" s="177"/>
      <c r="E43" s="177"/>
      <c r="F43" s="177"/>
      <c r="G43" s="177"/>
      <c r="H43" s="178"/>
      <c r="I43" s="178"/>
      <c r="J43" s="178"/>
      <c r="K43" s="178"/>
      <c r="L43" s="178"/>
      <c r="M43" s="178"/>
      <c r="N43" s="178"/>
      <c r="O43" s="178"/>
      <c r="P43" s="178"/>
      <c r="Q43" s="178"/>
      <c r="R43" s="178"/>
      <c r="S43" s="178"/>
      <c r="T43" s="1"/>
      <c r="V43" s="125" t="str">
        <f>IFERROR(SMALL('اختيار المقررات'!$AL$8:$AL$56,'اختيار المقررات'!AM40),"")</f>
        <v/>
      </c>
    </row>
    <row r="44" spans="1:22" ht="13.8" x14ac:dyDescent="0.25">
      <c r="A44" s="1"/>
      <c r="B44" s="1"/>
      <c r="C44" s="177"/>
      <c r="D44" s="177"/>
      <c r="E44" s="177"/>
      <c r="F44" s="177"/>
      <c r="G44" s="177"/>
      <c r="H44" s="178"/>
      <c r="I44" s="178"/>
      <c r="J44" s="178"/>
      <c r="K44" s="178"/>
      <c r="L44" s="178"/>
      <c r="M44" s="178"/>
      <c r="N44" s="178"/>
      <c r="O44" s="178"/>
      <c r="P44" s="178"/>
      <c r="Q44" s="178"/>
      <c r="R44" s="178"/>
      <c r="S44" s="178"/>
      <c r="T44" s="1"/>
    </row>
  </sheetData>
  <sheetProtection algorithmName="SHA-512" hashValue="2X8Dk7FgP2/90tr0b9EDZp6JNoZLzp+uUr1IM4cSc59t5zdSbVc/Jk6ErACNWiD48Rv7u9rtltBAA09fiHBXKw==" saltValue="WVg1gvf5USEd8kHB5WzLHw==" spinCount="100000" sheet="1" selectLockedCells="1" selectUnlockedCells="1"/>
  <mergeCells count="133">
    <mergeCell ref="AE20:AG20"/>
    <mergeCell ref="AE21:AG21"/>
    <mergeCell ref="AE22:AG22"/>
    <mergeCell ref="B31:R31"/>
    <mergeCell ref="B30:F30"/>
    <mergeCell ref="B33:E33"/>
    <mergeCell ref="F33:G33"/>
    <mergeCell ref="H33:R33"/>
    <mergeCell ref="B34:D34"/>
    <mergeCell ref="E34:F34"/>
    <mergeCell ref="G34:R34"/>
    <mergeCell ref="B23:D23"/>
    <mergeCell ref="B24:D24"/>
    <mergeCell ref="B25:D25"/>
    <mergeCell ref="E25:G25"/>
    <mergeCell ref="H23:I23"/>
    <mergeCell ref="J23:L23"/>
    <mergeCell ref="M23:N30"/>
    <mergeCell ref="O23:P30"/>
    <mergeCell ref="Q23:R30"/>
    <mergeCell ref="H24:I24"/>
    <mergeCell ref="J24:L24"/>
    <mergeCell ref="H25:I25"/>
    <mergeCell ref="G30:L30"/>
    <mergeCell ref="B37:R37"/>
    <mergeCell ref="B38:E38"/>
    <mergeCell ref="F38:G38"/>
    <mergeCell ref="H38:R38"/>
    <mergeCell ref="B39:D39"/>
    <mergeCell ref="E39:F39"/>
    <mergeCell ref="G39:R39"/>
    <mergeCell ref="B32:R32"/>
    <mergeCell ref="D35:H35"/>
    <mergeCell ref="M35:P35"/>
    <mergeCell ref="B36:R36"/>
    <mergeCell ref="H4:I4"/>
    <mergeCell ref="G21:J21"/>
    <mergeCell ref="K21:L21"/>
    <mergeCell ref="H6:I6"/>
    <mergeCell ref="K6:M6"/>
    <mergeCell ref="P6:R6"/>
    <mergeCell ref="D18:G18"/>
    <mergeCell ref="L18:O18"/>
    <mergeCell ref="F7:G7"/>
    <mergeCell ref="H7:I7"/>
    <mergeCell ref="L16:O16"/>
    <mergeCell ref="D17:G17"/>
    <mergeCell ref="L17:O17"/>
    <mergeCell ref="M21:P21"/>
    <mergeCell ref="D19:G19"/>
    <mergeCell ref="L19:O19"/>
    <mergeCell ref="B20:R20"/>
    <mergeCell ref="E23:G23"/>
    <mergeCell ref="E24:G24"/>
    <mergeCell ref="AE11:AG11"/>
    <mergeCell ref="AE12:AG12"/>
    <mergeCell ref="AE13:AG13"/>
    <mergeCell ref="AE14:AG14"/>
    <mergeCell ref="AE15:AG15"/>
    <mergeCell ref="AE16:AG16"/>
    <mergeCell ref="AE17:AG17"/>
    <mergeCell ref="AE18:AG18"/>
    <mergeCell ref="AE19:AG19"/>
    <mergeCell ref="Q21:R21"/>
    <mergeCell ref="E22:I22"/>
    <mergeCell ref="K22:L22"/>
    <mergeCell ref="B21:E21"/>
    <mergeCell ref="N22:O22"/>
    <mergeCell ref="B22:D22"/>
    <mergeCell ref="D12:G12"/>
    <mergeCell ref="L12:O12"/>
    <mergeCell ref="D14:G14"/>
    <mergeCell ref="L14:O14"/>
    <mergeCell ref="D15:G15"/>
    <mergeCell ref="L15:O15"/>
    <mergeCell ref="D16:G16"/>
    <mergeCell ref="AE3:AG3"/>
    <mergeCell ref="AE4:AG4"/>
    <mergeCell ref="AE5:AG5"/>
    <mergeCell ref="AE6:AG6"/>
    <mergeCell ref="AE7:AG7"/>
    <mergeCell ref="AE8:AG8"/>
    <mergeCell ref="AE9:AG9"/>
    <mergeCell ref="AE10:AG10"/>
    <mergeCell ref="AC1:AH2"/>
    <mergeCell ref="B26:D26"/>
    <mergeCell ref="E26:G26"/>
    <mergeCell ref="B27:L27"/>
    <mergeCell ref="B28:F28"/>
    <mergeCell ref="G28:L28"/>
    <mergeCell ref="B3:C3"/>
    <mergeCell ref="B29:F29"/>
    <mergeCell ref="G29:L29"/>
    <mergeCell ref="B4:C4"/>
    <mergeCell ref="B7:C7"/>
    <mergeCell ref="B8:R9"/>
    <mergeCell ref="D11:G11"/>
    <mergeCell ref="L11:O11"/>
    <mergeCell ref="D13:G13"/>
    <mergeCell ref="L13:O13"/>
    <mergeCell ref="B5:C5"/>
    <mergeCell ref="D5:E5"/>
    <mergeCell ref="F5:G5"/>
    <mergeCell ref="H5:I5"/>
    <mergeCell ref="K5:M5"/>
    <mergeCell ref="N5:O5"/>
    <mergeCell ref="P5:R5"/>
    <mergeCell ref="N6:O6"/>
    <mergeCell ref="D7:E7"/>
    <mergeCell ref="B1:E1"/>
    <mergeCell ref="B2:C2"/>
    <mergeCell ref="D2:E2"/>
    <mergeCell ref="F2:G2"/>
    <mergeCell ref="H2:J2"/>
    <mergeCell ref="M2:N2"/>
    <mergeCell ref="K7:R7"/>
    <mergeCell ref="B6:C6"/>
    <mergeCell ref="D6:E6"/>
    <mergeCell ref="F6:G6"/>
    <mergeCell ref="P2:R2"/>
    <mergeCell ref="F3:G3"/>
    <mergeCell ref="H3:I3"/>
    <mergeCell ref="K2:L2"/>
    <mergeCell ref="K4:M4"/>
    <mergeCell ref="D3:E3"/>
    <mergeCell ref="N3:P3"/>
    <mergeCell ref="Q3:R3"/>
    <mergeCell ref="F1:R1"/>
    <mergeCell ref="J3:L3"/>
    <mergeCell ref="N4:P4"/>
    <mergeCell ref="Q4:R4"/>
    <mergeCell ref="D4:E4"/>
    <mergeCell ref="F4:G4"/>
  </mergeCells>
  <conditionalFormatting sqref="B35:R35">
    <cfRule type="expression" dxfId="27" priority="2">
      <formula>#REF!="لا"</formula>
    </cfRule>
  </conditionalFormatting>
  <conditionalFormatting sqref="B36:R37 B38:H38 B39:R39">
    <cfRule type="expression" dxfId="26" priority="3">
      <formula>$K$25="لا"</formula>
    </cfRule>
  </conditionalFormatting>
  <conditionalFormatting sqref="B36:R41">
    <cfRule type="expression" dxfId="25" priority="1">
      <formula>$J$25="لا"</formula>
    </cfRule>
  </conditionalFormatting>
  <conditionalFormatting sqref="C13:I19">
    <cfRule type="expression" dxfId="24" priority="24">
      <formula>$C$13=""</formula>
    </cfRule>
  </conditionalFormatting>
  <conditionalFormatting sqref="C14:I19">
    <cfRule type="expression" dxfId="23" priority="23">
      <formula>$C$14=""</formula>
    </cfRule>
  </conditionalFormatting>
  <conditionalFormatting sqref="C15:I19">
    <cfRule type="expression" dxfId="22" priority="22">
      <formula>$C$15=""</formula>
    </cfRule>
  </conditionalFormatting>
  <conditionalFormatting sqref="C16:I19">
    <cfRule type="expression" dxfId="21" priority="21">
      <formula>$C$16=""</formula>
    </cfRule>
  </conditionalFormatting>
  <conditionalFormatting sqref="C17:I19">
    <cfRule type="expression" dxfId="20" priority="20">
      <formula>$C$17=""</formula>
    </cfRule>
  </conditionalFormatting>
  <conditionalFormatting sqref="C18:I19">
    <cfRule type="expression" dxfId="19" priority="19">
      <formula>$C$18=""</formula>
    </cfRule>
  </conditionalFormatting>
  <conditionalFormatting sqref="C19:I19">
    <cfRule type="expression" dxfId="18" priority="18">
      <formula>$C$19=""</formula>
    </cfRule>
  </conditionalFormatting>
  <conditionalFormatting sqref="C11:Q19">
    <cfRule type="expression" dxfId="17" priority="25">
      <formula>$C$12=""</formula>
    </cfRule>
  </conditionalFormatting>
  <conditionalFormatting sqref="C43:S44">
    <cfRule type="expression" dxfId="16" priority="4">
      <formula>$K$26="لا"</formula>
    </cfRule>
  </conditionalFormatting>
  <conditionalFormatting sqref="K11:Q19">
    <cfRule type="expression" dxfId="15" priority="17">
      <formula>$K$12=""</formula>
    </cfRule>
  </conditionalFormatting>
  <conditionalFormatting sqref="K13:Q19">
    <cfRule type="expression" dxfId="14" priority="16">
      <formula>$K$13=""</formula>
    </cfRule>
  </conditionalFormatting>
  <conditionalFormatting sqref="K14:Q19">
    <cfRule type="expression" dxfId="13" priority="15">
      <formula>$K$14=""</formula>
    </cfRule>
  </conditionalFormatting>
  <conditionalFormatting sqref="K15:Q19">
    <cfRule type="expression" dxfId="12" priority="14">
      <formula>$K$15=""</formula>
    </cfRule>
  </conditionalFormatting>
  <conditionalFormatting sqref="K16:Q19">
    <cfRule type="expression" dxfId="11" priority="13">
      <formula>$K$16=""</formula>
    </cfRule>
  </conditionalFormatting>
  <conditionalFormatting sqref="K17:Q19">
    <cfRule type="expression" dxfId="10" priority="12">
      <formula>$K$17=""</formula>
    </cfRule>
  </conditionalFormatting>
  <conditionalFormatting sqref="K18:Q19">
    <cfRule type="expression" dxfId="9" priority="11">
      <formula>$K$18=""</formula>
    </cfRule>
  </conditionalFormatting>
  <conditionalFormatting sqref="K19:Q19">
    <cfRule type="expression" dxfId="8" priority="10">
      <formula>$K$19=""</formula>
    </cfRule>
  </conditionalFormatting>
  <conditionalFormatting sqref="AC1">
    <cfRule type="expression" dxfId="7" priority="26">
      <formula>$AC$1&lt;&gt;""</formula>
    </cfRule>
  </conditionalFormatting>
  <conditionalFormatting sqref="AE3:AE22">
    <cfRule type="expression" dxfId="6" priority="7">
      <formula>AE3&lt;&gt;""</formula>
    </cfRule>
  </conditionalFormatting>
  <pageMargins left="0.19685039370078741" right="0.19685039370078741" top="0.19685039370078741" bottom="0.19685039370078741" header="0.11811023622047245" footer="0.11811023622047245"/>
  <pageSetup scale="9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EK5"/>
  <sheetViews>
    <sheetView rightToLeft="1" workbookViewId="0">
      <selection activeCell="G8" sqref="G8"/>
    </sheetView>
  </sheetViews>
  <sheetFormatPr defaultColWidth="9" defaultRowHeight="13.8" x14ac:dyDescent="0.25"/>
  <cols>
    <col min="1" max="1" width="13.8984375" style="1" customWidth="1"/>
    <col min="2" max="2" width="10.8984375" style="1" bestFit="1" customWidth="1"/>
    <col min="3" max="4" width="9" style="1"/>
    <col min="5" max="5" width="10.09765625" style="1" bestFit="1" customWidth="1"/>
    <col min="6" max="6" width="11.5" style="79" bestFit="1" customWidth="1"/>
    <col min="7" max="7" width="11.5" style="79" customWidth="1"/>
    <col min="8" max="8" width="13.5" style="1" customWidth="1"/>
    <col min="9" max="9" width="9" style="1"/>
    <col min="10" max="10" width="11.5" style="1" bestFit="1" customWidth="1"/>
    <col min="11" max="11" width="21.8984375" style="1" customWidth="1"/>
    <col min="12" max="12" width="24.5" style="1" customWidth="1"/>
    <col min="13" max="13" width="17.5" style="1" customWidth="1"/>
    <col min="14" max="14" width="20.09765625" style="1" customWidth="1"/>
    <col min="15" max="15" width="31.5" style="1" customWidth="1"/>
    <col min="16" max="17" width="14.5" style="1" customWidth="1"/>
    <col min="18" max="18" width="19.09765625" style="1" customWidth="1"/>
    <col min="19" max="19" width="14.09765625" style="1" customWidth="1"/>
    <col min="20" max="20" width="6.8984375" style="1" bestFit="1" customWidth="1"/>
    <col min="21" max="60" width="4.5" style="1" customWidth="1"/>
    <col min="61" max="63" width="4.3984375" style="1" customWidth="1"/>
    <col min="64" max="113" width="4.5" style="1" customWidth="1"/>
    <col min="114" max="114" width="9" style="1"/>
    <col min="115" max="115" width="11.5" style="1" bestFit="1" customWidth="1"/>
    <col min="116" max="16384" width="9" style="1"/>
  </cols>
  <sheetData>
    <row r="1" spans="1:141" s="52" customFormat="1" ht="36.75" customHeight="1" thickBot="1" x14ac:dyDescent="0.3">
      <c r="A1" s="531"/>
      <c r="B1" s="532">
        <v>9999</v>
      </c>
      <c r="C1" s="533" t="s">
        <v>35</v>
      </c>
      <c r="D1" s="533"/>
      <c r="E1" s="533"/>
      <c r="F1" s="533"/>
      <c r="G1" s="533"/>
      <c r="H1" s="533"/>
      <c r="I1" s="533"/>
      <c r="J1" s="533"/>
      <c r="K1" s="534" t="s">
        <v>16</v>
      </c>
      <c r="L1" s="536" t="s">
        <v>113</v>
      </c>
      <c r="M1" s="529" t="s">
        <v>111</v>
      </c>
      <c r="N1" s="529" t="s">
        <v>112</v>
      </c>
      <c r="O1" s="541" t="s">
        <v>58</v>
      </c>
      <c r="P1" s="533" t="s">
        <v>36</v>
      </c>
      <c r="Q1" s="533"/>
      <c r="R1" s="533"/>
      <c r="S1" s="543" t="s">
        <v>9</v>
      </c>
      <c r="T1" s="545" t="s">
        <v>37</v>
      </c>
      <c r="U1" s="545"/>
      <c r="V1" s="545"/>
      <c r="W1" s="545"/>
      <c r="X1" s="545"/>
      <c r="Y1" s="545"/>
      <c r="Z1" s="545"/>
      <c r="AA1" s="545"/>
      <c r="AB1" s="545"/>
      <c r="AC1" s="545"/>
      <c r="AD1" s="545"/>
      <c r="AE1" s="545"/>
      <c r="AF1" s="545"/>
      <c r="AG1" s="545"/>
      <c r="AH1" s="545"/>
      <c r="AI1" s="545"/>
      <c r="AJ1" s="545"/>
      <c r="AK1" s="545"/>
      <c r="AL1" s="545"/>
      <c r="AM1" s="545"/>
      <c r="AN1" s="545"/>
      <c r="AO1" s="545"/>
      <c r="AP1" s="545"/>
      <c r="AQ1" s="545"/>
      <c r="AR1" s="545"/>
      <c r="AS1" s="545"/>
      <c r="AT1" s="545"/>
      <c r="AU1" s="545"/>
      <c r="AV1" s="545"/>
      <c r="AW1" s="545"/>
      <c r="AX1" s="545"/>
      <c r="AY1" s="545"/>
      <c r="AZ1" s="545"/>
      <c r="BA1" s="545"/>
      <c r="BB1" s="545"/>
      <c r="BC1" s="545"/>
      <c r="BD1" s="545"/>
      <c r="BE1" s="545"/>
      <c r="BF1" s="545"/>
      <c r="BG1" s="545"/>
      <c r="BH1" s="545"/>
      <c r="BI1" s="545"/>
      <c r="BJ1" s="545"/>
      <c r="BK1" s="545"/>
      <c r="BL1" s="545" t="s">
        <v>38</v>
      </c>
      <c r="BM1" s="545"/>
      <c r="BN1" s="545"/>
      <c r="BO1" s="545"/>
      <c r="BP1" s="545"/>
      <c r="BQ1" s="545"/>
      <c r="BR1" s="545"/>
      <c r="BS1" s="545"/>
      <c r="BT1" s="545"/>
      <c r="BU1" s="545"/>
      <c r="BV1" s="545"/>
      <c r="BW1" s="545"/>
      <c r="BX1" s="545"/>
      <c r="BY1" s="545"/>
      <c r="BZ1" s="545"/>
      <c r="CA1" s="545"/>
      <c r="CB1" s="545"/>
      <c r="CC1" s="545"/>
      <c r="CD1" s="545" t="s">
        <v>39</v>
      </c>
      <c r="CE1" s="545"/>
      <c r="CF1" s="545"/>
      <c r="CG1" s="545"/>
      <c r="CH1" s="545"/>
      <c r="CI1" s="545"/>
      <c r="CJ1" s="545"/>
      <c r="CK1" s="545"/>
      <c r="CL1" s="545"/>
      <c r="CM1" s="545"/>
      <c r="CN1" s="545"/>
      <c r="CO1" s="545"/>
      <c r="CP1" s="545"/>
      <c r="CQ1" s="545"/>
      <c r="CR1" s="545"/>
      <c r="CS1" s="545"/>
      <c r="CT1" s="545"/>
      <c r="CU1" s="545"/>
      <c r="CV1" s="545"/>
      <c r="CW1" s="545"/>
      <c r="CX1" s="545"/>
      <c r="CY1" s="545"/>
      <c r="CZ1" s="545"/>
      <c r="DA1" s="545"/>
      <c r="DB1" s="545"/>
      <c r="DC1" s="545"/>
      <c r="DD1" s="545"/>
      <c r="DE1" s="545"/>
      <c r="DF1" s="545"/>
      <c r="DG1" s="545"/>
      <c r="DH1" s="545"/>
      <c r="DI1" s="545"/>
      <c r="DJ1" s="580" t="s">
        <v>1</v>
      </c>
      <c r="DK1" s="581"/>
      <c r="DL1" s="582"/>
      <c r="DM1" s="586"/>
      <c r="DN1" s="588" t="s">
        <v>678</v>
      </c>
      <c r="DO1" s="589"/>
      <c r="DP1" s="589"/>
      <c r="DQ1" s="589"/>
      <c r="DR1" s="589"/>
      <c r="DS1" s="589"/>
      <c r="DT1" s="589"/>
      <c r="DU1" s="589"/>
      <c r="DV1" s="592" t="s">
        <v>40</v>
      </c>
      <c r="DW1" s="593"/>
      <c r="DX1" s="593"/>
      <c r="DY1" s="594"/>
      <c r="DZ1" s="592" t="s">
        <v>679</v>
      </c>
      <c r="EA1" s="593"/>
      <c r="EB1" s="593"/>
      <c r="EC1" s="594"/>
      <c r="ED1" s="554" t="s">
        <v>680</v>
      </c>
      <c r="EE1" s="555"/>
      <c r="EF1" s="555"/>
      <c r="EG1" s="555"/>
      <c r="EH1" s="555"/>
      <c r="EI1" s="555"/>
      <c r="EJ1" s="203"/>
      <c r="EK1" s="152"/>
    </row>
    <row r="2" spans="1:141" s="52" customFormat="1" ht="36.75" customHeight="1" thickBot="1" x14ac:dyDescent="0.3">
      <c r="A2" s="531"/>
      <c r="B2" s="532"/>
      <c r="C2" s="533"/>
      <c r="D2" s="533"/>
      <c r="E2" s="533"/>
      <c r="F2" s="533"/>
      <c r="G2" s="533"/>
      <c r="H2" s="533"/>
      <c r="I2" s="533"/>
      <c r="J2" s="533"/>
      <c r="K2" s="535"/>
      <c r="L2" s="537"/>
      <c r="M2" s="530"/>
      <c r="N2" s="530"/>
      <c r="O2" s="542"/>
      <c r="P2" s="533"/>
      <c r="Q2" s="533"/>
      <c r="R2" s="533"/>
      <c r="S2" s="543"/>
      <c r="T2" s="550" t="s">
        <v>17</v>
      </c>
      <c r="U2" s="550"/>
      <c r="V2" s="550"/>
      <c r="W2" s="550"/>
      <c r="X2" s="550"/>
      <c r="Y2" s="550"/>
      <c r="Z2" s="550"/>
      <c r="AA2" s="550"/>
      <c r="AB2" s="550"/>
      <c r="AC2" s="550"/>
      <c r="AD2" s="550"/>
      <c r="AE2" s="550"/>
      <c r="AF2" s="153"/>
      <c r="AG2" s="153"/>
      <c r="AH2" s="153"/>
      <c r="AI2" s="153"/>
      <c r="AJ2" s="153"/>
      <c r="AK2" s="153"/>
      <c r="AL2" s="153"/>
      <c r="AM2" s="153"/>
      <c r="AN2" s="54"/>
      <c r="AO2" s="54"/>
      <c r="AP2" s="550"/>
      <c r="AQ2" s="550"/>
      <c r="AR2" s="550"/>
      <c r="AS2" s="550"/>
      <c r="AT2" s="550"/>
      <c r="AU2" s="550"/>
      <c r="AV2" s="550"/>
      <c r="AW2" s="550"/>
      <c r="AX2" s="53"/>
      <c r="AY2" s="53"/>
      <c r="AZ2" s="551" t="s">
        <v>20</v>
      </c>
      <c r="BA2" s="551"/>
      <c r="BB2" s="551"/>
      <c r="BC2" s="551"/>
      <c r="BD2" s="551"/>
      <c r="BE2" s="551"/>
      <c r="BF2" s="551"/>
      <c r="BG2" s="551"/>
      <c r="BH2" s="551"/>
      <c r="BI2" s="551"/>
      <c r="BJ2" s="54"/>
      <c r="BK2" s="54"/>
      <c r="BL2" s="550" t="s">
        <v>17</v>
      </c>
      <c r="BM2" s="550"/>
      <c r="BN2" s="550"/>
      <c r="BO2" s="550"/>
      <c r="BP2" s="550"/>
      <c r="BQ2" s="550"/>
      <c r="BR2" s="551" t="s">
        <v>20</v>
      </c>
      <c r="BS2" s="551"/>
      <c r="BT2" s="551"/>
      <c r="BU2" s="551"/>
      <c r="BV2" s="551"/>
      <c r="BW2" s="551"/>
      <c r="BX2" s="551"/>
      <c r="BY2" s="551"/>
      <c r="BZ2" s="551"/>
      <c r="CA2" s="551"/>
      <c r="CB2" s="54"/>
      <c r="CC2" s="54"/>
      <c r="CD2" s="550" t="s">
        <v>17</v>
      </c>
      <c r="CE2" s="550"/>
      <c r="CF2" s="550"/>
      <c r="CG2" s="550"/>
      <c r="CH2" s="550"/>
      <c r="CI2" s="550"/>
      <c r="CJ2" s="550"/>
      <c r="CK2" s="550"/>
      <c r="CL2" s="550"/>
      <c r="CM2" s="550"/>
      <c r="CN2" s="53"/>
      <c r="CO2" s="53"/>
      <c r="CP2" s="54"/>
      <c r="CQ2" s="54"/>
      <c r="CR2" s="54"/>
      <c r="CS2" s="54"/>
      <c r="CT2" s="54"/>
      <c r="CU2" s="54"/>
      <c r="CV2" s="54"/>
      <c r="CW2" s="54"/>
      <c r="CX2" s="54"/>
      <c r="CY2" s="54"/>
      <c r="CZ2" s="54"/>
      <c r="DA2" s="54"/>
      <c r="DB2" s="54"/>
      <c r="DC2" s="54"/>
      <c r="DD2" s="54"/>
      <c r="DE2" s="54"/>
      <c r="DF2" s="54"/>
      <c r="DG2" s="54"/>
      <c r="DH2" s="54"/>
      <c r="DI2" s="54"/>
      <c r="DJ2" s="583"/>
      <c r="DK2" s="584"/>
      <c r="DL2" s="585"/>
      <c r="DM2" s="587"/>
      <c r="DN2" s="590"/>
      <c r="DO2" s="591"/>
      <c r="DP2" s="591"/>
      <c r="DQ2" s="591"/>
      <c r="DR2" s="591"/>
      <c r="DS2" s="591"/>
      <c r="DT2" s="591"/>
      <c r="DU2" s="591"/>
      <c r="DV2" s="583"/>
      <c r="DW2" s="584"/>
      <c r="DX2" s="584"/>
      <c r="DY2" s="585"/>
      <c r="DZ2" s="583"/>
      <c r="EA2" s="584"/>
      <c r="EB2" s="584"/>
      <c r="EC2" s="585"/>
      <c r="ED2" s="554"/>
      <c r="EE2" s="555"/>
      <c r="EF2" s="555"/>
      <c r="EG2" s="555"/>
      <c r="EH2" s="555"/>
      <c r="EI2" s="555"/>
      <c r="EJ2" s="203"/>
      <c r="EK2" s="154"/>
    </row>
    <row r="3" spans="1:141" ht="36.75" customHeight="1" thickBot="1" x14ac:dyDescent="0.3">
      <c r="A3" s="55" t="s">
        <v>2</v>
      </c>
      <c r="B3" s="56" t="s">
        <v>41</v>
      </c>
      <c r="C3" s="56" t="s">
        <v>42</v>
      </c>
      <c r="D3" s="56" t="s">
        <v>43</v>
      </c>
      <c r="E3" s="56" t="s">
        <v>6</v>
      </c>
      <c r="F3" s="57" t="s">
        <v>7</v>
      </c>
      <c r="G3" s="57" t="s">
        <v>132</v>
      </c>
      <c r="H3" s="56" t="s">
        <v>54</v>
      </c>
      <c r="I3" s="56" t="s">
        <v>11</v>
      </c>
      <c r="J3" s="56" t="s">
        <v>10</v>
      </c>
      <c r="K3" s="535"/>
      <c r="L3" s="537"/>
      <c r="M3" s="530"/>
      <c r="N3" s="530"/>
      <c r="O3" s="542"/>
      <c r="P3" s="546" t="s">
        <v>29</v>
      </c>
      <c r="Q3" s="546" t="s">
        <v>44</v>
      </c>
      <c r="R3" s="548" t="s">
        <v>14</v>
      </c>
      <c r="S3" s="543"/>
      <c r="T3" s="539">
        <f>'اختيار المقررات'!C8</f>
        <v>103</v>
      </c>
      <c r="U3" s="540"/>
      <c r="V3" s="539">
        <f>'اختيار المقررات'!C9</f>
        <v>104</v>
      </c>
      <c r="W3" s="540"/>
      <c r="X3" s="539">
        <f>'اختيار المقررات'!C10</f>
        <v>105</v>
      </c>
      <c r="Y3" s="540"/>
      <c r="Z3" s="539">
        <f>'اختيار المقررات'!C11</f>
        <v>106</v>
      </c>
      <c r="AA3" s="540"/>
      <c r="AB3" s="539">
        <f>'اختيار المقررات'!C12</f>
        <v>107</v>
      </c>
      <c r="AC3" s="540"/>
      <c r="AD3" s="539">
        <f>'اختيار المقررات'!C13</f>
        <v>108</v>
      </c>
      <c r="AE3" s="540"/>
      <c r="AF3" s="539">
        <f>'اختيار المقررات'!L8</f>
        <v>204</v>
      </c>
      <c r="AG3" s="540"/>
      <c r="AH3" s="539">
        <f>'اختيار المقررات'!L9</f>
        <v>205</v>
      </c>
      <c r="AI3" s="540"/>
      <c r="AJ3" s="539">
        <f>'اختيار المقررات'!L10</f>
        <v>206</v>
      </c>
      <c r="AK3" s="540"/>
      <c r="AL3" s="539">
        <f>'اختيار المقررات'!L11</f>
        <v>207</v>
      </c>
      <c r="AM3" s="540"/>
      <c r="AN3" s="539">
        <f>'اختيار المقررات'!L12</f>
        <v>208</v>
      </c>
      <c r="AO3" s="540"/>
      <c r="AP3" s="539">
        <v>303</v>
      </c>
      <c r="AQ3" s="540"/>
      <c r="AR3" s="539">
        <v>304</v>
      </c>
      <c r="AS3" s="540"/>
      <c r="AT3" s="539">
        <v>305</v>
      </c>
      <c r="AU3" s="540"/>
      <c r="AV3" s="539">
        <v>306</v>
      </c>
      <c r="AW3" s="540"/>
      <c r="AX3" s="539">
        <v>307</v>
      </c>
      <c r="AY3" s="540"/>
      <c r="AZ3" s="539">
        <v>308</v>
      </c>
      <c r="BA3" s="540"/>
      <c r="BB3" s="539">
        <v>309</v>
      </c>
      <c r="BC3" s="540"/>
      <c r="BD3" s="539">
        <v>403</v>
      </c>
      <c r="BE3" s="540"/>
      <c r="BF3" s="539">
        <v>404</v>
      </c>
      <c r="BG3" s="540"/>
      <c r="BH3" s="539">
        <v>405</v>
      </c>
      <c r="BI3" s="540"/>
      <c r="BJ3" s="539">
        <v>406</v>
      </c>
      <c r="BK3" s="540"/>
      <c r="BL3" s="539">
        <v>407</v>
      </c>
      <c r="BM3" s="540"/>
      <c r="BN3" s="539">
        <v>408</v>
      </c>
      <c r="BO3" s="540"/>
      <c r="BP3" s="539">
        <v>409</v>
      </c>
      <c r="BQ3" s="540"/>
      <c r="BR3" s="539">
        <v>504</v>
      </c>
      <c r="BS3" s="540"/>
      <c r="BT3" s="539">
        <v>505</v>
      </c>
      <c r="BU3" s="540"/>
      <c r="BV3" s="539">
        <v>506</v>
      </c>
      <c r="BW3" s="540"/>
      <c r="BX3" s="539">
        <v>507</v>
      </c>
      <c r="BY3" s="540"/>
      <c r="BZ3" s="539">
        <v>508</v>
      </c>
      <c r="CA3" s="540"/>
      <c r="CB3" s="539">
        <v>509</v>
      </c>
      <c r="CC3" s="540"/>
      <c r="CD3" s="539">
        <v>604</v>
      </c>
      <c r="CE3" s="540"/>
      <c r="CF3" s="539">
        <v>605</v>
      </c>
      <c r="CG3" s="540"/>
      <c r="CH3" s="539">
        <v>606</v>
      </c>
      <c r="CI3" s="540"/>
      <c r="CJ3" s="539">
        <v>607</v>
      </c>
      <c r="CK3" s="540"/>
      <c r="CL3" s="539">
        <v>608</v>
      </c>
      <c r="CM3" s="540"/>
      <c r="CN3" s="539">
        <v>609</v>
      </c>
      <c r="CO3" s="540"/>
      <c r="CP3" s="539">
        <v>704</v>
      </c>
      <c r="CQ3" s="540"/>
      <c r="CR3" s="539">
        <v>705</v>
      </c>
      <c r="CS3" s="540"/>
      <c r="CT3" s="539">
        <v>706</v>
      </c>
      <c r="CU3" s="540"/>
      <c r="CV3" s="539">
        <v>707</v>
      </c>
      <c r="CW3" s="540"/>
      <c r="CX3" s="539">
        <v>708</v>
      </c>
      <c r="CY3" s="540"/>
      <c r="CZ3" s="539">
        <v>804</v>
      </c>
      <c r="DA3" s="540"/>
      <c r="DB3" s="539">
        <v>805</v>
      </c>
      <c r="DC3" s="540"/>
      <c r="DD3" s="539">
        <v>806</v>
      </c>
      <c r="DE3" s="540"/>
      <c r="DF3" s="539">
        <v>807</v>
      </c>
      <c r="DG3" s="540"/>
      <c r="DH3" s="539">
        <v>808</v>
      </c>
      <c r="DI3" s="540"/>
      <c r="DJ3" s="559" t="s">
        <v>45</v>
      </c>
      <c r="DK3" s="561" t="s">
        <v>0</v>
      </c>
      <c r="DL3" s="563" t="s">
        <v>46</v>
      </c>
      <c r="DM3" s="565" t="s">
        <v>117</v>
      </c>
      <c r="DN3" s="567" t="s">
        <v>681</v>
      </c>
      <c r="DO3" s="568" t="s">
        <v>125</v>
      </c>
      <c r="DP3" s="558" t="s">
        <v>27</v>
      </c>
      <c r="DQ3" s="558" t="s">
        <v>529</v>
      </c>
      <c r="DR3" s="558" t="s">
        <v>25</v>
      </c>
      <c r="DS3" s="558" t="s">
        <v>48</v>
      </c>
      <c r="DT3" s="577" t="s">
        <v>26</v>
      </c>
      <c r="DU3" s="577" t="s">
        <v>28</v>
      </c>
      <c r="DV3" s="578" t="s">
        <v>49</v>
      </c>
      <c r="DW3" s="569" t="s">
        <v>126</v>
      </c>
      <c r="DX3" s="569" t="s">
        <v>127</v>
      </c>
      <c r="DY3" s="571" t="s">
        <v>50</v>
      </c>
      <c r="DZ3" s="573" t="s">
        <v>131</v>
      </c>
      <c r="EA3" s="575" t="s">
        <v>130</v>
      </c>
      <c r="EB3" s="575" t="s">
        <v>129</v>
      </c>
      <c r="EC3" s="552" t="s">
        <v>128</v>
      </c>
      <c r="ED3" s="554"/>
      <c r="EE3" s="555"/>
      <c r="EF3" s="555"/>
      <c r="EG3" s="555"/>
      <c r="EH3" s="555"/>
      <c r="EI3" s="555"/>
      <c r="EJ3" s="203"/>
      <c r="EK3" s="179"/>
    </row>
    <row r="4" spans="1:141" s="64" customFormat="1" ht="36.75" customHeight="1" thickBot="1" x14ac:dyDescent="0.3">
      <c r="A4" s="59" t="s">
        <v>2</v>
      </c>
      <c r="B4" s="60" t="s">
        <v>41</v>
      </c>
      <c r="C4" s="60" t="s">
        <v>42</v>
      </c>
      <c r="D4" s="60" t="s">
        <v>43</v>
      </c>
      <c r="E4" s="60" t="s">
        <v>6</v>
      </c>
      <c r="F4" s="61" t="s">
        <v>7</v>
      </c>
      <c r="G4" s="61"/>
      <c r="H4" s="60"/>
      <c r="I4" s="60" t="s">
        <v>11</v>
      </c>
      <c r="J4" s="60" t="s">
        <v>10</v>
      </c>
      <c r="K4" s="535"/>
      <c r="L4" s="538"/>
      <c r="M4" s="530"/>
      <c r="N4" s="530"/>
      <c r="O4" s="542"/>
      <c r="P4" s="547"/>
      <c r="Q4" s="547"/>
      <c r="R4" s="549"/>
      <c r="S4" s="544"/>
      <c r="T4" s="62" t="s">
        <v>18</v>
      </c>
      <c r="U4" s="63" t="s">
        <v>19</v>
      </c>
      <c r="V4" s="62" t="s">
        <v>18</v>
      </c>
      <c r="W4" s="63" t="s">
        <v>19</v>
      </c>
      <c r="X4" s="62" t="s">
        <v>18</v>
      </c>
      <c r="Y4" s="63" t="s">
        <v>19</v>
      </c>
      <c r="Z4" s="62" t="s">
        <v>18</v>
      </c>
      <c r="AA4" s="63" t="s">
        <v>19</v>
      </c>
      <c r="AB4" s="62" t="s">
        <v>18</v>
      </c>
      <c r="AC4" s="63" t="s">
        <v>19</v>
      </c>
      <c r="AD4" s="62" t="s">
        <v>18</v>
      </c>
      <c r="AE4" s="63" t="s">
        <v>19</v>
      </c>
      <c r="AF4" s="62" t="s">
        <v>18</v>
      </c>
      <c r="AG4" s="63" t="s">
        <v>19</v>
      </c>
      <c r="AH4" s="62" t="s">
        <v>18</v>
      </c>
      <c r="AI4" s="63" t="s">
        <v>19</v>
      </c>
      <c r="AJ4" s="62" t="s">
        <v>18</v>
      </c>
      <c r="AK4" s="63" t="s">
        <v>19</v>
      </c>
      <c r="AL4" s="62" t="s">
        <v>18</v>
      </c>
      <c r="AM4" s="63" t="s">
        <v>19</v>
      </c>
      <c r="AN4" s="62" t="s">
        <v>18</v>
      </c>
      <c r="AO4" s="63" t="s">
        <v>19</v>
      </c>
      <c r="AP4" s="62" t="s">
        <v>18</v>
      </c>
      <c r="AQ4" s="63" t="s">
        <v>19</v>
      </c>
      <c r="AR4" s="62" t="s">
        <v>18</v>
      </c>
      <c r="AS4" s="63" t="s">
        <v>19</v>
      </c>
      <c r="AT4" s="62" t="s">
        <v>18</v>
      </c>
      <c r="AU4" s="63" t="s">
        <v>19</v>
      </c>
      <c r="AV4" s="62" t="s">
        <v>18</v>
      </c>
      <c r="AW4" s="63" t="s">
        <v>19</v>
      </c>
      <c r="AX4" s="62" t="s">
        <v>18</v>
      </c>
      <c r="AY4" s="63" t="s">
        <v>19</v>
      </c>
      <c r="AZ4" s="62" t="s">
        <v>18</v>
      </c>
      <c r="BA4" s="63" t="s">
        <v>19</v>
      </c>
      <c r="BB4" s="62" t="s">
        <v>18</v>
      </c>
      <c r="BC4" s="63" t="s">
        <v>19</v>
      </c>
      <c r="BD4" s="62" t="s">
        <v>18</v>
      </c>
      <c r="BE4" s="63" t="s">
        <v>19</v>
      </c>
      <c r="BF4" s="62" t="s">
        <v>18</v>
      </c>
      <c r="BG4" s="63" t="s">
        <v>19</v>
      </c>
      <c r="BH4" s="62" t="s">
        <v>18</v>
      </c>
      <c r="BI4" s="63" t="s">
        <v>19</v>
      </c>
      <c r="BJ4" s="62" t="s">
        <v>18</v>
      </c>
      <c r="BK4" s="63" t="s">
        <v>19</v>
      </c>
      <c r="BL4" s="62" t="s">
        <v>18</v>
      </c>
      <c r="BM4" s="63" t="s">
        <v>19</v>
      </c>
      <c r="BN4" s="62" t="s">
        <v>18</v>
      </c>
      <c r="BO4" s="63" t="s">
        <v>19</v>
      </c>
      <c r="BP4" s="62" t="s">
        <v>18</v>
      </c>
      <c r="BQ4" s="63" t="s">
        <v>19</v>
      </c>
      <c r="BR4" s="62" t="s">
        <v>18</v>
      </c>
      <c r="BS4" s="63" t="s">
        <v>19</v>
      </c>
      <c r="BT4" s="62" t="s">
        <v>18</v>
      </c>
      <c r="BU4" s="63" t="s">
        <v>19</v>
      </c>
      <c r="BV4" s="62" t="s">
        <v>18</v>
      </c>
      <c r="BW4" s="63" t="s">
        <v>19</v>
      </c>
      <c r="BX4" s="62" t="s">
        <v>18</v>
      </c>
      <c r="BY4" s="63" t="s">
        <v>19</v>
      </c>
      <c r="BZ4" s="62" t="s">
        <v>18</v>
      </c>
      <c r="CA4" s="63" t="s">
        <v>19</v>
      </c>
      <c r="CB4" s="62" t="s">
        <v>18</v>
      </c>
      <c r="CC4" s="63" t="s">
        <v>19</v>
      </c>
      <c r="CD4" s="62" t="s">
        <v>18</v>
      </c>
      <c r="CE4" s="63" t="s">
        <v>19</v>
      </c>
      <c r="CF4" s="62" t="s">
        <v>18</v>
      </c>
      <c r="CG4" s="63" t="s">
        <v>19</v>
      </c>
      <c r="CH4" s="62" t="s">
        <v>18</v>
      </c>
      <c r="CI4" s="63" t="s">
        <v>19</v>
      </c>
      <c r="CJ4" s="62" t="s">
        <v>18</v>
      </c>
      <c r="CK4" s="63" t="s">
        <v>19</v>
      </c>
      <c r="CL4" s="62" t="s">
        <v>18</v>
      </c>
      <c r="CM4" s="63" t="s">
        <v>19</v>
      </c>
      <c r="CN4" s="62" t="s">
        <v>18</v>
      </c>
      <c r="CO4" s="63" t="s">
        <v>19</v>
      </c>
      <c r="CP4" s="62"/>
      <c r="CQ4" s="63"/>
      <c r="CR4" s="62"/>
      <c r="CS4" s="63"/>
      <c r="CT4" s="62"/>
      <c r="CU4" s="63"/>
      <c r="CV4" s="62"/>
      <c r="CW4" s="63"/>
      <c r="CX4" s="62"/>
      <c r="CY4" s="63"/>
      <c r="CZ4" s="62"/>
      <c r="DA4" s="63"/>
      <c r="DB4" s="62"/>
      <c r="DC4" s="63"/>
      <c r="DD4" s="62"/>
      <c r="DE4" s="63"/>
      <c r="DF4" s="62"/>
      <c r="DG4" s="63"/>
      <c r="DH4" s="62"/>
      <c r="DI4" s="63"/>
      <c r="DJ4" s="560"/>
      <c r="DK4" s="562"/>
      <c r="DL4" s="564"/>
      <c r="DM4" s="566"/>
      <c r="DN4" s="567"/>
      <c r="DO4" s="568"/>
      <c r="DP4" s="558"/>
      <c r="DQ4" s="558"/>
      <c r="DR4" s="558"/>
      <c r="DS4" s="558"/>
      <c r="DT4" s="577"/>
      <c r="DU4" s="577"/>
      <c r="DV4" s="579"/>
      <c r="DW4" s="570"/>
      <c r="DX4" s="570"/>
      <c r="DY4" s="572"/>
      <c r="DZ4" s="574"/>
      <c r="EA4" s="576"/>
      <c r="EB4" s="576"/>
      <c r="EC4" s="553"/>
      <c r="ED4" s="556"/>
      <c r="EE4" s="557"/>
      <c r="EF4" s="557"/>
      <c r="EG4" s="557"/>
      <c r="EH4" s="557"/>
      <c r="EI4" s="557"/>
      <c r="EJ4" s="203"/>
      <c r="EK4" s="180"/>
    </row>
    <row r="5" spans="1:141" s="29" customFormat="1" ht="36.75" customHeight="1" x14ac:dyDescent="0.65">
      <c r="A5" s="65">
        <f>'اختيار المقررات'!E1</f>
        <v>0</v>
      </c>
      <c r="B5" s="66" t="str">
        <f>'اختيار المقررات'!L1</f>
        <v/>
      </c>
      <c r="C5" s="66" t="str">
        <f>'اختيار المقررات'!Q1</f>
        <v/>
      </c>
      <c r="D5" s="66" t="str">
        <f>'اختيار المقررات'!W1</f>
        <v/>
      </c>
      <c r="E5" s="66" t="e">
        <f>'اختيار المقررات'!AE1</f>
        <v>#N/A</v>
      </c>
      <c r="F5" s="67" t="e">
        <f>'اختيار المقررات'!AB1</f>
        <v>#N/A</v>
      </c>
      <c r="G5" s="67" t="e">
        <f>'اختيار المقررات'!AB3</f>
        <v>#N/A</v>
      </c>
      <c r="H5" s="83" t="e">
        <f>'اختيار المقررات'!Q3</f>
        <v>#N/A</v>
      </c>
      <c r="I5" s="66" t="e">
        <f>'اختيار المقررات'!E3</f>
        <v>#N/A</v>
      </c>
      <c r="J5" s="68" t="e">
        <f>'اختيار المقررات'!L3</f>
        <v>#N/A</v>
      </c>
      <c r="K5" s="69" t="str">
        <f>'اختيار المقررات'!W3</f>
        <v/>
      </c>
      <c r="L5" s="70" t="e">
        <f>'اختيار المقررات'!AE3</f>
        <v>#N/A</v>
      </c>
      <c r="M5" s="84">
        <f>'اختيار المقررات'!W4</f>
        <v>0</v>
      </c>
      <c r="N5" s="84">
        <f>'اختيار المقررات'!AB4</f>
        <v>0</v>
      </c>
      <c r="O5" s="71">
        <f>'اختيار المقررات'!AE4</f>
        <v>0</v>
      </c>
      <c r="P5" s="72" t="e">
        <f>'اختيار المقررات'!E4</f>
        <v>#N/A</v>
      </c>
      <c r="Q5" s="73" t="e">
        <f>'اختيار المقررات'!L4</f>
        <v>#N/A</v>
      </c>
      <c r="R5" s="74" t="e">
        <f>'اختيار المقررات'!Q4</f>
        <v>#N/A</v>
      </c>
      <c r="S5" s="75" t="e">
        <f>'اختيار المقررات'!E2</f>
        <v>#N/A</v>
      </c>
      <c r="T5" s="76" t="str">
        <f>IFERROR(IF(OR(T3=الإستمارة!$C$12,T3=الإستمارة!$C$13,T3=الإستمارة!$C$14,T3=الإستمارة!$C$15,T3=الإستمارة!$C$16,T3=الإستمارة!$C$17,T3=الإستمارة!$C$18,T3=الإستمارة!$C$19),VLOOKUP(T3,الإستمارة!$C$12:$H$19,6,0),VLOOKUP(T3,الإستمارة!$L$12:$P$19,6,0)),"")</f>
        <v/>
      </c>
      <c r="U5" s="77" t="e">
        <f>IF(VLOOKUP($A$5,ورقة4!$A$2:$AW$1047,MATCH(T3,ورقة4!$A$2:$AW$2,0),0)="","",VLOOKUP($A$5,ورقة4!$A$2:$AW$1047,MATCH(T3,ورقة4!$A$2:$AW$2,0),0))</f>
        <v>#N/A</v>
      </c>
      <c r="V5" s="76" t="str">
        <f>IFERROR(IF(OR(V3=الإستمارة!$C$12,V3=الإستمارة!$C$13,V3=الإستمارة!$C$14,V3=الإستمارة!$C$15,V3=الإستمارة!$C$16,V3=الإستمارة!$C$17,V3=الإستمارة!$C$18,V3=الإستمارة!$C$19),VLOOKUP(V3,الإستمارة!$C$12:$H$19,6,0),VLOOKUP(V3,الإستمارة!$K$12:$P$19,6,0)),"")</f>
        <v/>
      </c>
      <c r="W5" s="77" t="e">
        <f>IF(VLOOKUP($A$5,ورقة4!$A$2:$AW$1047,MATCH(V3,ورقة4!$A$2:$AW$2,0),0)="","",VLOOKUP($A$5,ورقة4!$A$2:$AW$1047,MATCH(V3,ورقة4!$A$2:$AW$2,0),0))</f>
        <v>#N/A</v>
      </c>
      <c r="X5" s="76" t="str">
        <f>IFERROR(IF(OR(X3=الإستمارة!$C$12,X3=الإستمارة!$C$13,X3=الإستمارة!$C$14,X3=الإستمارة!$C$15,X3=الإستمارة!$C$16,X3=الإستمارة!$C$17,X3=الإستمارة!$C$18,X3=الإستمارة!$C$19),VLOOKUP(X3,الإستمارة!$C$12:$H$19,6,0),VLOOKUP(X3,الإستمارة!$K$12:$P$19,6,0)),"")</f>
        <v/>
      </c>
      <c r="Y5" s="77" t="e">
        <f>IF(VLOOKUP($A$5,ورقة4!$A$2:$AW$1047,MATCH(X3,ورقة4!$A$2:$AW$2,0),0)="","",VLOOKUP($A$5,ورقة4!$A$2:$AW$1047,MATCH(X3,ورقة4!$A$2:$AW$2,0),0))</f>
        <v>#N/A</v>
      </c>
      <c r="Z5" s="76" t="str">
        <f>IFERROR(IF(OR(Z3=الإستمارة!$C$12,Z3=الإستمارة!$C$13,Z3=الإستمارة!$C$14,Z3=الإستمارة!$C$15,Z3=الإستمارة!$C$16,Z3=الإستمارة!$C$17,Z3=الإستمارة!$C$18,Z3=الإستمارة!$C$19),VLOOKUP(Z3,الإستمارة!$C$12:$H$19,6,0),VLOOKUP(Z3,الإستمارة!$K$12:$P$19,6,0)),"")</f>
        <v/>
      </c>
      <c r="AA5" s="77" t="e">
        <f>IF(VLOOKUP($A$5,ورقة4!$A$2:$AW$1047,MATCH(Z3,ورقة4!$A$2:$AW$2,0),0)="","",VLOOKUP($A$5,ورقة4!$A$2:$AW$1047,MATCH(Z3,ورقة4!$A$2:$AW$2,0),0))</f>
        <v>#N/A</v>
      </c>
      <c r="AB5" s="76" t="str">
        <f>IFERROR(IF(OR(AB3=الإستمارة!$C$12,AB3=الإستمارة!$C$13,AB3=الإستمارة!$C$14,AB3=الإستمارة!$C$15,AB3=الإستمارة!$C$16,AB3=الإستمارة!$C$17,AB3=الإستمارة!$C$18,AB3=الإستمارة!$C$19),VLOOKUP(AB3,الإستمارة!$C$12:$H$19,6,0),VLOOKUP(AB3,الإستمارة!$K$12:$P$19,6,0)),"")</f>
        <v/>
      </c>
      <c r="AC5" s="77" t="e">
        <f>IF(VLOOKUP($A$5,ورقة4!$A$2:$AW$1047,MATCH(AB3,ورقة4!$A$2:$AW$2,0),0)="","",VLOOKUP($A$5,ورقة4!$A$2:$AW$1047,MATCH(AB3,ورقة4!$A$2:$AW$2,0),0))</f>
        <v>#N/A</v>
      </c>
      <c r="AD5" s="76" t="str">
        <f>IFERROR(IF(OR(AD3=الإستمارة!$C$12,AD3=الإستمارة!$C$13,AD3=الإستمارة!$C$14,AD3=الإستمارة!$C$15,AD3=الإستمارة!$C$16,AD3=الإستمارة!$C$17,AD3=الإستمارة!$C$18,AD3=الإستمارة!$C$19),VLOOKUP(AD3,الإستمارة!$C$12:$H$19,6,0),VLOOKUP(AD3,الإستمارة!$K$12:$P$19,6,0)),"")</f>
        <v/>
      </c>
      <c r="AE5" s="77" t="e">
        <f>IF(VLOOKUP($A$5,ورقة4!$A$2:$AW$1047,MATCH(AD3,ورقة4!$A$2:$AW$2,0),0)="","",VLOOKUP($A$5,ورقة4!$A$2:$AW$1047,MATCH(AD3,ورقة4!$A$2:$AW$2,0),0))</f>
        <v>#N/A</v>
      </c>
      <c r="AF5" s="76" t="str">
        <f>IFERROR(IF(OR(AF3=الإستمارة!$C$12,AF3=الإستمارة!$C$13,AF3=الإستمارة!$C$14,AF3=الإستمارة!$C$15,AF3=الإستمارة!$C$16,AF3=الإستمارة!$C$17,AF3=الإستمارة!$C$18,AF3=الإستمارة!$C$19),VLOOKUP(AF3,الإستمارة!$C$12:$H$19,6,0),VLOOKUP(AF3,الإستمارة!$K$12:$P$19,6,0)),"")</f>
        <v/>
      </c>
      <c r="AG5" s="77" t="e">
        <f>IF(VLOOKUP($A$5,ورقة4!$A$2:$AW$1047,MATCH(AF3,ورقة4!$A$2:$AW$2,0),0)="","",VLOOKUP($A$5,ورقة4!$A$2:$AW$1047,MATCH(AF3,ورقة4!$A$2:$AW$2,0),0))</f>
        <v>#N/A</v>
      </c>
      <c r="AH5" s="76" t="str">
        <f>IFERROR(IF(OR(AH3=الإستمارة!$C$12,AH3=الإستمارة!$C$13,AH3=الإستمارة!$C$14,AH3=الإستمارة!$C$15,AH3=الإستمارة!$C$16,AH3=الإستمارة!$C$17,AH3=الإستمارة!$C$18,AH3=الإستمارة!$C$19),VLOOKUP(AH3,الإستمارة!$C$12:$H$19,6,0),VLOOKUP(AH3,الإستمارة!$K$12:$P$19,6,0)),"")</f>
        <v/>
      </c>
      <c r="AI5" s="77" t="e">
        <f>IF(VLOOKUP($A$5,ورقة4!$A$2:$AW$1047,MATCH(AH3,ورقة4!$A$2:$AW$2,0),0)="","",VLOOKUP($A$5,ورقة4!$A$2:$AW$1047,MATCH(AH3,ورقة4!$A$2:$AW$2,0),0))</f>
        <v>#N/A</v>
      </c>
      <c r="AJ5" s="76" t="str">
        <f>IFERROR(IF(OR(AJ3=الإستمارة!$C$12,AJ3=الإستمارة!$C$13,AJ3=الإستمارة!$C$14,AJ3=الإستمارة!$C$15,AJ3=الإستمارة!$C$16,AJ3=الإستمارة!$C$17,AJ3=الإستمارة!$C$18,AJ3=الإستمارة!$C$19),VLOOKUP(AJ3,الإستمارة!$C$12:$H$19,6,0),VLOOKUP(AJ3,الإستمارة!$K$12:$P$19,6,0)),"")</f>
        <v/>
      </c>
      <c r="AK5" s="77" t="e">
        <f>IF(VLOOKUP($A$5,ورقة4!$A$2:$AW$1047,MATCH(AJ3,ورقة4!$A$2:$AW$2,0),0)="","",VLOOKUP($A$5,ورقة4!$A$2:$AW$1047,MATCH(AJ3,ورقة4!$A$2:$AW$2,0),0))</f>
        <v>#N/A</v>
      </c>
      <c r="AL5" s="76" t="str">
        <f>IFERROR(IF(OR(AL3=الإستمارة!$C$12,AL3=الإستمارة!$C$13,AL3=الإستمارة!$C$14,AL3=الإستمارة!$C$15,AL3=الإستمارة!$C$16,AL3=الإستمارة!$C$17,AL3=الإستمارة!$C$18,AL3=الإستمارة!$C$19),VLOOKUP(AL3,الإستمارة!$C$12:$H$19,6,0),VLOOKUP(AL3,الإستمارة!$K$12:$P$19,6,0)),"")</f>
        <v/>
      </c>
      <c r="AM5" s="77" t="e">
        <f>IF(VLOOKUP($A$5,ورقة4!$A$2:$AW$1047,MATCH(AL3,ورقة4!$A$2:$AW$2,0),0)="","",VLOOKUP($A$5,ورقة4!$A$2:$AW$1047,MATCH(AL3,ورقة4!$A$2:$AW$2,0),0))</f>
        <v>#N/A</v>
      </c>
      <c r="AN5" s="76" t="str">
        <f>IFERROR(IF(OR(AN3=الإستمارة!$C$12,AN3=الإستمارة!$C$13,AN3=الإستمارة!$C$14,AN3=الإستمارة!$C$15,AN3=الإستمارة!$C$16,AN3=الإستمارة!$C$17,AN3=الإستمارة!$C$18,AN3=الإستمارة!$C$19),VLOOKUP(AN3,الإستمارة!$C$12:$H$19,6,0),VLOOKUP(AN3,الإستمارة!$K$12:$P$19,6,0)),"")</f>
        <v/>
      </c>
      <c r="AO5" s="77" t="e">
        <f>IF(VLOOKUP($A$5,ورقة4!$A$2:$AW$1047,MATCH(AN3,ورقة4!$A$2:$AW$2,0),0)="","",VLOOKUP($A$5,ورقة4!$A$2:$AW$1047,MATCH(AN3,ورقة4!$A$2:$AW$2,0),0))</f>
        <v>#N/A</v>
      </c>
      <c r="AP5" s="76" t="str">
        <f>IFERROR(IF(OR(AP3=الإستمارة!$C$12,AP3=الإستمارة!$C$13,AP3=الإستمارة!$C$14,AP3=الإستمارة!$C$15,AP3=الإستمارة!$C$16,AP3=الإستمارة!$C$17,AP3=الإستمارة!$C$18,AP3=الإستمارة!$C$19),VLOOKUP(AP3,الإستمارة!$C$12:$H$19,6,0),VLOOKUP(AP3,الإستمارة!$K$12:$P$19,6,0)),"")</f>
        <v/>
      </c>
      <c r="AQ5" s="77" t="e">
        <f>IF(VLOOKUP($A$5,ورقة4!$A$2:$AW$1047,MATCH(AP3,ورقة4!$A$2:$AW$2,0),0)="","",VLOOKUP($A$5,ورقة4!$A$2:$AW$1047,MATCH(AP3,ورقة4!$A$2:$AW$2,0),0))</f>
        <v>#N/A</v>
      </c>
      <c r="AR5" s="76" t="str">
        <f>IFERROR(IF(OR(AR3=الإستمارة!$C$12,AR3=الإستمارة!$C$13,AR3=الإستمارة!$C$14,AR3=الإستمارة!$C$15,AR3=الإستمارة!$C$16,AR3=الإستمارة!$C$17,AR3=الإستمارة!$C$18,AR3=الإستمارة!$C$19),VLOOKUP(AR3,الإستمارة!$C$12:$H$19,6,0),VLOOKUP(AR3,الإستمارة!$K$12:$P$19,6,0)),"")</f>
        <v/>
      </c>
      <c r="AS5" s="77" t="e">
        <f>IF(VLOOKUP($A$5,ورقة4!$A$2:$AW$1047,MATCH(AR3,ورقة4!$A$2:$AW$2,0),0)="","",VLOOKUP($A$5,ورقة4!$A$2:$AW$1047,MATCH(AR3,ورقة4!$A$2:$AW$2,0),0))</f>
        <v>#N/A</v>
      </c>
      <c r="AT5" s="76" t="str">
        <f>IFERROR(IF(OR(AT3=الإستمارة!$C$12,AT3=الإستمارة!$C$13,AT3=الإستمارة!$C$14,AT3=الإستمارة!$C$15,AT3=الإستمارة!$C$16,AT3=الإستمارة!$C$17,AT3=الإستمارة!$C$18,AT3=الإستمارة!$C$19),VLOOKUP(AT3,الإستمارة!$C$12:$H$19,6,0),VLOOKUP(AT3,الإستمارة!$K$12:$P$19,6,0)),"")</f>
        <v/>
      </c>
      <c r="AU5" s="77" t="e">
        <f>IF(VLOOKUP($A$5,ورقة4!$A$2:$AW$1047,MATCH(AT3,ورقة4!$A$2:$AW$2,0),0)="","",VLOOKUP($A$5,ورقة4!$A$2:$AW$1047,MATCH(AT3,ورقة4!$A$2:$AW$2,0),0))</f>
        <v>#N/A</v>
      </c>
      <c r="AV5" s="76" t="str">
        <f>IFERROR(IF(OR(AV3=الإستمارة!$C$12,AV3=الإستمارة!$C$13,AV3=الإستمارة!$C$14,AV3=الإستمارة!$C$15,AV3=الإستمارة!$C$16,AV3=الإستمارة!$C$17,AV3=الإستمارة!$C$18,AV3=الإستمارة!$C$19),VLOOKUP(AV3,الإستمارة!$C$12:$H$19,6,0),VLOOKUP(AV3,الإستمارة!$K$12:$P$19,6,0)),"")</f>
        <v/>
      </c>
      <c r="AW5" s="77" t="e">
        <f>IF(VLOOKUP($A$5,ورقة4!$A$2:$AW$1047,MATCH(AV3,ورقة4!$A$2:$AW$2,0),0)="","",VLOOKUP($A$5,ورقة4!$A$2:$AW$1047,MATCH(AV3,ورقة4!$A$2:$AW$2,0),0))</f>
        <v>#N/A</v>
      </c>
      <c r="AX5" s="76" t="str">
        <f>IFERROR(IF(OR(AX3=الإستمارة!$C$12,AX3=الإستمارة!$C$13,AX3=الإستمارة!$C$14,AX3=الإستمارة!$C$15,AX3=الإستمارة!$C$16,AX3=الإستمارة!$C$17,AX3=الإستمارة!$C$18,AX3=الإستمارة!$C$19),VLOOKUP(AX3,الإستمارة!$C$12:$H$19,6,0),VLOOKUP(AX3,الإستمارة!$K$12:$P$19,6,0)),"")</f>
        <v/>
      </c>
      <c r="AY5" s="77" t="e">
        <f>IF(VLOOKUP($A$5,ورقة4!$A$2:$AW$1047,MATCH(AX3,ورقة4!$A$2:$AW$2,0),0)="","",VLOOKUP($A$5,ورقة4!$A$2:$AW$1047,MATCH(AX3,ورقة4!$A$2:$AW$2,0),0))</f>
        <v>#N/A</v>
      </c>
      <c r="AZ5" s="76" t="str">
        <f>IFERROR(IF(OR(AZ3=الإستمارة!$C$12,AZ3=الإستمارة!$C$13,AZ3=الإستمارة!$C$14,AZ3=الإستمارة!$C$15,AZ3=الإستمارة!$C$16,AZ3=الإستمارة!$C$17,AZ3=الإستمارة!$C$18,AZ3=الإستمارة!$C$19),VLOOKUP(AZ3,الإستمارة!$C$12:$H$19,6,0),VLOOKUP(AZ3,الإستمارة!$K$12:$P$19,6,0)),"")</f>
        <v/>
      </c>
      <c r="BA5" s="77" t="e">
        <f>IF(VLOOKUP($A$5,ورقة4!$A$2:$AW$1047,MATCH(AZ3,ورقة4!$A$2:$AW$2,0),0)="","",VLOOKUP($A$5,ورقة4!$A$2:$AW$1047,MATCH(AZ3,ورقة4!$A$2:$AW$2,0),0))</f>
        <v>#N/A</v>
      </c>
      <c r="BB5" s="76" t="str">
        <f>IFERROR(IF(OR(BB3=الإستمارة!$C$12,BB3=الإستمارة!$C$13,BB3=الإستمارة!$C$14,BB3=الإستمارة!$C$15,BB3=الإستمارة!$C$16,BB3=الإستمارة!$C$17,BB3=الإستمارة!$C$18,BB3=الإستمارة!$C$19),VLOOKUP(BB3,الإستمارة!$C$12:$H$19,6,0),VLOOKUP(BB3,الإستمارة!$K$12:$P$19,6,0)),"")</f>
        <v/>
      </c>
      <c r="BC5" s="77" t="e">
        <f>IF(VLOOKUP($A$5,ورقة4!$A$2:$AW$1047,MATCH(BB3,ورقة4!$A$2:$AW$2,0),0)="","",VLOOKUP($A$5,ورقة4!$A$2:$AW$1047,MATCH(BB3,ورقة4!$A$2:$AW$2,0),0))</f>
        <v>#N/A</v>
      </c>
      <c r="BD5" s="76" t="str">
        <f>IFERROR(IF(OR(BD3=الإستمارة!$C$12,BD3=الإستمارة!$C$13,BD3=الإستمارة!$C$14,BD3=الإستمارة!$C$15,BD3=الإستمارة!$C$16,BD3=الإستمارة!$C$17,BD3=الإستمارة!$C$18,BD3=الإستمارة!$C$19),VLOOKUP(BD3,الإستمارة!$C$12:$H$19,6,0),VLOOKUP(BD3,الإستمارة!$K$12:$P$19,6,0)),"")</f>
        <v/>
      </c>
      <c r="BE5" s="77" t="e">
        <f>IF(VLOOKUP($A$5,ورقة4!$A$2:$AW$1047,MATCH(BD3,ورقة4!$A$2:$AW$2,0),0)="","",VLOOKUP($A$5,ورقة4!$A$2:$AW$1047,MATCH(BD3,ورقة4!$A$2:$AW$2,0),0))</f>
        <v>#N/A</v>
      </c>
      <c r="BF5" s="76" t="str">
        <f>IFERROR(IF(OR(BF3=الإستمارة!$C$12,BF3=الإستمارة!$C$13,BF3=الإستمارة!$C$14,BF3=الإستمارة!$C$15,BF3=الإستمارة!$C$16,BF3=الإستمارة!$C$17,BF3=الإستمارة!$C$18,BF3=الإستمارة!$C$19),VLOOKUP(BF3,الإستمارة!$C$12:$H$19,6,0),VLOOKUP(BF3,الإستمارة!$K$12:$P$19,6,0)),"")</f>
        <v/>
      </c>
      <c r="BG5" s="77" t="e">
        <f>IF(VLOOKUP($A$5,ورقة4!$A$2:$AW$1047,MATCH(BF3,ورقة4!$A$2:$AW$2,0),0)="","",VLOOKUP($A$5,ورقة4!$A$2:$AW$1047,MATCH(BF3,ورقة4!$A$2:$AW$2,0),0))</f>
        <v>#N/A</v>
      </c>
      <c r="BH5" s="76" t="str">
        <f>IFERROR(IF(OR(BH3=الإستمارة!$C$12,BH3=الإستمارة!$C$13,BH3=الإستمارة!$C$14,BH3=الإستمارة!$C$15,BH3=الإستمارة!$C$16,BH3=الإستمارة!$C$17,BH3=الإستمارة!$C$18,BH3=الإستمارة!$C$19),VLOOKUP(BH3,الإستمارة!$C$12:$H$19,6,0),VLOOKUP(BH3,الإستمارة!$K$12:$P$19,6,0)),"")</f>
        <v/>
      </c>
      <c r="BI5" s="77" t="e">
        <f>IF(VLOOKUP($A$5,ورقة4!$A$2:$AW$1047,MATCH(BH3,ورقة4!$A$2:$AW$2,0),0)="","",VLOOKUP($A$5,ورقة4!$A$2:$AW$1047,MATCH(BH3,ورقة4!$A$2:$AW$2,0),0))</f>
        <v>#N/A</v>
      </c>
      <c r="BJ5" s="76" t="str">
        <f>IFERROR(IF(OR(BJ3=الإستمارة!$C$12,BJ3=الإستمارة!$C$13,BJ3=الإستمارة!$C$14,BJ3=الإستمارة!$C$15,BJ3=الإستمارة!$C$16,BJ3=الإستمارة!$C$17,BJ3=الإستمارة!$C$18,BJ3=الإستمارة!$C$19),VLOOKUP(BJ3,الإستمارة!$C$12:$H$19,6,0),VLOOKUP(BJ3,الإستمارة!$K$12:$P$19,6,0)),"")</f>
        <v/>
      </c>
      <c r="BK5" s="77" t="e">
        <f>IF(VLOOKUP($A$5,ورقة4!$A$2:$AW$1047,MATCH(BJ3,ورقة4!$A$2:$AW$2,0),0)="","",VLOOKUP($A$5,ورقة4!$A$2:$AW$1047,MATCH(BJ3,ورقة4!$A$2:$AW$2,0),0))</f>
        <v>#N/A</v>
      </c>
      <c r="BL5" s="76" t="str">
        <f>IFERROR(IF(OR(BL3=الإستمارة!$C$12,BL3=الإستمارة!$C$13,BL3=الإستمارة!$C$14,BL3=الإستمارة!$C$15,BL3=الإستمارة!$C$16,BL3=الإستمارة!$C$17,BL3=الإستمارة!$C$18,BL3=الإستمارة!$C$19),VLOOKUP(BL3,الإستمارة!$C$12:$H$19,6,0),VLOOKUP(BL3,الإستمارة!$K$12:$P$19,6,0)),"")</f>
        <v/>
      </c>
      <c r="BM5" s="77" t="e">
        <f>IF(VLOOKUP($A$5,ورقة4!$A$2:$AW$1047,MATCH(BL3,ورقة4!$A$2:$AW$2,0),0)="","",VLOOKUP($A$5,ورقة4!$A$2:$AW$1047,MATCH(BL3,ورقة4!$A$2:$AW$2,0),0))</f>
        <v>#N/A</v>
      </c>
      <c r="BN5" s="76" t="str">
        <f>IFERROR(IF(OR(BN3=الإستمارة!$C$12,BN3=الإستمارة!$C$13,BN3=الإستمارة!$C$14,BN3=الإستمارة!$C$15,BN3=الإستمارة!$C$16,BN3=الإستمارة!$C$17,BN3=الإستمارة!$C$18,BN3=الإستمارة!$C$19),VLOOKUP(BN3,الإستمارة!$C$12:$H$19,6,0),VLOOKUP(BN3,الإستمارة!$K$12:$P$19,6,0)),"")</f>
        <v/>
      </c>
      <c r="BO5" s="77" t="e">
        <f>IF(VLOOKUP($A$5,ورقة4!$A$2:$AW$1047,MATCH(BN3,ورقة4!$A$2:$AW$2,0),0)="","",VLOOKUP($A$5,ورقة4!$A$2:$AW$1047,MATCH(BN3,ورقة4!$A$2:$AW$2,0),0))</f>
        <v>#N/A</v>
      </c>
      <c r="BP5" s="76" t="str">
        <f>IFERROR(IF(OR(BP3=الإستمارة!$C$12,BP3=الإستمارة!$C$13,BP3=الإستمارة!$C$14,BP3=الإستمارة!$C$15,BP3=الإستمارة!$C$16,BP3=الإستمارة!$C$17,BP3=الإستمارة!$C$18,BP3=الإستمارة!$C$19),VLOOKUP(BP3,الإستمارة!$C$12:$H$19,6,0),VLOOKUP(BP3,الإستمارة!$K$12:$P$19,6,0)),"")</f>
        <v/>
      </c>
      <c r="BQ5" s="77" t="e">
        <f>IF(VLOOKUP($A$5,ورقة4!$A$2:$AW$1047,MATCH(BP3,ورقة4!$A$2:$AW$2,0),0)="","",VLOOKUP($A$5,ورقة4!$A$2:$AW$1047,MATCH(BP3,ورقة4!$A$2:$AW$2,0),0))</f>
        <v>#N/A</v>
      </c>
      <c r="BR5" s="76" t="str">
        <f>IFERROR(IF(OR(BR3=الإستمارة!$C$12,BR3=الإستمارة!$C$13,BR3=الإستمارة!$C$14,BR3=الإستمارة!$C$15,BR3=الإستمارة!$C$16,BR3=الإستمارة!$C$17,BR3=الإستمارة!$C$18,BR3=الإستمارة!$C$19),VLOOKUP(BR3,الإستمارة!$C$12:$H$19,6,0),VLOOKUP(BR3,الإستمارة!$K$12:$P$19,6,0)),"")</f>
        <v/>
      </c>
      <c r="BS5" s="77" t="e">
        <f>IF(VLOOKUP($A$5,ورقة4!$A$2:$AW$1047,MATCH(BR3,ورقة4!$A$2:$AW$2,0),0)="","",VLOOKUP($A$5,ورقة4!$A$2:$AW$1047,MATCH(BR3,ورقة4!$A$2:$AW$2,0),0))</f>
        <v>#N/A</v>
      </c>
      <c r="BT5" s="76" t="str">
        <f>IFERROR(IF(OR(BT3=الإستمارة!$C$12,BT3=الإستمارة!$C$13,BT3=الإستمارة!$C$14,BT3=الإستمارة!$C$15,BT3=الإستمارة!$C$16,BT3=الإستمارة!$C$17,BT3=الإستمارة!$C$18,BT3=الإستمارة!$C$19),VLOOKUP(BT3,الإستمارة!$C$12:$H$19,6,0),VLOOKUP(BT3,الإستمارة!$K$12:$P$19,6,0)),"")</f>
        <v/>
      </c>
      <c r="BU5" s="77" t="e">
        <f>IF(VLOOKUP($A$5,ورقة4!$A$2:$AW$1047,MATCH(BT3,ورقة4!$A$2:$AW$2,0),0)="","",VLOOKUP($A$5,ورقة4!$A$2:$AW$1047,MATCH(BT3,ورقة4!$A$2:$AW$2,0),0))</f>
        <v>#N/A</v>
      </c>
      <c r="BV5" s="76" t="str">
        <f>IFERROR(IF(OR(BV3=الإستمارة!$C$12,BV3=الإستمارة!$C$13,BV3=الإستمارة!$C$14,BV3=الإستمارة!$C$15,BV3=الإستمارة!$C$16,BV3=الإستمارة!$C$17,BV3=الإستمارة!$C$18,BV3=الإستمارة!$C$19),VLOOKUP(BV3,الإستمارة!$C$12:$H$19,6,0),VLOOKUP(BV3,الإستمارة!$K$12:$P$19,6,0)),"")</f>
        <v/>
      </c>
      <c r="BW5" s="77" t="e">
        <f>IF(VLOOKUP($A$5,ورقة4!$A$2:$AW$1047,MATCH(BV3,ورقة4!$A$2:$AW$2,0),0)="","",VLOOKUP($A$5,ورقة4!$A$2:$AW$1047,MATCH(BV3,ورقة4!$A$2:$AW$2,0),0))</f>
        <v>#N/A</v>
      </c>
      <c r="BX5" s="76" t="str">
        <f>IFERROR(IF(OR(BX3=الإستمارة!$C$12,BX3=الإستمارة!$C$13,BX3=الإستمارة!$C$14,BX3=الإستمارة!$C$15,BX3=الإستمارة!$C$16,BX3=الإستمارة!$C$17,BX3=الإستمارة!$C$18,BX3=الإستمارة!$C$19),VLOOKUP(BX3,الإستمارة!$C$12:$H$19,6,0),VLOOKUP(BX3,الإستمارة!$K$12:$P$19,6,0)),"")</f>
        <v/>
      </c>
      <c r="BY5" s="77" t="e">
        <f>IF(VLOOKUP($A$5,ورقة4!$A$2:$AW$1047,MATCH(BX3,ورقة4!$A$2:$AW$2,0),0)="","",VLOOKUP($A$5,ورقة4!$A$2:$AW$1047,MATCH(BX3,ورقة4!$A$2:$AW$2,0),0))</f>
        <v>#N/A</v>
      </c>
      <c r="BZ5" s="76" t="str">
        <f>IFERROR(IF(OR(BZ3=الإستمارة!$C$12,BZ3=الإستمارة!$C$13,BZ3=الإستمارة!$C$14,BZ3=الإستمارة!$C$15,BZ3=الإستمارة!$C$16,BZ3=الإستمارة!$C$17,BZ3=الإستمارة!$C$18,BZ3=الإستمارة!$C$19),VLOOKUP(BZ3,الإستمارة!$C$12:$H$19,6,0),VLOOKUP(BZ3,الإستمارة!$K$12:$P$19,6,0)),"")</f>
        <v/>
      </c>
      <c r="CA5" s="77" t="e">
        <f>IF(VLOOKUP($A$5,ورقة4!$A$2:$AW$1047,MATCH(BZ3,ورقة4!$A$2:$AW$2,0),0)="","",VLOOKUP($A$5,ورقة4!$A$2:$AW$1047,MATCH(BZ3,ورقة4!$A$2:$AW$2,0),0))</f>
        <v>#N/A</v>
      </c>
      <c r="CB5" s="76" t="str">
        <f>IFERROR(IF(OR(CB3=الإستمارة!$C$12,CB3=الإستمارة!$C$13,CB3=الإستمارة!$C$14,CB3=الإستمارة!$C$15,CB3=الإستمارة!$C$16,CB3=الإستمارة!$C$17,CB3=الإستمارة!$C$18,CB3=الإستمارة!$C$19),VLOOKUP(CB3,الإستمارة!$C$12:$H$19,6,0),VLOOKUP(CB3,الإستمارة!$K$12:$P$19,6,0)),"")</f>
        <v/>
      </c>
      <c r="CC5" s="77" t="e">
        <f>IF(VLOOKUP($A$5,ورقة4!$A$2:$AW$1047,MATCH(CB3,ورقة4!$A$2:$AW$2,0),0)="","",VLOOKUP($A$5,ورقة4!$A$2:$AW$1047,MATCH(CB3,ورقة4!$A$2:$AW$2,0),0))</f>
        <v>#N/A</v>
      </c>
      <c r="CD5" s="76" t="str">
        <f>IFERROR(IF(OR(CD3=الإستمارة!$C$12,CD3=الإستمارة!$C$13,CD3=الإستمارة!$C$14,CD3=الإستمارة!$C$15,CD3=الإستمارة!$C$16,CD3=الإستمارة!$C$17,CD3=الإستمارة!$C$18,CD3=الإستمارة!$C$19),VLOOKUP(CD3,الإستمارة!$C$12:$H$19,6,0),VLOOKUP(CD3,الإستمارة!$K$12:$P$19,6,0)),"")</f>
        <v/>
      </c>
      <c r="CE5" s="77" t="e">
        <f>IF(VLOOKUP($A$5,ورقة4!$A$2:$AW$1047,MATCH(CD3,ورقة4!$A$2:$AW$2,0),0)="","",VLOOKUP($A$5,ورقة4!$A$2:$AW$1047,MATCH(CD3,ورقة4!$A$2:$AW$2,0),0))</f>
        <v>#N/A</v>
      </c>
      <c r="CF5" s="76" t="str">
        <f>IFERROR(IF(OR(CF3=الإستمارة!$C$12,CF3=الإستمارة!$C$13,CF3=الإستمارة!$C$14,CF3=الإستمارة!$C$15,CF3=الإستمارة!$C$16,CF3=الإستمارة!$C$17,CF3=الإستمارة!$C$18,CF3=الإستمارة!$C$19),VLOOKUP(CF3,الإستمارة!$C$12:$H$19,6,0),VLOOKUP(CF3,الإستمارة!$K$12:$P$19,6,0)),"")</f>
        <v/>
      </c>
      <c r="CG5" s="77" t="e">
        <f>IF(VLOOKUP($A$5,ورقة4!$A$2:$AW$1047,MATCH(CF3,ورقة4!$A$2:$AW$2,0),0)="","",VLOOKUP($A$5,ورقة4!$A$2:$AW$1047,MATCH(CF3,ورقة4!$A$2:$AW$2,0),0))</f>
        <v>#N/A</v>
      </c>
      <c r="CH5" s="76" t="str">
        <f>IFERROR(IF(OR(CH3=الإستمارة!$C$12,CH3=الإستمارة!$C$13,CH3=الإستمارة!$C$14,CH3=الإستمارة!$C$15,CH3=الإستمارة!$C$16,CH3=الإستمارة!$C$17,CH3=الإستمارة!$C$18,CH3=الإستمارة!$C$19),VLOOKUP(CH3,الإستمارة!$C$12:$H$19,6,0),VLOOKUP(CH3,الإستمارة!$K$12:$P$19,6,0)),"")</f>
        <v/>
      </c>
      <c r="CI5" s="77" t="e">
        <f>IF(VLOOKUP($A$5,ورقة4!$A$2:$AW$1047,MATCH(CH3,ورقة4!$A$2:$AW$2,0),0)="","",VLOOKUP($A$5,ورقة4!$A$2:$AW$1047,MATCH(CH3,ورقة4!$A$2:$AW$2,0),0))</f>
        <v>#N/A</v>
      </c>
      <c r="CJ5" s="76" t="str">
        <f>IFERROR(IF(OR(CJ3=الإستمارة!$C$12,CJ3=الإستمارة!$C$13,CJ3=الإستمارة!$C$14,CJ3=الإستمارة!$C$15,CJ3=الإستمارة!$C$16,CJ3=الإستمارة!$C$17,CJ3=الإستمارة!$C$18,CJ3=الإستمارة!$C$19),VLOOKUP(CJ3,الإستمارة!$C$12:$H$19,6,0),VLOOKUP(CJ3,الإستمارة!$K$12:$P$19,6,0)),"")</f>
        <v/>
      </c>
      <c r="CK5" s="77" t="e">
        <f>IF(VLOOKUP($A$5,ورقة4!$A$2:$AW$1047,MATCH(CJ3,ورقة4!$A$2:$AW$2,0),0)="","",VLOOKUP($A$5,ورقة4!$A$2:$AW$1047,MATCH(CJ3,ورقة4!$A$2:$AW$2,0),0))</f>
        <v>#N/A</v>
      </c>
      <c r="CL5" s="76" t="str">
        <f>IFERROR(IF(OR(CL3=الإستمارة!$C$12,CL3=الإستمارة!$C$13,CL3=الإستمارة!$C$14,CL3=الإستمارة!$C$15,CL3=الإستمارة!$C$16,CL3=الإستمارة!$C$17,CL3=الإستمارة!$C$18,CL3=الإستمارة!$C$19),VLOOKUP(CL3,الإستمارة!$C$12:$H$19,6,0),VLOOKUP(CL3,الإستمارة!$K$12:$P$19,6,0)),"")</f>
        <v/>
      </c>
      <c r="CM5" s="77" t="e">
        <f>IF(VLOOKUP($A$5,ورقة4!$A$2:$AW$1047,MATCH(CL3,ورقة4!$A$2:$AW$2,0),0)="","",VLOOKUP($A$5,ورقة4!$A$2:$AW$1047,MATCH(CL3,ورقة4!$A$2:$AW$2,0),0))</f>
        <v>#N/A</v>
      </c>
      <c r="CN5" s="76" t="str">
        <f>IFERROR(IF(OR(CN3=الإستمارة!$C$12,CN3=الإستمارة!$C$13,CN3=الإستمارة!$C$14,CN3=الإستمارة!$C$15,CN3=الإستمارة!$C$16,CN3=الإستمارة!$C$17,CN3=الإستمارة!$C$18,CN3=الإستمارة!$C$19),VLOOKUP(CN3,الإستمارة!$C$12:$H$19,6,0),VLOOKUP(CN3,الإستمارة!$K$12:$P$19,6,0)),"")</f>
        <v/>
      </c>
      <c r="CO5" s="77" t="e">
        <f>IF(VLOOKUP($A$5,ورقة4!$A$2:$AW$1047,MATCH(CN3,ورقة4!$A$2:$AW$2,0),0)="","",VLOOKUP($A$5,ورقة4!$A$2:$AW$1047,MATCH(CN3,ورقة4!$A$2:$AW$2,0),0))</f>
        <v>#N/A</v>
      </c>
      <c r="CP5" s="76" t="str">
        <f>IFERROR(IF(OR(CP3=الإستمارة!$C$12,CP3=الإستمارة!$C$13,CP3=الإستمارة!$C$14,CP3=الإستمارة!$C$15,CP3=الإستمارة!$C$16,CP3=الإستمارة!$C$17,CP3=الإستمارة!$C$18,CP3=الإستمارة!$C$19),VLOOKUP(CP3,الإستمارة!$C$12:$H$19,6,0),VLOOKUP(CP3,الإستمارة!$K$12:$P$19,6,0)),"")</f>
        <v/>
      </c>
      <c r="CQ5" s="77" t="e">
        <f>IF(VLOOKUP($A$5,ورقة4!$A$2:$AW$1047,MATCH(CP3,ورقة4!$A$2:$AW$2,0),0)="","",VLOOKUP($A$5,ورقة4!$A$2:$AW$1047,MATCH(CP3,ورقة4!$A$2:$AW$2,0),0))</f>
        <v>#N/A</v>
      </c>
      <c r="CR5" s="76" t="str">
        <f>IFERROR(IF(OR(CR3=الإستمارة!$C$12,CR3=الإستمارة!$C$13,CR3=الإستمارة!$C$14,CR3=الإستمارة!$C$15,CR3=الإستمارة!$C$16,CR3=الإستمارة!$C$17,CR3=الإستمارة!$C$18,CR3=الإستمارة!$C$19),VLOOKUP(CR3,الإستمارة!$C$12:$H$19,6,0),VLOOKUP(CR3,الإستمارة!$K$12:$P$19,6,0)),"")</f>
        <v/>
      </c>
      <c r="CS5" s="77" t="e">
        <f>IF(VLOOKUP($A$5,ورقة4!$A$2:$AW$1047,MATCH(CR3,ورقة4!$A$2:$AW$2,0),0)="","",VLOOKUP($A$5,ورقة4!$A$2:$AW$1047,MATCH(CR3,ورقة4!$A$2:$AW$2,0),0))</f>
        <v>#N/A</v>
      </c>
      <c r="CT5" s="76" t="str">
        <f>IFERROR(IF(OR(CT3=الإستمارة!$C$12,CT3=الإستمارة!$C$13,CT3=الإستمارة!$C$14,CT3=الإستمارة!$C$15,CT3=الإستمارة!$C$16,CT3=الإستمارة!$C$17,CT3=الإستمارة!$C$18,CT3=الإستمارة!$C$19),VLOOKUP(CT3,الإستمارة!$C$12:$H$19,6,0),VLOOKUP(CT3,الإستمارة!$K$12:$P$19,6,0)),"")</f>
        <v/>
      </c>
      <c r="CU5" s="77" t="e">
        <f>IF(VLOOKUP($A$5,ورقة4!$A$2:$AW$1047,MATCH(CT3,ورقة4!$A$2:$AW$2,0),0)="","",VLOOKUP($A$5,ورقة4!$A$2:$AW$1047,MATCH(CT3,ورقة4!$A$2:$AW$2,0),0))</f>
        <v>#N/A</v>
      </c>
      <c r="CV5" s="76" t="str">
        <f>IFERROR(IF(OR(CV3=الإستمارة!$C$12,CV3=الإستمارة!$C$13,CV3=الإستمارة!$C$14,CV3=الإستمارة!$C$15,CV3=الإستمارة!$C$16,CV3=الإستمارة!$C$17,CV3=الإستمارة!$C$18,CV3=الإستمارة!$C$19),VLOOKUP(CV3,الإستمارة!$C$12:$H$19,6,0),VLOOKUP(CV3,الإستمارة!$K$12:$P$19,6,0)),"")</f>
        <v/>
      </c>
      <c r="CW5" s="77" t="e">
        <f>IF(VLOOKUP($A$5,ورقة4!$A$2:$AW$1047,MATCH(CV3,ورقة4!$A$2:$AW$2,0),0)="","",VLOOKUP($A$5,ورقة4!$A$2:$AW$1047,MATCH(CV3,ورقة4!$A$2:$AW$2,0),0))</f>
        <v>#N/A</v>
      </c>
      <c r="CX5" s="76" t="str">
        <f>IFERROR(IF(OR(CX3=الإستمارة!$C$12,CX3=الإستمارة!$C$13,CX3=الإستمارة!$C$14,CX3=الإستمارة!$C$15,CX3=الإستمارة!$C$16,CX3=الإستمارة!$C$17,CX3=الإستمارة!$C$18,CX3=الإستمارة!$C$19),VLOOKUP(CX3,الإستمارة!$C$12:$H$19,6,0),VLOOKUP(CX3,الإستمارة!$K$12:$P$19,6,0)),"")</f>
        <v/>
      </c>
      <c r="CY5" s="77" t="e">
        <f>IF(VLOOKUP($A$5,ورقة4!$A$2:$AW$1047,MATCH(CX3,ورقة4!$A$2:$AW$2,0),0)="","",VLOOKUP($A$5,ورقة4!$A$2:$AW$1047,MATCH(CX3,ورقة4!$A$2:$AW$2,0),0))</f>
        <v>#N/A</v>
      </c>
      <c r="CZ5" s="76" t="str">
        <f>IFERROR(IF(OR(CZ3=الإستمارة!$C$12,CZ3=الإستمارة!$C$13,CZ3=الإستمارة!$C$14,CZ3=الإستمارة!$C$15,CZ3=الإستمارة!$C$16,CZ3=الإستمارة!$C$17,CZ3=الإستمارة!$C$18,CZ3=الإستمارة!$C$19),VLOOKUP(CZ3,الإستمارة!$C$12:$H$19,6,0),VLOOKUP(CZ3,الإستمارة!$K$12:$P$19,6,0)),"")</f>
        <v/>
      </c>
      <c r="DA5" s="77" t="e">
        <f>IF(VLOOKUP($A$5,ورقة4!$A$2:$AW$1047,MATCH(CZ3,ورقة4!$A$2:$AW$2,0),0)="","",VLOOKUP($A$5,ورقة4!$A$2:$AW$1047,MATCH(CZ3,ورقة4!$A$2:$AW$2,0),0))</f>
        <v>#N/A</v>
      </c>
      <c r="DB5" s="76" t="str">
        <f>IFERROR(IF(OR(DB3=الإستمارة!$C$12,DB3=الإستمارة!$C$13,DB3=الإستمارة!$C$14,DB3=الإستمارة!$C$15,DB3=الإستمارة!$C$16,DB3=الإستمارة!$C$17,DB3=الإستمارة!$C$18,DB3=الإستمارة!$C$19),VLOOKUP(DB3,الإستمارة!$C$12:$H$19,6,0),VLOOKUP(DB3,الإستمارة!$K$12:$P$19,6,0)),"")</f>
        <v/>
      </c>
      <c r="DC5" s="77" t="e">
        <f>IF(VLOOKUP($A$5,ورقة4!$A$2:$AW$1047,MATCH(DB3,ورقة4!$A$2:$AW$2,0),0)="","",VLOOKUP($A$5,ورقة4!$A$2:$AW$1047,MATCH(DB3,ورقة4!$A$2:$AW$2,0),0))</f>
        <v>#N/A</v>
      </c>
      <c r="DD5" s="76" t="str">
        <f>IFERROR(IF(OR(DD3=الإستمارة!$C$12,DD3=الإستمارة!$C$13,DD3=الإستمارة!$C$14,DD3=الإستمارة!$C$15,DD3=الإستمارة!$C$16,DD3=الإستمارة!$C$17,DD3=الإستمارة!$C$18,DD3=الإستمارة!$C$19),VLOOKUP(DD3,الإستمارة!$C$12:$H$19,6,0),VLOOKUP(DD3,الإستمارة!$K$12:$P$19,6,0)),"")</f>
        <v/>
      </c>
      <c r="DE5" s="77" t="e">
        <f>IF(VLOOKUP($A$5,ورقة4!$A$2:$AW$1047,MATCH(DD3,ورقة4!$A$2:$AW$2,0),0)="","",VLOOKUP($A$5,ورقة4!$A$2:$AW$1047,MATCH(DD3,ورقة4!$A$2:$AW$2,0),0))</f>
        <v>#N/A</v>
      </c>
      <c r="DF5" s="76" t="str">
        <f>IFERROR(IF(OR(DF3=الإستمارة!$C$12,DF3=الإستمارة!$C$13,DF3=الإستمارة!$C$14,DF3=الإستمارة!$C$15,DF3=الإستمارة!$C$16,DF3=الإستمارة!$C$17,DF3=الإستمارة!$C$18,DF3=الإستمارة!$C$19),VLOOKUP(DF3,الإستمارة!$C$12:$H$19,6,0),VLOOKUP(DF3,الإستمارة!$K$12:$P$19,6,0)),"")</f>
        <v/>
      </c>
      <c r="DG5" s="77" t="e">
        <f>IF(VLOOKUP($A$5,ورقة4!$A$2:$AW$1047,MATCH(DF3,ورقة4!$A$2:$AW$2,0),0)="","",VLOOKUP($A$5,ورقة4!$A$2:$AW$1047,MATCH(DF3,ورقة4!$A$2:$AW$2,0),0))</f>
        <v>#N/A</v>
      </c>
      <c r="DH5" s="76" t="str">
        <f>IFERROR(IF(OR(DH3=الإستمارة!$C$12,DH3=الإستمارة!$C$13,DH3=الإستمارة!$C$14,DH3=الإستمارة!$C$15,DH3=الإستمارة!$C$16,DH3=الإستمارة!$C$17,DH3=الإستمارة!$C$18,DH3=الإستمارة!$C$19),VLOOKUP(DH3,الإستمارة!$C$12:$H$19,6,0),VLOOKUP(DH3,الإستمارة!$K$12:$P$19,6,0)),"")</f>
        <v/>
      </c>
      <c r="DI5" s="77" t="e">
        <f>IF(VLOOKUP($A$5,ورقة4!$A$2:$AW$1047,MATCH(DH3,ورقة4!$A$2:$AW$2,0),0)="","",VLOOKUP($A$5,ورقة4!$A$2:$AW$1047,MATCH(DH3,ورقة4!$A$2:$AW$2,0),0))</f>
        <v>#N/A</v>
      </c>
      <c r="DJ5" s="181" t="e">
        <f>'اختيار المقررات'!Q5</f>
        <v>#N/A</v>
      </c>
      <c r="DK5" s="221" t="e">
        <f>'اختيار المقررات'!W5</f>
        <v>#N/A</v>
      </c>
      <c r="DL5" s="183" t="e">
        <f>'اختيار المقررات'!AB5</f>
        <v>#N/A</v>
      </c>
      <c r="DM5" s="184">
        <f>'اختيار المقررات'!F5</f>
        <v>0</v>
      </c>
      <c r="DN5" s="185" t="e">
        <f>'اختيار المقررات'!W27</f>
        <v>#N/A</v>
      </c>
      <c r="DO5" s="186" t="e">
        <f>'اختيار المقررات'!AD27</f>
        <v>#N/A</v>
      </c>
      <c r="DP5" s="186" t="e">
        <f>'اختيار المقررات'!N27</f>
        <v>#N/A</v>
      </c>
      <c r="DQ5" s="186" t="e">
        <f>'اختيار المقررات'!N28</f>
        <v>#N/A</v>
      </c>
      <c r="DR5" s="187" t="e">
        <f>'اختيار المقررات'!W28</f>
        <v>#N/A</v>
      </c>
      <c r="DS5" s="186" t="str">
        <f>'اختيار المقررات'!N29</f>
        <v>لا</v>
      </c>
      <c r="DT5" s="186" t="e">
        <f>'اختيار المقررات'!W29</f>
        <v>#N/A</v>
      </c>
      <c r="DU5" s="186" t="e">
        <f>'اختيار المقررات'!AD29</f>
        <v>#N/A</v>
      </c>
      <c r="DV5" s="181">
        <f>'اختيار المقررات'!V30</f>
        <v>0</v>
      </c>
      <c r="DW5" s="188">
        <f>'اختيار المقررات'!AB30</f>
        <v>0</v>
      </c>
      <c r="DX5" s="186">
        <f>'اختيار المقررات'!AF30</f>
        <v>0</v>
      </c>
      <c r="DY5" s="189">
        <f>SUM(DV5:DX5)</f>
        <v>0</v>
      </c>
      <c r="DZ5" s="181" t="e">
        <f>'اختيار المقررات'!AB2</f>
        <v>#N/A</v>
      </c>
      <c r="EA5" s="182" t="e">
        <f>'اختيار المقررات'!W2</f>
        <v>#N/A</v>
      </c>
      <c r="EB5" s="182" t="e">
        <f>'اختيار المقررات'!Q2</f>
        <v>#N/A</v>
      </c>
      <c r="EC5" s="189" t="e">
        <f>'اختيار المقررات'!H2</f>
        <v>#N/A</v>
      </c>
      <c r="ED5" s="189" t="str">
        <f>'اختيار المقررات'!C28</f>
        <v/>
      </c>
      <c r="EE5" s="189" t="str">
        <f>'اختيار المقررات'!C29</f>
        <v/>
      </c>
      <c r="EF5" s="189" t="str">
        <f>'اختيار المقررات'!C30</f>
        <v/>
      </c>
      <c r="EG5" s="189" t="str">
        <f>'اختيار المقررات'!C31</f>
        <v/>
      </c>
      <c r="EH5" s="189" t="str">
        <f>'اختيار المقررات'!C32</f>
        <v/>
      </c>
      <c r="EI5" s="189" t="str">
        <f>'اختيار المقررات'!C33</f>
        <v/>
      </c>
      <c r="EJ5" s="216" t="str">
        <f>'اختيار المقررات'!C35</f>
        <v/>
      </c>
      <c r="EK5" s="78" t="e">
        <f>'اختيار المقررات'!Z28</f>
        <v>#N/A</v>
      </c>
    </row>
  </sheetData>
  <sheetProtection algorithmName="SHA-512" hashValue="bKuEiwyOBtJOoTaKRLDzvYQEJf/apdb0WQqrVeVtz4lQkgUMvXW3Ver4W4AeW65WaN1iI2cKY6NyTI4DfhMYHA==" saltValue="Ue1wzfbUYX0Dr7CpF293sQ==" spinCount="100000" sheet="1" objects="1" scenarios="1"/>
  <mergeCells count="96">
    <mergeCell ref="DJ1:DL2"/>
    <mergeCell ref="DM1:DM2"/>
    <mergeCell ref="DN1:DU2"/>
    <mergeCell ref="DV1:DY2"/>
    <mergeCell ref="DZ1:EC2"/>
    <mergeCell ref="EB3:EB4"/>
    <mergeCell ref="DS3:DS4"/>
    <mergeCell ref="DT3:DT4"/>
    <mergeCell ref="DU3:DU4"/>
    <mergeCell ref="DV3:DV4"/>
    <mergeCell ref="DW3:DW4"/>
    <mergeCell ref="DH3:DI3"/>
    <mergeCell ref="EC3:EC4"/>
    <mergeCell ref="ED1:EI4"/>
    <mergeCell ref="DR3:DR4"/>
    <mergeCell ref="DJ3:DJ4"/>
    <mergeCell ref="DK3:DK4"/>
    <mergeCell ref="DL3:DL4"/>
    <mergeCell ref="DM3:DM4"/>
    <mergeCell ref="DN3:DN4"/>
    <mergeCell ref="DO3:DO4"/>
    <mergeCell ref="DP3:DP4"/>
    <mergeCell ref="DQ3:DQ4"/>
    <mergeCell ref="DX3:DX4"/>
    <mergeCell ref="DY3:DY4"/>
    <mergeCell ref="DZ3:DZ4"/>
    <mergeCell ref="EA3:EA4"/>
    <mergeCell ref="CX3:CY3"/>
    <mergeCell ref="CZ3:DA3"/>
    <mergeCell ref="DB3:DC3"/>
    <mergeCell ref="DD3:DE3"/>
    <mergeCell ref="DF3:DG3"/>
    <mergeCell ref="CL3:CM3"/>
    <mergeCell ref="CP3:CQ3"/>
    <mergeCell ref="CR3:CS3"/>
    <mergeCell ref="CT3:CU3"/>
    <mergeCell ref="CV3:CW3"/>
    <mergeCell ref="CB3:CC3"/>
    <mergeCell ref="CD3:CE3"/>
    <mergeCell ref="CF3:CG3"/>
    <mergeCell ref="CH3:CI3"/>
    <mergeCell ref="CJ3:CK3"/>
    <mergeCell ref="AH3:AI3"/>
    <mergeCell ref="AJ3:AK3"/>
    <mergeCell ref="AL3:AM3"/>
    <mergeCell ref="AN3:AO3"/>
    <mergeCell ref="BN3:BO3"/>
    <mergeCell ref="AR3:AS3"/>
    <mergeCell ref="AT3:AU3"/>
    <mergeCell ref="AV3:AW3"/>
    <mergeCell ref="AX3:AY3"/>
    <mergeCell ref="AZ3:BA3"/>
    <mergeCell ref="BB3:BC3"/>
    <mergeCell ref="BD3:BE3"/>
    <mergeCell ref="BF3:BG3"/>
    <mergeCell ref="BH3:BI3"/>
    <mergeCell ref="BJ3:BK3"/>
    <mergeCell ref="BL3:BM3"/>
    <mergeCell ref="CD2:CM2"/>
    <mergeCell ref="BL1:CC1"/>
    <mergeCell ref="CD1:DI1"/>
    <mergeCell ref="BP3:BQ3"/>
    <mergeCell ref="AP1:BK1"/>
    <mergeCell ref="AP2:AW2"/>
    <mergeCell ref="AZ2:BI2"/>
    <mergeCell ref="BL2:BQ2"/>
    <mergeCell ref="BR2:CA2"/>
    <mergeCell ref="AP3:AQ3"/>
    <mergeCell ref="CN3:CO3"/>
    <mergeCell ref="BR3:BS3"/>
    <mergeCell ref="BT3:BU3"/>
    <mergeCell ref="BV3:BW3"/>
    <mergeCell ref="BX3:BY3"/>
    <mergeCell ref="BZ3:CA3"/>
    <mergeCell ref="V3:W3"/>
    <mergeCell ref="N1:N4"/>
    <mergeCell ref="O1:O4"/>
    <mergeCell ref="P1:R2"/>
    <mergeCell ref="S1:S4"/>
    <mergeCell ref="T1:AO1"/>
    <mergeCell ref="P3:P4"/>
    <mergeCell ref="Q3:Q4"/>
    <mergeCell ref="R3:R4"/>
    <mergeCell ref="T3:U3"/>
    <mergeCell ref="X3:Y3"/>
    <mergeCell ref="Z3:AA3"/>
    <mergeCell ref="AB3:AC3"/>
    <mergeCell ref="AD3:AE3"/>
    <mergeCell ref="T2:AE2"/>
    <mergeCell ref="AF3:AG3"/>
    <mergeCell ref="M1:M4"/>
    <mergeCell ref="A1:A2"/>
    <mergeCell ref="B1:B2"/>
    <mergeCell ref="C1:J2"/>
    <mergeCell ref="K1:K4"/>
    <mergeCell ref="L1:L4"/>
  </mergeCells>
  <hyperlinks>
    <hyperlink ref="B1:B2" r:id="rId1" location="'السجل العام'!A1" display="سجل المسجلين دراسات دوليه ودبلوماسيه.xlsm - 'السجل العام'!A1" xr:uid="{00000000-0004-0000-0400-000000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CE1047"/>
  <sheetViews>
    <sheetView rightToLeft="1" workbookViewId="0">
      <selection activeCell="A2" sqref="A2:XFD2"/>
    </sheetView>
  </sheetViews>
  <sheetFormatPr defaultColWidth="9" defaultRowHeight="13.8" x14ac:dyDescent="0.25"/>
  <cols>
    <col min="1" max="1" width="16" customWidth="1"/>
    <col min="3" max="48" width="9.09765625" bestFit="1" customWidth="1"/>
    <col min="49" max="49" width="9.09765625" style="275" bestFit="1" customWidth="1"/>
  </cols>
  <sheetData>
    <row r="1" spans="1:83" x14ac:dyDescent="0.25">
      <c r="C1">
        <v>1</v>
      </c>
      <c r="D1">
        <v>2</v>
      </c>
      <c r="E1">
        <v>3</v>
      </c>
      <c r="F1">
        <v>4</v>
      </c>
      <c r="G1">
        <v>5</v>
      </c>
      <c r="H1">
        <v>6</v>
      </c>
      <c r="I1">
        <v>7</v>
      </c>
      <c r="J1">
        <v>8</v>
      </c>
      <c r="K1">
        <v>9</v>
      </c>
      <c r="L1">
        <v>10</v>
      </c>
      <c r="M1">
        <v>11</v>
      </c>
      <c r="N1">
        <v>12</v>
      </c>
      <c r="O1">
        <v>13</v>
      </c>
      <c r="P1">
        <v>14</v>
      </c>
      <c r="Q1">
        <v>15</v>
      </c>
      <c r="R1">
        <v>16</v>
      </c>
      <c r="S1">
        <v>17</v>
      </c>
      <c r="T1">
        <v>18</v>
      </c>
      <c r="U1">
        <v>19</v>
      </c>
      <c r="V1">
        <v>20</v>
      </c>
      <c r="W1">
        <v>21</v>
      </c>
      <c r="X1">
        <v>22</v>
      </c>
      <c r="Y1">
        <v>23</v>
      </c>
      <c r="Z1">
        <v>24</v>
      </c>
      <c r="AA1">
        <v>25</v>
      </c>
      <c r="AB1">
        <v>26</v>
      </c>
      <c r="AC1">
        <v>27</v>
      </c>
      <c r="AD1">
        <v>28</v>
      </c>
      <c r="AE1">
        <v>29</v>
      </c>
      <c r="AF1">
        <v>30</v>
      </c>
      <c r="AG1">
        <v>31</v>
      </c>
      <c r="AH1">
        <v>32</v>
      </c>
      <c r="AI1">
        <v>33</v>
      </c>
      <c r="AJ1">
        <v>34</v>
      </c>
      <c r="AK1">
        <v>35</v>
      </c>
      <c r="AL1">
        <v>36</v>
      </c>
      <c r="AM1">
        <v>37</v>
      </c>
      <c r="AN1">
        <v>38</v>
      </c>
      <c r="AO1">
        <v>39</v>
      </c>
      <c r="AP1">
        <v>40</v>
      </c>
      <c r="AQ1">
        <v>41</v>
      </c>
      <c r="AR1">
        <v>42</v>
      </c>
      <c r="AS1">
        <v>43</v>
      </c>
      <c r="AT1">
        <v>44</v>
      </c>
      <c r="AU1">
        <v>45</v>
      </c>
      <c r="AV1">
        <v>46</v>
      </c>
      <c r="AW1" s="275">
        <v>47</v>
      </c>
    </row>
    <row r="2" spans="1:83" x14ac:dyDescent="0.25">
      <c r="A2" t="s">
        <v>556</v>
      </c>
      <c r="B2" t="s">
        <v>9</v>
      </c>
      <c r="C2">
        <v>103</v>
      </c>
      <c r="D2">
        <v>104</v>
      </c>
      <c r="E2">
        <v>105</v>
      </c>
      <c r="F2">
        <v>106</v>
      </c>
      <c r="G2">
        <v>107</v>
      </c>
      <c r="H2">
        <v>108</v>
      </c>
      <c r="I2">
        <v>204</v>
      </c>
      <c r="J2">
        <v>205</v>
      </c>
      <c r="K2">
        <v>206</v>
      </c>
      <c r="L2">
        <v>207</v>
      </c>
      <c r="M2">
        <v>208</v>
      </c>
      <c r="N2">
        <v>303</v>
      </c>
      <c r="O2">
        <v>304</v>
      </c>
      <c r="P2">
        <v>305</v>
      </c>
      <c r="Q2">
        <v>306</v>
      </c>
      <c r="R2">
        <v>307</v>
      </c>
      <c r="S2">
        <v>308</v>
      </c>
      <c r="T2">
        <v>309</v>
      </c>
      <c r="U2">
        <v>403</v>
      </c>
      <c r="V2">
        <v>404</v>
      </c>
      <c r="W2">
        <v>405</v>
      </c>
      <c r="X2">
        <v>406</v>
      </c>
      <c r="Y2">
        <v>407</v>
      </c>
      <c r="Z2">
        <v>408</v>
      </c>
      <c r="AA2">
        <v>409</v>
      </c>
      <c r="AB2">
        <v>504</v>
      </c>
      <c r="AC2">
        <v>505</v>
      </c>
      <c r="AD2">
        <v>506</v>
      </c>
      <c r="AE2">
        <v>507</v>
      </c>
      <c r="AF2">
        <v>508</v>
      </c>
      <c r="AG2">
        <v>509</v>
      </c>
      <c r="AH2">
        <v>604</v>
      </c>
      <c r="AI2">
        <v>605</v>
      </c>
      <c r="AJ2">
        <v>606</v>
      </c>
      <c r="AK2">
        <v>607</v>
      </c>
      <c r="AL2">
        <v>608</v>
      </c>
      <c r="AM2">
        <v>609</v>
      </c>
      <c r="AN2">
        <v>704</v>
      </c>
      <c r="AO2">
        <v>705</v>
      </c>
      <c r="AP2">
        <v>706</v>
      </c>
      <c r="AQ2">
        <v>707</v>
      </c>
      <c r="AR2">
        <v>708</v>
      </c>
      <c r="AS2">
        <v>804</v>
      </c>
      <c r="AT2">
        <v>805</v>
      </c>
      <c r="AU2">
        <v>806</v>
      </c>
      <c r="AV2">
        <v>807</v>
      </c>
      <c r="AW2" s="275">
        <v>808</v>
      </c>
    </row>
    <row r="3" spans="1:83" ht="14.4" x14ac:dyDescent="0.3">
      <c r="A3" s="271">
        <v>500330</v>
      </c>
      <c r="B3" s="272" t="s">
        <v>521</v>
      </c>
      <c r="C3" s="270" t="s">
        <v>789</v>
      </c>
      <c r="D3" s="270" t="s">
        <v>789</v>
      </c>
      <c r="E3" s="270" t="s">
        <v>789</v>
      </c>
      <c r="F3" s="270" t="s">
        <v>789</v>
      </c>
      <c r="G3" s="270" t="s">
        <v>789</v>
      </c>
      <c r="H3" s="270" t="s">
        <v>789</v>
      </c>
      <c r="I3" s="270" t="s">
        <v>789</v>
      </c>
      <c r="J3" s="270" t="s">
        <v>789</v>
      </c>
      <c r="K3" s="270" t="s">
        <v>789</v>
      </c>
      <c r="L3" s="270" t="s">
        <v>789</v>
      </c>
      <c r="M3" s="270" t="s">
        <v>789</v>
      </c>
      <c r="N3" s="270" t="s">
        <v>789</v>
      </c>
      <c r="O3" s="270" t="s">
        <v>789</v>
      </c>
      <c r="P3" s="270" t="s">
        <v>789</v>
      </c>
      <c r="Q3" s="270" t="s">
        <v>789</v>
      </c>
      <c r="R3" s="270" t="s">
        <v>789</v>
      </c>
      <c r="S3" s="270" t="s">
        <v>789</v>
      </c>
      <c r="T3" s="270" t="s">
        <v>789</v>
      </c>
      <c r="U3" s="270" t="s">
        <v>789</v>
      </c>
      <c r="V3" s="270" t="s">
        <v>789</v>
      </c>
      <c r="W3" s="270" t="s">
        <v>789</v>
      </c>
      <c r="X3" s="270" t="s">
        <v>789</v>
      </c>
      <c r="Y3" s="270" t="s">
        <v>789</v>
      </c>
      <c r="Z3" s="270" t="s">
        <v>789</v>
      </c>
      <c r="AA3" s="270" t="s">
        <v>789</v>
      </c>
      <c r="AB3" s="270" t="s">
        <v>789</v>
      </c>
      <c r="AC3" s="270" t="s">
        <v>789</v>
      </c>
      <c r="AD3" s="270" t="s">
        <v>789</v>
      </c>
      <c r="AE3" s="270" t="s">
        <v>789</v>
      </c>
      <c r="AF3" s="270" t="s">
        <v>789</v>
      </c>
      <c r="AG3" s="270" t="s">
        <v>789</v>
      </c>
      <c r="AH3" s="270" t="s">
        <v>789</v>
      </c>
      <c r="AI3" s="270" t="s">
        <v>789</v>
      </c>
      <c r="AJ3" s="270" t="s">
        <v>789</v>
      </c>
      <c r="AK3" s="270" t="s">
        <v>789</v>
      </c>
      <c r="AL3" s="270" t="s">
        <v>789</v>
      </c>
      <c r="AM3" s="270" t="s">
        <v>789</v>
      </c>
      <c r="AN3" s="250"/>
      <c r="AO3" s="250"/>
      <c r="AP3" s="250"/>
      <c r="AQ3" s="250"/>
      <c r="AR3" s="250"/>
      <c r="AS3" s="250"/>
      <c r="AT3" s="250"/>
      <c r="AU3" s="250"/>
      <c r="AV3" s="250"/>
      <c r="AW3" s="276"/>
      <c r="AX3" s="250"/>
      <c r="AY3" s="250"/>
      <c r="AZ3" s="250"/>
      <c r="BA3" s="250"/>
      <c r="BB3" s="250"/>
      <c r="BC3" s="250"/>
      <c r="BD3" s="250"/>
      <c r="BE3" s="270" t="str">
        <f>VLOOKUP(A3,[1]القائمة!A$1:F$4442,6,0)</f>
        <v/>
      </c>
      <c r="BF3">
        <f>VLOOKUP(A3,[1]القائمة!A$1:F$4442,1,0)</f>
        <v>500330</v>
      </c>
      <c r="BG3" t="str">
        <f>VLOOKUP(A3,[1]القائمة!A$1:F$4442,5,0)</f>
        <v>الثالثة</v>
      </c>
      <c r="BH3" s="249"/>
      <c r="BI3" s="249"/>
      <c r="BJ3" s="249"/>
      <c r="BK3" s="249"/>
      <c r="BL3" s="249"/>
      <c r="BM3" s="249"/>
      <c r="BN3" s="249"/>
      <c r="BO3" s="249"/>
      <c r="BP3" s="249" t="s">
        <v>3075</v>
      </c>
      <c r="BQ3" s="249" t="s">
        <v>3075</v>
      </c>
      <c r="BR3" s="249" t="s">
        <v>3075</v>
      </c>
      <c r="BS3" s="249" t="s">
        <v>3075</v>
      </c>
      <c r="BT3" s="249" t="s">
        <v>3075</v>
      </c>
      <c r="BU3" s="249" t="s">
        <v>3075</v>
      </c>
      <c r="BV3" s="248"/>
      <c r="BW3" s="249"/>
      <c r="BX3" s="249"/>
      <c r="BY3" s="249"/>
      <c r="BZ3" s="249"/>
      <c r="CA3" s="242"/>
      <c r="CB3" s="242"/>
      <c r="CC3" s="242"/>
      <c r="CD3" s="242"/>
      <c r="CE3" s="249"/>
    </row>
    <row r="4" spans="1:83" ht="14.4" x14ac:dyDescent="0.3">
      <c r="A4" s="271">
        <v>501161</v>
      </c>
      <c r="B4" s="272" t="s">
        <v>521</v>
      </c>
      <c r="C4" s="250" t="s">
        <v>788</v>
      </c>
      <c r="D4" s="250" t="s">
        <v>788</v>
      </c>
      <c r="E4" s="250" t="s">
        <v>788</v>
      </c>
      <c r="F4" s="250" t="s">
        <v>788</v>
      </c>
      <c r="G4" s="250" t="s">
        <v>788</v>
      </c>
      <c r="H4" s="250" t="s">
        <v>788</v>
      </c>
      <c r="I4" s="250" t="s">
        <v>788</v>
      </c>
      <c r="J4" s="250" t="s">
        <v>788</v>
      </c>
      <c r="K4" s="250" t="s">
        <v>788</v>
      </c>
      <c r="L4" s="250" t="s">
        <v>788</v>
      </c>
      <c r="M4" s="250" t="s">
        <v>788</v>
      </c>
      <c r="N4" s="250" t="s">
        <v>788</v>
      </c>
      <c r="O4" s="250" t="s">
        <v>788</v>
      </c>
      <c r="P4" s="250" t="s">
        <v>788</v>
      </c>
      <c r="Q4" s="250" t="s">
        <v>788</v>
      </c>
      <c r="R4" s="250" t="s">
        <v>788</v>
      </c>
      <c r="S4" s="250" t="s">
        <v>788</v>
      </c>
      <c r="T4" s="250" t="s">
        <v>788</v>
      </c>
      <c r="U4" s="250" t="s">
        <v>788</v>
      </c>
      <c r="V4" s="250" t="s">
        <v>788</v>
      </c>
      <c r="W4" s="250" t="s">
        <v>788</v>
      </c>
      <c r="X4" s="250" t="s">
        <v>788</v>
      </c>
      <c r="Y4" s="250" t="s">
        <v>788</v>
      </c>
      <c r="Z4" s="250" t="s">
        <v>788</v>
      </c>
      <c r="AA4" s="250" t="s">
        <v>788</v>
      </c>
      <c r="AB4" s="250" t="s">
        <v>788</v>
      </c>
      <c r="AC4" s="250" t="s">
        <v>788</v>
      </c>
      <c r="AD4" s="250" t="s">
        <v>788</v>
      </c>
      <c r="AE4" s="250" t="s">
        <v>788</v>
      </c>
      <c r="AF4" s="250" t="s">
        <v>788</v>
      </c>
      <c r="AG4" s="250" t="s">
        <v>788</v>
      </c>
      <c r="AH4" s="250" t="s">
        <v>788</v>
      </c>
      <c r="AI4" s="250" t="s">
        <v>788</v>
      </c>
      <c r="AJ4" s="250" t="s">
        <v>788</v>
      </c>
      <c r="AK4" s="250" t="s">
        <v>788</v>
      </c>
      <c r="AL4" s="250" t="s">
        <v>788</v>
      </c>
      <c r="AM4" s="250" t="s">
        <v>788</v>
      </c>
      <c r="AN4" s="250"/>
      <c r="AO4" s="250"/>
      <c r="AP4" s="250"/>
      <c r="AQ4" s="250"/>
      <c r="AR4" s="250"/>
      <c r="AS4" s="250"/>
      <c r="AT4" s="250"/>
      <c r="AU4" s="250"/>
      <c r="AV4" s="250"/>
      <c r="AW4" s="276"/>
      <c r="AX4" s="250"/>
      <c r="AY4" s="250"/>
      <c r="AZ4" s="250"/>
      <c r="BA4" s="250"/>
      <c r="BB4" s="250"/>
      <c r="BC4" s="250"/>
      <c r="BD4" s="250"/>
      <c r="BE4" s="270" t="str">
        <f>VLOOKUP(A4,[1]القائمة!A$1:F$4442,6,0)</f>
        <v/>
      </c>
      <c r="BF4">
        <f>VLOOKUP(A4,[1]القائمة!A$1:F$4442,1,0)</f>
        <v>501161</v>
      </c>
      <c r="BG4" t="str">
        <f>VLOOKUP(A4,[1]القائمة!A$1:F$4442,5,0)</f>
        <v>الثالثة</v>
      </c>
    </row>
    <row r="5" spans="1:83" ht="14.4" x14ac:dyDescent="0.3">
      <c r="A5" s="269">
        <v>504154</v>
      </c>
      <c r="B5" s="270" t="s">
        <v>521</v>
      </c>
      <c r="C5" s="270" t="s">
        <v>789</v>
      </c>
      <c r="D5" s="270" t="s">
        <v>789</v>
      </c>
      <c r="E5" s="270" t="s">
        <v>789</v>
      </c>
      <c r="F5" s="270" t="s">
        <v>789</v>
      </c>
      <c r="G5" s="270" t="s">
        <v>789</v>
      </c>
      <c r="H5" s="270" t="s">
        <v>789</v>
      </c>
      <c r="I5" s="270" t="s">
        <v>789</v>
      </c>
      <c r="J5" s="270" t="s">
        <v>789</v>
      </c>
      <c r="K5" s="270" t="s">
        <v>789</v>
      </c>
      <c r="L5" s="270" t="s">
        <v>789</v>
      </c>
      <c r="M5" s="270" t="s">
        <v>789</v>
      </c>
      <c r="N5" s="270" t="s">
        <v>789</v>
      </c>
      <c r="O5" s="270" t="s">
        <v>789</v>
      </c>
      <c r="P5" s="270" t="s">
        <v>789</v>
      </c>
      <c r="Q5" s="270" t="s">
        <v>789</v>
      </c>
      <c r="R5" s="270" t="s">
        <v>789</v>
      </c>
      <c r="S5" s="270" t="s">
        <v>789</v>
      </c>
      <c r="T5" s="270" t="s">
        <v>789</v>
      </c>
      <c r="U5" s="270" t="s">
        <v>789</v>
      </c>
      <c r="V5" s="270" t="s">
        <v>789</v>
      </c>
      <c r="W5" s="270" t="s">
        <v>789</v>
      </c>
      <c r="X5" s="270" t="s">
        <v>789</v>
      </c>
      <c r="Y5" s="270" t="s">
        <v>789</v>
      </c>
      <c r="Z5" s="270" t="s">
        <v>789</v>
      </c>
      <c r="AA5" s="270" t="s">
        <v>789</v>
      </c>
      <c r="AB5" s="270" t="s">
        <v>789</v>
      </c>
      <c r="AC5" s="270" t="s">
        <v>789</v>
      </c>
      <c r="AD5" s="270" t="s">
        <v>789</v>
      </c>
      <c r="AE5" s="270" t="s">
        <v>789</v>
      </c>
      <c r="AF5" s="270" t="s">
        <v>789</v>
      </c>
      <c r="AG5" s="270" t="s">
        <v>789</v>
      </c>
      <c r="AH5" s="270" t="s">
        <v>789</v>
      </c>
      <c r="AI5" s="270" t="s">
        <v>789</v>
      </c>
      <c r="AJ5" s="270" t="s">
        <v>789</v>
      </c>
      <c r="AK5" s="270" t="s">
        <v>789</v>
      </c>
      <c r="AL5" s="270" t="s">
        <v>789</v>
      </c>
      <c r="AM5" s="270" t="s">
        <v>789</v>
      </c>
      <c r="AN5" s="270" t="s">
        <v>3075</v>
      </c>
      <c r="AO5" s="270" t="s">
        <v>3075</v>
      </c>
      <c r="AP5" s="270" t="s">
        <v>3075</v>
      </c>
      <c r="AQ5" s="270" t="s">
        <v>3075</v>
      </c>
      <c r="AR5" s="270" t="s">
        <v>3075</v>
      </c>
      <c r="AS5" s="270" t="s">
        <v>3075</v>
      </c>
      <c r="AT5" s="270" t="s">
        <v>3075</v>
      </c>
      <c r="AU5" s="270" t="s">
        <v>3075</v>
      </c>
      <c r="AV5" s="270" t="s">
        <v>3075</v>
      </c>
      <c r="AW5" s="277" t="s">
        <v>3075</v>
      </c>
      <c r="AX5" s="270" t="s">
        <v>3075</v>
      </c>
      <c r="AY5" s="270" t="s">
        <v>3075</v>
      </c>
      <c r="AZ5" s="270" t="s">
        <v>3075</v>
      </c>
      <c r="BA5" s="270" t="s">
        <v>3075</v>
      </c>
      <c r="BB5" s="270" t="s">
        <v>3075</v>
      </c>
      <c r="BC5" s="270" t="s">
        <v>3075</v>
      </c>
      <c r="BD5" s="270" t="s">
        <v>521</v>
      </c>
      <c r="BE5" s="270" t="str">
        <f>VLOOKUP(A5,[1]القائمة!A$1:F$4442,6,0)</f>
        <v/>
      </c>
      <c r="BF5">
        <f>VLOOKUP(A5,[1]القائمة!A$1:F$4442,1,0)</f>
        <v>504154</v>
      </c>
      <c r="BG5" t="str">
        <f>VLOOKUP(A5,[1]القائمة!A$1:F$4442,5,0)</f>
        <v>الثالثة</v>
      </c>
    </row>
    <row r="6" spans="1:83" ht="14.4" x14ac:dyDescent="0.3">
      <c r="A6" s="269">
        <v>504645</v>
      </c>
      <c r="B6" s="270" t="s">
        <v>521</v>
      </c>
      <c r="C6" s="270" t="s">
        <v>789</v>
      </c>
      <c r="D6" s="270" t="s">
        <v>789</v>
      </c>
      <c r="E6" s="270" t="s">
        <v>789</v>
      </c>
      <c r="F6" s="270" t="s">
        <v>789</v>
      </c>
      <c r="G6" s="270" t="s">
        <v>789</v>
      </c>
      <c r="H6" s="270" t="s">
        <v>789</v>
      </c>
      <c r="I6" s="270" t="s">
        <v>789</v>
      </c>
      <c r="J6" s="270" t="s">
        <v>789</v>
      </c>
      <c r="K6" s="270" t="s">
        <v>789</v>
      </c>
      <c r="L6" s="270" t="s">
        <v>789</v>
      </c>
      <c r="M6" s="270" t="s">
        <v>789</v>
      </c>
      <c r="N6" s="270" t="s">
        <v>789</v>
      </c>
      <c r="O6" s="270" t="s">
        <v>789</v>
      </c>
      <c r="P6" s="270" t="s">
        <v>789</v>
      </c>
      <c r="Q6" s="270" t="s">
        <v>789</v>
      </c>
      <c r="R6" s="270" t="s">
        <v>789</v>
      </c>
      <c r="S6" s="270" t="s">
        <v>789</v>
      </c>
      <c r="T6" s="270" t="s">
        <v>789</v>
      </c>
      <c r="U6" s="270" t="s">
        <v>789</v>
      </c>
      <c r="V6" s="270" t="s">
        <v>789</v>
      </c>
      <c r="W6" s="270" t="s">
        <v>789</v>
      </c>
      <c r="X6" s="270" t="s">
        <v>789</v>
      </c>
      <c r="Y6" s="270" t="s">
        <v>789</v>
      </c>
      <c r="Z6" s="270" t="s">
        <v>789</v>
      </c>
      <c r="AA6" s="270" t="s">
        <v>789</v>
      </c>
      <c r="AB6" s="270" t="s">
        <v>789</v>
      </c>
      <c r="AC6" s="270" t="s">
        <v>789</v>
      </c>
      <c r="AD6" s="270" t="s">
        <v>789</v>
      </c>
      <c r="AE6" s="270" t="s">
        <v>789</v>
      </c>
      <c r="AF6" s="270" t="s">
        <v>789</v>
      </c>
      <c r="AG6" s="270" t="s">
        <v>789</v>
      </c>
      <c r="AH6" s="270" t="s">
        <v>789</v>
      </c>
      <c r="AI6" s="270" t="s">
        <v>789</v>
      </c>
      <c r="AJ6" s="270" t="s">
        <v>789</v>
      </c>
      <c r="AK6" s="270" t="s">
        <v>789</v>
      </c>
      <c r="AL6" s="270" t="s">
        <v>789</v>
      </c>
      <c r="AM6" s="270" t="s">
        <v>789</v>
      </c>
      <c r="AN6" s="270" t="s">
        <v>3075</v>
      </c>
      <c r="AO6" s="270" t="s">
        <v>3075</v>
      </c>
      <c r="AP6" s="270" t="s">
        <v>3075</v>
      </c>
      <c r="AQ6" s="270" t="s">
        <v>3075</v>
      </c>
      <c r="AR6" s="270" t="s">
        <v>3075</v>
      </c>
      <c r="AS6" s="270" t="s">
        <v>3075</v>
      </c>
      <c r="AT6" s="270" t="s">
        <v>3075</v>
      </c>
      <c r="AU6" s="270" t="s">
        <v>3075</v>
      </c>
      <c r="AV6" s="270" t="s">
        <v>3075</v>
      </c>
      <c r="AW6" s="277" t="s">
        <v>3075</v>
      </c>
      <c r="AX6" s="270" t="s">
        <v>3075</v>
      </c>
      <c r="AY6" s="270" t="s">
        <v>3075</v>
      </c>
      <c r="AZ6" s="270" t="s">
        <v>3075</v>
      </c>
      <c r="BA6" s="270" t="s">
        <v>3075</v>
      </c>
      <c r="BB6" s="270" t="s">
        <v>3075</v>
      </c>
      <c r="BC6" s="270" t="s">
        <v>3075</v>
      </c>
      <c r="BD6" s="270" t="s">
        <v>521</v>
      </c>
      <c r="BE6" s="270" t="str">
        <f>VLOOKUP(A6,[1]القائمة!A$1:F$4442,6,0)</f>
        <v/>
      </c>
      <c r="BF6">
        <f>VLOOKUP(A6,[1]القائمة!A$1:F$4442,1,0)</f>
        <v>504645</v>
      </c>
      <c r="BG6" t="str">
        <f>VLOOKUP(A6,[1]القائمة!A$1:F$4442,5,0)</f>
        <v>الثالثة</v>
      </c>
    </row>
    <row r="7" spans="1:83" ht="43.2" x14ac:dyDescent="0.3">
      <c r="A7" s="269">
        <v>504776</v>
      </c>
      <c r="B7" s="270" t="s">
        <v>521</v>
      </c>
      <c r="C7" s="270" t="s">
        <v>789</v>
      </c>
      <c r="D7" s="270" t="s">
        <v>789</v>
      </c>
      <c r="E7" s="270" t="s">
        <v>789</v>
      </c>
      <c r="F7" s="270" t="s">
        <v>789</v>
      </c>
      <c r="G7" s="270" t="s">
        <v>789</v>
      </c>
      <c r="H7" s="270" t="s">
        <v>789</v>
      </c>
      <c r="I7" s="270" t="s">
        <v>789</v>
      </c>
      <c r="J7" s="270" t="s">
        <v>789</v>
      </c>
      <c r="K7" s="270" t="s">
        <v>789</v>
      </c>
      <c r="L7" s="270" t="s">
        <v>789</v>
      </c>
      <c r="M7" s="270" t="s">
        <v>789</v>
      </c>
      <c r="N7" s="270" t="s">
        <v>789</v>
      </c>
      <c r="O7" s="270" t="s">
        <v>789</v>
      </c>
      <c r="P7" s="270" t="s">
        <v>789</v>
      </c>
      <c r="Q7" s="270" t="s">
        <v>789</v>
      </c>
      <c r="R7" s="270" t="s">
        <v>789</v>
      </c>
      <c r="S7" s="270" t="s">
        <v>789</v>
      </c>
      <c r="T7" s="270" t="s">
        <v>789</v>
      </c>
      <c r="U7" s="270" t="s">
        <v>789</v>
      </c>
      <c r="V7" s="270" t="s">
        <v>789</v>
      </c>
      <c r="W7" s="270" t="s">
        <v>789</v>
      </c>
      <c r="X7" s="270" t="s">
        <v>789</v>
      </c>
      <c r="Y7" s="270" t="s">
        <v>789</v>
      </c>
      <c r="Z7" s="270" t="s">
        <v>789</v>
      </c>
      <c r="AA7" s="270" t="s">
        <v>789</v>
      </c>
      <c r="AB7" s="270" t="s">
        <v>789</v>
      </c>
      <c r="AC7" s="270" t="s">
        <v>789</v>
      </c>
      <c r="AD7" s="270" t="s">
        <v>789</v>
      </c>
      <c r="AE7" s="270" t="s">
        <v>789</v>
      </c>
      <c r="AF7" s="270" t="s">
        <v>789</v>
      </c>
      <c r="AG7" s="270" t="s">
        <v>789</v>
      </c>
      <c r="AH7" s="270" t="s">
        <v>789</v>
      </c>
      <c r="AI7" s="270" t="s">
        <v>789</v>
      </c>
      <c r="AJ7" s="270" t="s">
        <v>789</v>
      </c>
      <c r="AK7" s="270" t="s">
        <v>789</v>
      </c>
      <c r="AL7" s="270" t="s">
        <v>789</v>
      </c>
      <c r="AM7" s="270" t="s">
        <v>789</v>
      </c>
      <c r="AN7" s="270" t="s">
        <v>3075</v>
      </c>
      <c r="AO7" s="270" t="s">
        <v>3075</v>
      </c>
      <c r="AP7" s="270" t="s">
        <v>3075</v>
      </c>
      <c r="AQ7" s="270" t="s">
        <v>3075</v>
      </c>
      <c r="AR7" s="270" t="s">
        <v>3075</v>
      </c>
      <c r="AS7" s="270" t="s">
        <v>3075</v>
      </c>
      <c r="AT7" s="270" t="s">
        <v>3075</v>
      </c>
      <c r="AU7" s="270" t="s">
        <v>3075</v>
      </c>
      <c r="AV7" s="270" t="s">
        <v>3075</v>
      </c>
      <c r="AW7" s="277" t="s">
        <v>3075</v>
      </c>
      <c r="AX7" s="270" t="s">
        <v>3075</v>
      </c>
      <c r="AY7" s="270" t="s">
        <v>3075</v>
      </c>
      <c r="AZ7" s="270" t="s">
        <v>3075</v>
      </c>
      <c r="BA7" s="270" t="s">
        <v>3075</v>
      </c>
      <c r="BB7" s="270" t="s">
        <v>3075</v>
      </c>
      <c r="BC7" s="270" t="s">
        <v>3075</v>
      </c>
      <c r="BD7" s="270" t="s">
        <v>521</v>
      </c>
      <c r="BE7" s="270" t="str">
        <f>VLOOKUP(A7,[1]القائمة!A$1:F$4442,6,0)</f>
        <v>مستنفذ فصل اول 2023-2024</v>
      </c>
      <c r="BF7">
        <f>VLOOKUP(A7,[1]القائمة!A$1:F$4442,1,0)</f>
        <v>504776</v>
      </c>
      <c r="BG7" t="str">
        <f>VLOOKUP(A7,[1]القائمة!A$1:F$4442,5,0)</f>
        <v>الثالثة</v>
      </c>
    </row>
    <row r="8" spans="1:83" ht="43.2" x14ac:dyDescent="0.3">
      <c r="A8" s="269">
        <v>505592</v>
      </c>
      <c r="B8" s="270" t="s">
        <v>521</v>
      </c>
      <c r="C8" s="270" t="s">
        <v>789</v>
      </c>
      <c r="D8" s="270" t="s">
        <v>789</v>
      </c>
      <c r="E8" s="270" t="s">
        <v>789</v>
      </c>
      <c r="F8" s="270" t="s">
        <v>789</v>
      </c>
      <c r="G8" s="270" t="s">
        <v>789</v>
      </c>
      <c r="H8" s="270" t="s">
        <v>789</v>
      </c>
      <c r="I8" s="270" t="s">
        <v>789</v>
      </c>
      <c r="J8" s="270" t="s">
        <v>789</v>
      </c>
      <c r="K8" s="270" t="s">
        <v>789</v>
      </c>
      <c r="L8" s="270" t="s">
        <v>789</v>
      </c>
      <c r="M8" s="270" t="s">
        <v>789</v>
      </c>
      <c r="N8" s="270" t="s">
        <v>789</v>
      </c>
      <c r="O8" s="270" t="s">
        <v>789</v>
      </c>
      <c r="P8" s="270" t="s">
        <v>789</v>
      </c>
      <c r="Q8" s="270" t="s">
        <v>789</v>
      </c>
      <c r="R8" s="270" t="s">
        <v>789</v>
      </c>
      <c r="S8" s="270" t="s">
        <v>789</v>
      </c>
      <c r="T8" s="270" t="s">
        <v>789</v>
      </c>
      <c r="U8" s="270" t="s">
        <v>789</v>
      </c>
      <c r="V8" s="270" t="s">
        <v>789</v>
      </c>
      <c r="W8" s="270" t="s">
        <v>789</v>
      </c>
      <c r="X8" s="270" t="s">
        <v>789</v>
      </c>
      <c r="Y8" s="270" t="s">
        <v>789</v>
      </c>
      <c r="Z8" s="270" t="s">
        <v>789</v>
      </c>
      <c r="AA8" s="270" t="s">
        <v>789</v>
      </c>
      <c r="AB8" s="270" t="s">
        <v>789</v>
      </c>
      <c r="AC8" s="270" t="s">
        <v>789</v>
      </c>
      <c r="AD8" s="270" t="s">
        <v>789</v>
      </c>
      <c r="AE8" s="270" t="s">
        <v>789</v>
      </c>
      <c r="AF8" s="270" t="s">
        <v>789</v>
      </c>
      <c r="AG8" s="270" t="s">
        <v>789</v>
      </c>
      <c r="AH8" s="270" t="s">
        <v>789</v>
      </c>
      <c r="AI8" s="270" t="s">
        <v>789</v>
      </c>
      <c r="AJ8" s="270" t="s">
        <v>789</v>
      </c>
      <c r="AK8" s="270" t="s">
        <v>789</v>
      </c>
      <c r="AL8" s="270" t="s">
        <v>789</v>
      </c>
      <c r="AM8" s="270" t="s">
        <v>789</v>
      </c>
      <c r="AN8" s="270" t="s">
        <v>3075</v>
      </c>
      <c r="AO8" s="270" t="s">
        <v>3075</v>
      </c>
      <c r="AP8" s="270" t="s">
        <v>3075</v>
      </c>
      <c r="AQ8" s="270" t="s">
        <v>3075</v>
      </c>
      <c r="AR8" s="270" t="s">
        <v>3075</v>
      </c>
      <c r="AS8" s="270" t="s">
        <v>3075</v>
      </c>
      <c r="AT8" s="270" t="s">
        <v>3075</v>
      </c>
      <c r="AU8" s="270" t="s">
        <v>3075</v>
      </c>
      <c r="AV8" s="270" t="s">
        <v>3075</v>
      </c>
      <c r="AW8" s="277" t="s">
        <v>3075</v>
      </c>
      <c r="AX8" s="270" t="s">
        <v>3075</v>
      </c>
      <c r="AY8" s="270" t="s">
        <v>3075</v>
      </c>
      <c r="AZ8" s="270" t="s">
        <v>3075</v>
      </c>
      <c r="BA8" s="270" t="s">
        <v>3075</v>
      </c>
      <c r="BB8" s="270" t="s">
        <v>3075</v>
      </c>
      <c r="BC8" s="270" t="s">
        <v>3075</v>
      </c>
      <c r="BD8" s="270" t="s">
        <v>521</v>
      </c>
      <c r="BE8" s="270" t="str">
        <f>VLOOKUP(A8,[1]القائمة!A$1:F$4442,6,0)</f>
        <v>مستنفذ فصل اول 2023-2024</v>
      </c>
      <c r="BF8">
        <f>VLOOKUP(A8,[1]القائمة!A$1:F$4442,1,0)</f>
        <v>505592</v>
      </c>
      <c r="BG8" t="str">
        <f>VLOOKUP(A8,[1]القائمة!A$1:F$4442,5,0)</f>
        <v>الثالثة</v>
      </c>
    </row>
    <row r="9" spans="1:83" ht="14.4" x14ac:dyDescent="0.3">
      <c r="A9" s="269">
        <v>505603</v>
      </c>
      <c r="B9" s="270" t="s">
        <v>521</v>
      </c>
      <c r="C9" s="270" t="s">
        <v>788</v>
      </c>
      <c r="D9" s="270" t="s">
        <v>788</v>
      </c>
      <c r="E9" s="270" t="s">
        <v>788</v>
      </c>
      <c r="F9" s="270" t="s">
        <v>788</v>
      </c>
      <c r="G9" s="270" t="s">
        <v>788</v>
      </c>
      <c r="H9" s="270" t="s">
        <v>788</v>
      </c>
      <c r="I9" s="270" t="s">
        <v>788</v>
      </c>
      <c r="J9" s="270" t="s">
        <v>788</v>
      </c>
      <c r="K9" s="270" t="s">
        <v>788</v>
      </c>
      <c r="L9" s="270" t="s">
        <v>788</v>
      </c>
      <c r="M9" s="270" t="s">
        <v>788</v>
      </c>
      <c r="N9" s="270" t="s">
        <v>788</v>
      </c>
      <c r="O9" s="270" t="s">
        <v>788</v>
      </c>
      <c r="P9" s="270" t="s">
        <v>788</v>
      </c>
      <c r="Q9" s="270" t="s">
        <v>788</v>
      </c>
      <c r="R9" s="270" t="s">
        <v>788</v>
      </c>
      <c r="S9" s="270" t="s">
        <v>788</v>
      </c>
      <c r="T9" s="270" t="s">
        <v>788</v>
      </c>
      <c r="U9" s="270" t="s">
        <v>788</v>
      </c>
      <c r="V9" s="270" t="s">
        <v>788</v>
      </c>
      <c r="W9" s="270" t="s">
        <v>788</v>
      </c>
      <c r="X9" s="270" t="s">
        <v>788</v>
      </c>
      <c r="Y9" s="270" t="s">
        <v>788</v>
      </c>
      <c r="Z9" s="270" t="s">
        <v>788</v>
      </c>
      <c r="AA9" s="270" t="s">
        <v>788</v>
      </c>
      <c r="AB9" s="270" t="s">
        <v>788</v>
      </c>
      <c r="AC9" s="270" t="s">
        <v>788</v>
      </c>
      <c r="AD9" s="270" t="s">
        <v>788</v>
      </c>
      <c r="AE9" s="270" t="s">
        <v>788</v>
      </c>
      <c r="AF9" s="270" t="s">
        <v>788</v>
      </c>
      <c r="AG9" s="270" t="s">
        <v>788</v>
      </c>
      <c r="AH9" s="270" t="s">
        <v>788</v>
      </c>
      <c r="AI9" s="270" t="s">
        <v>788</v>
      </c>
      <c r="AJ9" s="270" t="s">
        <v>788</v>
      </c>
      <c r="AK9" s="270" t="s">
        <v>788</v>
      </c>
      <c r="AL9" s="270" t="s">
        <v>788</v>
      </c>
      <c r="AM9" s="270" t="s">
        <v>788</v>
      </c>
      <c r="AN9" s="270" t="s">
        <v>3075</v>
      </c>
      <c r="AO9" s="270" t="s">
        <v>3075</v>
      </c>
      <c r="AP9" s="270" t="s">
        <v>3075</v>
      </c>
      <c r="AQ9" s="270" t="s">
        <v>3075</v>
      </c>
      <c r="AR9" s="270" t="s">
        <v>3075</v>
      </c>
      <c r="AS9" s="270" t="s">
        <v>3075</v>
      </c>
      <c r="AT9" s="270" t="s">
        <v>3075</v>
      </c>
      <c r="AU9" s="270" t="s">
        <v>3075</v>
      </c>
      <c r="AV9" s="270" t="s">
        <v>3075</v>
      </c>
      <c r="AW9" s="277" t="s">
        <v>3075</v>
      </c>
      <c r="AX9" s="270" t="s">
        <v>3075</v>
      </c>
      <c r="AY9" s="270" t="s">
        <v>3075</v>
      </c>
      <c r="AZ9" s="270" t="s">
        <v>3075</v>
      </c>
      <c r="BA9" s="270" t="s">
        <v>3075</v>
      </c>
      <c r="BB9" s="270" t="s">
        <v>3075</v>
      </c>
      <c r="BC9" s="270" t="s">
        <v>3075</v>
      </c>
      <c r="BD9" s="270" t="s">
        <v>521</v>
      </c>
      <c r="BE9" s="270" t="str">
        <f>VLOOKUP(A9,[1]القائمة!A$1:F$4442,6,0)</f>
        <v/>
      </c>
      <c r="BF9">
        <f>VLOOKUP(A9,[1]القائمة!A$1:F$4442,1,0)</f>
        <v>505603</v>
      </c>
      <c r="BG9" t="str">
        <f>VLOOKUP(A9,[1]القائمة!A$1:F$4442,5,0)</f>
        <v>الثالثة</v>
      </c>
      <c r="BH9" s="249"/>
      <c r="BI9" s="249"/>
      <c r="BJ9" s="249"/>
      <c r="BK9" s="249"/>
      <c r="BL9" s="249"/>
      <c r="BM9" s="249"/>
      <c r="BN9" s="249"/>
      <c r="BO9" s="249"/>
      <c r="BP9" s="249" t="s">
        <v>3075</v>
      </c>
      <c r="BQ9" s="249" t="s">
        <v>3075</v>
      </c>
      <c r="BR9" s="249" t="s">
        <v>3075</v>
      </c>
      <c r="BS9" s="249" t="s">
        <v>3075</v>
      </c>
      <c r="BT9" s="249" t="s">
        <v>3075</v>
      </c>
      <c r="BU9" s="249" t="s">
        <v>3075</v>
      </c>
      <c r="BV9" s="248"/>
      <c r="BW9" s="249"/>
      <c r="BX9" s="249"/>
      <c r="BY9" s="249"/>
      <c r="BZ9" s="249"/>
      <c r="CA9" s="242"/>
      <c r="CB9" s="242"/>
      <c r="CC9" s="242"/>
      <c r="CD9" s="242"/>
      <c r="CE9" s="249"/>
    </row>
    <row r="10" spans="1:83" ht="14.4" x14ac:dyDescent="0.3">
      <c r="A10" s="271">
        <v>505922</v>
      </c>
      <c r="B10" s="272" t="s">
        <v>521</v>
      </c>
      <c r="C10" s="270" t="s">
        <v>789</v>
      </c>
      <c r="D10" s="270" t="s">
        <v>789</v>
      </c>
      <c r="E10" s="270" t="s">
        <v>789</v>
      </c>
      <c r="F10" s="270" t="s">
        <v>789</v>
      </c>
      <c r="G10" s="270" t="s">
        <v>789</v>
      </c>
      <c r="H10" s="270" t="s">
        <v>789</v>
      </c>
      <c r="I10" s="270" t="s">
        <v>789</v>
      </c>
      <c r="J10" s="270" t="s">
        <v>789</v>
      </c>
      <c r="K10" s="270" t="s">
        <v>789</v>
      </c>
      <c r="L10" s="270" t="s">
        <v>789</v>
      </c>
      <c r="M10" s="270" t="s">
        <v>789</v>
      </c>
      <c r="N10" s="270" t="s">
        <v>789</v>
      </c>
      <c r="O10" s="270" t="s">
        <v>789</v>
      </c>
      <c r="P10" s="270" t="s">
        <v>789</v>
      </c>
      <c r="Q10" s="270" t="s">
        <v>789</v>
      </c>
      <c r="R10" s="270" t="s">
        <v>789</v>
      </c>
      <c r="S10" s="270" t="s">
        <v>789</v>
      </c>
      <c r="T10" s="270" t="s">
        <v>789</v>
      </c>
      <c r="U10" s="270" t="s">
        <v>789</v>
      </c>
      <c r="V10" s="270" t="s">
        <v>789</v>
      </c>
      <c r="W10" s="270" t="s">
        <v>789</v>
      </c>
      <c r="X10" s="270" t="s">
        <v>789</v>
      </c>
      <c r="Y10" s="270" t="s">
        <v>789</v>
      </c>
      <c r="Z10" s="270" t="s">
        <v>789</v>
      </c>
      <c r="AA10" s="270" t="s">
        <v>789</v>
      </c>
      <c r="AB10" s="270" t="s">
        <v>789</v>
      </c>
      <c r="AC10" s="270" t="s">
        <v>789</v>
      </c>
      <c r="AD10" s="270" t="s">
        <v>789</v>
      </c>
      <c r="AE10" s="270" t="s">
        <v>789</v>
      </c>
      <c r="AF10" s="270" t="s">
        <v>789</v>
      </c>
      <c r="AG10" s="270" t="s">
        <v>789</v>
      </c>
      <c r="AH10" s="270" t="s">
        <v>789</v>
      </c>
      <c r="AI10" s="270" t="s">
        <v>789</v>
      </c>
      <c r="AJ10" s="270" t="s">
        <v>789</v>
      </c>
      <c r="AK10" s="270" t="s">
        <v>789</v>
      </c>
      <c r="AL10" s="270" t="s">
        <v>789</v>
      </c>
      <c r="AM10" s="270" t="s">
        <v>789</v>
      </c>
      <c r="AN10" s="250"/>
      <c r="AO10" s="250"/>
      <c r="AP10" s="250"/>
      <c r="AQ10" s="250"/>
      <c r="AR10" s="250"/>
      <c r="AS10" s="250"/>
      <c r="AT10" s="250"/>
      <c r="AU10" s="250"/>
      <c r="AV10" s="250"/>
      <c r="AW10" s="276"/>
      <c r="AX10" s="250"/>
      <c r="AY10" s="250"/>
      <c r="AZ10" s="250"/>
      <c r="BA10" s="250"/>
      <c r="BB10" s="250"/>
      <c r="BC10" s="250"/>
      <c r="BD10" s="250"/>
      <c r="BE10" s="270" t="str">
        <f>VLOOKUP(A10,[1]القائمة!A$1:F$4442,6,0)</f>
        <v/>
      </c>
      <c r="BF10">
        <f>VLOOKUP(A10,[1]القائمة!A$1:F$4442,1,0)</f>
        <v>505922</v>
      </c>
      <c r="BG10" t="str">
        <f>VLOOKUP(A10,[1]القائمة!A$1:F$4442,5,0)</f>
        <v>الثالثة</v>
      </c>
      <c r="BH10" s="249"/>
      <c r="BI10" s="249"/>
      <c r="BJ10" s="249"/>
      <c r="BK10" s="249"/>
      <c r="BL10" s="249"/>
      <c r="BM10" s="249"/>
      <c r="BN10" s="249"/>
      <c r="BO10" s="249"/>
      <c r="BP10" s="249" t="s">
        <v>3075</v>
      </c>
      <c r="BQ10" s="249" t="s">
        <v>3075</v>
      </c>
      <c r="BR10" s="249" t="s">
        <v>3075</v>
      </c>
      <c r="BS10" s="249" t="s">
        <v>3075</v>
      </c>
      <c r="BT10" s="249" t="s">
        <v>3075</v>
      </c>
      <c r="BU10" s="249" t="s">
        <v>3075</v>
      </c>
      <c r="BV10" s="248"/>
      <c r="BW10" s="249"/>
      <c r="BX10" s="249"/>
      <c r="BY10" s="249"/>
      <c r="BZ10" s="249"/>
      <c r="CA10" s="242"/>
      <c r="CB10" s="242"/>
      <c r="CC10" s="242"/>
      <c r="CD10" s="242"/>
      <c r="CE10" s="249"/>
    </row>
    <row r="11" spans="1:83" ht="28.8" x14ac:dyDescent="0.3">
      <c r="A11" s="269">
        <v>506079</v>
      </c>
      <c r="B11" s="270" t="s">
        <v>521</v>
      </c>
      <c r="C11" s="270" t="s">
        <v>789</v>
      </c>
      <c r="D11" s="270" t="s">
        <v>789</v>
      </c>
      <c r="E11" s="270" t="s">
        <v>789</v>
      </c>
      <c r="F11" s="270" t="s">
        <v>789</v>
      </c>
      <c r="G11" s="270" t="s">
        <v>789</v>
      </c>
      <c r="H11" s="270" t="s">
        <v>789</v>
      </c>
      <c r="I11" s="270" t="s">
        <v>789</v>
      </c>
      <c r="J11" s="270" t="s">
        <v>789</v>
      </c>
      <c r="K11" s="270" t="s">
        <v>789</v>
      </c>
      <c r="L11" s="270" t="s">
        <v>789</v>
      </c>
      <c r="M11" s="270" t="s">
        <v>789</v>
      </c>
      <c r="N11" s="270" t="s">
        <v>789</v>
      </c>
      <c r="O11" s="270" t="s">
        <v>789</v>
      </c>
      <c r="P11" s="270" t="s">
        <v>789</v>
      </c>
      <c r="Q11" s="270" t="s">
        <v>789</v>
      </c>
      <c r="R11" s="270" t="s">
        <v>789</v>
      </c>
      <c r="S11" s="270" t="s">
        <v>789</v>
      </c>
      <c r="T11" s="270" t="s">
        <v>789</v>
      </c>
      <c r="U11" s="270" t="s">
        <v>789</v>
      </c>
      <c r="V11" s="270" t="s">
        <v>789</v>
      </c>
      <c r="W11" s="270" t="s">
        <v>789</v>
      </c>
      <c r="X11" s="270" t="s">
        <v>789</v>
      </c>
      <c r="Y11" s="270" t="s">
        <v>789</v>
      </c>
      <c r="Z11" s="270" t="s">
        <v>789</v>
      </c>
      <c r="AA11" s="270" t="s">
        <v>789</v>
      </c>
      <c r="AB11" s="270" t="s">
        <v>789</v>
      </c>
      <c r="AC11" s="270" t="s">
        <v>789</v>
      </c>
      <c r="AD11" s="270" t="s">
        <v>789</v>
      </c>
      <c r="AE11" s="270" t="s">
        <v>789</v>
      </c>
      <c r="AF11" s="270" t="s">
        <v>789</v>
      </c>
      <c r="AG11" s="270" t="s">
        <v>789</v>
      </c>
      <c r="AH11" s="270" t="s">
        <v>789</v>
      </c>
      <c r="AI11" s="270" t="s">
        <v>789</v>
      </c>
      <c r="AJ11" s="270" t="s">
        <v>789</v>
      </c>
      <c r="AK11" s="270" t="s">
        <v>789</v>
      </c>
      <c r="AL11" s="270" t="s">
        <v>789</v>
      </c>
      <c r="AM11" s="270" t="s">
        <v>789</v>
      </c>
      <c r="AN11" s="270" t="s">
        <v>3075</v>
      </c>
      <c r="AO11" s="270" t="s">
        <v>3075</v>
      </c>
      <c r="AP11" s="270" t="s">
        <v>3075</v>
      </c>
      <c r="AQ11" s="270" t="s">
        <v>3075</v>
      </c>
      <c r="AR11" s="270" t="s">
        <v>3075</v>
      </c>
      <c r="AS11" s="270" t="s">
        <v>3075</v>
      </c>
      <c r="AT11" s="270" t="s">
        <v>3075</v>
      </c>
      <c r="AU11" s="270" t="s">
        <v>3075</v>
      </c>
      <c r="AV11" s="270" t="s">
        <v>3075</v>
      </c>
      <c r="AW11" s="277" t="s">
        <v>3075</v>
      </c>
      <c r="AX11" s="270" t="s">
        <v>4659</v>
      </c>
      <c r="AY11" s="270" t="s">
        <v>3075</v>
      </c>
      <c r="AZ11" s="270" t="s">
        <v>3075</v>
      </c>
      <c r="BA11" s="270" t="s">
        <v>3075</v>
      </c>
      <c r="BB11" s="270" t="s">
        <v>3075</v>
      </c>
      <c r="BC11" s="270" t="s">
        <v>3075</v>
      </c>
      <c r="BD11" s="270" t="s">
        <v>521</v>
      </c>
      <c r="BE11" s="270" t="str">
        <f>VLOOKUP(A11,[1]القائمة!A$1:F$4442,6,0)</f>
        <v/>
      </c>
      <c r="BF11">
        <f>VLOOKUP(A11,[1]القائمة!A$1:F$4442,1,0)</f>
        <v>506079</v>
      </c>
      <c r="BG11" t="str">
        <f>VLOOKUP(A11,[1]القائمة!A$1:F$4442,5,0)</f>
        <v>الثالثة</v>
      </c>
    </row>
    <row r="12" spans="1:83" ht="14.4" x14ac:dyDescent="0.3">
      <c r="A12" s="269">
        <v>507572</v>
      </c>
      <c r="B12" s="270" t="s">
        <v>521</v>
      </c>
      <c r="C12" s="270" t="s">
        <v>789</v>
      </c>
      <c r="D12" s="270" t="s">
        <v>789</v>
      </c>
      <c r="E12" s="270" t="s">
        <v>789</v>
      </c>
      <c r="F12" s="270" t="s">
        <v>789</v>
      </c>
      <c r="G12" s="270" t="s">
        <v>789</v>
      </c>
      <c r="H12" s="270" t="s">
        <v>789</v>
      </c>
      <c r="I12" s="270" t="s">
        <v>789</v>
      </c>
      <c r="J12" s="270" t="s">
        <v>789</v>
      </c>
      <c r="K12" s="270" t="s">
        <v>789</v>
      </c>
      <c r="L12" s="270" t="s">
        <v>789</v>
      </c>
      <c r="M12" s="270" t="s">
        <v>789</v>
      </c>
      <c r="N12" s="270" t="s">
        <v>789</v>
      </c>
      <c r="O12" s="270" t="s">
        <v>789</v>
      </c>
      <c r="P12" s="270" t="s">
        <v>789</v>
      </c>
      <c r="Q12" s="270" t="s">
        <v>789</v>
      </c>
      <c r="R12" s="270" t="s">
        <v>789</v>
      </c>
      <c r="S12" s="270" t="s">
        <v>789</v>
      </c>
      <c r="T12" s="270" t="s">
        <v>789</v>
      </c>
      <c r="U12" s="270" t="s">
        <v>789</v>
      </c>
      <c r="V12" s="270" t="s">
        <v>789</v>
      </c>
      <c r="W12" s="270" t="s">
        <v>789</v>
      </c>
      <c r="X12" s="270" t="s">
        <v>789</v>
      </c>
      <c r="Y12" s="270" t="s">
        <v>789</v>
      </c>
      <c r="Z12" s="270" t="s">
        <v>789</v>
      </c>
      <c r="AA12" s="270" t="s">
        <v>789</v>
      </c>
      <c r="AB12" s="270" t="s">
        <v>789</v>
      </c>
      <c r="AC12" s="270" t="s">
        <v>789</v>
      </c>
      <c r="AD12" s="270" t="s">
        <v>789</v>
      </c>
      <c r="AE12" s="270" t="s">
        <v>789</v>
      </c>
      <c r="AF12" s="270" t="s">
        <v>789</v>
      </c>
      <c r="AG12" s="270" t="s">
        <v>789</v>
      </c>
      <c r="AH12" s="270" t="s">
        <v>789</v>
      </c>
      <c r="AI12" s="270" t="s">
        <v>789</v>
      </c>
      <c r="AJ12" s="270" t="s">
        <v>789</v>
      </c>
      <c r="AK12" s="270" t="s">
        <v>789</v>
      </c>
      <c r="AL12" s="270" t="s">
        <v>789</v>
      </c>
      <c r="AM12" s="270" t="s">
        <v>789</v>
      </c>
      <c r="AN12" s="270" t="s">
        <v>3075</v>
      </c>
      <c r="AO12" s="270" t="s">
        <v>3075</v>
      </c>
      <c r="AP12" s="270" t="s">
        <v>3075</v>
      </c>
      <c r="AQ12" s="270" t="s">
        <v>3075</v>
      </c>
      <c r="AR12" s="270" t="s">
        <v>3075</v>
      </c>
      <c r="AS12" s="270" t="s">
        <v>3075</v>
      </c>
      <c r="AT12" s="270" t="s">
        <v>3075</v>
      </c>
      <c r="AU12" s="270" t="s">
        <v>3075</v>
      </c>
      <c r="AV12" s="270" t="s">
        <v>3075</v>
      </c>
      <c r="AW12" s="277" t="s">
        <v>3075</v>
      </c>
      <c r="AX12" s="270" t="s">
        <v>3075</v>
      </c>
      <c r="AY12" s="270" t="s">
        <v>3075</v>
      </c>
      <c r="AZ12" s="270" t="s">
        <v>3075</v>
      </c>
      <c r="BA12" s="270" t="s">
        <v>3075</v>
      </c>
      <c r="BB12" s="270" t="s">
        <v>3075</v>
      </c>
      <c r="BC12" s="270" t="s">
        <v>3075</v>
      </c>
      <c r="BD12" s="270" t="s">
        <v>521</v>
      </c>
      <c r="BE12" s="270" t="str">
        <f>VLOOKUP(A12,[1]القائمة!A$1:F$4442,6,0)</f>
        <v/>
      </c>
      <c r="BF12">
        <f>VLOOKUP(A12,[1]القائمة!A$1:F$4442,1,0)</f>
        <v>507572</v>
      </c>
      <c r="BG12" t="str">
        <f>VLOOKUP(A12,[1]القائمة!A$1:F$4442,5,0)</f>
        <v>الثالثة</v>
      </c>
    </row>
    <row r="13" spans="1:83" ht="14.4" x14ac:dyDescent="0.3">
      <c r="A13" s="269">
        <v>508034</v>
      </c>
      <c r="B13" s="270" t="s">
        <v>521</v>
      </c>
      <c r="C13" s="270" t="s">
        <v>788</v>
      </c>
      <c r="D13" s="270" t="s">
        <v>788</v>
      </c>
      <c r="E13" s="270" t="s">
        <v>788</v>
      </c>
      <c r="F13" s="270" t="s">
        <v>788</v>
      </c>
      <c r="G13" s="270" t="s">
        <v>788</v>
      </c>
      <c r="H13" s="270" t="s">
        <v>788</v>
      </c>
      <c r="I13" s="270" t="s">
        <v>788</v>
      </c>
      <c r="J13" s="270" t="s">
        <v>788</v>
      </c>
      <c r="K13" s="270" t="s">
        <v>788</v>
      </c>
      <c r="L13" s="270" t="s">
        <v>788</v>
      </c>
      <c r="M13" s="270" t="s">
        <v>788</v>
      </c>
      <c r="N13" s="270" t="s">
        <v>788</v>
      </c>
      <c r="O13" s="270" t="s">
        <v>788</v>
      </c>
      <c r="P13" s="270" t="s">
        <v>788</v>
      </c>
      <c r="Q13" s="270" t="s">
        <v>788</v>
      </c>
      <c r="R13" s="270" t="s">
        <v>788</v>
      </c>
      <c r="S13" s="270" t="s">
        <v>788</v>
      </c>
      <c r="T13" s="270" t="s">
        <v>788</v>
      </c>
      <c r="U13" s="270" t="s">
        <v>788</v>
      </c>
      <c r="V13" s="270" t="s">
        <v>788</v>
      </c>
      <c r="W13" s="270" t="s">
        <v>788</v>
      </c>
      <c r="X13" s="270" t="s">
        <v>788</v>
      </c>
      <c r="Y13" s="270" t="s">
        <v>788</v>
      </c>
      <c r="Z13" s="270" t="s">
        <v>788</v>
      </c>
      <c r="AA13" s="270" t="s">
        <v>788</v>
      </c>
      <c r="AB13" s="270" t="s">
        <v>788</v>
      </c>
      <c r="AC13" s="270" t="s">
        <v>788</v>
      </c>
      <c r="AD13" s="270" t="s">
        <v>788</v>
      </c>
      <c r="AE13" s="270" t="s">
        <v>788</v>
      </c>
      <c r="AF13" s="270" t="s">
        <v>788</v>
      </c>
      <c r="AG13" s="270" t="s">
        <v>788</v>
      </c>
      <c r="AH13" s="270" t="s">
        <v>788</v>
      </c>
      <c r="AI13" s="270" t="s">
        <v>788</v>
      </c>
      <c r="AJ13" s="270" t="s">
        <v>788</v>
      </c>
      <c r="AK13" s="270" t="s">
        <v>788</v>
      </c>
      <c r="AL13" s="270" t="s">
        <v>788</v>
      </c>
      <c r="AM13" s="270" t="s">
        <v>788</v>
      </c>
      <c r="AN13" s="270" t="s">
        <v>3075</v>
      </c>
      <c r="AO13" s="270" t="s">
        <v>3075</v>
      </c>
      <c r="AP13" s="270" t="s">
        <v>3075</v>
      </c>
      <c r="AQ13" s="270" t="s">
        <v>3075</v>
      </c>
      <c r="AR13" s="270" t="s">
        <v>3075</v>
      </c>
      <c r="AS13" s="270" t="s">
        <v>3075</v>
      </c>
      <c r="AT13" s="270" t="s">
        <v>3075</v>
      </c>
      <c r="AU13" s="270" t="s">
        <v>3075</v>
      </c>
      <c r="AV13" s="270" t="s">
        <v>3075</v>
      </c>
      <c r="AW13" s="277" t="s">
        <v>3075</v>
      </c>
      <c r="AX13" s="270" t="s">
        <v>3075</v>
      </c>
      <c r="AY13" s="270" t="s">
        <v>3075</v>
      </c>
      <c r="AZ13" s="270" t="s">
        <v>3075</v>
      </c>
      <c r="BA13" s="270" t="s">
        <v>3075</v>
      </c>
      <c r="BB13" s="270" t="s">
        <v>3075</v>
      </c>
      <c r="BC13" s="270" t="s">
        <v>3075</v>
      </c>
      <c r="BD13" s="270" t="s">
        <v>521</v>
      </c>
      <c r="BE13" s="270" t="str">
        <f>VLOOKUP(A13,[1]القائمة!A$1:F$4442,6,0)</f>
        <v/>
      </c>
      <c r="BF13">
        <f>VLOOKUP(A13,[1]القائمة!A$1:F$4442,1,0)</f>
        <v>508034</v>
      </c>
      <c r="BG13" t="str">
        <f>VLOOKUP(A13,[1]القائمة!A$1:F$4442,5,0)</f>
        <v>الثالثة</v>
      </c>
    </row>
    <row r="14" spans="1:83" ht="14.4" x14ac:dyDescent="0.3">
      <c r="A14" s="269">
        <v>508277</v>
      </c>
      <c r="B14" s="270" t="s">
        <v>521</v>
      </c>
      <c r="C14" s="270" t="s">
        <v>788</v>
      </c>
      <c r="D14" s="270" t="s">
        <v>788</v>
      </c>
      <c r="E14" s="270" t="s">
        <v>788</v>
      </c>
      <c r="F14" s="270" t="s">
        <v>788</v>
      </c>
      <c r="G14" s="270" t="s">
        <v>788</v>
      </c>
      <c r="H14" s="270" t="s">
        <v>788</v>
      </c>
      <c r="I14" s="270" t="s">
        <v>788</v>
      </c>
      <c r="J14" s="270" t="s">
        <v>788</v>
      </c>
      <c r="K14" s="270" t="s">
        <v>788</v>
      </c>
      <c r="L14" s="270" t="s">
        <v>788</v>
      </c>
      <c r="M14" s="270" t="s">
        <v>788</v>
      </c>
      <c r="N14" s="270" t="s">
        <v>788</v>
      </c>
      <c r="O14" s="270" t="s">
        <v>788</v>
      </c>
      <c r="P14" s="270" t="s">
        <v>788</v>
      </c>
      <c r="Q14" s="270" t="s">
        <v>788</v>
      </c>
      <c r="R14" s="270" t="s">
        <v>788</v>
      </c>
      <c r="S14" s="270" t="s">
        <v>788</v>
      </c>
      <c r="T14" s="270" t="s">
        <v>788</v>
      </c>
      <c r="U14" s="270" t="s">
        <v>788</v>
      </c>
      <c r="V14" s="270" t="s">
        <v>788</v>
      </c>
      <c r="W14" s="270" t="s">
        <v>788</v>
      </c>
      <c r="X14" s="270" t="s">
        <v>788</v>
      </c>
      <c r="Y14" s="270" t="s">
        <v>788</v>
      </c>
      <c r="Z14" s="270" t="s">
        <v>788</v>
      </c>
      <c r="AA14" s="270" t="s">
        <v>788</v>
      </c>
      <c r="AB14" s="270" t="s">
        <v>788</v>
      </c>
      <c r="AC14" s="270" t="s">
        <v>788</v>
      </c>
      <c r="AD14" s="270" t="s">
        <v>788</v>
      </c>
      <c r="AE14" s="270" t="s">
        <v>788</v>
      </c>
      <c r="AF14" s="270" t="s">
        <v>788</v>
      </c>
      <c r="AG14" s="270" t="s">
        <v>788</v>
      </c>
      <c r="AH14" s="270" t="s">
        <v>788</v>
      </c>
      <c r="AI14" s="270" t="s">
        <v>788</v>
      </c>
      <c r="AJ14" s="270" t="s">
        <v>788</v>
      </c>
      <c r="AK14" s="270" t="s">
        <v>788</v>
      </c>
      <c r="AL14" s="270" t="s">
        <v>788</v>
      </c>
      <c r="AM14" s="270" t="s">
        <v>788</v>
      </c>
      <c r="AN14" s="270" t="s">
        <v>3075</v>
      </c>
      <c r="AO14" s="270" t="s">
        <v>3075</v>
      </c>
      <c r="AP14" s="270" t="s">
        <v>3075</v>
      </c>
      <c r="AQ14" s="270" t="s">
        <v>3075</v>
      </c>
      <c r="AR14" s="270" t="s">
        <v>3075</v>
      </c>
      <c r="AS14" s="270" t="s">
        <v>3075</v>
      </c>
      <c r="AT14" s="270" t="s">
        <v>3075</v>
      </c>
      <c r="AU14" s="270" t="s">
        <v>3075</v>
      </c>
      <c r="AV14" s="270" t="s">
        <v>3075</v>
      </c>
      <c r="AW14" s="277" t="s">
        <v>3075</v>
      </c>
      <c r="AX14" s="270" t="s">
        <v>3075</v>
      </c>
      <c r="AY14" s="270" t="s">
        <v>3075</v>
      </c>
      <c r="AZ14" s="270" t="s">
        <v>3075</v>
      </c>
      <c r="BA14" s="270" t="s">
        <v>3075</v>
      </c>
      <c r="BB14" s="270" t="s">
        <v>3075</v>
      </c>
      <c r="BC14" s="270" t="s">
        <v>3075</v>
      </c>
      <c r="BD14" s="270" t="s">
        <v>521</v>
      </c>
      <c r="BE14" s="270" t="str">
        <f>VLOOKUP(A14,[1]القائمة!A$1:F$4442,6,0)</f>
        <v/>
      </c>
      <c r="BF14">
        <f>VLOOKUP(A14,[1]القائمة!A$1:F$4442,1,0)</f>
        <v>508277</v>
      </c>
      <c r="BG14" t="str">
        <f>VLOOKUP(A14,[1]القائمة!A$1:F$4442,5,0)</f>
        <v>الثالثة</v>
      </c>
    </row>
    <row r="15" spans="1:83" ht="14.4" x14ac:dyDescent="0.3">
      <c r="A15" s="271">
        <v>509174</v>
      </c>
      <c r="B15" s="272" t="s">
        <v>521</v>
      </c>
      <c r="C15" s="250"/>
      <c r="D15" s="250"/>
      <c r="E15" s="250"/>
      <c r="F15" s="250"/>
      <c r="G15" s="250"/>
      <c r="H15" s="250"/>
      <c r="I15" s="250"/>
      <c r="J15" s="250"/>
      <c r="K15" s="250"/>
      <c r="L15" s="250"/>
      <c r="M15" s="250"/>
      <c r="N15" s="250"/>
      <c r="O15" s="250"/>
      <c r="P15" s="250"/>
      <c r="Q15" s="250"/>
      <c r="R15" s="250"/>
      <c r="S15" s="250"/>
      <c r="T15" s="250"/>
      <c r="U15" s="250"/>
      <c r="V15" s="250"/>
      <c r="W15" s="250"/>
      <c r="X15" s="250"/>
      <c r="Y15" s="250"/>
      <c r="Z15" s="250"/>
      <c r="AA15" s="250"/>
      <c r="AB15" s="250"/>
      <c r="AC15" s="250"/>
      <c r="AD15" s="250"/>
      <c r="AE15" s="250"/>
      <c r="AF15" s="250"/>
      <c r="AG15" s="250"/>
      <c r="AH15" s="250"/>
      <c r="AI15" s="250"/>
      <c r="AJ15" s="250"/>
      <c r="AK15" s="250"/>
      <c r="AL15" s="250"/>
      <c r="AM15" s="250"/>
      <c r="AN15" s="250"/>
      <c r="AO15" s="250"/>
      <c r="AP15" s="250"/>
      <c r="AQ15" s="250"/>
      <c r="AR15" s="250"/>
      <c r="AS15" s="250"/>
      <c r="AT15" s="250"/>
      <c r="AU15" s="250"/>
      <c r="AV15" s="250"/>
      <c r="AW15" s="276"/>
      <c r="AX15" s="250"/>
      <c r="AY15" s="250"/>
      <c r="AZ15" s="250"/>
      <c r="BA15" s="250"/>
      <c r="BB15" s="250"/>
      <c r="BC15" s="250"/>
      <c r="BD15" s="250"/>
      <c r="BE15" s="270" t="str">
        <f>VLOOKUP(A15,[1]القائمة!A$1:F$4442,6,0)</f>
        <v/>
      </c>
      <c r="BF15">
        <f>VLOOKUP(A15,[1]القائمة!A$1:F$4442,1,0)</f>
        <v>509174</v>
      </c>
      <c r="BG15" t="str">
        <f>VLOOKUP(A15,[1]القائمة!A$1:F$4442,5,0)</f>
        <v>الثالثة</v>
      </c>
    </row>
    <row r="16" spans="1:83" ht="14.4" x14ac:dyDescent="0.3">
      <c r="A16" s="269">
        <v>510392</v>
      </c>
      <c r="B16" s="270" t="s">
        <v>521</v>
      </c>
      <c r="C16" s="270" t="s">
        <v>788</v>
      </c>
      <c r="D16" s="270" t="s">
        <v>788</v>
      </c>
      <c r="E16" s="270" t="s">
        <v>788</v>
      </c>
      <c r="F16" s="270" t="s">
        <v>788</v>
      </c>
      <c r="G16" s="270" t="s">
        <v>788</v>
      </c>
      <c r="H16" s="270" t="s">
        <v>788</v>
      </c>
      <c r="I16" s="270" t="s">
        <v>788</v>
      </c>
      <c r="J16" s="270" t="s">
        <v>788</v>
      </c>
      <c r="K16" s="270" t="s">
        <v>788</v>
      </c>
      <c r="L16" s="270" t="s">
        <v>788</v>
      </c>
      <c r="M16" s="270" t="s">
        <v>788</v>
      </c>
      <c r="N16" s="270" t="s">
        <v>788</v>
      </c>
      <c r="O16" s="270" t="s">
        <v>788</v>
      </c>
      <c r="P16" s="270" t="s">
        <v>788</v>
      </c>
      <c r="Q16" s="270" t="s">
        <v>788</v>
      </c>
      <c r="R16" s="270" t="s">
        <v>788</v>
      </c>
      <c r="S16" s="270" t="s">
        <v>788</v>
      </c>
      <c r="T16" s="270" t="s">
        <v>788</v>
      </c>
      <c r="U16" s="270" t="s">
        <v>788</v>
      </c>
      <c r="V16" s="270" t="s">
        <v>788</v>
      </c>
      <c r="W16" s="270" t="s">
        <v>788</v>
      </c>
      <c r="X16" s="270" t="s">
        <v>788</v>
      </c>
      <c r="Y16" s="270" t="s">
        <v>788</v>
      </c>
      <c r="Z16" s="270" t="s">
        <v>788</v>
      </c>
      <c r="AA16" s="270" t="s">
        <v>788</v>
      </c>
      <c r="AB16" s="270" t="s">
        <v>788</v>
      </c>
      <c r="AC16" s="270" t="s">
        <v>788</v>
      </c>
      <c r="AD16" s="270" t="s">
        <v>788</v>
      </c>
      <c r="AE16" s="270" t="s">
        <v>788</v>
      </c>
      <c r="AF16" s="270" t="s">
        <v>788</v>
      </c>
      <c r="AG16" s="270" t="s">
        <v>788</v>
      </c>
      <c r="AH16" s="270" t="s">
        <v>788</v>
      </c>
      <c r="AI16" s="270" t="s">
        <v>788</v>
      </c>
      <c r="AJ16" s="270" t="s">
        <v>788</v>
      </c>
      <c r="AK16" s="270" t="s">
        <v>788</v>
      </c>
      <c r="AL16" s="270" t="s">
        <v>788</v>
      </c>
      <c r="AM16" s="270" t="s">
        <v>788</v>
      </c>
      <c r="AN16" s="270" t="s">
        <v>3075</v>
      </c>
      <c r="AO16" s="270" t="s">
        <v>3075</v>
      </c>
      <c r="AP16" s="270" t="s">
        <v>3075</v>
      </c>
      <c r="AQ16" s="270" t="s">
        <v>3075</v>
      </c>
      <c r="AR16" s="270" t="s">
        <v>3075</v>
      </c>
      <c r="AS16" s="270" t="s">
        <v>3075</v>
      </c>
      <c r="AT16" s="270" t="s">
        <v>3075</v>
      </c>
      <c r="AU16" s="270" t="s">
        <v>3075</v>
      </c>
      <c r="AV16" s="270" t="s">
        <v>3075</v>
      </c>
      <c r="AW16" s="277" t="s">
        <v>3075</v>
      </c>
      <c r="AX16" s="270" t="s">
        <v>3075</v>
      </c>
      <c r="AY16" s="270" t="s">
        <v>3075</v>
      </c>
      <c r="AZ16" s="270" t="s">
        <v>3075</v>
      </c>
      <c r="BA16" s="270" t="s">
        <v>3075</v>
      </c>
      <c r="BB16" s="270" t="s">
        <v>3075</v>
      </c>
      <c r="BC16" s="270" t="s">
        <v>3075</v>
      </c>
      <c r="BD16" s="270" t="s">
        <v>521</v>
      </c>
      <c r="BE16" s="270" t="str">
        <f>VLOOKUP(A16,[1]القائمة!A$1:F$4442,6,0)</f>
        <v/>
      </c>
      <c r="BF16">
        <f>VLOOKUP(A16,[1]القائمة!A$1:F$4442,1,0)</f>
        <v>510392</v>
      </c>
      <c r="BG16" t="str">
        <f>VLOOKUP(A16,[1]القائمة!A$1:F$4442,5,0)</f>
        <v>الثالثة</v>
      </c>
      <c r="BH16" s="249"/>
      <c r="BI16" s="249"/>
      <c r="BJ16" s="249"/>
      <c r="BK16" s="249"/>
      <c r="BL16" s="249"/>
      <c r="BM16" s="249"/>
      <c r="BN16" s="249"/>
      <c r="BO16" s="249"/>
      <c r="BP16" s="249" t="s">
        <v>3075</v>
      </c>
      <c r="BQ16" s="249" t="s">
        <v>3075</v>
      </c>
      <c r="BR16" s="249" t="s">
        <v>3075</v>
      </c>
      <c r="BS16" s="249" t="s">
        <v>3075</v>
      </c>
      <c r="BT16" s="249" t="s">
        <v>3075</v>
      </c>
      <c r="BU16" s="249" t="s">
        <v>3075</v>
      </c>
      <c r="BV16" s="248"/>
      <c r="BW16" s="249"/>
      <c r="BX16" s="249"/>
      <c r="BY16" s="249"/>
      <c r="BZ16" s="249"/>
      <c r="CA16" s="242"/>
      <c r="CB16" s="242"/>
      <c r="CC16" s="242"/>
      <c r="CD16" s="242"/>
      <c r="CE16" s="249"/>
    </row>
    <row r="17" spans="1:83" ht="43.2" x14ac:dyDescent="0.3">
      <c r="A17" s="269">
        <v>510397</v>
      </c>
      <c r="B17" s="270" t="s">
        <v>521</v>
      </c>
      <c r="C17" s="270" t="s">
        <v>789</v>
      </c>
      <c r="D17" s="270" t="s">
        <v>789</v>
      </c>
      <c r="E17" s="270" t="s">
        <v>789</v>
      </c>
      <c r="F17" s="270" t="s">
        <v>789</v>
      </c>
      <c r="G17" s="270" t="s">
        <v>789</v>
      </c>
      <c r="H17" s="270" t="s">
        <v>789</v>
      </c>
      <c r="I17" s="270" t="s">
        <v>789</v>
      </c>
      <c r="J17" s="270" t="s">
        <v>789</v>
      </c>
      <c r="K17" s="270" t="s">
        <v>789</v>
      </c>
      <c r="L17" s="270" t="s">
        <v>789</v>
      </c>
      <c r="M17" s="270" t="s">
        <v>789</v>
      </c>
      <c r="N17" s="270" t="s">
        <v>789</v>
      </c>
      <c r="O17" s="270" t="s">
        <v>789</v>
      </c>
      <c r="P17" s="270" t="s">
        <v>789</v>
      </c>
      <c r="Q17" s="270" t="s">
        <v>789</v>
      </c>
      <c r="R17" s="270" t="s">
        <v>789</v>
      </c>
      <c r="S17" s="270" t="s">
        <v>789</v>
      </c>
      <c r="T17" s="270" t="s">
        <v>789</v>
      </c>
      <c r="U17" s="270" t="s">
        <v>789</v>
      </c>
      <c r="V17" s="270" t="s">
        <v>789</v>
      </c>
      <c r="W17" s="270" t="s">
        <v>789</v>
      </c>
      <c r="X17" s="270" t="s">
        <v>789</v>
      </c>
      <c r="Y17" s="270" t="s">
        <v>789</v>
      </c>
      <c r="Z17" s="270" t="s">
        <v>789</v>
      </c>
      <c r="AA17" s="270" t="s">
        <v>789</v>
      </c>
      <c r="AB17" s="270" t="s">
        <v>789</v>
      </c>
      <c r="AC17" s="270" t="s">
        <v>789</v>
      </c>
      <c r="AD17" s="270" t="s">
        <v>789</v>
      </c>
      <c r="AE17" s="270" t="s">
        <v>789</v>
      </c>
      <c r="AF17" s="270" t="s">
        <v>789</v>
      </c>
      <c r="AG17" s="270" t="s">
        <v>789</v>
      </c>
      <c r="AH17" s="270" t="s">
        <v>789</v>
      </c>
      <c r="AI17" s="270" t="s">
        <v>789</v>
      </c>
      <c r="AJ17" s="270" t="s">
        <v>789</v>
      </c>
      <c r="AK17" s="270" t="s">
        <v>789</v>
      </c>
      <c r="AL17" s="270" t="s">
        <v>789</v>
      </c>
      <c r="AM17" s="270" t="s">
        <v>789</v>
      </c>
      <c r="AN17" s="270" t="s">
        <v>3075</v>
      </c>
      <c r="AO17" s="270" t="s">
        <v>3075</v>
      </c>
      <c r="AP17" s="270" t="s">
        <v>3075</v>
      </c>
      <c r="AQ17" s="270" t="s">
        <v>3075</v>
      </c>
      <c r="AR17" s="270" t="s">
        <v>3075</v>
      </c>
      <c r="AS17" s="270" t="s">
        <v>3075</v>
      </c>
      <c r="AT17" s="270" t="s">
        <v>3075</v>
      </c>
      <c r="AU17" s="270" t="s">
        <v>3075</v>
      </c>
      <c r="AV17" s="270" t="s">
        <v>3075</v>
      </c>
      <c r="AW17" s="277" t="s">
        <v>3075</v>
      </c>
      <c r="AX17" s="270" t="s">
        <v>3075</v>
      </c>
      <c r="AY17" s="270" t="s">
        <v>3075</v>
      </c>
      <c r="AZ17" s="270" t="s">
        <v>3075</v>
      </c>
      <c r="BA17" s="270" t="s">
        <v>3075</v>
      </c>
      <c r="BB17" s="270" t="s">
        <v>3075</v>
      </c>
      <c r="BC17" s="270" t="s">
        <v>3075</v>
      </c>
      <c r="BD17" s="270" t="s">
        <v>521</v>
      </c>
      <c r="BE17" s="270" t="str">
        <f>VLOOKUP(A17,[1]القائمة!A$1:F$4442,6,0)</f>
        <v>مستنفذ فصل اول 2023-2024</v>
      </c>
      <c r="BF17">
        <f>VLOOKUP(A17,[1]القائمة!A$1:F$4442,1,0)</f>
        <v>510397</v>
      </c>
      <c r="BG17" t="str">
        <f>VLOOKUP(A17,[1]القائمة!A$1:F$4442,5,0)</f>
        <v>الثالثة</v>
      </c>
    </row>
    <row r="18" spans="1:83" ht="14.4" x14ac:dyDescent="0.3">
      <c r="A18" s="271">
        <v>510452</v>
      </c>
      <c r="B18" s="272" t="s">
        <v>521</v>
      </c>
      <c r="C18" s="270" t="s">
        <v>789</v>
      </c>
      <c r="D18" s="270" t="s">
        <v>789</v>
      </c>
      <c r="E18" s="270" t="s">
        <v>789</v>
      </c>
      <c r="F18" s="270" t="s">
        <v>789</v>
      </c>
      <c r="G18" s="270" t="s">
        <v>789</v>
      </c>
      <c r="H18" s="270" t="s">
        <v>789</v>
      </c>
      <c r="I18" s="270" t="s">
        <v>789</v>
      </c>
      <c r="J18" s="270" t="s">
        <v>789</v>
      </c>
      <c r="K18" s="270" t="s">
        <v>789</v>
      </c>
      <c r="L18" s="270" t="s">
        <v>789</v>
      </c>
      <c r="M18" s="270" t="s">
        <v>789</v>
      </c>
      <c r="N18" s="270" t="s">
        <v>789</v>
      </c>
      <c r="O18" s="270" t="s">
        <v>789</v>
      </c>
      <c r="P18" s="270" t="s">
        <v>789</v>
      </c>
      <c r="Q18" s="270" t="s">
        <v>789</v>
      </c>
      <c r="R18" s="270" t="s">
        <v>789</v>
      </c>
      <c r="S18" s="270" t="s">
        <v>789</v>
      </c>
      <c r="T18" s="270" t="s">
        <v>789</v>
      </c>
      <c r="U18" s="270" t="s">
        <v>789</v>
      </c>
      <c r="V18" s="270" t="s">
        <v>789</v>
      </c>
      <c r="W18" s="270" t="s">
        <v>789</v>
      </c>
      <c r="X18" s="270" t="s">
        <v>789</v>
      </c>
      <c r="Y18" s="270" t="s">
        <v>789</v>
      </c>
      <c r="Z18" s="270" t="s">
        <v>789</v>
      </c>
      <c r="AA18" s="270" t="s">
        <v>789</v>
      </c>
      <c r="AB18" s="270" t="s">
        <v>789</v>
      </c>
      <c r="AC18" s="270" t="s">
        <v>789</v>
      </c>
      <c r="AD18" s="270" t="s">
        <v>789</v>
      </c>
      <c r="AE18" s="270" t="s">
        <v>789</v>
      </c>
      <c r="AF18" s="270" t="s">
        <v>789</v>
      </c>
      <c r="AG18" s="270" t="s">
        <v>789</v>
      </c>
      <c r="AH18" s="270" t="s">
        <v>789</v>
      </c>
      <c r="AI18" s="270" t="s">
        <v>789</v>
      </c>
      <c r="AJ18" s="270" t="s">
        <v>789</v>
      </c>
      <c r="AK18" s="270" t="s">
        <v>789</v>
      </c>
      <c r="AL18" s="270" t="s">
        <v>789</v>
      </c>
      <c r="AM18" s="270" t="s">
        <v>789</v>
      </c>
      <c r="AN18" s="250"/>
      <c r="AO18" s="250"/>
      <c r="AP18" s="250"/>
      <c r="AQ18" s="250"/>
      <c r="AR18" s="250"/>
      <c r="AS18" s="250"/>
      <c r="AT18" s="250"/>
      <c r="AU18" s="250"/>
      <c r="AV18" s="250"/>
      <c r="AW18" s="276"/>
      <c r="AX18" s="250"/>
      <c r="AY18" s="250"/>
      <c r="AZ18" s="250"/>
      <c r="BA18" s="250"/>
      <c r="BB18" s="250"/>
      <c r="BC18" s="250"/>
      <c r="BD18" s="250"/>
      <c r="BE18" s="270" t="str">
        <f>VLOOKUP(A18,[1]القائمة!A$1:F$4442,6,0)</f>
        <v/>
      </c>
      <c r="BF18">
        <f>VLOOKUP(A18,[1]القائمة!A$1:F$4442,1,0)</f>
        <v>510452</v>
      </c>
      <c r="BG18" t="str">
        <f>VLOOKUP(A18,[1]القائمة!A$1:F$4442,5,0)</f>
        <v>الثالثة</v>
      </c>
    </row>
    <row r="19" spans="1:83" ht="14.4" x14ac:dyDescent="0.3">
      <c r="A19" s="271">
        <v>510786</v>
      </c>
      <c r="B19" s="272" t="s">
        <v>521</v>
      </c>
      <c r="C19" s="270" t="s">
        <v>789</v>
      </c>
      <c r="D19" s="270" t="s">
        <v>789</v>
      </c>
      <c r="E19" s="270" t="s">
        <v>789</v>
      </c>
      <c r="F19" s="270" t="s">
        <v>789</v>
      </c>
      <c r="G19" s="270" t="s">
        <v>789</v>
      </c>
      <c r="H19" s="270" t="s">
        <v>789</v>
      </c>
      <c r="I19" s="270" t="s">
        <v>789</v>
      </c>
      <c r="J19" s="270" t="s">
        <v>789</v>
      </c>
      <c r="K19" s="270" t="s">
        <v>789</v>
      </c>
      <c r="L19" s="270" t="s">
        <v>789</v>
      </c>
      <c r="M19" s="270" t="s">
        <v>789</v>
      </c>
      <c r="N19" s="270" t="s">
        <v>789</v>
      </c>
      <c r="O19" s="270" t="s">
        <v>789</v>
      </c>
      <c r="P19" s="270" t="s">
        <v>789</v>
      </c>
      <c r="Q19" s="270" t="s">
        <v>789</v>
      </c>
      <c r="R19" s="270" t="s">
        <v>789</v>
      </c>
      <c r="S19" s="270" t="s">
        <v>789</v>
      </c>
      <c r="T19" s="270" t="s">
        <v>789</v>
      </c>
      <c r="U19" s="270" t="s">
        <v>789</v>
      </c>
      <c r="V19" s="270" t="s">
        <v>789</v>
      </c>
      <c r="W19" s="270" t="s">
        <v>789</v>
      </c>
      <c r="X19" s="270" t="s">
        <v>789</v>
      </c>
      <c r="Y19" s="270" t="s">
        <v>789</v>
      </c>
      <c r="Z19" s="270" t="s">
        <v>789</v>
      </c>
      <c r="AA19" s="270" t="s">
        <v>789</v>
      </c>
      <c r="AB19" s="270" t="s">
        <v>789</v>
      </c>
      <c r="AC19" s="270" t="s">
        <v>789</v>
      </c>
      <c r="AD19" s="270" t="s">
        <v>789</v>
      </c>
      <c r="AE19" s="270" t="s">
        <v>789</v>
      </c>
      <c r="AF19" s="270" t="s">
        <v>789</v>
      </c>
      <c r="AG19" s="270" t="s">
        <v>789</v>
      </c>
      <c r="AH19" s="270" t="s">
        <v>789</v>
      </c>
      <c r="AI19" s="270" t="s">
        <v>789</v>
      </c>
      <c r="AJ19" s="270" t="s">
        <v>789</v>
      </c>
      <c r="AK19" s="270" t="s">
        <v>789</v>
      </c>
      <c r="AL19" s="270" t="s">
        <v>789</v>
      </c>
      <c r="AM19" s="270" t="s">
        <v>789</v>
      </c>
      <c r="AN19" s="250"/>
      <c r="AO19" s="250"/>
      <c r="AP19" s="250"/>
      <c r="AQ19" s="250"/>
      <c r="AR19" s="250"/>
      <c r="AS19" s="250"/>
      <c r="AT19" s="250"/>
      <c r="AU19" s="250"/>
      <c r="AV19" s="250"/>
      <c r="AW19" s="276"/>
      <c r="AX19" s="250"/>
      <c r="AY19" s="250"/>
      <c r="AZ19" s="250"/>
      <c r="BA19" s="250"/>
      <c r="BB19" s="250"/>
      <c r="BC19" s="250"/>
      <c r="BD19" s="250"/>
      <c r="BE19" s="270" t="str">
        <f>VLOOKUP(A19,[1]القائمة!A$1:F$4442,6,0)</f>
        <v/>
      </c>
      <c r="BF19">
        <f>VLOOKUP(A19,[1]القائمة!A$1:F$4442,1,0)</f>
        <v>510786</v>
      </c>
      <c r="BG19" t="str">
        <f>VLOOKUP(A19,[1]القائمة!A$1:F$4442,5,0)</f>
        <v>الثالثة</v>
      </c>
      <c r="BH19" s="249"/>
      <c r="BI19" s="249"/>
      <c r="BJ19" s="249"/>
      <c r="BK19" s="249"/>
      <c r="BL19" s="249"/>
      <c r="BM19" s="249"/>
      <c r="BN19" s="249"/>
      <c r="BO19" s="249"/>
      <c r="BP19" s="249" t="s">
        <v>3075</v>
      </c>
      <c r="BQ19" s="249" t="s">
        <v>3075</v>
      </c>
      <c r="BR19" s="249" t="s">
        <v>3075</v>
      </c>
      <c r="BS19" s="249" t="s">
        <v>3075</v>
      </c>
      <c r="BT19" s="249" t="s">
        <v>3075</v>
      </c>
      <c r="BU19" s="249" t="s">
        <v>3075</v>
      </c>
      <c r="BV19" s="248"/>
      <c r="BW19" s="249"/>
      <c r="BX19" s="249"/>
      <c r="BY19" s="249"/>
      <c r="BZ19" s="249"/>
      <c r="CA19" s="242"/>
      <c r="CB19" s="242"/>
      <c r="CC19" s="242"/>
      <c r="CD19" s="242"/>
      <c r="CE19" s="249"/>
    </row>
    <row r="20" spans="1:83" ht="14.4" x14ac:dyDescent="0.3">
      <c r="A20" s="269">
        <v>510829</v>
      </c>
      <c r="B20" s="270" t="s">
        <v>521</v>
      </c>
      <c r="C20" s="270" t="s">
        <v>788</v>
      </c>
      <c r="D20" s="270" t="s">
        <v>788</v>
      </c>
      <c r="E20" s="270" t="s">
        <v>788</v>
      </c>
      <c r="F20" s="270" t="s">
        <v>788</v>
      </c>
      <c r="G20" s="270" t="s">
        <v>788</v>
      </c>
      <c r="H20" s="270" t="s">
        <v>788</v>
      </c>
      <c r="I20" s="270" t="s">
        <v>788</v>
      </c>
      <c r="J20" s="270" t="s">
        <v>788</v>
      </c>
      <c r="K20" s="270" t="s">
        <v>788</v>
      </c>
      <c r="L20" s="270" t="s">
        <v>788</v>
      </c>
      <c r="M20" s="270" t="s">
        <v>788</v>
      </c>
      <c r="N20" s="270" t="s">
        <v>788</v>
      </c>
      <c r="O20" s="270" t="s">
        <v>788</v>
      </c>
      <c r="P20" s="270" t="s">
        <v>788</v>
      </c>
      <c r="Q20" s="270" t="s">
        <v>788</v>
      </c>
      <c r="R20" s="270" t="s">
        <v>788</v>
      </c>
      <c r="S20" s="270" t="s">
        <v>788</v>
      </c>
      <c r="T20" s="270" t="s">
        <v>788</v>
      </c>
      <c r="U20" s="270" t="s">
        <v>788</v>
      </c>
      <c r="V20" s="270" t="s">
        <v>788</v>
      </c>
      <c r="W20" s="270" t="s">
        <v>788</v>
      </c>
      <c r="X20" s="270" t="s">
        <v>788</v>
      </c>
      <c r="Y20" s="270" t="s">
        <v>788</v>
      </c>
      <c r="Z20" s="270" t="s">
        <v>788</v>
      </c>
      <c r="AA20" s="270" t="s">
        <v>788</v>
      </c>
      <c r="AB20" s="270" t="s">
        <v>788</v>
      </c>
      <c r="AC20" s="270" t="s">
        <v>788</v>
      </c>
      <c r="AD20" s="270" t="s">
        <v>788</v>
      </c>
      <c r="AE20" s="270" t="s">
        <v>788</v>
      </c>
      <c r="AF20" s="270" t="s">
        <v>788</v>
      </c>
      <c r="AG20" s="270" t="s">
        <v>788</v>
      </c>
      <c r="AH20" s="270" t="s">
        <v>788</v>
      </c>
      <c r="AI20" s="270" t="s">
        <v>788</v>
      </c>
      <c r="AJ20" s="270" t="s">
        <v>788</v>
      </c>
      <c r="AK20" s="270" t="s">
        <v>788</v>
      </c>
      <c r="AL20" s="270" t="s">
        <v>788</v>
      </c>
      <c r="AM20" s="270" t="s">
        <v>788</v>
      </c>
      <c r="AN20" s="270" t="s">
        <v>3075</v>
      </c>
      <c r="AO20" s="270" t="s">
        <v>3075</v>
      </c>
      <c r="AP20" s="270" t="s">
        <v>3075</v>
      </c>
      <c r="AQ20" s="270" t="s">
        <v>3075</v>
      </c>
      <c r="AR20" s="270" t="s">
        <v>3075</v>
      </c>
      <c r="AS20" s="270" t="s">
        <v>3075</v>
      </c>
      <c r="AT20" s="270" t="s">
        <v>3075</v>
      </c>
      <c r="AU20" s="270" t="s">
        <v>3075</v>
      </c>
      <c r="AV20" s="270" t="s">
        <v>3075</v>
      </c>
      <c r="AW20" s="277" t="s">
        <v>3075</v>
      </c>
      <c r="AX20" s="270" t="s">
        <v>3075</v>
      </c>
      <c r="AY20" s="270" t="s">
        <v>3075</v>
      </c>
      <c r="AZ20" s="270" t="s">
        <v>3075</v>
      </c>
      <c r="BA20" s="270" t="s">
        <v>3075</v>
      </c>
      <c r="BB20" s="270" t="s">
        <v>3075</v>
      </c>
      <c r="BC20" s="270" t="s">
        <v>3075</v>
      </c>
      <c r="BD20" s="270" t="s">
        <v>521</v>
      </c>
      <c r="BE20" s="270" t="str">
        <f>VLOOKUP(A20,[1]القائمة!A$1:F$4442,6,0)</f>
        <v/>
      </c>
      <c r="BF20">
        <f>VLOOKUP(A20,[1]القائمة!A$1:F$4442,1,0)</f>
        <v>510829</v>
      </c>
      <c r="BG20" t="str">
        <f>VLOOKUP(A20,[1]القائمة!A$1:F$4442,5,0)</f>
        <v>الثالثة</v>
      </c>
      <c r="BH20" s="249"/>
      <c r="BI20" s="249"/>
      <c r="BJ20" s="249"/>
      <c r="BK20" s="249"/>
      <c r="BL20" s="249"/>
      <c r="BM20" s="249"/>
      <c r="BN20" s="249"/>
      <c r="BO20" s="249"/>
      <c r="BP20" s="249" t="s">
        <v>3075</v>
      </c>
      <c r="BQ20" s="249" t="s">
        <v>3075</v>
      </c>
      <c r="BR20" s="249" t="s">
        <v>3075</v>
      </c>
      <c r="BS20" s="249" t="s">
        <v>3075</v>
      </c>
      <c r="BT20" s="249" t="s">
        <v>3075</v>
      </c>
      <c r="BU20" s="249" t="s">
        <v>3075</v>
      </c>
      <c r="BV20" s="248"/>
      <c r="BW20" s="249"/>
      <c r="BX20" s="249"/>
      <c r="BY20" s="249"/>
      <c r="BZ20" s="249"/>
      <c r="CA20" s="242"/>
      <c r="CB20" s="242"/>
      <c r="CC20" s="242"/>
      <c r="CD20" s="242"/>
      <c r="CE20" s="249"/>
    </row>
    <row r="21" spans="1:83" ht="14.4" x14ac:dyDescent="0.3">
      <c r="A21" s="269">
        <v>510912</v>
      </c>
      <c r="B21" s="270" t="s">
        <v>521</v>
      </c>
      <c r="C21" s="270" t="s">
        <v>789</v>
      </c>
      <c r="D21" s="270" t="s">
        <v>789</v>
      </c>
      <c r="E21" s="270" t="s">
        <v>789</v>
      </c>
      <c r="F21" s="270" t="s">
        <v>789</v>
      </c>
      <c r="G21" s="270" t="s">
        <v>789</v>
      </c>
      <c r="H21" s="270" t="s">
        <v>789</v>
      </c>
      <c r="I21" s="270" t="s">
        <v>789</v>
      </c>
      <c r="J21" s="270" t="s">
        <v>789</v>
      </c>
      <c r="K21" s="270" t="s">
        <v>789</v>
      </c>
      <c r="L21" s="270" t="s">
        <v>789</v>
      </c>
      <c r="M21" s="270" t="s">
        <v>789</v>
      </c>
      <c r="N21" s="270" t="s">
        <v>789</v>
      </c>
      <c r="O21" s="270" t="s">
        <v>789</v>
      </c>
      <c r="P21" s="270" t="s">
        <v>789</v>
      </c>
      <c r="Q21" s="270" t="s">
        <v>789</v>
      </c>
      <c r="R21" s="270" t="s">
        <v>789</v>
      </c>
      <c r="S21" s="270" t="s">
        <v>789</v>
      </c>
      <c r="T21" s="270" t="s">
        <v>789</v>
      </c>
      <c r="U21" s="270" t="s">
        <v>789</v>
      </c>
      <c r="V21" s="270" t="s">
        <v>789</v>
      </c>
      <c r="W21" s="270" t="s">
        <v>789</v>
      </c>
      <c r="X21" s="270" t="s">
        <v>789</v>
      </c>
      <c r="Y21" s="270" t="s">
        <v>789</v>
      </c>
      <c r="Z21" s="270" t="s">
        <v>789</v>
      </c>
      <c r="AA21" s="270" t="s">
        <v>789</v>
      </c>
      <c r="AB21" s="270" t="s">
        <v>789</v>
      </c>
      <c r="AC21" s="270" t="s">
        <v>789</v>
      </c>
      <c r="AD21" s="270" t="s">
        <v>789</v>
      </c>
      <c r="AE21" s="270" t="s">
        <v>789</v>
      </c>
      <c r="AF21" s="270" t="s">
        <v>789</v>
      </c>
      <c r="AG21" s="270" t="s">
        <v>789</v>
      </c>
      <c r="AH21" s="270" t="s">
        <v>789</v>
      </c>
      <c r="AI21" s="270" t="s">
        <v>789</v>
      </c>
      <c r="AJ21" s="270" t="s">
        <v>789</v>
      </c>
      <c r="AK21" s="270" t="s">
        <v>789</v>
      </c>
      <c r="AL21" s="270" t="s">
        <v>789</v>
      </c>
      <c r="AM21" s="270" t="s">
        <v>789</v>
      </c>
      <c r="AN21" s="270" t="s">
        <v>3075</v>
      </c>
      <c r="AO21" s="270" t="s">
        <v>3075</v>
      </c>
      <c r="AP21" s="270" t="s">
        <v>3075</v>
      </c>
      <c r="AQ21" s="270" t="s">
        <v>3075</v>
      </c>
      <c r="AR21" s="270" t="s">
        <v>3075</v>
      </c>
      <c r="AS21" s="270" t="s">
        <v>3075</v>
      </c>
      <c r="AT21" s="270" t="s">
        <v>3075</v>
      </c>
      <c r="AU21" s="270" t="s">
        <v>3075</v>
      </c>
      <c r="AV21" s="270" t="s">
        <v>3075</v>
      </c>
      <c r="AW21" s="277" t="s">
        <v>3075</v>
      </c>
      <c r="AX21" s="270" t="s">
        <v>3075</v>
      </c>
      <c r="AY21" s="270" t="s">
        <v>3075</v>
      </c>
      <c r="AZ21" s="270" t="s">
        <v>3075</v>
      </c>
      <c r="BA21" s="270" t="s">
        <v>3075</v>
      </c>
      <c r="BB21" s="270" t="s">
        <v>3075</v>
      </c>
      <c r="BC21" s="270" t="s">
        <v>3075</v>
      </c>
      <c r="BD21" s="270" t="s">
        <v>521</v>
      </c>
      <c r="BE21" s="270" t="str">
        <f>VLOOKUP(A21,[1]القائمة!A$1:F$4442,6,0)</f>
        <v/>
      </c>
      <c r="BF21">
        <f>VLOOKUP(A21,[1]القائمة!A$1:F$4442,1,0)</f>
        <v>510912</v>
      </c>
      <c r="BG21" t="str">
        <f>VLOOKUP(A21,[1]القائمة!A$1:F$4442,5,0)</f>
        <v>الثالثة</v>
      </c>
    </row>
    <row r="22" spans="1:83" ht="14.4" x14ac:dyDescent="0.3">
      <c r="A22" s="271">
        <v>511215</v>
      </c>
      <c r="B22" s="272" t="s">
        <v>522</v>
      </c>
      <c r="C22" s="270" t="s">
        <v>789</v>
      </c>
      <c r="D22" s="270" t="s">
        <v>789</v>
      </c>
      <c r="E22" s="270" t="s">
        <v>789</v>
      </c>
      <c r="F22" s="270" t="s">
        <v>789</v>
      </c>
      <c r="G22" s="270" t="s">
        <v>789</v>
      </c>
      <c r="H22" s="270" t="s">
        <v>789</v>
      </c>
      <c r="I22" s="270" t="s">
        <v>789</v>
      </c>
      <c r="J22" s="270" t="s">
        <v>789</v>
      </c>
      <c r="K22" s="270" t="s">
        <v>789</v>
      </c>
      <c r="L22" s="270" t="s">
        <v>789</v>
      </c>
      <c r="M22" s="270" t="s">
        <v>789</v>
      </c>
      <c r="N22" s="270" t="s">
        <v>789</v>
      </c>
      <c r="O22" s="270" t="s">
        <v>789</v>
      </c>
      <c r="P22" s="270" t="s">
        <v>789</v>
      </c>
      <c r="Q22" s="270" t="s">
        <v>789</v>
      </c>
      <c r="R22" s="270" t="s">
        <v>789</v>
      </c>
      <c r="S22" s="270" t="s">
        <v>789</v>
      </c>
      <c r="T22" s="270" t="s">
        <v>789</v>
      </c>
      <c r="U22" s="270" t="s">
        <v>789</v>
      </c>
      <c r="V22" s="270" t="s">
        <v>789</v>
      </c>
      <c r="W22" s="270" t="s">
        <v>789</v>
      </c>
      <c r="X22" s="270" t="s">
        <v>789</v>
      </c>
      <c r="Y22" s="270" t="s">
        <v>789</v>
      </c>
      <c r="Z22" s="270" t="s">
        <v>789</v>
      </c>
      <c r="AA22" s="270" t="s">
        <v>789</v>
      </c>
      <c r="AB22" s="270" t="s">
        <v>789</v>
      </c>
      <c r="AC22" s="270" t="s">
        <v>789</v>
      </c>
      <c r="AD22" s="270" t="s">
        <v>789</v>
      </c>
      <c r="AE22" s="270" t="s">
        <v>789</v>
      </c>
      <c r="AF22" s="270" t="s">
        <v>789</v>
      </c>
      <c r="AG22" s="270" t="s">
        <v>789</v>
      </c>
      <c r="AH22" s="250"/>
      <c r="AI22" s="250"/>
      <c r="AJ22" s="250"/>
      <c r="AK22" s="250"/>
      <c r="AL22" s="250"/>
      <c r="AM22" s="250"/>
      <c r="AN22" s="250"/>
      <c r="AO22" s="250"/>
      <c r="AP22" s="250"/>
      <c r="AQ22" s="250"/>
      <c r="AR22" s="250"/>
      <c r="AS22" s="250"/>
      <c r="AT22" s="250"/>
      <c r="AU22" s="250"/>
      <c r="AV22" s="250"/>
      <c r="AW22" s="276"/>
      <c r="AX22" s="250"/>
      <c r="AY22" s="250"/>
      <c r="AZ22" s="250"/>
      <c r="BA22" s="250"/>
      <c r="BB22" s="250"/>
      <c r="BC22" s="250"/>
      <c r="BD22" s="250"/>
      <c r="BE22" s="270" t="str">
        <f>VLOOKUP(A22,[1]القائمة!A$1:F$4442,6,0)</f>
        <v/>
      </c>
      <c r="BF22">
        <f>VLOOKUP(A22,[1]القائمة!A$1:F$4442,1,0)</f>
        <v>511215</v>
      </c>
      <c r="BG22" t="str">
        <f>VLOOKUP(A22,[1]القائمة!A$1:F$4442,5,0)</f>
        <v>الثالثة حديث</v>
      </c>
      <c r="BH22" s="249"/>
      <c r="BI22" s="249"/>
      <c r="BJ22" s="249"/>
      <c r="BK22" s="249"/>
      <c r="BL22" s="249"/>
      <c r="BM22" s="249"/>
      <c r="BN22" s="249"/>
      <c r="BO22" s="249"/>
      <c r="BP22" s="249" t="s">
        <v>3075</v>
      </c>
      <c r="BQ22" s="249" t="s">
        <v>3075</v>
      </c>
      <c r="BR22" s="249" t="s">
        <v>3075</v>
      </c>
      <c r="BS22" s="249" t="s">
        <v>3075</v>
      </c>
      <c r="BT22" s="249" t="s">
        <v>3075</v>
      </c>
      <c r="BU22" s="249" t="s">
        <v>3075</v>
      </c>
      <c r="BV22" s="248"/>
      <c r="BW22" s="249"/>
      <c r="BX22" s="249"/>
      <c r="BY22" s="249"/>
      <c r="BZ22" s="249"/>
      <c r="CA22" s="242"/>
      <c r="CB22" s="242"/>
      <c r="CC22" s="242"/>
      <c r="CD22" s="242"/>
      <c r="CE22" s="249"/>
    </row>
    <row r="23" spans="1:83" ht="14.4" x14ac:dyDescent="0.3">
      <c r="A23" s="271">
        <v>511320</v>
      </c>
      <c r="B23" s="272" t="s">
        <v>521</v>
      </c>
      <c r="C23" s="250"/>
      <c r="D23" s="250"/>
      <c r="E23" s="250"/>
      <c r="F23" s="250"/>
      <c r="G23" s="250"/>
      <c r="H23" s="250"/>
      <c r="I23" s="250"/>
      <c r="J23" s="250"/>
      <c r="K23" s="250"/>
      <c r="L23" s="250"/>
      <c r="M23" s="250"/>
      <c r="N23" s="250"/>
      <c r="O23" s="250"/>
      <c r="P23" s="250"/>
      <c r="Q23" s="250"/>
      <c r="R23" s="250"/>
      <c r="S23" s="250"/>
      <c r="T23" s="250"/>
      <c r="U23" s="250"/>
      <c r="V23" s="250"/>
      <c r="W23" s="250"/>
      <c r="X23" s="250"/>
      <c r="Y23" s="250"/>
      <c r="Z23" s="250"/>
      <c r="AA23" s="250"/>
      <c r="AB23" s="250"/>
      <c r="AC23" s="250"/>
      <c r="AD23" s="250"/>
      <c r="AE23" s="250"/>
      <c r="AF23" s="250"/>
      <c r="AG23" s="250"/>
      <c r="AH23" s="250"/>
      <c r="AI23" s="250"/>
      <c r="AJ23" s="250"/>
      <c r="AK23" s="250"/>
      <c r="AL23" s="250"/>
      <c r="AM23" s="250"/>
      <c r="AN23" s="250"/>
      <c r="AO23" s="250"/>
      <c r="AP23" s="250"/>
      <c r="AQ23" s="250"/>
      <c r="AR23" s="250"/>
      <c r="AS23" s="250"/>
      <c r="AT23" s="250"/>
      <c r="AU23" s="250"/>
      <c r="AV23" s="250"/>
      <c r="AW23" s="276"/>
      <c r="AX23" s="250"/>
      <c r="AY23" s="250"/>
      <c r="AZ23" s="250"/>
      <c r="BA23" s="250"/>
      <c r="BB23" s="250"/>
      <c r="BC23" s="250"/>
      <c r="BD23" s="250"/>
      <c r="BE23" s="270" t="str">
        <f>VLOOKUP(A23,[1]القائمة!A$1:F$4442,6,0)</f>
        <v/>
      </c>
      <c r="BF23">
        <f>VLOOKUP(A23,[1]القائمة!A$1:F$4442,1,0)</f>
        <v>511320</v>
      </c>
      <c r="BG23" t="str">
        <f>VLOOKUP(A23,[1]القائمة!A$1:F$4442,5,0)</f>
        <v>الثالثة</v>
      </c>
    </row>
    <row r="24" spans="1:83" ht="14.4" x14ac:dyDescent="0.3">
      <c r="A24" s="269">
        <v>511364</v>
      </c>
      <c r="B24" s="270" t="s">
        <v>521</v>
      </c>
      <c r="C24" s="270" t="s">
        <v>789</v>
      </c>
      <c r="D24" s="270" t="s">
        <v>789</v>
      </c>
      <c r="E24" s="270" t="s">
        <v>789</v>
      </c>
      <c r="F24" s="270" t="s">
        <v>789</v>
      </c>
      <c r="G24" s="270" t="s">
        <v>789</v>
      </c>
      <c r="H24" s="270" t="s">
        <v>789</v>
      </c>
      <c r="I24" s="270" t="s">
        <v>789</v>
      </c>
      <c r="J24" s="270" t="s">
        <v>789</v>
      </c>
      <c r="K24" s="270" t="s">
        <v>789</v>
      </c>
      <c r="L24" s="270" t="s">
        <v>789</v>
      </c>
      <c r="M24" s="270" t="s">
        <v>789</v>
      </c>
      <c r="N24" s="270" t="s">
        <v>789</v>
      </c>
      <c r="O24" s="270" t="s">
        <v>789</v>
      </c>
      <c r="P24" s="270" t="s">
        <v>789</v>
      </c>
      <c r="Q24" s="270" t="s">
        <v>789</v>
      </c>
      <c r="R24" s="270" t="s">
        <v>789</v>
      </c>
      <c r="S24" s="270" t="s">
        <v>789</v>
      </c>
      <c r="T24" s="270" t="s">
        <v>789</v>
      </c>
      <c r="U24" s="270" t="s">
        <v>789</v>
      </c>
      <c r="V24" s="270" t="s">
        <v>789</v>
      </c>
      <c r="W24" s="270" t="s">
        <v>789</v>
      </c>
      <c r="X24" s="270" t="s">
        <v>789</v>
      </c>
      <c r="Y24" s="270" t="s">
        <v>789</v>
      </c>
      <c r="Z24" s="270" t="s">
        <v>789</v>
      </c>
      <c r="AA24" s="270" t="s">
        <v>789</v>
      </c>
      <c r="AB24" s="270" t="s">
        <v>789</v>
      </c>
      <c r="AC24" s="270" t="s">
        <v>789</v>
      </c>
      <c r="AD24" s="270" t="s">
        <v>789</v>
      </c>
      <c r="AE24" s="270" t="s">
        <v>789</v>
      </c>
      <c r="AF24" s="270" t="s">
        <v>789</v>
      </c>
      <c r="AG24" s="270" t="s">
        <v>789</v>
      </c>
      <c r="AH24" s="270" t="s">
        <v>789</v>
      </c>
      <c r="AI24" s="270" t="s">
        <v>789</v>
      </c>
      <c r="AJ24" s="270" t="s">
        <v>789</v>
      </c>
      <c r="AK24" s="270" t="s">
        <v>789</v>
      </c>
      <c r="AL24" s="270" t="s">
        <v>789</v>
      </c>
      <c r="AM24" s="270" t="s">
        <v>789</v>
      </c>
      <c r="AN24" s="270" t="s">
        <v>3075</v>
      </c>
      <c r="AO24" s="270" t="s">
        <v>3075</v>
      </c>
      <c r="AP24" s="270" t="s">
        <v>3075</v>
      </c>
      <c r="AQ24" s="270" t="s">
        <v>3075</v>
      </c>
      <c r="AR24" s="270" t="s">
        <v>3075</v>
      </c>
      <c r="AS24" s="270" t="s">
        <v>3075</v>
      </c>
      <c r="AT24" s="270" t="s">
        <v>3075</v>
      </c>
      <c r="AU24" s="270" t="s">
        <v>3075</v>
      </c>
      <c r="AV24" s="270" t="s">
        <v>3075</v>
      </c>
      <c r="AW24" s="277" t="s">
        <v>3075</v>
      </c>
      <c r="AX24" s="270" t="s">
        <v>3075</v>
      </c>
      <c r="AY24" s="270" t="s">
        <v>3075</v>
      </c>
      <c r="AZ24" s="270" t="s">
        <v>3075</v>
      </c>
      <c r="BA24" s="270" t="s">
        <v>3075</v>
      </c>
      <c r="BB24" s="270" t="s">
        <v>3075</v>
      </c>
      <c r="BC24" s="270" t="s">
        <v>3075</v>
      </c>
      <c r="BD24" s="270" t="s">
        <v>521</v>
      </c>
      <c r="BE24" s="270" t="str">
        <f>VLOOKUP(A24,[1]القائمة!A$1:F$4442,6,0)</f>
        <v/>
      </c>
      <c r="BF24">
        <f>VLOOKUP(A24,[1]القائمة!A$1:F$4442,1,0)</f>
        <v>511364</v>
      </c>
      <c r="BG24" t="str">
        <f>VLOOKUP(A24,[1]القائمة!A$1:F$4442,5,0)</f>
        <v>الثالثة</v>
      </c>
    </row>
    <row r="25" spans="1:83" ht="14.4" x14ac:dyDescent="0.3">
      <c r="A25" s="271">
        <v>511569</v>
      </c>
      <c r="B25" s="272" t="s">
        <v>521</v>
      </c>
      <c r="C25" s="270" t="s">
        <v>789</v>
      </c>
      <c r="D25" s="270" t="s">
        <v>789</v>
      </c>
      <c r="E25" s="270" t="s">
        <v>789</v>
      </c>
      <c r="F25" s="270" t="s">
        <v>789</v>
      </c>
      <c r="G25" s="270" t="s">
        <v>789</v>
      </c>
      <c r="H25" s="270" t="s">
        <v>789</v>
      </c>
      <c r="I25" s="270" t="s">
        <v>789</v>
      </c>
      <c r="J25" s="270" t="s">
        <v>789</v>
      </c>
      <c r="K25" s="270" t="s">
        <v>789</v>
      </c>
      <c r="L25" s="270" t="s">
        <v>789</v>
      </c>
      <c r="M25" s="270" t="s">
        <v>789</v>
      </c>
      <c r="N25" s="270" t="s">
        <v>789</v>
      </c>
      <c r="O25" s="270" t="s">
        <v>789</v>
      </c>
      <c r="P25" s="270" t="s">
        <v>789</v>
      </c>
      <c r="Q25" s="270" t="s">
        <v>789</v>
      </c>
      <c r="R25" s="270" t="s">
        <v>789</v>
      </c>
      <c r="S25" s="270" t="s">
        <v>789</v>
      </c>
      <c r="T25" s="270" t="s">
        <v>789</v>
      </c>
      <c r="U25" s="270" t="s">
        <v>789</v>
      </c>
      <c r="V25" s="270" t="s">
        <v>789</v>
      </c>
      <c r="W25" s="270" t="s">
        <v>789</v>
      </c>
      <c r="X25" s="270" t="s">
        <v>789</v>
      </c>
      <c r="Y25" s="270" t="s">
        <v>789</v>
      </c>
      <c r="Z25" s="270" t="s">
        <v>789</v>
      </c>
      <c r="AA25" s="270" t="s">
        <v>789</v>
      </c>
      <c r="AB25" s="270" t="s">
        <v>789</v>
      </c>
      <c r="AC25" s="270" t="s">
        <v>789</v>
      </c>
      <c r="AD25" s="270" t="s">
        <v>789</v>
      </c>
      <c r="AE25" s="270" t="s">
        <v>789</v>
      </c>
      <c r="AF25" s="270" t="s">
        <v>789</v>
      </c>
      <c r="AG25" s="270" t="s">
        <v>789</v>
      </c>
      <c r="AH25" s="270" t="s">
        <v>789</v>
      </c>
      <c r="AI25" s="270" t="s">
        <v>789</v>
      </c>
      <c r="AJ25" s="270" t="s">
        <v>789</v>
      </c>
      <c r="AK25" s="270" t="s">
        <v>789</v>
      </c>
      <c r="AL25" s="270" t="s">
        <v>789</v>
      </c>
      <c r="AM25" s="270" t="s">
        <v>789</v>
      </c>
      <c r="AN25" s="250"/>
      <c r="AO25" s="250"/>
      <c r="AP25" s="250"/>
      <c r="AQ25" s="250"/>
      <c r="AR25" s="250"/>
      <c r="AS25" s="250"/>
      <c r="AT25" s="250"/>
      <c r="AU25" s="250"/>
      <c r="AV25" s="250"/>
      <c r="AW25" s="276"/>
      <c r="AX25" s="250"/>
      <c r="AY25" s="250"/>
      <c r="AZ25" s="250"/>
      <c r="BA25" s="250"/>
      <c r="BB25" s="250"/>
      <c r="BC25" s="250"/>
      <c r="BD25" s="250"/>
      <c r="BE25" s="270" t="str">
        <f>VLOOKUP(A25,[1]القائمة!A$1:F$4442,6,0)</f>
        <v/>
      </c>
      <c r="BF25">
        <f>VLOOKUP(A25,[1]القائمة!A$1:F$4442,1,0)</f>
        <v>511569</v>
      </c>
      <c r="BG25" t="str">
        <f>VLOOKUP(A25,[1]القائمة!A$1:F$4442,5,0)</f>
        <v>الثالثة</v>
      </c>
      <c r="BH25" s="249"/>
      <c r="BI25" s="249"/>
      <c r="BJ25" s="249"/>
      <c r="BK25" s="249"/>
      <c r="BL25" s="249"/>
      <c r="BM25" s="249"/>
      <c r="BN25" s="249"/>
      <c r="BO25" s="249"/>
      <c r="BP25" s="249" t="s">
        <v>3075</v>
      </c>
      <c r="BQ25" s="249" t="s">
        <v>3075</v>
      </c>
      <c r="BR25" s="249" t="s">
        <v>3075</v>
      </c>
      <c r="BS25" s="249" t="s">
        <v>3075</v>
      </c>
      <c r="BT25" s="249" t="s">
        <v>3075</v>
      </c>
      <c r="BU25" s="249" t="s">
        <v>3075</v>
      </c>
      <c r="BV25" s="248"/>
      <c r="BW25" s="249"/>
      <c r="BX25" s="249"/>
      <c r="BY25" s="249"/>
      <c r="BZ25" s="249"/>
      <c r="CA25" s="242"/>
      <c r="CB25" s="242"/>
      <c r="CC25" s="242"/>
      <c r="CD25" s="242"/>
      <c r="CE25" s="249"/>
    </row>
    <row r="26" spans="1:83" ht="14.4" x14ac:dyDescent="0.3">
      <c r="A26" s="269">
        <v>511983</v>
      </c>
      <c r="B26" s="270" t="s">
        <v>521</v>
      </c>
      <c r="C26" s="270" t="s">
        <v>788</v>
      </c>
      <c r="D26" s="270" t="s">
        <v>788</v>
      </c>
      <c r="E26" s="270" t="s">
        <v>788</v>
      </c>
      <c r="F26" s="270" t="s">
        <v>788</v>
      </c>
      <c r="G26" s="270" t="s">
        <v>788</v>
      </c>
      <c r="H26" s="270" t="s">
        <v>788</v>
      </c>
      <c r="I26" s="270" t="s">
        <v>788</v>
      </c>
      <c r="J26" s="270" t="s">
        <v>788</v>
      </c>
      <c r="K26" s="270" t="s">
        <v>788</v>
      </c>
      <c r="L26" s="270" t="s">
        <v>788</v>
      </c>
      <c r="M26" s="270" t="s">
        <v>788</v>
      </c>
      <c r="N26" s="270" t="s">
        <v>788</v>
      </c>
      <c r="O26" s="270" t="s">
        <v>788</v>
      </c>
      <c r="P26" s="270" t="s">
        <v>788</v>
      </c>
      <c r="Q26" s="270" t="s">
        <v>788</v>
      </c>
      <c r="R26" s="270" t="s">
        <v>788</v>
      </c>
      <c r="S26" s="270" t="s">
        <v>788</v>
      </c>
      <c r="T26" s="270" t="s">
        <v>788</v>
      </c>
      <c r="U26" s="270" t="s">
        <v>788</v>
      </c>
      <c r="V26" s="270" t="s">
        <v>788</v>
      </c>
      <c r="W26" s="270" t="s">
        <v>788</v>
      </c>
      <c r="X26" s="270" t="s">
        <v>788</v>
      </c>
      <c r="Y26" s="270" t="s">
        <v>788</v>
      </c>
      <c r="Z26" s="270" t="s">
        <v>788</v>
      </c>
      <c r="AA26" s="270" t="s">
        <v>788</v>
      </c>
      <c r="AB26" s="270" t="s">
        <v>788</v>
      </c>
      <c r="AC26" s="270" t="s">
        <v>788</v>
      </c>
      <c r="AD26" s="270" t="s">
        <v>788</v>
      </c>
      <c r="AE26" s="270" t="s">
        <v>788</v>
      </c>
      <c r="AF26" s="270" t="s">
        <v>788</v>
      </c>
      <c r="AG26" s="270" t="s">
        <v>788</v>
      </c>
      <c r="AH26" s="270" t="s">
        <v>788</v>
      </c>
      <c r="AI26" s="270" t="s">
        <v>788</v>
      </c>
      <c r="AJ26" s="270" t="s">
        <v>788</v>
      </c>
      <c r="AK26" s="270" t="s">
        <v>788</v>
      </c>
      <c r="AL26" s="270" t="s">
        <v>788</v>
      </c>
      <c r="AM26" s="270" t="s">
        <v>788</v>
      </c>
      <c r="AN26" s="270" t="s">
        <v>3075</v>
      </c>
      <c r="AO26" s="270" t="s">
        <v>3075</v>
      </c>
      <c r="AP26" s="270" t="s">
        <v>3075</v>
      </c>
      <c r="AQ26" s="270" t="s">
        <v>3075</v>
      </c>
      <c r="AR26" s="270" t="s">
        <v>3075</v>
      </c>
      <c r="AS26" s="270" t="s">
        <v>3075</v>
      </c>
      <c r="AT26" s="270" t="s">
        <v>3075</v>
      </c>
      <c r="AU26" s="270" t="s">
        <v>3075</v>
      </c>
      <c r="AV26" s="270" t="s">
        <v>3075</v>
      </c>
      <c r="AW26" s="277" t="s">
        <v>3075</v>
      </c>
      <c r="AX26" s="270" t="s">
        <v>3075</v>
      </c>
      <c r="AY26" s="270" t="s">
        <v>3075</v>
      </c>
      <c r="AZ26" s="270" t="s">
        <v>3075</v>
      </c>
      <c r="BA26" s="270" t="s">
        <v>3075</v>
      </c>
      <c r="BB26" s="270" t="s">
        <v>3075</v>
      </c>
      <c r="BC26" s="270" t="s">
        <v>3075</v>
      </c>
      <c r="BD26" s="270" t="s">
        <v>521</v>
      </c>
      <c r="BE26" s="270" t="str">
        <f>VLOOKUP(A26,[1]القائمة!A$1:F$4442,6,0)</f>
        <v/>
      </c>
      <c r="BF26">
        <f>VLOOKUP(A26,[1]القائمة!A$1:F$4442,1,0)</f>
        <v>511983</v>
      </c>
      <c r="BG26" t="str">
        <f>VLOOKUP(A26,[1]القائمة!A$1:F$4442,5,0)</f>
        <v>الثالثة</v>
      </c>
    </row>
    <row r="27" spans="1:83" ht="43.2" x14ac:dyDescent="0.3">
      <c r="A27" s="269">
        <v>512048</v>
      </c>
      <c r="B27" s="270" t="s">
        <v>521</v>
      </c>
      <c r="C27" s="270" t="s">
        <v>789</v>
      </c>
      <c r="D27" s="270" t="s">
        <v>789</v>
      </c>
      <c r="E27" s="270" t="s">
        <v>789</v>
      </c>
      <c r="F27" s="270" t="s">
        <v>789</v>
      </c>
      <c r="G27" s="270" t="s">
        <v>789</v>
      </c>
      <c r="H27" s="270" t="s">
        <v>789</v>
      </c>
      <c r="I27" s="270" t="s">
        <v>789</v>
      </c>
      <c r="J27" s="270" t="s">
        <v>789</v>
      </c>
      <c r="K27" s="270" t="s">
        <v>789</v>
      </c>
      <c r="L27" s="270" t="s">
        <v>789</v>
      </c>
      <c r="M27" s="270" t="s">
        <v>789</v>
      </c>
      <c r="N27" s="270" t="s">
        <v>789</v>
      </c>
      <c r="O27" s="270" t="s">
        <v>789</v>
      </c>
      <c r="P27" s="270" t="s">
        <v>789</v>
      </c>
      <c r="Q27" s="270" t="s">
        <v>789</v>
      </c>
      <c r="R27" s="270" t="s">
        <v>789</v>
      </c>
      <c r="S27" s="270" t="s">
        <v>789</v>
      </c>
      <c r="T27" s="270" t="s">
        <v>789</v>
      </c>
      <c r="U27" s="270" t="s">
        <v>789</v>
      </c>
      <c r="V27" s="270" t="s">
        <v>789</v>
      </c>
      <c r="W27" s="270" t="s">
        <v>789</v>
      </c>
      <c r="X27" s="270" t="s">
        <v>789</v>
      </c>
      <c r="Y27" s="270" t="s">
        <v>789</v>
      </c>
      <c r="Z27" s="270" t="s">
        <v>789</v>
      </c>
      <c r="AA27" s="270" t="s">
        <v>789</v>
      </c>
      <c r="AB27" s="270" t="s">
        <v>789</v>
      </c>
      <c r="AC27" s="270" t="s">
        <v>789</v>
      </c>
      <c r="AD27" s="270" t="s">
        <v>789</v>
      </c>
      <c r="AE27" s="270" t="s">
        <v>789</v>
      </c>
      <c r="AF27" s="270" t="s">
        <v>789</v>
      </c>
      <c r="AG27" s="270" t="s">
        <v>789</v>
      </c>
      <c r="AH27" s="270" t="s">
        <v>789</v>
      </c>
      <c r="AI27" s="270" t="s">
        <v>789</v>
      </c>
      <c r="AJ27" s="270" t="s">
        <v>789</v>
      </c>
      <c r="AK27" s="270" t="s">
        <v>789</v>
      </c>
      <c r="AL27" s="270" t="s">
        <v>789</v>
      </c>
      <c r="AM27" s="270" t="s">
        <v>789</v>
      </c>
      <c r="AN27" s="270" t="s">
        <v>3075</v>
      </c>
      <c r="AO27" s="270" t="s">
        <v>3075</v>
      </c>
      <c r="AP27" s="270" t="s">
        <v>3075</v>
      </c>
      <c r="AQ27" s="270" t="s">
        <v>3075</v>
      </c>
      <c r="AR27" s="270" t="s">
        <v>3075</v>
      </c>
      <c r="AS27" s="270" t="s">
        <v>3075</v>
      </c>
      <c r="AT27" s="270" t="s">
        <v>3075</v>
      </c>
      <c r="AU27" s="270" t="s">
        <v>3075</v>
      </c>
      <c r="AV27" s="270" t="s">
        <v>3075</v>
      </c>
      <c r="AW27" s="277" t="s">
        <v>3075</v>
      </c>
      <c r="AX27" s="270" t="s">
        <v>3075</v>
      </c>
      <c r="AY27" s="270" t="s">
        <v>3075</v>
      </c>
      <c r="AZ27" s="270" t="s">
        <v>3075</v>
      </c>
      <c r="BA27" s="270" t="s">
        <v>3075</v>
      </c>
      <c r="BB27" s="270" t="s">
        <v>3075</v>
      </c>
      <c r="BC27" s="270" t="s">
        <v>3075</v>
      </c>
      <c r="BD27" s="270" t="s">
        <v>521</v>
      </c>
      <c r="BE27" s="270" t="str">
        <f>VLOOKUP(A27,[1]القائمة!A$1:F$4442,6,0)</f>
        <v>مستنفذ فصل اول 2023-2024</v>
      </c>
      <c r="BF27">
        <f>VLOOKUP(A27,[1]القائمة!A$1:F$4442,1,0)</f>
        <v>512048</v>
      </c>
      <c r="BG27" t="str">
        <f>VLOOKUP(A27,[1]القائمة!A$1:F$4442,5,0)</f>
        <v>الثالثة</v>
      </c>
    </row>
    <row r="28" spans="1:83" ht="14.4" x14ac:dyDescent="0.3">
      <c r="A28" s="269">
        <v>512232</v>
      </c>
      <c r="B28" s="270" t="s">
        <v>521</v>
      </c>
      <c r="C28" s="270" t="s">
        <v>788</v>
      </c>
      <c r="D28" s="270" t="s">
        <v>788</v>
      </c>
      <c r="E28" s="270" t="s">
        <v>788</v>
      </c>
      <c r="F28" s="270" t="s">
        <v>788</v>
      </c>
      <c r="G28" s="270" t="s">
        <v>788</v>
      </c>
      <c r="H28" s="270" t="s">
        <v>788</v>
      </c>
      <c r="I28" s="270" t="s">
        <v>788</v>
      </c>
      <c r="J28" s="270" t="s">
        <v>788</v>
      </c>
      <c r="K28" s="270" t="s">
        <v>788</v>
      </c>
      <c r="L28" s="270" t="s">
        <v>788</v>
      </c>
      <c r="M28" s="270" t="s">
        <v>788</v>
      </c>
      <c r="N28" s="270" t="s">
        <v>788</v>
      </c>
      <c r="O28" s="270" t="s">
        <v>788</v>
      </c>
      <c r="P28" s="270" t="s">
        <v>788</v>
      </c>
      <c r="Q28" s="270" t="s">
        <v>788</v>
      </c>
      <c r="R28" s="270" t="s">
        <v>788</v>
      </c>
      <c r="S28" s="270" t="s">
        <v>788</v>
      </c>
      <c r="T28" s="270" t="s">
        <v>788</v>
      </c>
      <c r="U28" s="270" t="s">
        <v>788</v>
      </c>
      <c r="V28" s="270" t="s">
        <v>788</v>
      </c>
      <c r="W28" s="270" t="s">
        <v>788</v>
      </c>
      <c r="X28" s="270" t="s">
        <v>788</v>
      </c>
      <c r="Y28" s="270" t="s">
        <v>788</v>
      </c>
      <c r="Z28" s="270" t="s">
        <v>788</v>
      </c>
      <c r="AA28" s="270" t="s">
        <v>788</v>
      </c>
      <c r="AB28" s="270" t="s">
        <v>788</v>
      </c>
      <c r="AC28" s="270" t="s">
        <v>788</v>
      </c>
      <c r="AD28" s="270" t="s">
        <v>788</v>
      </c>
      <c r="AE28" s="270" t="s">
        <v>788</v>
      </c>
      <c r="AF28" s="270" t="s">
        <v>788</v>
      </c>
      <c r="AG28" s="270" t="s">
        <v>788</v>
      </c>
      <c r="AH28" s="270" t="s">
        <v>788</v>
      </c>
      <c r="AI28" s="270" t="s">
        <v>788</v>
      </c>
      <c r="AJ28" s="270" t="s">
        <v>788</v>
      </c>
      <c r="AK28" s="270" t="s">
        <v>788</v>
      </c>
      <c r="AL28" s="270" t="s">
        <v>788</v>
      </c>
      <c r="AM28" s="270" t="s">
        <v>788</v>
      </c>
      <c r="AN28" s="270" t="s">
        <v>3075</v>
      </c>
      <c r="AO28" s="270" t="s">
        <v>3075</v>
      </c>
      <c r="AP28" s="270" t="s">
        <v>3075</v>
      </c>
      <c r="AQ28" s="270" t="s">
        <v>3075</v>
      </c>
      <c r="AR28" s="270" t="s">
        <v>3075</v>
      </c>
      <c r="AS28" s="270" t="s">
        <v>3075</v>
      </c>
      <c r="AT28" s="270" t="s">
        <v>3075</v>
      </c>
      <c r="AU28" s="270" t="s">
        <v>3075</v>
      </c>
      <c r="AV28" s="270" t="s">
        <v>3075</v>
      </c>
      <c r="AW28" s="277" t="s">
        <v>3075</v>
      </c>
      <c r="AX28" s="270" t="s">
        <v>3075</v>
      </c>
      <c r="AY28" s="270" t="s">
        <v>3075</v>
      </c>
      <c r="AZ28" s="270" t="s">
        <v>3075</v>
      </c>
      <c r="BA28" s="270" t="s">
        <v>3075</v>
      </c>
      <c r="BB28" s="270" t="s">
        <v>3075</v>
      </c>
      <c r="BC28" s="270" t="s">
        <v>3075</v>
      </c>
      <c r="BD28" s="270" t="s">
        <v>521</v>
      </c>
      <c r="BE28" s="270" t="str">
        <f>VLOOKUP(A28,[1]القائمة!A$1:F$4442,6,0)</f>
        <v/>
      </c>
      <c r="BF28">
        <f>VLOOKUP(A28,[1]القائمة!A$1:F$4442,1,0)</f>
        <v>512232</v>
      </c>
      <c r="BG28" t="str">
        <f>VLOOKUP(A28,[1]القائمة!A$1:F$4442,5,0)</f>
        <v>الثالثة</v>
      </c>
      <c r="BH28" s="249"/>
      <c r="BI28" s="249"/>
      <c r="BJ28" s="249"/>
      <c r="BK28" s="249"/>
      <c r="BL28" s="249"/>
      <c r="BM28" s="249"/>
      <c r="BN28" s="249"/>
      <c r="BO28" s="249"/>
      <c r="BP28" s="249" t="s">
        <v>3075</v>
      </c>
      <c r="BQ28" s="249" t="s">
        <v>3075</v>
      </c>
      <c r="BR28" s="249" t="s">
        <v>3075</v>
      </c>
      <c r="BS28" s="249" t="s">
        <v>3075</v>
      </c>
      <c r="BT28" s="249" t="s">
        <v>3075</v>
      </c>
      <c r="BU28" s="249" t="s">
        <v>3075</v>
      </c>
      <c r="BV28" s="248"/>
      <c r="BW28" s="249"/>
      <c r="BX28" s="249"/>
      <c r="BY28" s="249"/>
      <c r="BZ28" s="249"/>
      <c r="CA28" s="242"/>
      <c r="CB28" s="242"/>
      <c r="CC28" s="242"/>
      <c r="CD28" s="242"/>
      <c r="CE28" s="249"/>
    </row>
    <row r="29" spans="1:83" ht="43.2" x14ac:dyDescent="0.3">
      <c r="A29" s="269">
        <v>512827</v>
      </c>
      <c r="B29" s="270" t="s">
        <v>521</v>
      </c>
      <c r="C29" s="270" t="s">
        <v>789</v>
      </c>
      <c r="D29" s="270" t="s">
        <v>789</v>
      </c>
      <c r="E29" s="270" t="s">
        <v>789</v>
      </c>
      <c r="F29" s="270" t="s">
        <v>789</v>
      </c>
      <c r="G29" s="270" t="s">
        <v>789</v>
      </c>
      <c r="H29" s="270" t="s">
        <v>789</v>
      </c>
      <c r="I29" s="270" t="s">
        <v>789</v>
      </c>
      <c r="J29" s="270" t="s">
        <v>789</v>
      </c>
      <c r="K29" s="270" t="s">
        <v>789</v>
      </c>
      <c r="L29" s="270" t="s">
        <v>789</v>
      </c>
      <c r="M29" s="270" t="s">
        <v>789</v>
      </c>
      <c r="N29" s="270" t="s">
        <v>789</v>
      </c>
      <c r="O29" s="270" t="s">
        <v>789</v>
      </c>
      <c r="P29" s="270" t="s">
        <v>789</v>
      </c>
      <c r="Q29" s="270" t="s">
        <v>789</v>
      </c>
      <c r="R29" s="270" t="s">
        <v>789</v>
      </c>
      <c r="S29" s="270" t="s">
        <v>789</v>
      </c>
      <c r="T29" s="270" t="s">
        <v>789</v>
      </c>
      <c r="U29" s="270" t="s">
        <v>789</v>
      </c>
      <c r="V29" s="270" t="s">
        <v>789</v>
      </c>
      <c r="W29" s="270" t="s">
        <v>789</v>
      </c>
      <c r="X29" s="270" t="s">
        <v>789</v>
      </c>
      <c r="Y29" s="270" t="s">
        <v>789</v>
      </c>
      <c r="Z29" s="270" t="s">
        <v>789</v>
      </c>
      <c r="AA29" s="270" t="s">
        <v>789</v>
      </c>
      <c r="AB29" s="270" t="s">
        <v>789</v>
      </c>
      <c r="AC29" s="270" t="s">
        <v>789</v>
      </c>
      <c r="AD29" s="270" t="s">
        <v>789</v>
      </c>
      <c r="AE29" s="270" t="s">
        <v>789</v>
      </c>
      <c r="AF29" s="270" t="s">
        <v>789</v>
      </c>
      <c r="AG29" s="270" t="s">
        <v>789</v>
      </c>
      <c r="AH29" s="270" t="s">
        <v>789</v>
      </c>
      <c r="AI29" s="270" t="s">
        <v>789</v>
      </c>
      <c r="AJ29" s="270" t="s">
        <v>789</v>
      </c>
      <c r="AK29" s="270" t="s">
        <v>789</v>
      </c>
      <c r="AL29" s="270" t="s">
        <v>789</v>
      </c>
      <c r="AM29" s="270" t="s">
        <v>789</v>
      </c>
      <c r="AN29" s="270" t="s">
        <v>3075</v>
      </c>
      <c r="AO29" s="270" t="s">
        <v>3075</v>
      </c>
      <c r="AP29" s="270" t="s">
        <v>3075</v>
      </c>
      <c r="AQ29" s="270" t="s">
        <v>3075</v>
      </c>
      <c r="AR29" s="270" t="s">
        <v>3075</v>
      </c>
      <c r="AS29" s="270" t="s">
        <v>3075</v>
      </c>
      <c r="AT29" s="270" t="s">
        <v>3075</v>
      </c>
      <c r="AU29" s="270" t="s">
        <v>3075</v>
      </c>
      <c r="AV29" s="270" t="s">
        <v>3075</v>
      </c>
      <c r="AW29" s="277" t="s">
        <v>3075</v>
      </c>
      <c r="AX29" s="270" t="s">
        <v>3075</v>
      </c>
      <c r="AY29" s="270" t="s">
        <v>3075</v>
      </c>
      <c r="AZ29" s="270" t="s">
        <v>3075</v>
      </c>
      <c r="BA29" s="270" t="s">
        <v>3075</v>
      </c>
      <c r="BB29" s="270" t="s">
        <v>3075</v>
      </c>
      <c r="BC29" s="270" t="s">
        <v>3075</v>
      </c>
      <c r="BD29" s="270" t="s">
        <v>521</v>
      </c>
      <c r="BE29" s="270" t="str">
        <f>VLOOKUP(A29,[1]القائمة!A$1:F$4442,6,0)</f>
        <v>مستنفذ فصل اول 2023-2024</v>
      </c>
      <c r="BF29">
        <f>VLOOKUP(A29,[1]القائمة!A$1:F$4442,1,0)</f>
        <v>512827</v>
      </c>
      <c r="BG29" t="str">
        <f>VLOOKUP(A29,[1]القائمة!A$1:F$4442,5,0)</f>
        <v>الثالثة</v>
      </c>
      <c r="BH29" s="249"/>
      <c r="BI29" s="249"/>
      <c r="BJ29" s="249"/>
      <c r="BK29" s="249"/>
      <c r="BL29" s="249"/>
      <c r="BM29" s="249"/>
      <c r="BN29" s="249"/>
      <c r="BO29" s="249"/>
      <c r="BP29" s="249" t="s">
        <v>3075</v>
      </c>
      <c r="BQ29" s="249" t="s">
        <v>3075</v>
      </c>
      <c r="BR29" s="249" t="s">
        <v>3075</v>
      </c>
      <c r="BS29" s="249" t="s">
        <v>3075</v>
      </c>
      <c r="BT29" s="249" t="s">
        <v>3075</v>
      </c>
      <c r="BU29" s="249" t="s">
        <v>3075</v>
      </c>
      <c r="BV29" s="248"/>
      <c r="BW29" s="249"/>
      <c r="BX29" s="249"/>
      <c r="BY29" s="249"/>
      <c r="BZ29" s="249"/>
      <c r="CA29" s="242"/>
      <c r="CB29" s="242"/>
      <c r="CC29" s="242"/>
      <c r="CD29" s="242"/>
      <c r="CE29" s="249"/>
    </row>
    <row r="30" spans="1:83" ht="14.4" x14ac:dyDescent="0.3">
      <c r="A30" s="269">
        <v>513063</v>
      </c>
      <c r="B30" s="270" t="s">
        <v>521</v>
      </c>
      <c r="C30" s="270" t="s">
        <v>788</v>
      </c>
      <c r="D30" s="270" t="s">
        <v>788</v>
      </c>
      <c r="E30" s="270" t="s">
        <v>788</v>
      </c>
      <c r="F30" s="270" t="s">
        <v>788</v>
      </c>
      <c r="G30" s="270" t="s">
        <v>788</v>
      </c>
      <c r="H30" s="270" t="s">
        <v>788</v>
      </c>
      <c r="I30" s="270" t="s">
        <v>788</v>
      </c>
      <c r="J30" s="270" t="s">
        <v>788</v>
      </c>
      <c r="K30" s="270" t="s">
        <v>788</v>
      </c>
      <c r="L30" s="270" t="s">
        <v>788</v>
      </c>
      <c r="M30" s="270" t="s">
        <v>788</v>
      </c>
      <c r="N30" s="270" t="s">
        <v>788</v>
      </c>
      <c r="O30" s="270" t="s">
        <v>788</v>
      </c>
      <c r="P30" s="270" t="s">
        <v>788</v>
      </c>
      <c r="Q30" s="270" t="s">
        <v>788</v>
      </c>
      <c r="R30" s="270" t="s">
        <v>788</v>
      </c>
      <c r="S30" s="270" t="s">
        <v>788</v>
      </c>
      <c r="T30" s="270" t="s">
        <v>788</v>
      </c>
      <c r="U30" s="270" t="s">
        <v>788</v>
      </c>
      <c r="V30" s="270" t="s">
        <v>788</v>
      </c>
      <c r="W30" s="270" t="s">
        <v>788</v>
      </c>
      <c r="X30" s="270" t="s">
        <v>788</v>
      </c>
      <c r="Y30" s="270" t="s">
        <v>788</v>
      </c>
      <c r="Z30" s="270" t="s">
        <v>788</v>
      </c>
      <c r="AA30" s="270" t="s">
        <v>788</v>
      </c>
      <c r="AB30" s="270" t="s">
        <v>788</v>
      </c>
      <c r="AC30" s="270" t="s">
        <v>788</v>
      </c>
      <c r="AD30" s="270" t="s">
        <v>788</v>
      </c>
      <c r="AE30" s="270" t="s">
        <v>788</v>
      </c>
      <c r="AF30" s="270" t="s">
        <v>788</v>
      </c>
      <c r="AG30" s="270" t="s">
        <v>788</v>
      </c>
      <c r="AH30" s="270" t="s">
        <v>788</v>
      </c>
      <c r="AI30" s="270" t="s">
        <v>788</v>
      </c>
      <c r="AJ30" s="270" t="s">
        <v>788</v>
      </c>
      <c r="AK30" s="270" t="s">
        <v>788</v>
      </c>
      <c r="AL30" s="270" t="s">
        <v>788</v>
      </c>
      <c r="AM30" s="270" t="s">
        <v>788</v>
      </c>
      <c r="AN30" s="270" t="s">
        <v>3075</v>
      </c>
      <c r="AO30" s="270" t="s">
        <v>3075</v>
      </c>
      <c r="AP30" s="270" t="s">
        <v>3075</v>
      </c>
      <c r="AQ30" s="270" t="s">
        <v>3075</v>
      </c>
      <c r="AR30" s="270" t="s">
        <v>3075</v>
      </c>
      <c r="AS30" s="270" t="s">
        <v>3075</v>
      </c>
      <c r="AT30" s="270" t="s">
        <v>3075</v>
      </c>
      <c r="AU30" s="270" t="s">
        <v>3075</v>
      </c>
      <c r="AV30" s="270" t="s">
        <v>3075</v>
      </c>
      <c r="AW30" s="277" t="s">
        <v>3075</v>
      </c>
      <c r="AX30" s="270" t="s">
        <v>3075</v>
      </c>
      <c r="AY30" s="270" t="s">
        <v>3075</v>
      </c>
      <c r="AZ30" s="270" t="s">
        <v>3075</v>
      </c>
      <c r="BA30" s="270" t="s">
        <v>3075</v>
      </c>
      <c r="BB30" s="270" t="s">
        <v>3075</v>
      </c>
      <c r="BC30" s="270" t="s">
        <v>3075</v>
      </c>
      <c r="BD30" s="270" t="s">
        <v>521</v>
      </c>
      <c r="BE30" s="270" t="str">
        <f>VLOOKUP(A30,[1]القائمة!A$1:F$4442,6,0)</f>
        <v/>
      </c>
      <c r="BF30">
        <f>VLOOKUP(A30,[1]القائمة!A$1:F$4442,1,0)</f>
        <v>513063</v>
      </c>
      <c r="BG30" t="str">
        <f>VLOOKUP(A30,[1]القائمة!A$1:F$4442,5,0)</f>
        <v>الثالثة</v>
      </c>
    </row>
    <row r="31" spans="1:83" ht="14.4" x14ac:dyDescent="0.3">
      <c r="A31" s="269">
        <v>513424</v>
      </c>
      <c r="B31" s="270" t="s">
        <v>521</v>
      </c>
      <c r="C31" s="270" t="s">
        <v>788</v>
      </c>
      <c r="D31" s="270" t="s">
        <v>788</v>
      </c>
      <c r="E31" s="270" t="s">
        <v>788</v>
      </c>
      <c r="F31" s="270" t="s">
        <v>788</v>
      </c>
      <c r="G31" s="270" t="s">
        <v>788</v>
      </c>
      <c r="H31" s="270" t="s">
        <v>788</v>
      </c>
      <c r="I31" s="270" t="s">
        <v>788</v>
      </c>
      <c r="J31" s="270" t="s">
        <v>788</v>
      </c>
      <c r="K31" s="270" t="s">
        <v>788</v>
      </c>
      <c r="L31" s="270" t="s">
        <v>788</v>
      </c>
      <c r="M31" s="270" t="s">
        <v>788</v>
      </c>
      <c r="N31" s="270" t="s">
        <v>788</v>
      </c>
      <c r="O31" s="270" t="s">
        <v>788</v>
      </c>
      <c r="P31" s="270" t="s">
        <v>788</v>
      </c>
      <c r="Q31" s="270" t="s">
        <v>788</v>
      </c>
      <c r="R31" s="270" t="s">
        <v>788</v>
      </c>
      <c r="S31" s="270" t="s">
        <v>788</v>
      </c>
      <c r="T31" s="270" t="s">
        <v>788</v>
      </c>
      <c r="U31" s="270" t="s">
        <v>788</v>
      </c>
      <c r="V31" s="270" t="s">
        <v>788</v>
      </c>
      <c r="W31" s="270" t="s">
        <v>788</v>
      </c>
      <c r="X31" s="270" t="s">
        <v>788</v>
      </c>
      <c r="Y31" s="270" t="s">
        <v>788</v>
      </c>
      <c r="Z31" s="270" t="s">
        <v>788</v>
      </c>
      <c r="AA31" s="270" t="s">
        <v>788</v>
      </c>
      <c r="AB31" s="270" t="s">
        <v>788</v>
      </c>
      <c r="AC31" s="270" t="s">
        <v>788</v>
      </c>
      <c r="AD31" s="270" t="s">
        <v>788</v>
      </c>
      <c r="AE31" s="270" t="s">
        <v>788</v>
      </c>
      <c r="AF31" s="270" t="s">
        <v>788</v>
      </c>
      <c r="AG31" s="270" t="s">
        <v>788</v>
      </c>
      <c r="AH31" s="270" t="s">
        <v>788</v>
      </c>
      <c r="AI31" s="270" t="s">
        <v>788</v>
      </c>
      <c r="AJ31" s="270" t="s">
        <v>788</v>
      </c>
      <c r="AK31" s="270" t="s">
        <v>788</v>
      </c>
      <c r="AL31" s="270" t="s">
        <v>788</v>
      </c>
      <c r="AM31" s="270" t="s">
        <v>788</v>
      </c>
      <c r="AN31" s="270" t="s">
        <v>3075</v>
      </c>
      <c r="AO31" s="270" t="s">
        <v>3075</v>
      </c>
      <c r="AP31" s="270" t="s">
        <v>3075</v>
      </c>
      <c r="AQ31" s="270" t="s">
        <v>3075</v>
      </c>
      <c r="AR31" s="270" t="s">
        <v>3075</v>
      </c>
      <c r="AS31" s="270" t="s">
        <v>3075</v>
      </c>
      <c r="AT31" s="270" t="s">
        <v>3075</v>
      </c>
      <c r="AU31" s="270" t="s">
        <v>3075</v>
      </c>
      <c r="AV31" s="270" t="s">
        <v>3075</v>
      </c>
      <c r="AW31" s="277" t="s">
        <v>3075</v>
      </c>
      <c r="AX31" s="270" t="s">
        <v>3075</v>
      </c>
      <c r="AY31" s="270" t="s">
        <v>3075</v>
      </c>
      <c r="AZ31" s="270" t="s">
        <v>3075</v>
      </c>
      <c r="BA31" s="270" t="s">
        <v>3075</v>
      </c>
      <c r="BB31" s="270" t="s">
        <v>3075</v>
      </c>
      <c r="BC31" s="270" t="s">
        <v>3075</v>
      </c>
      <c r="BD31" s="270" t="s">
        <v>521</v>
      </c>
      <c r="BE31" s="270" t="str">
        <f>VLOOKUP(A31,[1]القائمة!A$1:F$4442,6,0)</f>
        <v/>
      </c>
      <c r="BF31">
        <f>VLOOKUP(A31,[1]القائمة!A$1:F$4442,1,0)</f>
        <v>513424</v>
      </c>
      <c r="BG31" t="str">
        <f>VLOOKUP(A31,[1]القائمة!A$1:F$4442,5,0)</f>
        <v>الثالثة</v>
      </c>
      <c r="BH31" s="249"/>
      <c r="BI31" s="249"/>
      <c r="BJ31" s="249"/>
      <c r="BK31" s="249"/>
      <c r="BL31" s="249"/>
      <c r="BM31" s="249"/>
      <c r="BN31" s="249"/>
      <c r="BO31" s="249"/>
      <c r="BP31" s="249" t="s">
        <v>3075</v>
      </c>
      <c r="BQ31" s="249" t="s">
        <v>3075</v>
      </c>
      <c r="BR31" s="249" t="s">
        <v>3075</v>
      </c>
      <c r="BS31" s="249" t="s">
        <v>3075</v>
      </c>
      <c r="BT31" s="249" t="s">
        <v>3075</v>
      </c>
      <c r="BU31" s="249" t="s">
        <v>3075</v>
      </c>
      <c r="BV31" s="248"/>
      <c r="BW31" s="249"/>
      <c r="BX31" s="249"/>
      <c r="BY31" s="249"/>
      <c r="BZ31" s="249"/>
      <c r="CA31" s="242"/>
      <c r="CB31" s="242"/>
      <c r="CC31" s="242"/>
      <c r="CD31" s="242"/>
      <c r="CE31" s="249"/>
    </row>
    <row r="32" spans="1:83" ht="14.4" x14ac:dyDescent="0.3">
      <c r="A32" s="269">
        <v>513429</v>
      </c>
      <c r="B32" s="270" t="s">
        <v>521</v>
      </c>
      <c r="C32" s="270" t="s">
        <v>789</v>
      </c>
      <c r="D32" s="270" t="s">
        <v>789</v>
      </c>
      <c r="E32" s="270" t="s">
        <v>789</v>
      </c>
      <c r="F32" s="270" t="s">
        <v>789</v>
      </c>
      <c r="G32" s="270" t="s">
        <v>789</v>
      </c>
      <c r="H32" s="270" t="s">
        <v>789</v>
      </c>
      <c r="I32" s="270" t="s">
        <v>789</v>
      </c>
      <c r="J32" s="270" t="s">
        <v>789</v>
      </c>
      <c r="K32" s="270" t="s">
        <v>789</v>
      </c>
      <c r="L32" s="270" t="s">
        <v>789</v>
      </c>
      <c r="M32" s="270" t="s">
        <v>789</v>
      </c>
      <c r="N32" s="270" t="s">
        <v>789</v>
      </c>
      <c r="O32" s="270" t="s">
        <v>789</v>
      </c>
      <c r="P32" s="270" t="s">
        <v>789</v>
      </c>
      <c r="Q32" s="270" t="s">
        <v>789</v>
      </c>
      <c r="R32" s="270" t="s">
        <v>789</v>
      </c>
      <c r="S32" s="270" t="s">
        <v>789</v>
      </c>
      <c r="T32" s="270" t="s">
        <v>789</v>
      </c>
      <c r="U32" s="270" t="s">
        <v>789</v>
      </c>
      <c r="V32" s="270" t="s">
        <v>789</v>
      </c>
      <c r="W32" s="270" t="s">
        <v>789</v>
      </c>
      <c r="X32" s="270" t="s">
        <v>789</v>
      </c>
      <c r="Y32" s="270" t="s">
        <v>789</v>
      </c>
      <c r="Z32" s="270" t="s">
        <v>789</v>
      </c>
      <c r="AA32" s="270" t="s">
        <v>789</v>
      </c>
      <c r="AB32" s="270" t="s">
        <v>789</v>
      </c>
      <c r="AC32" s="270" t="s">
        <v>789</v>
      </c>
      <c r="AD32" s="270" t="s">
        <v>789</v>
      </c>
      <c r="AE32" s="270" t="s">
        <v>789</v>
      </c>
      <c r="AF32" s="270" t="s">
        <v>789</v>
      </c>
      <c r="AG32" s="270" t="s">
        <v>789</v>
      </c>
      <c r="AH32" s="270" t="s">
        <v>789</v>
      </c>
      <c r="AI32" s="270" t="s">
        <v>789</v>
      </c>
      <c r="AJ32" s="270" t="s">
        <v>789</v>
      </c>
      <c r="AK32" s="270" t="s">
        <v>789</v>
      </c>
      <c r="AL32" s="270" t="s">
        <v>789</v>
      </c>
      <c r="AM32" s="270" t="s">
        <v>789</v>
      </c>
      <c r="AN32" s="270" t="s">
        <v>3075</v>
      </c>
      <c r="AO32" s="270" t="s">
        <v>3075</v>
      </c>
      <c r="AP32" s="270" t="s">
        <v>3075</v>
      </c>
      <c r="AQ32" s="270" t="s">
        <v>3075</v>
      </c>
      <c r="AR32" s="270" t="s">
        <v>3075</v>
      </c>
      <c r="AS32" s="270" t="s">
        <v>3075</v>
      </c>
      <c r="AT32" s="270" t="s">
        <v>3075</v>
      </c>
      <c r="AU32" s="270" t="s">
        <v>3075</v>
      </c>
      <c r="AV32" s="270" t="s">
        <v>3075</v>
      </c>
      <c r="AW32" s="277" t="s">
        <v>3075</v>
      </c>
      <c r="AX32" s="270" t="s">
        <v>3075</v>
      </c>
      <c r="AY32" s="270" t="s">
        <v>3075</v>
      </c>
      <c r="AZ32" s="270" t="s">
        <v>3075</v>
      </c>
      <c r="BA32" s="270" t="s">
        <v>3075</v>
      </c>
      <c r="BB32" s="270" t="s">
        <v>3075</v>
      </c>
      <c r="BC32" s="270" t="s">
        <v>3075</v>
      </c>
      <c r="BD32" s="270" t="s">
        <v>521</v>
      </c>
      <c r="BE32" s="270" t="str">
        <f>VLOOKUP(A32,[1]القائمة!A$1:F$4442,6,0)</f>
        <v/>
      </c>
      <c r="BF32">
        <f>VLOOKUP(A32,[1]القائمة!A$1:F$4442,1,0)</f>
        <v>513429</v>
      </c>
      <c r="BG32" t="str">
        <f>VLOOKUP(A32,[1]القائمة!A$1:F$4442,5,0)</f>
        <v>الثالثة</v>
      </c>
      <c r="BH32" s="249"/>
      <c r="BI32" s="249"/>
      <c r="BJ32" s="249"/>
      <c r="BK32" s="249"/>
      <c r="BL32" s="249"/>
      <c r="BM32" s="249"/>
      <c r="BN32" s="249"/>
      <c r="BO32" s="249"/>
      <c r="BP32" s="249" t="s">
        <v>3075</v>
      </c>
      <c r="BQ32" s="249" t="s">
        <v>3075</v>
      </c>
      <c r="BR32" s="249" t="s">
        <v>3075</v>
      </c>
      <c r="BS32" s="249" t="s">
        <v>3075</v>
      </c>
      <c r="BT32" s="249" t="s">
        <v>3075</v>
      </c>
      <c r="BU32" s="249" t="s">
        <v>3075</v>
      </c>
      <c r="BV32" s="248"/>
      <c r="BW32" s="249"/>
      <c r="BX32" s="249"/>
      <c r="BY32" s="249"/>
      <c r="BZ32" s="249"/>
      <c r="CA32" s="242"/>
      <c r="CB32" s="242"/>
      <c r="CC32" s="242"/>
      <c r="CD32" s="242"/>
      <c r="CE32" s="249"/>
    </row>
    <row r="33" spans="1:83" ht="14.4" x14ac:dyDescent="0.3">
      <c r="A33" s="269">
        <v>513528</v>
      </c>
      <c r="B33" s="270" t="s">
        <v>521</v>
      </c>
      <c r="C33" s="270" t="s">
        <v>788</v>
      </c>
      <c r="D33" s="270" t="s">
        <v>788</v>
      </c>
      <c r="E33" s="270" t="s">
        <v>788</v>
      </c>
      <c r="F33" s="270" t="s">
        <v>788</v>
      </c>
      <c r="G33" s="270" t="s">
        <v>788</v>
      </c>
      <c r="H33" s="270" t="s">
        <v>788</v>
      </c>
      <c r="I33" s="270" t="s">
        <v>788</v>
      </c>
      <c r="J33" s="270" t="s">
        <v>788</v>
      </c>
      <c r="K33" s="270" t="s">
        <v>788</v>
      </c>
      <c r="L33" s="270" t="s">
        <v>788</v>
      </c>
      <c r="M33" s="270" t="s">
        <v>788</v>
      </c>
      <c r="N33" s="270" t="s">
        <v>788</v>
      </c>
      <c r="O33" s="270" t="s">
        <v>788</v>
      </c>
      <c r="P33" s="270" t="s">
        <v>788</v>
      </c>
      <c r="Q33" s="270" t="s">
        <v>788</v>
      </c>
      <c r="R33" s="270" t="s">
        <v>788</v>
      </c>
      <c r="S33" s="270" t="s">
        <v>788</v>
      </c>
      <c r="T33" s="270" t="s">
        <v>788</v>
      </c>
      <c r="U33" s="270" t="s">
        <v>788</v>
      </c>
      <c r="V33" s="270" t="s">
        <v>788</v>
      </c>
      <c r="W33" s="270" t="s">
        <v>788</v>
      </c>
      <c r="X33" s="270" t="s">
        <v>788</v>
      </c>
      <c r="Y33" s="270" t="s">
        <v>788</v>
      </c>
      <c r="Z33" s="270" t="s">
        <v>788</v>
      </c>
      <c r="AA33" s="270" t="s">
        <v>788</v>
      </c>
      <c r="AB33" s="270" t="s">
        <v>788</v>
      </c>
      <c r="AC33" s="270" t="s">
        <v>788</v>
      </c>
      <c r="AD33" s="270" t="s">
        <v>788</v>
      </c>
      <c r="AE33" s="270" t="s">
        <v>788</v>
      </c>
      <c r="AF33" s="270" t="s">
        <v>788</v>
      </c>
      <c r="AG33" s="270" t="s">
        <v>788</v>
      </c>
      <c r="AH33" s="270" t="s">
        <v>788</v>
      </c>
      <c r="AI33" s="270" t="s">
        <v>788</v>
      </c>
      <c r="AJ33" s="270" t="s">
        <v>788</v>
      </c>
      <c r="AK33" s="270" t="s">
        <v>788</v>
      </c>
      <c r="AL33" s="270" t="s">
        <v>788</v>
      </c>
      <c r="AM33" s="270" t="s">
        <v>788</v>
      </c>
      <c r="AN33" s="270" t="s">
        <v>3075</v>
      </c>
      <c r="AO33" s="270" t="s">
        <v>3075</v>
      </c>
      <c r="AP33" s="270" t="s">
        <v>3075</v>
      </c>
      <c r="AQ33" s="270" t="s">
        <v>3075</v>
      </c>
      <c r="AR33" s="270" t="s">
        <v>3075</v>
      </c>
      <c r="AS33" s="270" t="s">
        <v>3075</v>
      </c>
      <c r="AT33" s="270" t="s">
        <v>3075</v>
      </c>
      <c r="AU33" s="270" t="s">
        <v>3075</v>
      </c>
      <c r="AV33" s="270" t="s">
        <v>3075</v>
      </c>
      <c r="AW33" s="277" t="s">
        <v>3075</v>
      </c>
      <c r="AX33" s="270" t="s">
        <v>3075</v>
      </c>
      <c r="AY33" s="270" t="s">
        <v>3075</v>
      </c>
      <c r="AZ33" s="270" t="s">
        <v>3075</v>
      </c>
      <c r="BA33" s="270" t="s">
        <v>3075</v>
      </c>
      <c r="BB33" s="270" t="s">
        <v>3075</v>
      </c>
      <c r="BC33" s="270" t="s">
        <v>3075</v>
      </c>
      <c r="BD33" s="270" t="s">
        <v>521</v>
      </c>
      <c r="BE33" s="270" t="str">
        <f>VLOOKUP(A33,[1]القائمة!A$1:F$4442,6,0)</f>
        <v/>
      </c>
      <c r="BF33">
        <f>VLOOKUP(A33,[1]القائمة!A$1:F$4442,1,0)</f>
        <v>513528</v>
      </c>
      <c r="BG33" t="str">
        <f>VLOOKUP(A33,[1]القائمة!A$1:F$4442,5,0)</f>
        <v>الثالثة</v>
      </c>
    </row>
    <row r="34" spans="1:83" ht="14.4" x14ac:dyDescent="0.3">
      <c r="A34" s="269">
        <v>513605</v>
      </c>
      <c r="B34" s="270" t="s">
        <v>521</v>
      </c>
      <c r="C34" s="270" t="s">
        <v>789</v>
      </c>
      <c r="D34" s="270" t="s">
        <v>789</v>
      </c>
      <c r="E34" s="270" t="s">
        <v>789</v>
      </c>
      <c r="F34" s="270" t="s">
        <v>789</v>
      </c>
      <c r="G34" s="270" t="s">
        <v>789</v>
      </c>
      <c r="H34" s="270" t="s">
        <v>789</v>
      </c>
      <c r="I34" s="270" t="s">
        <v>789</v>
      </c>
      <c r="J34" s="270" t="s">
        <v>789</v>
      </c>
      <c r="K34" s="270" t="s">
        <v>789</v>
      </c>
      <c r="L34" s="270" t="s">
        <v>789</v>
      </c>
      <c r="M34" s="270" t="s">
        <v>789</v>
      </c>
      <c r="N34" s="270" t="s">
        <v>789</v>
      </c>
      <c r="O34" s="270" t="s">
        <v>789</v>
      </c>
      <c r="P34" s="270" t="s">
        <v>789</v>
      </c>
      <c r="Q34" s="270" t="s">
        <v>789</v>
      </c>
      <c r="R34" s="270" t="s">
        <v>789</v>
      </c>
      <c r="S34" s="270" t="s">
        <v>789</v>
      </c>
      <c r="T34" s="270" t="s">
        <v>789</v>
      </c>
      <c r="U34" s="270" t="s">
        <v>789</v>
      </c>
      <c r="V34" s="270" t="s">
        <v>789</v>
      </c>
      <c r="W34" s="270" t="s">
        <v>789</v>
      </c>
      <c r="X34" s="270" t="s">
        <v>789</v>
      </c>
      <c r="Y34" s="270" t="s">
        <v>789</v>
      </c>
      <c r="Z34" s="270" t="s">
        <v>789</v>
      </c>
      <c r="AA34" s="270" t="s">
        <v>789</v>
      </c>
      <c r="AB34" s="270" t="s">
        <v>789</v>
      </c>
      <c r="AC34" s="270" t="s">
        <v>789</v>
      </c>
      <c r="AD34" s="270" t="s">
        <v>789</v>
      </c>
      <c r="AE34" s="270" t="s">
        <v>789</v>
      </c>
      <c r="AF34" s="270" t="s">
        <v>789</v>
      </c>
      <c r="AG34" s="270" t="s">
        <v>789</v>
      </c>
      <c r="AH34" s="270" t="s">
        <v>789</v>
      </c>
      <c r="AI34" s="270" t="s">
        <v>789</v>
      </c>
      <c r="AJ34" s="270" t="s">
        <v>789</v>
      </c>
      <c r="AK34" s="270" t="s">
        <v>789</v>
      </c>
      <c r="AL34" s="270" t="s">
        <v>789</v>
      </c>
      <c r="AM34" s="270" t="s">
        <v>789</v>
      </c>
      <c r="AN34" s="270" t="s">
        <v>3075</v>
      </c>
      <c r="AO34" s="270" t="s">
        <v>3075</v>
      </c>
      <c r="AP34" s="270" t="s">
        <v>3075</v>
      </c>
      <c r="AQ34" s="270" t="s">
        <v>3075</v>
      </c>
      <c r="AR34" s="270" t="s">
        <v>3075</v>
      </c>
      <c r="AS34" s="270" t="s">
        <v>3075</v>
      </c>
      <c r="AT34" s="270" t="s">
        <v>3075</v>
      </c>
      <c r="AU34" s="270" t="s">
        <v>3075</v>
      </c>
      <c r="AV34" s="270" t="s">
        <v>3075</v>
      </c>
      <c r="AW34" s="277" t="s">
        <v>3075</v>
      </c>
      <c r="AX34" s="270" t="s">
        <v>3075</v>
      </c>
      <c r="AY34" s="270" t="s">
        <v>3075</v>
      </c>
      <c r="AZ34" s="270" t="s">
        <v>3075</v>
      </c>
      <c r="BA34" s="270" t="s">
        <v>3075</v>
      </c>
      <c r="BB34" s="270" t="s">
        <v>3075</v>
      </c>
      <c r="BC34" s="270" t="s">
        <v>3075</v>
      </c>
      <c r="BD34" s="270" t="s">
        <v>521</v>
      </c>
      <c r="BE34" s="270" t="str">
        <f>VLOOKUP(A34,[1]القائمة!A$1:F$4442,6,0)</f>
        <v/>
      </c>
      <c r="BF34">
        <f>VLOOKUP(A34,[1]القائمة!A$1:F$4442,1,0)</f>
        <v>513605</v>
      </c>
      <c r="BG34" t="str">
        <f>VLOOKUP(A34,[1]القائمة!A$1:F$4442,5,0)</f>
        <v>الثالثة</v>
      </c>
    </row>
    <row r="35" spans="1:83" ht="14.4" x14ac:dyDescent="0.3">
      <c r="A35" s="269">
        <v>513616</v>
      </c>
      <c r="B35" s="270" t="s">
        <v>521</v>
      </c>
      <c r="C35" s="270" t="s">
        <v>788</v>
      </c>
      <c r="D35" s="270" t="s">
        <v>788</v>
      </c>
      <c r="E35" s="270" t="s">
        <v>788</v>
      </c>
      <c r="F35" s="270" t="s">
        <v>788</v>
      </c>
      <c r="G35" s="270" t="s">
        <v>788</v>
      </c>
      <c r="H35" s="270" t="s">
        <v>788</v>
      </c>
      <c r="I35" s="270" t="s">
        <v>788</v>
      </c>
      <c r="J35" s="270" t="s">
        <v>788</v>
      </c>
      <c r="K35" s="270" t="s">
        <v>788</v>
      </c>
      <c r="L35" s="270" t="s">
        <v>788</v>
      </c>
      <c r="M35" s="270" t="s">
        <v>788</v>
      </c>
      <c r="N35" s="270" t="s">
        <v>788</v>
      </c>
      <c r="O35" s="270" t="s">
        <v>788</v>
      </c>
      <c r="P35" s="270" t="s">
        <v>788</v>
      </c>
      <c r="Q35" s="270" t="s">
        <v>788</v>
      </c>
      <c r="R35" s="270" t="s">
        <v>788</v>
      </c>
      <c r="S35" s="270" t="s">
        <v>788</v>
      </c>
      <c r="T35" s="270" t="s">
        <v>788</v>
      </c>
      <c r="U35" s="270" t="s">
        <v>788</v>
      </c>
      <c r="V35" s="270" t="s">
        <v>788</v>
      </c>
      <c r="W35" s="270" t="s">
        <v>788</v>
      </c>
      <c r="X35" s="270" t="s">
        <v>788</v>
      </c>
      <c r="Y35" s="270" t="s">
        <v>788</v>
      </c>
      <c r="Z35" s="270" t="s">
        <v>788</v>
      </c>
      <c r="AA35" s="270" t="s">
        <v>788</v>
      </c>
      <c r="AB35" s="270" t="s">
        <v>788</v>
      </c>
      <c r="AC35" s="270" t="s">
        <v>788</v>
      </c>
      <c r="AD35" s="270" t="s">
        <v>788</v>
      </c>
      <c r="AE35" s="270" t="s">
        <v>788</v>
      </c>
      <c r="AF35" s="270" t="s">
        <v>788</v>
      </c>
      <c r="AG35" s="270" t="s">
        <v>788</v>
      </c>
      <c r="AH35" s="270" t="s">
        <v>788</v>
      </c>
      <c r="AI35" s="270" t="s">
        <v>788</v>
      </c>
      <c r="AJ35" s="270" t="s">
        <v>788</v>
      </c>
      <c r="AK35" s="270" t="s">
        <v>788</v>
      </c>
      <c r="AL35" s="270" t="s">
        <v>788</v>
      </c>
      <c r="AM35" s="270" t="s">
        <v>788</v>
      </c>
      <c r="AN35" s="270" t="s">
        <v>3075</v>
      </c>
      <c r="AO35" s="270" t="s">
        <v>3075</v>
      </c>
      <c r="AP35" s="270" t="s">
        <v>3075</v>
      </c>
      <c r="AQ35" s="270" t="s">
        <v>3075</v>
      </c>
      <c r="AR35" s="270" t="s">
        <v>3075</v>
      </c>
      <c r="AS35" s="270" t="s">
        <v>3075</v>
      </c>
      <c r="AT35" s="270" t="s">
        <v>3075</v>
      </c>
      <c r="AU35" s="270" t="s">
        <v>3075</v>
      </c>
      <c r="AV35" s="270" t="s">
        <v>3075</v>
      </c>
      <c r="AW35" s="277" t="s">
        <v>3075</v>
      </c>
      <c r="AX35" s="270" t="s">
        <v>3075</v>
      </c>
      <c r="AY35" s="270" t="s">
        <v>3075</v>
      </c>
      <c r="AZ35" s="270" t="s">
        <v>3075</v>
      </c>
      <c r="BA35" s="270" t="s">
        <v>3075</v>
      </c>
      <c r="BB35" s="270" t="s">
        <v>3075</v>
      </c>
      <c r="BC35" s="270" t="s">
        <v>3075</v>
      </c>
      <c r="BD35" s="270" t="s">
        <v>521</v>
      </c>
      <c r="BE35" s="270" t="str">
        <f>VLOOKUP(A35,[1]القائمة!A$1:F$4442,6,0)</f>
        <v/>
      </c>
      <c r="BF35">
        <f>VLOOKUP(A35,[1]القائمة!A$1:F$4442,1,0)</f>
        <v>513616</v>
      </c>
      <c r="BG35" t="str">
        <f>VLOOKUP(A35,[1]القائمة!A$1:F$4442,5,0)</f>
        <v>الثالثة</v>
      </c>
    </row>
    <row r="36" spans="1:83" ht="43.2" x14ac:dyDescent="0.3">
      <c r="A36" s="269">
        <v>514001</v>
      </c>
      <c r="B36" s="270" t="s">
        <v>521</v>
      </c>
      <c r="C36" s="270" t="s">
        <v>789</v>
      </c>
      <c r="D36" s="270" t="s">
        <v>789</v>
      </c>
      <c r="E36" s="270" t="s">
        <v>789</v>
      </c>
      <c r="F36" s="270" t="s">
        <v>789</v>
      </c>
      <c r="G36" s="270" t="s">
        <v>789</v>
      </c>
      <c r="H36" s="270" t="s">
        <v>789</v>
      </c>
      <c r="I36" s="270" t="s">
        <v>789</v>
      </c>
      <c r="J36" s="270" t="s">
        <v>789</v>
      </c>
      <c r="K36" s="270" t="s">
        <v>789</v>
      </c>
      <c r="L36" s="270" t="s">
        <v>789</v>
      </c>
      <c r="M36" s="270" t="s">
        <v>789</v>
      </c>
      <c r="N36" s="270" t="s">
        <v>789</v>
      </c>
      <c r="O36" s="270" t="s">
        <v>789</v>
      </c>
      <c r="P36" s="270" t="s">
        <v>789</v>
      </c>
      <c r="Q36" s="270" t="s">
        <v>789</v>
      </c>
      <c r="R36" s="270" t="s">
        <v>789</v>
      </c>
      <c r="S36" s="270" t="s">
        <v>789</v>
      </c>
      <c r="T36" s="270" t="s">
        <v>789</v>
      </c>
      <c r="U36" s="270" t="s">
        <v>789</v>
      </c>
      <c r="V36" s="270" t="s">
        <v>789</v>
      </c>
      <c r="W36" s="270" t="s">
        <v>789</v>
      </c>
      <c r="X36" s="270" t="s">
        <v>789</v>
      </c>
      <c r="Y36" s="270" t="s">
        <v>789</v>
      </c>
      <c r="Z36" s="270" t="s">
        <v>789</v>
      </c>
      <c r="AA36" s="270" t="s">
        <v>789</v>
      </c>
      <c r="AB36" s="270" t="s">
        <v>789</v>
      </c>
      <c r="AC36" s="270" t="s">
        <v>789</v>
      </c>
      <c r="AD36" s="270" t="s">
        <v>789</v>
      </c>
      <c r="AE36" s="270" t="s">
        <v>789</v>
      </c>
      <c r="AF36" s="270" t="s">
        <v>789</v>
      </c>
      <c r="AG36" s="270" t="s">
        <v>789</v>
      </c>
      <c r="AH36" s="270" t="s">
        <v>789</v>
      </c>
      <c r="AI36" s="270" t="s">
        <v>789</v>
      </c>
      <c r="AJ36" s="270" t="s">
        <v>789</v>
      </c>
      <c r="AK36" s="270" t="s">
        <v>789</v>
      </c>
      <c r="AL36" s="270" t="s">
        <v>789</v>
      </c>
      <c r="AM36" s="270" t="s">
        <v>789</v>
      </c>
      <c r="AN36" s="270" t="s">
        <v>3075</v>
      </c>
      <c r="AO36" s="270" t="s">
        <v>3075</v>
      </c>
      <c r="AP36" s="270" t="s">
        <v>3075</v>
      </c>
      <c r="AQ36" s="270" t="s">
        <v>3075</v>
      </c>
      <c r="AR36" s="270" t="s">
        <v>3075</v>
      </c>
      <c r="AS36" s="270" t="s">
        <v>3075</v>
      </c>
      <c r="AT36" s="270" t="s">
        <v>3075</v>
      </c>
      <c r="AU36" s="270" t="s">
        <v>3075</v>
      </c>
      <c r="AV36" s="270" t="s">
        <v>3075</v>
      </c>
      <c r="AW36" s="277" t="s">
        <v>3075</v>
      </c>
      <c r="AX36" s="270" t="s">
        <v>3075</v>
      </c>
      <c r="AY36" s="270" t="s">
        <v>3075</v>
      </c>
      <c r="AZ36" s="270" t="s">
        <v>3075</v>
      </c>
      <c r="BA36" s="270" t="s">
        <v>3075</v>
      </c>
      <c r="BB36" s="270" t="s">
        <v>3075</v>
      </c>
      <c r="BC36" s="270" t="s">
        <v>3075</v>
      </c>
      <c r="BD36" s="270" t="s">
        <v>521</v>
      </c>
      <c r="BE36" s="270" t="str">
        <f>VLOOKUP(A36,[1]القائمة!A$1:F$4442,6,0)</f>
        <v>مستنفذ فصل اول 2023-2024</v>
      </c>
      <c r="BF36">
        <f>VLOOKUP(A36,[1]القائمة!A$1:F$4442,1,0)</f>
        <v>514001</v>
      </c>
      <c r="BG36" t="str">
        <f>VLOOKUP(A36,[1]القائمة!A$1:F$4442,5,0)</f>
        <v>الثالثة</v>
      </c>
      <c r="BH36" s="249"/>
      <c r="BI36" s="249"/>
      <c r="BJ36" s="249"/>
      <c r="BK36" s="249"/>
      <c r="BL36" s="249"/>
      <c r="BM36" s="249"/>
      <c r="BN36" s="249"/>
      <c r="BO36" s="249"/>
      <c r="BP36" s="249" t="s">
        <v>3075</v>
      </c>
      <c r="BQ36" s="249" t="s">
        <v>3075</v>
      </c>
      <c r="BR36" s="249" t="s">
        <v>3075</v>
      </c>
      <c r="BS36" s="249" t="s">
        <v>3075</v>
      </c>
      <c r="BT36" s="249" t="s">
        <v>3075</v>
      </c>
      <c r="BU36" s="249" t="s">
        <v>3075</v>
      </c>
      <c r="BV36" s="248"/>
      <c r="BW36" s="249"/>
      <c r="BX36" s="249"/>
      <c r="BY36" s="249"/>
      <c r="BZ36" s="249"/>
      <c r="CA36" s="242"/>
      <c r="CB36" s="242"/>
      <c r="CC36" s="242"/>
      <c r="CD36" s="242"/>
      <c r="CE36" s="249"/>
    </row>
    <row r="37" spans="1:83" ht="14.4" x14ac:dyDescent="0.3">
      <c r="A37" s="269">
        <v>514320</v>
      </c>
      <c r="B37" s="270" t="s">
        <v>521</v>
      </c>
      <c r="C37" s="270" t="s">
        <v>788</v>
      </c>
      <c r="D37" s="270" t="s">
        <v>788</v>
      </c>
      <c r="E37" s="270" t="s">
        <v>788</v>
      </c>
      <c r="F37" s="270" t="s">
        <v>788</v>
      </c>
      <c r="G37" s="270" t="s">
        <v>788</v>
      </c>
      <c r="H37" s="270" t="s">
        <v>788</v>
      </c>
      <c r="I37" s="270" t="s">
        <v>788</v>
      </c>
      <c r="J37" s="270" t="s">
        <v>788</v>
      </c>
      <c r="K37" s="270" t="s">
        <v>788</v>
      </c>
      <c r="L37" s="270" t="s">
        <v>788</v>
      </c>
      <c r="M37" s="270" t="s">
        <v>788</v>
      </c>
      <c r="N37" s="270" t="s">
        <v>788</v>
      </c>
      <c r="O37" s="270" t="s">
        <v>788</v>
      </c>
      <c r="P37" s="270" t="s">
        <v>788</v>
      </c>
      <c r="Q37" s="270" t="s">
        <v>788</v>
      </c>
      <c r="R37" s="270" t="s">
        <v>788</v>
      </c>
      <c r="S37" s="270" t="s">
        <v>788</v>
      </c>
      <c r="T37" s="270" t="s">
        <v>788</v>
      </c>
      <c r="U37" s="270" t="s">
        <v>788</v>
      </c>
      <c r="V37" s="270" t="s">
        <v>788</v>
      </c>
      <c r="W37" s="270" t="s">
        <v>788</v>
      </c>
      <c r="X37" s="270" t="s">
        <v>788</v>
      </c>
      <c r="Y37" s="270" t="s">
        <v>788</v>
      </c>
      <c r="Z37" s="270" t="s">
        <v>788</v>
      </c>
      <c r="AA37" s="270" t="s">
        <v>788</v>
      </c>
      <c r="AB37" s="270" t="s">
        <v>788</v>
      </c>
      <c r="AC37" s="270" t="s">
        <v>788</v>
      </c>
      <c r="AD37" s="270" t="s">
        <v>788</v>
      </c>
      <c r="AE37" s="270" t="s">
        <v>788</v>
      </c>
      <c r="AF37" s="270" t="s">
        <v>788</v>
      </c>
      <c r="AG37" s="270" t="s">
        <v>788</v>
      </c>
      <c r="AH37" s="270" t="s">
        <v>788</v>
      </c>
      <c r="AI37" s="270" t="s">
        <v>788</v>
      </c>
      <c r="AJ37" s="270" t="s">
        <v>788</v>
      </c>
      <c r="AK37" s="270" t="s">
        <v>788</v>
      </c>
      <c r="AL37" s="270" t="s">
        <v>788</v>
      </c>
      <c r="AM37" s="270" t="s">
        <v>788</v>
      </c>
      <c r="AN37" s="270" t="s">
        <v>3075</v>
      </c>
      <c r="AO37" s="270" t="s">
        <v>3075</v>
      </c>
      <c r="AP37" s="270" t="s">
        <v>3075</v>
      </c>
      <c r="AQ37" s="270" t="s">
        <v>3075</v>
      </c>
      <c r="AR37" s="270" t="s">
        <v>3075</v>
      </c>
      <c r="AS37" s="270" t="s">
        <v>3075</v>
      </c>
      <c r="AT37" s="270" t="s">
        <v>3075</v>
      </c>
      <c r="AU37" s="270" t="s">
        <v>3075</v>
      </c>
      <c r="AV37" s="270" t="s">
        <v>3075</v>
      </c>
      <c r="AW37" s="277" t="s">
        <v>3075</v>
      </c>
      <c r="AX37" s="270" t="s">
        <v>3075</v>
      </c>
      <c r="AY37" s="270" t="s">
        <v>3075</v>
      </c>
      <c r="AZ37" s="270" t="s">
        <v>3075</v>
      </c>
      <c r="BA37" s="270" t="s">
        <v>3075</v>
      </c>
      <c r="BB37" s="270" t="s">
        <v>3075</v>
      </c>
      <c r="BC37" s="270" t="s">
        <v>3075</v>
      </c>
      <c r="BD37" s="270" t="s">
        <v>521</v>
      </c>
      <c r="BE37" s="270" t="str">
        <f>VLOOKUP(A37,[1]القائمة!A$1:F$4442,6,0)</f>
        <v/>
      </c>
      <c r="BF37">
        <f>VLOOKUP(A37,[1]القائمة!A$1:F$4442,1,0)</f>
        <v>514320</v>
      </c>
      <c r="BG37" t="str">
        <f>VLOOKUP(A37,[1]القائمة!A$1:F$4442,5,0)</f>
        <v>الثالثة</v>
      </c>
    </row>
    <row r="38" spans="1:83" ht="43.2" x14ac:dyDescent="0.3">
      <c r="A38" s="269">
        <v>514529</v>
      </c>
      <c r="B38" s="270" t="s">
        <v>521</v>
      </c>
      <c r="C38" s="270" t="s">
        <v>789</v>
      </c>
      <c r="D38" s="270" t="s">
        <v>789</v>
      </c>
      <c r="E38" s="270" t="s">
        <v>789</v>
      </c>
      <c r="F38" s="270" t="s">
        <v>789</v>
      </c>
      <c r="G38" s="270" t="s">
        <v>789</v>
      </c>
      <c r="H38" s="270" t="s">
        <v>789</v>
      </c>
      <c r="I38" s="270" t="s">
        <v>789</v>
      </c>
      <c r="J38" s="270" t="s">
        <v>789</v>
      </c>
      <c r="K38" s="270" t="s">
        <v>789</v>
      </c>
      <c r="L38" s="270" t="s">
        <v>789</v>
      </c>
      <c r="M38" s="270" t="s">
        <v>789</v>
      </c>
      <c r="N38" s="270" t="s">
        <v>789</v>
      </c>
      <c r="O38" s="270" t="s">
        <v>789</v>
      </c>
      <c r="P38" s="270" t="s">
        <v>789</v>
      </c>
      <c r="Q38" s="270" t="s">
        <v>789</v>
      </c>
      <c r="R38" s="270" t="s">
        <v>789</v>
      </c>
      <c r="S38" s="270" t="s">
        <v>789</v>
      </c>
      <c r="T38" s="270" t="s">
        <v>789</v>
      </c>
      <c r="U38" s="270" t="s">
        <v>789</v>
      </c>
      <c r="V38" s="270" t="s">
        <v>789</v>
      </c>
      <c r="W38" s="270" t="s">
        <v>789</v>
      </c>
      <c r="X38" s="270" t="s">
        <v>789</v>
      </c>
      <c r="Y38" s="270" t="s">
        <v>789</v>
      </c>
      <c r="Z38" s="270" t="s">
        <v>789</v>
      </c>
      <c r="AA38" s="270" t="s">
        <v>789</v>
      </c>
      <c r="AB38" s="270" t="s">
        <v>789</v>
      </c>
      <c r="AC38" s="270" t="s">
        <v>789</v>
      </c>
      <c r="AD38" s="270" t="s">
        <v>789</v>
      </c>
      <c r="AE38" s="270" t="s">
        <v>789</v>
      </c>
      <c r="AF38" s="270" t="s">
        <v>789</v>
      </c>
      <c r="AG38" s="270" t="s">
        <v>789</v>
      </c>
      <c r="AH38" s="270" t="s">
        <v>789</v>
      </c>
      <c r="AI38" s="270" t="s">
        <v>789</v>
      </c>
      <c r="AJ38" s="270" t="s">
        <v>789</v>
      </c>
      <c r="AK38" s="270" t="s">
        <v>789</v>
      </c>
      <c r="AL38" s="270" t="s">
        <v>789</v>
      </c>
      <c r="AM38" s="270" t="s">
        <v>789</v>
      </c>
      <c r="AN38" s="270" t="s">
        <v>3075</v>
      </c>
      <c r="AO38" s="270" t="s">
        <v>3075</v>
      </c>
      <c r="AP38" s="270" t="s">
        <v>3075</v>
      </c>
      <c r="AQ38" s="270" t="s">
        <v>3075</v>
      </c>
      <c r="AR38" s="270" t="s">
        <v>3075</v>
      </c>
      <c r="AS38" s="270" t="s">
        <v>3075</v>
      </c>
      <c r="AT38" s="270" t="s">
        <v>3075</v>
      </c>
      <c r="AU38" s="270" t="s">
        <v>3075</v>
      </c>
      <c r="AV38" s="270" t="s">
        <v>3075</v>
      </c>
      <c r="AW38" s="277" t="s">
        <v>3075</v>
      </c>
      <c r="AX38" s="270" t="s">
        <v>3075</v>
      </c>
      <c r="AY38" s="270" t="s">
        <v>3075</v>
      </c>
      <c r="AZ38" s="270" t="s">
        <v>3075</v>
      </c>
      <c r="BA38" s="270" t="s">
        <v>3075</v>
      </c>
      <c r="BB38" s="270" t="s">
        <v>3075</v>
      </c>
      <c r="BC38" s="270" t="s">
        <v>3075</v>
      </c>
      <c r="BD38" s="270" t="s">
        <v>521</v>
      </c>
      <c r="BE38" s="270" t="str">
        <f>VLOOKUP(A38,[1]القائمة!A$1:F$4442,6,0)</f>
        <v>مستنفذ فصل اول 2023-2024</v>
      </c>
      <c r="BF38">
        <f>VLOOKUP(A38,[1]القائمة!A$1:F$4442,1,0)</f>
        <v>514529</v>
      </c>
      <c r="BG38" t="str">
        <f>VLOOKUP(A38,[1]القائمة!A$1:F$4442,5,0)</f>
        <v>الثالثة</v>
      </c>
      <c r="BH38" s="249"/>
      <c r="BI38" s="249"/>
      <c r="BJ38" s="249"/>
      <c r="BK38" s="249"/>
      <c r="BL38" s="249"/>
      <c r="BM38" s="249"/>
      <c r="BN38" s="249"/>
      <c r="BO38" s="249"/>
      <c r="BP38" s="249" t="s">
        <v>3075</v>
      </c>
      <c r="BQ38" s="249" t="s">
        <v>3075</v>
      </c>
      <c r="BR38" s="249" t="s">
        <v>3075</v>
      </c>
      <c r="BS38" s="249" t="s">
        <v>3075</v>
      </c>
      <c r="BT38" s="249" t="s">
        <v>3075</v>
      </c>
      <c r="BU38" s="249" t="s">
        <v>3075</v>
      </c>
      <c r="BV38" s="248"/>
      <c r="BW38" s="249"/>
      <c r="BX38" s="249"/>
      <c r="BY38" s="249"/>
      <c r="BZ38" s="249"/>
      <c r="CA38" s="242"/>
      <c r="CB38" s="242"/>
      <c r="CC38" s="242"/>
      <c r="CD38" s="242"/>
      <c r="CE38" s="249"/>
    </row>
    <row r="39" spans="1:83" ht="43.2" x14ac:dyDescent="0.3">
      <c r="A39" s="269">
        <v>514607</v>
      </c>
      <c r="B39" s="270" t="s">
        <v>521</v>
      </c>
      <c r="C39" s="270" t="s">
        <v>789</v>
      </c>
      <c r="D39" s="270" t="s">
        <v>789</v>
      </c>
      <c r="E39" s="270" t="s">
        <v>789</v>
      </c>
      <c r="F39" s="270" t="s">
        <v>789</v>
      </c>
      <c r="G39" s="270" t="s">
        <v>789</v>
      </c>
      <c r="H39" s="270" t="s">
        <v>789</v>
      </c>
      <c r="I39" s="270" t="s">
        <v>789</v>
      </c>
      <c r="J39" s="270" t="s">
        <v>789</v>
      </c>
      <c r="K39" s="270" t="s">
        <v>789</v>
      </c>
      <c r="L39" s="270" t="s">
        <v>789</v>
      </c>
      <c r="M39" s="270" t="s">
        <v>789</v>
      </c>
      <c r="N39" s="270" t="s">
        <v>789</v>
      </c>
      <c r="O39" s="270" t="s">
        <v>789</v>
      </c>
      <c r="P39" s="270" t="s">
        <v>789</v>
      </c>
      <c r="Q39" s="270" t="s">
        <v>789</v>
      </c>
      <c r="R39" s="270" t="s">
        <v>789</v>
      </c>
      <c r="S39" s="270" t="s">
        <v>789</v>
      </c>
      <c r="T39" s="270" t="s">
        <v>789</v>
      </c>
      <c r="U39" s="270" t="s">
        <v>789</v>
      </c>
      <c r="V39" s="270" t="s">
        <v>789</v>
      </c>
      <c r="W39" s="270" t="s">
        <v>789</v>
      </c>
      <c r="X39" s="270" t="s">
        <v>789</v>
      </c>
      <c r="Y39" s="270" t="s">
        <v>789</v>
      </c>
      <c r="Z39" s="270" t="s">
        <v>789</v>
      </c>
      <c r="AA39" s="270" t="s">
        <v>789</v>
      </c>
      <c r="AB39" s="270" t="s">
        <v>789</v>
      </c>
      <c r="AC39" s="270" t="s">
        <v>789</v>
      </c>
      <c r="AD39" s="270" t="s">
        <v>789</v>
      </c>
      <c r="AE39" s="270" t="s">
        <v>789</v>
      </c>
      <c r="AF39" s="270" t="s">
        <v>789</v>
      </c>
      <c r="AG39" s="270" t="s">
        <v>789</v>
      </c>
      <c r="AH39" s="270" t="s">
        <v>789</v>
      </c>
      <c r="AI39" s="270" t="s">
        <v>789</v>
      </c>
      <c r="AJ39" s="270" t="s">
        <v>789</v>
      </c>
      <c r="AK39" s="270" t="s">
        <v>789</v>
      </c>
      <c r="AL39" s="270" t="s">
        <v>789</v>
      </c>
      <c r="AM39" s="270" t="s">
        <v>789</v>
      </c>
      <c r="AN39" s="270" t="s">
        <v>3075</v>
      </c>
      <c r="AO39" s="270" t="s">
        <v>3075</v>
      </c>
      <c r="AP39" s="270" t="s">
        <v>3075</v>
      </c>
      <c r="AQ39" s="270" t="s">
        <v>3075</v>
      </c>
      <c r="AR39" s="270" t="s">
        <v>3075</v>
      </c>
      <c r="AS39" s="270" t="s">
        <v>3075</v>
      </c>
      <c r="AT39" s="270" t="s">
        <v>3075</v>
      </c>
      <c r="AU39" s="270" t="s">
        <v>3075</v>
      </c>
      <c r="AV39" s="270" t="s">
        <v>3075</v>
      </c>
      <c r="AW39" s="277" t="s">
        <v>3075</v>
      </c>
      <c r="AX39" s="270" t="s">
        <v>3075</v>
      </c>
      <c r="AY39" s="270" t="s">
        <v>3075</v>
      </c>
      <c r="AZ39" s="270" t="s">
        <v>3075</v>
      </c>
      <c r="BA39" s="270" t="s">
        <v>3075</v>
      </c>
      <c r="BB39" s="270" t="s">
        <v>3075</v>
      </c>
      <c r="BC39" s="270" t="s">
        <v>3075</v>
      </c>
      <c r="BD39" s="270" t="s">
        <v>521</v>
      </c>
      <c r="BE39" s="270" t="str">
        <f>VLOOKUP(A39,[1]القائمة!A$1:F$4442,6,0)</f>
        <v>مستنفذ فصل اول 2023-2024</v>
      </c>
      <c r="BF39">
        <f>VLOOKUP(A39,[1]القائمة!A$1:F$4442,1,0)</f>
        <v>514607</v>
      </c>
      <c r="BG39" t="str">
        <f>VLOOKUP(A39,[1]القائمة!A$1:F$4442,5,0)</f>
        <v>الثالثة</v>
      </c>
    </row>
    <row r="40" spans="1:83" ht="14.4" x14ac:dyDescent="0.3">
      <c r="A40" s="271">
        <v>514687</v>
      </c>
      <c r="B40" s="272" t="s">
        <v>521</v>
      </c>
      <c r="C40" s="270" t="s">
        <v>789</v>
      </c>
      <c r="D40" s="270" t="s">
        <v>789</v>
      </c>
      <c r="E40" s="270" t="s">
        <v>789</v>
      </c>
      <c r="F40" s="270" t="s">
        <v>789</v>
      </c>
      <c r="G40" s="270" t="s">
        <v>789</v>
      </c>
      <c r="H40" s="270" t="s">
        <v>789</v>
      </c>
      <c r="I40" s="270" t="s">
        <v>789</v>
      </c>
      <c r="J40" s="270" t="s">
        <v>789</v>
      </c>
      <c r="K40" s="270" t="s">
        <v>789</v>
      </c>
      <c r="L40" s="270" t="s">
        <v>789</v>
      </c>
      <c r="M40" s="270" t="s">
        <v>789</v>
      </c>
      <c r="N40" s="270" t="s">
        <v>789</v>
      </c>
      <c r="O40" s="270" t="s">
        <v>789</v>
      </c>
      <c r="P40" s="270" t="s">
        <v>789</v>
      </c>
      <c r="Q40" s="270" t="s">
        <v>789</v>
      </c>
      <c r="R40" s="270" t="s">
        <v>789</v>
      </c>
      <c r="S40" s="270" t="s">
        <v>789</v>
      </c>
      <c r="T40" s="270" t="s">
        <v>789</v>
      </c>
      <c r="U40" s="270" t="s">
        <v>789</v>
      </c>
      <c r="V40" s="270" t="s">
        <v>789</v>
      </c>
      <c r="W40" s="270" t="s">
        <v>789</v>
      </c>
      <c r="X40" s="270" t="s">
        <v>789</v>
      </c>
      <c r="Y40" s="270" t="s">
        <v>789</v>
      </c>
      <c r="Z40" s="270" t="s">
        <v>789</v>
      </c>
      <c r="AA40" s="270" t="s">
        <v>789</v>
      </c>
      <c r="AB40" s="270" t="s">
        <v>789</v>
      </c>
      <c r="AC40" s="270" t="s">
        <v>789</v>
      </c>
      <c r="AD40" s="270" t="s">
        <v>789</v>
      </c>
      <c r="AE40" s="270" t="s">
        <v>789</v>
      </c>
      <c r="AF40" s="270" t="s">
        <v>789</v>
      </c>
      <c r="AG40" s="270" t="s">
        <v>789</v>
      </c>
      <c r="AH40" s="270" t="s">
        <v>789</v>
      </c>
      <c r="AI40" s="270" t="s">
        <v>789</v>
      </c>
      <c r="AJ40" s="270" t="s">
        <v>789</v>
      </c>
      <c r="AK40" s="270" t="s">
        <v>789</v>
      </c>
      <c r="AL40" s="270" t="s">
        <v>789</v>
      </c>
      <c r="AM40" s="270" t="s">
        <v>789</v>
      </c>
      <c r="AN40" s="250"/>
      <c r="AO40" s="250"/>
      <c r="AP40" s="250"/>
      <c r="AQ40" s="250"/>
      <c r="AR40" s="250"/>
      <c r="AS40" s="250"/>
      <c r="AT40" s="250"/>
      <c r="AU40" s="250"/>
      <c r="AV40" s="250"/>
      <c r="AW40" s="276"/>
      <c r="AX40" s="250"/>
      <c r="AY40" s="250"/>
      <c r="AZ40" s="250"/>
      <c r="BA40" s="250"/>
      <c r="BB40" s="250"/>
      <c r="BC40" s="250"/>
      <c r="BD40" s="250"/>
      <c r="BE40" s="270" t="str">
        <f>VLOOKUP(A40,[1]القائمة!A$1:F$4442,6,0)</f>
        <v/>
      </c>
      <c r="BF40">
        <f>VLOOKUP(A40,[1]القائمة!A$1:F$4442,1,0)</f>
        <v>514687</v>
      </c>
      <c r="BG40" t="str">
        <f>VLOOKUP(A40,[1]القائمة!A$1:F$4442,5,0)</f>
        <v>الثالثة</v>
      </c>
    </row>
    <row r="41" spans="1:83" ht="14.4" x14ac:dyDescent="0.3">
      <c r="A41" s="269">
        <v>514777</v>
      </c>
      <c r="B41" s="270" t="s">
        <v>521</v>
      </c>
      <c r="C41" s="270" t="s">
        <v>788</v>
      </c>
      <c r="D41" s="270" t="s">
        <v>788</v>
      </c>
      <c r="E41" s="270" t="s">
        <v>788</v>
      </c>
      <c r="F41" s="270" t="s">
        <v>788</v>
      </c>
      <c r="G41" s="270" t="s">
        <v>788</v>
      </c>
      <c r="H41" s="270" t="s">
        <v>788</v>
      </c>
      <c r="I41" s="270" t="s">
        <v>788</v>
      </c>
      <c r="J41" s="270" t="s">
        <v>788</v>
      </c>
      <c r="K41" s="270" t="s">
        <v>788</v>
      </c>
      <c r="L41" s="270" t="s">
        <v>788</v>
      </c>
      <c r="M41" s="270" t="s">
        <v>788</v>
      </c>
      <c r="N41" s="270" t="s">
        <v>788</v>
      </c>
      <c r="O41" s="270" t="s">
        <v>788</v>
      </c>
      <c r="P41" s="270" t="s">
        <v>788</v>
      </c>
      <c r="Q41" s="270" t="s">
        <v>788</v>
      </c>
      <c r="R41" s="270" t="s">
        <v>788</v>
      </c>
      <c r="S41" s="270" t="s">
        <v>788</v>
      </c>
      <c r="T41" s="270" t="s">
        <v>788</v>
      </c>
      <c r="U41" s="270" t="s">
        <v>788</v>
      </c>
      <c r="V41" s="270" t="s">
        <v>788</v>
      </c>
      <c r="W41" s="270" t="s">
        <v>788</v>
      </c>
      <c r="X41" s="270" t="s">
        <v>788</v>
      </c>
      <c r="Y41" s="270" t="s">
        <v>788</v>
      </c>
      <c r="Z41" s="270" t="s">
        <v>788</v>
      </c>
      <c r="AA41" s="270" t="s">
        <v>788</v>
      </c>
      <c r="AB41" s="270" t="s">
        <v>788</v>
      </c>
      <c r="AC41" s="270" t="s">
        <v>788</v>
      </c>
      <c r="AD41" s="270" t="s">
        <v>788</v>
      </c>
      <c r="AE41" s="270" t="s">
        <v>788</v>
      </c>
      <c r="AF41" s="270" t="s">
        <v>788</v>
      </c>
      <c r="AG41" s="270" t="s">
        <v>788</v>
      </c>
      <c r="AH41" s="270" t="s">
        <v>788</v>
      </c>
      <c r="AI41" s="270" t="s">
        <v>788</v>
      </c>
      <c r="AJ41" s="270" t="s">
        <v>788</v>
      </c>
      <c r="AK41" s="270" t="s">
        <v>788</v>
      </c>
      <c r="AL41" s="270" t="s">
        <v>788</v>
      </c>
      <c r="AM41" s="270" t="s">
        <v>788</v>
      </c>
      <c r="AN41" s="270" t="s">
        <v>3075</v>
      </c>
      <c r="AO41" s="270" t="s">
        <v>3075</v>
      </c>
      <c r="AP41" s="270" t="s">
        <v>3075</v>
      </c>
      <c r="AQ41" s="270" t="s">
        <v>3075</v>
      </c>
      <c r="AR41" s="270" t="s">
        <v>3075</v>
      </c>
      <c r="AS41" s="270" t="s">
        <v>3075</v>
      </c>
      <c r="AT41" s="270" t="s">
        <v>3075</v>
      </c>
      <c r="AU41" s="270" t="s">
        <v>3075</v>
      </c>
      <c r="AV41" s="270" t="s">
        <v>3075</v>
      </c>
      <c r="AW41" s="277" t="s">
        <v>3075</v>
      </c>
      <c r="AX41" s="270" t="s">
        <v>3075</v>
      </c>
      <c r="AY41" s="270" t="s">
        <v>3075</v>
      </c>
      <c r="AZ41" s="270" t="s">
        <v>3075</v>
      </c>
      <c r="BA41" s="270" t="s">
        <v>3075</v>
      </c>
      <c r="BB41" s="270" t="s">
        <v>3075</v>
      </c>
      <c r="BC41" s="270" t="s">
        <v>3075</v>
      </c>
      <c r="BD41" s="270" t="s">
        <v>521</v>
      </c>
      <c r="BE41" s="270" t="str">
        <f>VLOOKUP(A41,[1]القائمة!A$1:F$4442,6,0)</f>
        <v/>
      </c>
      <c r="BF41">
        <f>VLOOKUP(A41,[1]القائمة!A$1:F$4442,1,0)</f>
        <v>514777</v>
      </c>
      <c r="BG41" t="str">
        <f>VLOOKUP(A41,[1]القائمة!A$1:F$4442,5,0)</f>
        <v>الثالثة</v>
      </c>
      <c r="BH41" s="249"/>
      <c r="BI41" s="249"/>
      <c r="BJ41" s="249"/>
      <c r="BK41" s="249"/>
      <c r="BL41" s="249"/>
      <c r="BM41" s="249"/>
      <c r="BN41" s="249"/>
      <c r="BO41" s="249"/>
      <c r="BP41" s="249" t="s">
        <v>3075</v>
      </c>
      <c r="BQ41" s="249" t="s">
        <v>3075</v>
      </c>
      <c r="BR41" s="249" t="s">
        <v>3075</v>
      </c>
      <c r="BS41" s="249" t="s">
        <v>3075</v>
      </c>
      <c r="BT41" s="249" t="s">
        <v>3075</v>
      </c>
      <c r="BU41" s="249" t="s">
        <v>3075</v>
      </c>
      <c r="BV41" s="248"/>
      <c r="BW41" s="249"/>
      <c r="BX41" s="249"/>
      <c r="BY41" s="249"/>
      <c r="BZ41" s="249"/>
      <c r="CA41" s="242"/>
      <c r="CB41" s="242"/>
      <c r="CC41" s="242"/>
      <c r="CD41" s="242"/>
      <c r="CE41" s="249"/>
    </row>
    <row r="42" spans="1:83" ht="14.4" x14ac:dyDescent="0.3">
      <c r="A42" s="269">
        <v>514874</v>
      </c>
      <c r="B42" s="270" t="s">
        <v>521</v>
      </c>
      <c r="C42" s="270" t="s">
        <v>788</v>
      </c>
      <c r="D42" s="270" t="s">
        <v>788</v>
      </c>
      <c r="E42" s="270" t="s">
        <v>788</v>
      </c>
      <c r="F42" s="270" t="s">
        <v>788</v>
      </c>
      <c r="G42" s="270" t="s">
        <v>788</v>
      </c>
      <c r="H42" s="270" t="s">
        <v>788</v>
      </c>
      <c r="I42" s="270" t="s">
        <v>788</v>
      </c>
      <c r="J42" s="270" t="s">
        <v>788</v>
      </c>
      <c r="K42" s="270" t="s">
        <v>788</v>
      </c>
      <c r="L42" s="270" t="s">
        <v>788</v>
      </c>
      <c r="M42" s="270" t="s">
        <v>788</v>
      </c>
      <c r="N42" s="270" t="s">
        <v>788</v>
      </c>
      <c r="O42" s="270" t="s">
        <v>788</v>
      </c>
      <c r="P42" s="270" t="s">
        <v>788</v>
      </c>
      <c r="Q42" s="270" t="s">
        <v>788</v>
      </c>
      <c r="R42" s="270" t="s">
        <v>788</v>
      </c>
      <c r="S42" s="270" t="s">
        <v>788</v>
      </c>
      <c r="T42" s="270" t="s">
        <v>788</v>
      </c>
      <c r="U42" s="270" t="s">
        <v>788</v>
      </c>
      <c r="V42" s="270" t="s">
        <v>788</v>
      </c>
      <c r="W42" s="270" t="s">
        <v>788</v>
      </c>
      <c r="X42" s="270" t="s">
        <v>788</v>
      </c>
      <c r="Y42" s="270" t="s">
        <v>788</v>
      </c>
      <c r="Z42" s="270" t="s">
        <v>788</v>
      </c>
      <c r="AA42" s="270" t="s">
        <v>788</v>
      </c>
      <c r="AB42" s="270" t="s">
        <v>788</v>
      </c>
      <c r="AC42" s="270" t="s">
        <v>788</v>
      </c>
      <c r="AD42" s="270" t="s">
        <v>788</v>
      </c>
      <c r="AE42" s="270" t="s">
        <v>788</v>
      </c>
      <c r="AF42" s="270" t="s">
        <v>788</v>
      </c>
      <c r="AG42" s="270" t="s">
        <v>788</v>
      </c>
      <c r="AH42" s="270" t="s">
        <v>788</v>
      </c>
      <c r="AI42" s="270" t="s">
        <v>788</v>
      </c>
      <c r="AJ42" s="270" t="s">
        <v>788</v>
      </c>
      <c r="AK42" s="270" t="s">
        <v>788</v>
      </c>
      <c r="AL42" s="270" t="s">
        <v>788</v>
      </c>
      <c r="AM42" s="270" t="s">
        <v>788</v>
      </c>
      <c r="AN42" s="270" t="s">
        <v>3075</v>
      </c>
      <c r="AO42" s="270" t="s">
        <v>3075</v>
      </c>
      <c r="AP42" s="270" t="s">
        <v>3075</v>
      </c>
      <c r="AQ42" s="270" t="s">
        <v>3075</v>
      </c>
      <c r="AR42" s="270" t="s">
        <v>3075</v>
      </c>
      <c r="AS42" s="270" t="s">
        <v>3075</v>
      </c>
      <c r="AT42" s="270" t="s">
        <v>3075</v>
      </c>
      <c r="AU42" s="270" t="s">
        <v>3075</v>
      </c>
      <c r="AV42" s="270" t="s">
        <v>3075</v>
      </c>
      <c r="AW42" s="277" t="s">
        <v>3075</v>
      </c>
      <c r="AX42" s="270" t="s">
        <v>3075</v>
      </c>
      <c r="AY42" s="270" t="s">
        <v>3075</v>
      </c>
      <c r="AZ42" s="270" t="s">
        <v>3075</v>
      </c>
      <c r="BA42" s="270" t="s">
        <v>3075</v>
      </c>
      <c r="BB42" s="270" t="s">
        <v>3075</v>
      </c>
      <c r="BC42" s="270" t="s">
        <v>3075</v>
      </c>
      <c r="BD42" s="270" t="s">
        <v>521</v>
      </c>
      <c r="BE42" s="270" t="str">
        <f>VLOOKUP(A42,[1]القائمة!A$1:F$4442,6,0)</f>
        <v/>
      </c>
      <c r="BF42">
        <f>VLOOKUP(A42,[1]القائمة!A$1:F$4442,1,0)</f>
        <v>514874</v>
      </c>
      <c r="BG42" t="str">
        <f>VLOOKUP(A42,[1]القائمة!A$1:F$4442,5,0)</f>
        <v>الثالثة</v>
      </c>
    </row>
    <row r="43" spans="1:83" ht="14.4" x14ac:dyDescent="0.3">
      <c r="A43" s="269">
        <v>514933</v>
      </c>
      <c r="B43" s="270" t="s">
        <v>522</v>
      </c>
      <c r="C43" s="270" t="s">
        <v>788</v>
      </c>
      <c r="D43" s="270" t="s">
        <v>788</v>
      </c>
      <c r="E43" s="270" t="s">
        <v>788</v>
      </c>
      <c r="F43" s="270" t="s">
        <v>788</v>
      </c>
      <c r="G43" s="270" t="s">
        <v>788</v>
      </c>
      <c r="H43" s="270" t="s">
        <v>788</v>
      </c>
      <c r="I43" s="270" t="s">
        <v>788</v>
      </c>
      <c r="J43" s="270" t="s">
        <v>788</v>
      </c>
      <c r="K43" s="270" t="s">
        <v>788</v>
      </c>
      <c r="L43" s="270" t="s">
        <v>788</v>
      </c>
      <c r="M43" s="270" t="s">
        <v>788</v>
      </c>
      <c r="N43" s="270" t="s">
        <v>788</v>
      </c>
      <c r="O43" s="270" t="s">
        <v>788</v>
      </c>
      <c r="P43" s="270" t="s">
        <v>788</v>
      </c>
      <c r="Q43" s="270" t="s">
        <v>788</v>
      </c>
      <c r="R43" s="270" t="s">
        <v>788</v>
      </c>
      <c r="S43" s="270" t="s">
        <v>788</v>
      </c>
      <c r="T43" s="270" t="s">
        <v>788</v>
      </c>
      <c r="U43" s="270" t="s">
        <v>788</v>
      </c>
      <c r="V43" s="270" t="s">
        <v>788</v>
      </c>
      <c r="W43" s="270" t="s">
        <v>788</v>
      </c>
      <c r="X43" s="270" t="s">
        <v>788</v>
      </c>
      <c r="Y43" s="270" t="s">
        <v>788</v>
      </c>
      <c r="Z43" s="270" t="s">
        <v>788</v>
      </c>
      <c r="AA43" s="270" t="s">
        <v>788</v>
      </c>
      <c r="AB43" s="270" t="s">
        <v>788</v>
      </c>
      <c r="AC43" s="270" t="s">
        <v>788</v>
      </c>
      <c r="AD43" s="270" t="s">
        <v>788</v>
      </c>
      <c r="AE43" s="270" t="s">
        <v>788</v>
      </c>
      <c r="AF43" s="270" t="s">
        <v>788</v>
      </c>
      <c r="AG43" s="270" t="s">
        <v>788</v>
      </c>
      <c r="AH43" s="270" t="s">
        <v>3075</v>
      </c>
      <c r="AI43" s="270" t="s">
        <v>3075</v>
      </c>
      <c r="AJ43" s="270" t="s">
        <v>3075</v>
      </c>
      <c r="AK43" s="270" t="s">
        <v>3075</v>
      </c>
      <c r="AL43" s="270" t="s">
        <v>3075</v>
      </c>
      <c r="AM43" s="270" t="s">
        <v>3075</v>
      </c>
      <c r="AN43" s="270" t="s">
        <v>3075</v>
      </c>
      <c r="AO43" s="270" t="s">
        <v>3075</v>
      </c>
      <c r="AP43" s="270" t="s">
        <v>3075</v>
      </c>
      <c r="AQ43" s="270" t="s">
        <v>3075</v>
      </c>
      <c r="AR43" s="270" t="s">
        <v>3075</v>
      </c>
      <c r="AS43" s="270" t="s">
        <v>3075</v>
      </c>
      <c r="AT43" s="270" t="s">
        <v>3075</v>
      </c>
      <c r="AU43" s="270" t="s">
        <v>3075</v>
      </c>
      <c r="AV43" s="270" t="s">
        <v>3075</v>
      </c>
      <c r="AW43" s="277" t="s">
        <v>3075</v>
      </c>
      <c r="AX43" s="270" t="s">
        <v>3075</v>
      </c>
      <c r="AY43" s="270" t="s">
        <v>3075</v>
      </c>
      <c r="AZ43" s="270" t="s">
        <v>3075</v>
      </c>
      <c r="BA43" s="270" t="s">
        <v>3075</v>
      </c>
      <c r="BB43" s="270" t="s">
        <v>3075</v>
      </c>
      <c r="BC43" s="270" t="s">
        <v>3075</v>
      </c>
      <c r="BD43" s="270" t="s">
        <v>522</v>
      </c>
      <c r="BE43" s="270" t="str">
        <f>VLOOKUP(A43,[1]القائمة!A$1:F$4442,6,0)</f>
        <v/>
      </c>
      <c r="BF43">
        <f>VLOOKUP(A43,[1]القائمة!A$1:F$4442,1,0)</f>
        <v>514933</v>
      </c>
      <c r="BG43" t="str">
        <f>VLOOKUP(A43,[1]القائمة!A$1:F$4442,5,0)</f>
        <v>الثالثة حديث</v>
      </c>
    </row>
    <row r="44" spans="1:83" ht="43.2" x14ac:dyDescent="0.3">
      <c r="A44" s="269">
        <v>514958</v>
      </c>
      <c r="B44" s="270" t="s">
        <v>521</v>
      </c>
      <c r="C44" s="270" t="s">
        <v>789</v>
      </c>
      <c r="D44" s="270" t="s">
        <v>789</v>
      </c>
      <c r="E44" s="270" t="s">
        <v>789</v>
      </c>
      <c r="F44" s="270" t="s">
        <v>789</v>
      </c>
      <c r="G44" s="270" t="s">
        <v>789</v>
      </c>
      <c r="H44" s="270" t="s">
        <v>789</v>
      </c>
      <c r="I44" s="270" t="s">
        <v>789</v>
      </c>
      <c r="J44" s="270" t="s">
        <v>789</v>
      </c>
      <c r="K44" s="270" t="s">
        <v>789</v>
      </c>
      <c r="L44" s="270" t="s">
        <v>789</v>
      </c>
      <c r="M44" s="270" t="s">
        <v>789</v>
      </c>
      <c r="N44" s="270" t="s">
        <v>789</v>
      </c>
      <c r="O44" s="270" t="s">
        <v>789</v>
      </c>
      <c r="P44" s="270" t="s">
        <v>789</v>
      </c>
      <c r="Q44" s="270" t="s">
        <v>789</v>
      </c>
      <c r="R44" s="270" t="s">
        <v>789</v>
      </c>
      <c r="S44" s="270" t="s">
        <v>789</v>
      </c>
      <c r="T44" s="270" t="s">
        <v>789</v>
      </c>
      <c r="U44" s="270" t="s">
        <v>789</v>
      </c>
      <c r="V44" s="270" t="s">
        <v>789</v>
      </c>
      <c r="W44" s="270" t="s">
        <v>789</v>
      </c>
      <c r="X44" s="270" t="s">
        <v>789</v>
      </c>
      <c r="Y44" s="270" t="s">
        <v>789</v>
      </c>
      <c r="Z44" s="270" t="s">
        <v>789</v>
      </c>
      <c r="AA44" s="270" t="s">
        <v>789</v>
      </c>
      <c r="AB44" s="270" t="s">
        <v>789</v>
      </c>
      <c r="AC44" s="270" t="s">
        <v>789</v>
      </c>
      <c r="AD44" s="270" t="s">
        <v>789</v>
      </c>
      <c r="AE44" s="270" t="s">
        <v>789</v>
      </c>
      <c r="AF44" s="270" t="s">
        <v>789</v>
      </c>
      <c r="AG44" s="270" t="s">
        <v>789</v>
      </c>
      <c r="AH44" s="270" t="s">
        <v>789</v>
      </c>
      <c r="AI44" s="270" t="s">
        <v>789</v>
      </c>
      <c r="AJ44" s="270" t="s">
        <v>789</v>
      </c>
      <c r="AK44" s="270" t="s">
        <v>789</v>
      </c>
      <c r="AL44" s="270" t="s">
        <v>789</v>
      </c>
      <c r="AM44" s="270" t="s">
        <v>789</v>
      </c>
      <c r="AN44" s="270" t="s">
        <v>3075</v>
      </c>
      <c r="AO44" s="270" t="s">
        <v>3075</v>
      </c>
      <c r="AP44" s="270" t="s">
        <v>3075</v>
      </c>
      <c r="AQ44" s="270" t="s">
        <v>3075</v>
      </c>
      <c r="AR44" s="270" t="s">
        <v>3075</v>
      </c>
      <c r="AS44" s="270" t="s">
        <v>3075</v>
      </c>
      <c r="AT44" s="270" t="s">
        <v>3075</v>
      </c>
      <c r="AU44" s="270" t="s">
        <v>3075</v>
      </c>
      <c r="AV44" s="270" t="s">
        <v>3075</v>
      </c>
      <c r="AW44" s="277" t="s">
        <v>3075</v>
      </c>
      <c r="AX44" s="270" t="s">
        <v>3075</v>
      </c>
      <c r="AY44" s="270" t="s">
        <v>3075</v>
      </c>
      <c r="AZ44" s="270" t="s">
        <v>3075</v>
      </c>
      <c r="BA44" s="270" t="s">
        <v>3075</v>
      </c>
      <c r="BB44" s="270" t="s">
        <v>3075</v>
      </c>
      <c r="BC44" s="270" t="s">
        <v>3075</v>
      </c>
      <c r="BD44" s="270" t="s">
        <v>521</v>
      </c>
      <c r="BE44" s="270" t="str">
        <f>VLOOKUP(A44,[1]القائمة!A$1:F$4442,6,0)</f>
        <v>مستنفذ فصل اول 2023-2024</v>
      </c>
      <c r="BF44">
        <f>VLOOKUP(A44,[1]القائمة!A$1:F$4442,1,0)</f>
        <v>514958</v>
      </c>
      <c r="BG44" t="str">
        <f>VLOOKUP(A44,[1]القائمة!A$1:F$4442,5,0)</f>
        <v>الثالثة</v>
      </c>
      <c r="BH44" s="249"/>
      <c r="BI44" s="249"/>
      <c r="BJ44" s="249"/>
      <c r="BK44" s="249"/>
      <c r="BL44" s="249"/>
      <c r="BM44" s="249"/>
      <c r="BN44" s="249"/>
      <c r="BO44" s="249"/>
      <c r="BP44" s="249" t="s">
        <v>3075</v>
      </c>
      <c r="BQ44" s="249" t="s">
        <v>3075</v>
      </c>
      <c r="BR44" s="249" t="s">
        <v>3075</v>
      </c>
      <c r="BS44" s="249" t="s">
        <v>3075</v>
      </c>
      <c r="BT44" s="249" t="s">
        <v>3075</v>
      </c>
      <c r="BU44" s="249" t="s">
        <v>3075</v>
      </c>
      <c r="BV44" s="248"/>
      <c r="BW44" s="249"/>
      <c r="BX44" s="249"/>
      <c r="BY44" s="249"/>
      <c r="BZ44" s="249"/>
      <c r="CA44" s="242"/>
      <c r="CB44" s="242"/>
      <c r="CC44" s="242"/>
      <c r="CD44" s="242"/>
      <c r="CE44" s="249"/>
    </row>
    <row r="45" spans="1:83" ht="14.4" x14ac:dyDescent="0.3">
      <c r="A45" s="269">
        <v>515099</v>
      </c>
      <c r="B45" s="270" t="s">
        <v>522</v>
      </c>
      <c r="C45" s="270" t="s">
        <v>788</v>
      </c>
      <c r="D45" s="270" t="s">
        <v>788</v>
      </c>
      <c r="E45" s="270" t="s">
        <v>788</v>
      </c>
      <c r="F45" s="270" t="s">
        <v>788</v>
      </c>
      <c r="G45" s="270" t="s">
        <v>788</v>
      </c>
      <c r="H45" s="270" t="s">
        <v>788</v>
      </c>
      <c r="I45" s="270" t="s">
        <v>788</v>
      </c>
      <c r="J45" s="270" t="s">
        <v>788</v>
      </c>
      <c r="K45" s="270" t="s">
        <v>788</v>
      </c>
      <c r="L45" s="270" t="s">
        <v>788</v>
      </c>
      <c r="M45" s="270" t="s">
        <v>788</v>
      </c>
      <c r="N45" s="270" t="s">
        <v>788</v>
      </c>
      <c r="O45" s="270" t="s">
        <v>788</v>
      </c>
      <c r="P45" s="270" t="s">
        <v>788</v>
      </c>
      <c r="Q45" s="270" t="s">
        <v>788</v>
      </c>
      <c r="R45" s="270" t="s">
        <v>788</v>
      </c>
      <c r="S45" s="270" t="s">
        <v>788</v>
      </c>
      <c r="T45" s="270" t="s">
        <v>788</v>
      </c>
      <c r="U45" s="270" t="s">
        <v>788</v>
      </c>
      <c r="V45" s="270" t="s">
        <v>788</v>
      </c>
      <c r="W45" s="270" t="s">
        <v>788</v>
      </c>
      <c r="X45" s="270" t="s">
        <v>788</v>
      </c>
      <c r="Y45" s="270" t="s">
        <v>788</v>
      </c>
      <c r="Z45" s="270" t="s">
        <v>788</v>
      </c>
      <c r="AA45" s="270" t="s">
        <v>788</v>
      </c>
      <c r="AB45" s="270" t="s">
        <v>788</v>
      </c>
      <c r="AC45" s="270" t="s">
        <v>788</v>
      </c>
      <c r="AD45" s="270" t="s">
        <v>788</v>
      </c>
      <c r="AE45" s="270" t="s">
        <v>788</v>
      </c>
      <c r="AF45" s="270" t="s">
        <v>788</v>
      </c>
      <c r="AG45" s="270" t="s">
        <v>788</v>
      </c>
      <c r="AH45" s="270" t="s">
        <v>3075</v>
      </c>
      <c r="AI45" s="270" t="s">
        <v>3075</v>
      </c>
      <c r="AJ45" s="270" t="s">
        <v>3075</v>
      </c>
      <c r="AK45" s="270" t="s">
        <v>3075</v>
      </c>
      <c r="AL45" s="270" t="s">
        <v>3075</v>
      </c>
      <c r="AM45" s="270" t="s">
        <v>3075</v>
      </c>
      <c r="AN45" s="270" t="s">
        <v>3075</v>
      </c>
      <c r="AO45" s="270" t="s">
        <v>3075</v>
      </c>
      <c r="AP45" s="270" t="s">
        <v>3075</v>
      </c>
      <c r="AQ45" s="270" t="s">
        <v>3075</v>
      </c>
      <c r="AR45" s="270" t="s">
        <v>3075</v>
      </c>
      <c r="AS45" s="270" t="s">
        <v>3075</v>
      </c>
      <c r="AT45" s="270" t="s">
        <v>3075</v>
      </c>
      <c r="AU45" s="270" t="s">
        <v>3075</v>
      </c>
      <c r="AV45" s="270" t="s">
        <v>3075</v>
      </c>
      <c r="AW45" s="277" t="s">
        <v>3075</v>
      </c>
      <c r="AX45" s="270" t="s">
        <v>3075</v>
      </c>
      <c r="AY45" s="270" t="s">
        <v>3075</v>
      </c>
      <c r="AZ45" s="270" t="s">
        <v>3075</v>
      </c>
      <c r="BA45" s="270" t="s">
        <v>3075</v>
      </c>
      <c r="BB45" s="270" t="s">
        <v>3075</v>
      </c>
      <c r="BC45" s="270" t="s">
        <v>3075</v>
      </c>
      <c r="BD45" s="270" t="s">
        <v>522</v>
      </c>
      <c r="BE45" s="270" t="str">
        <f>VLOOKUP(A45,[1]القائمة!A$1:F$4442,6,0)</f>
        <v/>
      </c>
      <c r="BF45">
        <f>VLOOKUP(A45,[1]القائمة!A$1:F$4442,1,0)</f>
        <v>515099</v>
      </c>
      <c r="BG45" t="str">
        <f>VLOOKUP(A45,[1]القائمة!A$1:F$4442,5,0)</f>
        <v>الثالثة حديث</v>
      </c>
    </row>
    <row r="46" spans="1:83" ht="14.4" x14ac:dyDescent="0.3">
      <c r="A46" s="269">
        <v>515190</v>
      </c>
      <c r="B46" s="270" t="s">
        <v>521</v>
      </c>
      <c r="C46" s="270" t="s">
        <v>788</v>
      </c>
      <c r="D46" s="270" t="s">
        <v>788</v>
      </c>
      <c r="E46" s="270" t="s">
        <v>788</v>
      </c>
      <c r="F46" s="270" t="s">
        <v>788</v>
      </c>
      <c r="G46" s="270" t="s">
        <v>788</v>
      </c>
      <c r="H46" s="270" t="s">
        <v>788</v>
      </c>
      <c r="I46" s="270" t="s">
        <v>788</v>
      </c>
      <c r="J46" s="270" t="s">
        <v>788</v>
      </c>
      <c r="K46" s="270" t="s">
        <v>788</v>
      </c>
      <c r="L46" s="270" t="s">
        <v>788</v>
      </c>
      <c r="M46" s="270" t="s">
        <v>788</v>
      </c>
      <c r="N46" s="270" t="s">
        <v>788</v>
      </c>
      <c r="O46" s="270" t="s">
        <v>788</v>
      </c>
      <c r="P46" s="270" t="s">
        <v>788</v>
      </c>
      <c r="Q46" s="270" t="s">
        <v>788</v>
      </c>
      <c r="R46" s="270" t="s">
        <v>788</v>
      </c>
      <c r="S46" s="270" t="s">
        <v>788</v>
      </c>
      <c r="T46" s="270" t="s">
        <v>788</v>
      </c>
      <c r="U46" s="270" t="s">
        <v>788</v>
      </c>
      <c r="V46" s="270" t="s">
        <v>788</v>
      </c>
      <c r="W46" s="270" t="s">
        <v>788</v>
      </c>
      <c r="X46" s="270" t="s">
        <v>788</v>
      </c>
      <c r="Y46" s="270" t="s">
        <v>788</v>
      </c>
      <c r="Z46" s="270" t="s">
        <v>788</v>
      </c>
      <c r="AA46" s="270" t="s">
        <v>788</v>
      </c>
      <c r="AB46" s="270" t="s">
        <v>788</v>
      </c>
      <c r="AC46" s="270" t="s">
        <v>788</v>
      </c>
      <c r="AD46" s="270" t="s">
        <v>788</v>
      </c>
      <c r="AE46" s="270" t="s">
        <v>788</v>
      </c>
      <c r="AF46" s="270" t="s">
        <v>788</v>
      </c>
      <c r="AG46" s="270" t="s">
        <v>788</v>
      </c>
      <c r="AH46" s="270" t="s">
        <v>788</v>
      </c>
      <c r="AI46" s="270" t="s">
        <v>788</v>
      </c>
      <c r="AJ46" s="270" t="s">
        <v>788</v>
      </c>
      <c r="AK46" s="270" t="s">
        <v>788</v>
      </c>
      <c r="AL46" s="270" t="s">
        <v>788</v>
      </c>
      <c r="AM46" s="270" t="s">
        <v>788</v>
      </c>
      <c r="AN46" s="270" t="s">
        <v>3075</v>
      </c>
      <c r="AO46" s="270" t="s">
        <v>3075</v>
      </c>
      <c r="AP46" s="270" t="s">
        <v>3075</v>
      </c>
      <c r="AQ46" s="270" t="s">
        <v>3075</v>
      </c>
      <c r="AR46" s="270" t="s">
        <v>3075</v>
      </c>
      <c r="AS46" s="270" t="s">
        <v>3075</v>
      </c>
      <c r="AT46" s="270" t="s">
        <v>3075</v>
      </c>
      <c r="AU46" s="270" t="s">
        <v>3075</v>
      </c>
      <c r="AV46" s="270" t="s">
        <v>3075</v>
      </c>
      <c r="AW46" s="277" t="s">
        <v>3075</v>
      </c>
      <c r="AX46" s="270" t="s">
        <v>3075</v>
      </c>
      <c r="AY46" s="270" t="s">
        <v>3075</v>
      </c>
      <c r="AZ46" s="270" t="s">
        <v>3075</v>
      </c>
      <c r="BA46" s="270" t="s">
        <v>3075</v>
      </c>
      <c r="BB46" s="270" t="s">
        <v>3075</v>
      </c>
      <c r="BC46" s="270" t="s">
        <v>3075</v>
      </c>
      <c r="BD46" s="270" t="s">
        <v>521</v>
      </c>
      <c r="BE46" s="270" t="str">
        <f>VLOOKUP(A46,[1]القائمة!A$1:F$4442,6,0)</f>
        <v/>
      </c>
      <c r="BF46">
        <f>VLOOKUP(A46,[1]القائمة!A$1:F$4442,1,0)</f>
        <v>515190</v>
      </c>
      <c r="BG46" t="str">
        <f>VLOOKUP(A46,[1]القائمة!A$1:F$4442,5,0)</f>
        <v>الثالثة</v>
      </c>
    </row>
    <row r="47" spans="1:83" ht="14.4" x14ac:dyDescent="0.3">
      <c r="A47" s="269">
        <v>515331</v>
      </c>
      <c r="B47" s="270" t="s">
        <v>521</v>
      </c>
      <c r="C47" s="270" t="s">
        <v>789</v>
      </c>
      <c r="D47" s="270" t="s">
        <v>789</v>
      </c>
      <c r="E47" s="270" t="s">
        <v>789</v>
      </c>
      <c r="F47" s="270" t="s">
        <v>789</v>
      </c>
      <c r="G47" s="270" t="s">
        <v>789</v>
      </c>
      <c r="H47" s="270" t="s">
        <v>789</v>
      </c>
      <c r="I47" s="270" t="s">
        <v>789</v>
      </c>
      <c r="J47" s="270" t="s">
        <v>789</v>
      </c>
      <c r="K47" s="270" t="s">
        <v>789</v>
      </c>
      <c r="L47" s="270" t="s">
        <v>789</v>
      </c>
      <c r="M47" s="270" t="s">
        <v>789</v>
      </c>
      <c r="N47" s="270" t="s">
        <v>789</v>
      </c>
      <c r="O47" s="270" t="s">
        <v>789</v>
      </c>
      <c r="P47" s="270" t="s">
        <v>789</v>
      </c>
      <c r="Q47" s="270" t="s">
        <v>789</v>
      </c>
      <c r="R47" s="270" t="s">
        <v>789</v>
      </c>
      <c r="S47" s="270" t="s">
        <v>789</v>
      </c>
      <c r="T47" s="270" t="s">
        <v>789</v>
      </c>
      <c r="U47" s="270" t="s">
        <v>789</v>
      </c>
      <c r="V47" s="270" t="s">
        <v>789</v>
      </c>
      <c r="W47" s="270" t="s">
        <v>789</v>
      </c>
      <c r="X47" s="270" t="s">
        <v>789</v>
      </c>
      <c r="Y47" s="270" t="s">
        <v>789</v>
      </c>
      <c r="Z47" s="270" t="s">
        <v>789</v>
      </c>
      <c r="AA47" s="270" t="s">
        <v>789</v>
      </c>
      <c r="AB47" s="270" t="s">
        <v>789</v>
      </c>
      <c r="AC47" s="270" t="s">
        <v>789</v>
      </c>
      <c r="AD47" s="270" t="s">
        <v>789</v>
      </c>
      <c r="AE47" s="270" t="s">
        <v>789</v>
      </c>
      <c r="AF47" s="270" t="s">
        <v>789</v>
      </c>
      <c r="AG47" s="270" t="s">
        <v>789</v>
      </c>
      <c r="AH47" s="270" t="s">
        <v>789</v>
      </c>
      <c r="AI47" s="270" t="s">
        <v>789</v>
      </c>
      <c r="AJ47" s="270" t="s">
        <v>789</v>
      </c>
      <c r="AK47" s="270" t="s">
        <v>789</v>
      </c>
      <c r="AL47" s="270" t="s">
        <v>789</v>
      </c>
      <c r="AM47" s="270" t="s">
        <v>789</v>
      </c>
      <c r="AN47" s="270" t="s">
        <v>3075</v>
      </c>
      <c r="AO47" s="270" t="s">
        <v>3075</v>
      </c>
      <c r="AP47" s="270" t="s">
        <v>3075</v>
      </c>
      <c r="AQ47" s="270" t="s">
        <v>3075</v>
      </c>
      <c r="AR47" s="270" t="s">
        <v>3075</v>
      </c>
      <c r="AS47" s="270" t="s">
        <v>3075</v>
      </c>
      <c r="AT47" s="270" t="s">
        <v>3075</v>
      </c>
      <c r="AU47" s="270" t="s">
        <v>3075</v>
      </c>
      <c r="AV47" s="270" t="s">
        <v>3075</v>
      </c>
      <c r="AW47" s="277" t="s">
        <v>3075</v>
      </c>
      <c r="AX47" s="270" t="s">
        <v>3075</v>
      </c>
      <c r="AY47" s="270" t="s">
        <v>3075</v>
      </c>
      <c r="AZ47" s="270" t="s">
        <v>3075</v>
      </c>
      <c r="BA47" s="270" t="s">
        <v>3075</v>
      </c>
      <c r="BB47" s="270" t="s">
        <v>3075</v>
      </c>
      <c r="BC47" s="270" t="s">
        <v>3075</v>
      </c>
      <c r="BD47" s="270" t="s">
        <v>521</v>
      </c>
      <c r="BE47" s="270" t="str">
        <f>VLOOKUP(A47,[1]القائمة!A$1:F$4442,6,0)</f>
        <v/>
      </c>
      <c r="BF47">
        <f>VLOOKUP(A47,[1]القائمة!A$1:F$4442,1,0)</f>
        <v>515331</v>
      </c>
      <c r="BG47" t="str">
        <f>VLOOKUP(A47,[1]القائمة!A$1:F$4442,5,0)</f>
        <v>الثالثة</v>
      </c>
    </row>
    <row r="48" spans="1:83" ht="14.4" x14ac:dyDescent="0.3">
      <c r="A48" s="269">
        <v>515402</v>
      </c>
      <c r="B48" s="270" t="s">
        <v>521</v>
      </c>
      <c r="C48" s="270" t="s">
        <v>789</v>
      </c>
      <c r="D48" s="270" t="s">
        <v>789</v>
      </c>
      <c r="E48" s="270" t="s">
        <v>789</v>
      </c>
      <c r="F48" s="270" t="s">
        <v>789</v>
      </c>
      <c r="G48" s="270" t="s">
        <v>789</v>
      </c>
      <c r="H48" s="270" t="s">
        <v>789</v>
      </c>
      <c r="I48" s="270" t="s">
        <v>789</v>
      </c>
      <c r="J48" s="270" t="s">
        <v>789</v>
      </c>
      <c r="K48" s="270" t="s">
        <v>789</v>
      </c>
      <c r="L48" s="270" t="s">
        <v>789</v>
      </c>
      <c r="M48" s="270" t="s">
        <v>789</v>
      </c>
      <c r="N48" s="270" t="s">
        <v>789</v>
      </c>
      <c r="O48" s="270" t="s">
        <v>789</v>
      </c>
      <c r="P48" s="270" t="s">
        <v>789</v>
      </c>
      <c r="Q48" s="270" t="s">
        <v>789</v>
      </c>
      <c r="R48" s="270" t="s">
        <v>789</v>
      </c>
      <c r="S48" s="270" t="s">
        <v>789</v>
      </c>
      <c r="T48" s="270" t="s">
        <v>789</v>
      </c>
      <c r="U48" s="270" t="s">
        <v>789</v>
      </c>
      <c r="V48" s="270" t="s">
        <v>789</v>
      </c>
      <c r="W48" s="270" t="s">
        <v>789</v>
      </c>
      <c r="X48" s="270" t="s">
        <v>789</v>
      </c>
      <c r="Y48" s="270" t="s">
        <v>789</v>
      </c>
      <c r="Z48" s="270" t="s">
        <v>789</v>
      </c>
      <c r="AA48" s="270" t="s">
        <v>789</v>
      </c>
      <c r="AB48" s="270" t="s">
        <v>789</v>
      </c>
      <c r="AC48" s="270" t="s">
        <v>789</v>
      </c>
      <c r="AD48" s="270" t="s">
        <v>789</v>
      </c>
      <c r="AE48" s="270" t="s">
        <v>789</v>
      </c>
      <c r="AF48" s="270" t="s">
        <v>789</v>
      </c>
      <c r="AG48" s="270" t="s">
        <v>789</v>
      </c>
      <c r="AH48" s="270" t="s">
        <v>789</v>
      </c>
      <c r="AI48" s="270" t="s">
        <v>789</v>
      </c>
      <c r="AJ48" s="270" t="s">
        <v>789</v>
      </c>
      <c r="AK48" s="270" t="s">
        <v>789</v>
      </c>
      <c r="AL48" s="270" t="s">
        <v>789</v>
      </c>
      <c r="AM48" s="270" t="s">
        <v>789</v>
      </c>
      <c r="AN48" s="270" t="s">
        <v>3075</v>
      </c>
      <c r="AO48" s="270" t="s">
        <v>3075</v>
      </c>
      <c r="AP48" s="270" t="s">
        <v>3075</v>
      </c>
      <c r="AQ48" s="270" t="s">
        <v>3075</v>
      </c>
      <c r="AR48" s="270" t="s">
        <v>3075</v>
      </c>
      <c r="AS48" s="270" t="s">
        <v>3075</v>
      </c>
      <c r="AT48" s="270" t="s">
        <v>3075</v>
      </c>
      <c r="AU48" s="270" t="s">
        <v>3075</v>
      </c>
      <c r="AV48" s="270" t="s">
        <v>3075</v>
      </c>
      <c r="AW48" s="277" t="s">
        <v>3075</v>
      </c>
      <c r="AX48" s="270" t="s">
        <v>3075</v>
      </c>
      <c r="AY48" s="270" t="s">
        <v>3075</v>
      </c>
      <c r="AZ48" s="270" t="s">
        <v>3075</v>
      </c>
      <c r="BA48" s="270" t="s">
        <v>3075</v>
      </c>
      <c r="BB48" s="270" t="s">
        <v>3075</v>
      </c>
      <c r="BC48" s="270" t="s">
        <v>3075</v>
      </c>
      <c r="BD48" s="270" t="s">
        <v>521</v>
      </c>
      <c r="BE48" s="270" t="str">
        <f>VLOOKUP(A48,[1]القائمة!A$1:F$4442,6,0)</f>
        <v/>
      </c>
      <c r="BF48">
        <f>VLOOKUP(A48,[1]القائمة!A$1:F$4442,1,0)</f>
        <v>515402</v>
      </c>
      <c r="BG48" t="str">
        <f>VLOOKUP(A48,[1]القائمة!A$1:F$4442,5,0)</f>
        <v>الثالثة</v>
      </c>
    </row>
    <row r="49" spans="1:83" ht="14.4" x14ac:dyDescent="0.3">
      <c r="A49" s="271">
        <v>515436</v>
      </c>
      <c r="B49" s="272" t="s">
        <v>521</v>
      </c>
      <c r="C49" s="250"/>
      <c r="D49" s="250"/>
      <c r="E49" s="250"/>
      <c r="F49" s="250"/>
      <c r="G49" s="250"/>
      <c r="H49" s="250"/>
      <c r="I49" s="250"/>
      <c r="J49" s="250"/>
      <c r="K49" s="250"/>
      <c r="L49" s="250"/>
      <c r="M49" s="250"/>
      <c r="N49" s="250"/>
      <c r="O49" s="250"/>
      <c r="P49" s="250"/>
      <c r="Q49" s="250"/>
      <c r="R49" s="250"/>
      <c r="S49" s="250"/>
      <c r="T49" s="250"/>
      <c r="U49" s="250"/>
      <c r="V49" s="250"/>
      <c r="W49" s="250"/>
      <c r="X49" s="250"/>
      <c r="Y49" s="250"/>
      <c r="Z49" s="250"/>
      <c r="AA49" s="250"/>
      <c r="AB49" s="250"/>
      <c r="AC49" s="250"/>
      <c r="AD49" s="250"/>
      <c r="AE49" s="250"/>
      <c r="AF49" s="250"/>
      <c r="AG49" s="250"/>
      <c r="AH49" s="250"/>
      <c r="AI49" s="250"/>
      <c r="AJ49" s="250"/>
      <c r="AK49" s="250"/>
      <c r="AL49" s="250"/>
      <c r="AM49" s="250"/>
      <c r="AN49" s="250"/>
      <c r="AO49" s="250"/>
      <c r="AP49" s="250"/>
      <c r="AQ49" s="250"/>
      <c r="AR49" s="250"/>
      <c r="AS49" s="250"/>
      <c r="AT49" s="250"/>
      <c r="AU49" s="250"/>
      <c r="AV49" s="250"/>
      <c r="AW49" s="276"/>
      <c r="AX49" s="250"/>
      <c r="AY49" s="250"/>
      <c r="AZ49" s="250"/>
      <c r="BA49" s="250"/>
      <c r="BB49" s="250"/>
      <c r="BC49" s="250"/>
      <c r="BD49" s="250"/>
      <c r="BE49" s="270" t="str">
        <f>VLOOKUP(A49,[1]القائمة!A$1:F$4442,6,0)</f>
        <v/>
      </c>
      <c r="BF49">
        <f>VLOOKUP(A49,[1]القائمة!A$1:F$4442,1,0)</f>
        <v>515436</v>
      </c>
      <c r="BG49" t="str">
        <f>VLOOKUP(A49,[1]القائمة!A$1:F$4442,5,0)</f>
        <v>الثالثة</v>
      </c>
    </row>
    <row r="50" spans="1:83" ht="14.4" x14ac:dyDescent="0.3">
      <c r="A50" s="269">
        <v>515539</v>
      </c>
      <c r="B50" s="270" t="s">
        <v>521</v>
      </c>
      <c r="C50" s="270" t="s">
        <v>788</v>
      </c>
      <c r="D50" s="270" t="s">
        <v>788</v>
      </c>
      <c r="E50" s="270" t="s">
        <v>788</v>
      </c>
      <c r="F50" s="270" t="s">
        <v>788</v>
      </c>
      <c r="G50" s="270" t="s">
        <v>788</v>
      </c>
      <c r="H50" s="270" t="s">
        <v>788</v>
      </c>
      <c r="I50" s="270" t="s">
        <v>788</v>
      </c>
      <c r="J50" s="270" t="s">
        <v>788</v>
      </c>
      <c r="K50" s="270" t="s">
        <v>788</v>
      </c>
      <c r="L50" s="270" t="s">
        <v>788</v>
      </c>
      <c r="M50" s="270" t="s">
        <v>788</v>
      </c>
      <c r="N50" s="270" t="s">
        <v>788</v>
      </c>
      <c r="O50" s="270" t="s">
        <v>788</v>
      </c>
      <c r="P50" s="270" t="s">
        <v>788</v>
      </c>
      <c r="Q50" s="270" t="s">
        <v>788</v>
      </c>
      <c r="R50" s="270" t="s">
        <v>788</v>
      </c>
      <c r="S50" s="270" t="s">
        <v>788</v>
      </c>
      <c r="T50" s="270" t="s">
        <v>788</v>
      </c>
      <c r="U50" s="270" t="s">
        <v>788</v>
      </c>
      <c r="V50" s="270" t="s">
        <v>788</v>
      </c>
      <c r="W50" s="270" t="s">
        <v>788</v>
      </c>
      <c r="X50" s="270" t="s">
        <v>788</v>
      </c>
      <c r="Y50" s="270" t="s">
        <v>788</v>
      </c>
      <c r="Z50" s="270" t="s">
        <v>788</v>
      </c>
      <c r="AA50" s="270" t="s">
        <v>788</v>
      </c>
      <c r="AB50" s="270" t="s">
        <v>788</v>
      </c>
      <c r="AC50" s="270" t="s">
        <v>788</v>
      </c>
      <c r="AD50" s="270" t="s">
        <v>788</v>
      </c>
      <c r="AE50" s="270" t="s">
        <v>788</v>
      </c>
      <c r="AF50" s="270" t="s">
        <v>788</v>
      </c>
      <c r="AG50" s="270" t="s">
        <v>788</v>
      </c>
      <c r="AH50" s="270" t="s">
        <v>788</v>
      </c>
      <c r="AI50" s="270" t="s">
        <v>788</v>
      </c>
      <c r="AJ50" s="270" t="s">
        <v>788</v>
      </c>
      <c r="AK50" s="270" t="s">
        <v>788</v>
      </c>
      <c r="AL50" s="270" t="s">
        <v>788</v>
      </c>
      <c r="AM50" s="270" t="s">
        <v>788</v>
      </c>
      <c r="AN50" s="270" t="s">
        <v>3075</v>
      </c>
      <c r="AO50" s="270" t="s">
        <v>3075</v>
      </c>
      <c r="AP50" s="270" t="s">
        <v>3075</v>
      </c>
      <c r="AQ50" s="270" t="s">
        <v>3075</v>
      </c>
      <c r="AR50" s="270" t="s">
        <v>3075</v>
      </c>
      <c r="AS50" s="270" t="s">
        <v>3075</v>
      </c>
      <c r="AT50" s="270" t="s">
        <v>3075</v>
      </c>
      <c r="AU50" s="270" t="s">
        <v>3075</v>
      </c>
      <c r="AV50" s="270" t="s">
        <v>3075</v>
      </c>
      <c r="AW50" s="277" t="s">
        <v>3075</v>
      </c>
      <c r="AX50" s="270" t="s">
        <v>3075</v>
      </c>
      <c r="AY50" s="270" t="s">
        <v>3075</v>
      </c>
      <c r="AZ50" s="270" t="s">
        <v>3075</v>
      </c>
      <c r="BA50" s="270" t="s">
        <v>3075</v>
      </c>
      <c r="BB50" s="270" t="s">
        <v>3075</v>
      </c>
      <c r="BC50" s="270" t="s">
        <v>3075</v>
      </c>
      <c r="BD50" s="270" t="s">
        <v>521</v>
      </c>
      <c r="BE50" s="270" t="str">
        <f>VLOOKUP(A50,[1]القائمة!A$1:F$4442,6,0)</f>
        <v/>
      </c>
      <c r="BF50">
        <f>VLOOKUP(A50,[1]القائمة!A$1:F$4442,1,0)</f>
        <v>515539</v>
      </c>
      <c r="BG50" t="str">
        <f>VLOOKUP(A50,[1]القائمة!A$1:F$4442,5,0)</f>
        <v>الثالثة</v>
      </c>
    </row>
    <row r="51" spans="1:83" ht="14.4" x14ac:dyDescent="0.3">
      <c r="A51" s="269">
        <v>515570</v>
      </c>
      <c r="B51" s="270" t="s">
        <v>521</v>
      </c>
      <c r="C51" s="270" t="s">
        <v>788</v>
      </c>
      <c r="D51" s="270" t="s">
        <v>788</v>
      </c>
      <c r="E51" s="270" t="s">
        <v>788</v>
      </c>
      <c r="F51" s="270" t="s">
        <v>788</v>
      </c>
      <c r="G51" s="270" t="s">
        <v>788</v>
      </c>
      <c r="H51" s="270" t="s">
        <v>788</v>
      </c>
      <c r="I51" s="270" t="s">
        <v>788</v>
      </c>
      <c r="J51" s="270" t="s">
        <v>788</v>
      </c>
      <c r="K51" s="270" t="s">
        <v>788</v>
      </c>
      <c r="L51" s="270" t="s">
        <v>788</v>
      </c>
      <c r="M51" s="270" t="s">
        <v>788</v>
      </c>
      <c r="N51" s="270" t="s">
        <v>788</v>
      </c>
      <c r="O51" s="270" t="s">
        <v>788</v>
      </c>
      <c r="P51" s="270" t="s">
        <v>788</v>
      </c>
      <c r="Q51" s="270" t="s">
        <v>788</v>
      </c>
      <c r="R51" s="270" t="s">
        <v>788</v>
      </c>
      <c r="S51" s="270" t="s">
        <v>788</v>
      </c>
      <c r="T51" s="270" t="s">
        <v>788</v>
      </c>
      <c r="U51" s="270" t="s">
        <v>788</v>
      </c>
      <c r="V51" s="270" t="s">
        <v>788</v>
      </c>
      <c r="W51" s="270" t="s">
        <v>788</v>
      </c>
      <c r="X51" s="270" t="s">
        <v>788</v>
      </c>
      <c r="Y51" s="270" t="s">
        <v>788</v>
      </c>
      <c r="Z51" s="270" t="s">
        <v>788</v>
      </c>
      <c r="AA51" s="270" t="s">
        <v>788</v>
      </c>
      <c r="AB51" s="270" t="s">
        <v>788</v>
      </c>
      <c r="AC51" s="270" t="s">
        <v>788</v>
      </c>
      <c r="AD51" s="270" t="s">
        <v>788</v>
      </c>
      <c r="AE51" s="270" t="s">
        <v>788</v>
      </c>
      <c r="AF51" s="270" t="s">
        <v>788</v>
      </c>
      <c r="AG51" s="270" t="s">
        <v>788</v>
      </c>
      <c r="AH51" s="270" t="s">
        <v>788</v>
      </c>
      <c r="AI51" s="270" t="s">
        <v>788</v>
      </c>
      <c r="AJ51" s="270" t="s">
        <v>788</v>
      </c>
      <c r="AK51" s="270" t="s">
        <v>788</v>
      </c>
      <c r="AL51" s="270" t="s">
        <v>788</v>
      </c>
      <c r="AM51" s="270" t="s">
        <v>788</v>
      </c>
      <c r="AN51" s="270" t="s">
        <v>3075</v>
      </c>
      <c r="AO51" s="270" t="s">
        <v>3075</v>
      </c>
      <c r="AP51" s="270" t="s">
        <v>3075</v>
      </c>
      <c r="AQ51" s="270" t="s">
        <v>3075</v>
      </c>
      <c r="AR51" s="270" t="s">
        <v>3075</v>
      </c>
      <c r="AS51" s="270" t="s">
        <v>3075</v>
      </c>
      <c r="AT51" s="270" t="s">
        <v>3075</v>
      </c>
      <c r="AU51" s="270" t="s">
        <v>3075</v>
      </c>
      <c r="AV51" s="270" t="s">
        <v>3075</v>
      </c>
      <c r="AW51" s="277" t="s">
        <v>3075</v>
      </c>
      <c r="AX51" s="270" t="s">
        <v>3075</v>
      </c>
      <c r="AY51" s="270" t="s">
        <v>3075</v>
      </c>
      <c r="AZ51" s="270" t="s">
        <v>3075</v>
      </c>
      <c r="BA51" s="270" t="s">
        <v>3075</v>
      </c>
      <c r="BB51" s="270" t="s">
        <v>3075</v>
      </c>
      <c r="BC51" s="270" t="s">
        <v>3075</v>
      </c>
      <c r="BD51" s="270" t="s">
        <v>521</v>
      </c>
      <c r="BE51" s="270" t="str">
        <f>VLOOKUP(A51,[1]القائمة!A$1:F$4442,6,0)</f>
        <v/>
      </c>
      <c r="BF51">
        <f>VLOOKUP(A51,[1]القائمة!A$1:F$4442,1,0)</f>
        <v>515570</v>
      </c>
      <c r="BG51" t="str">
        <f>VLOOKUP(A51,[1]القائمة!A$1:F$4442,5,0)</f>
        <v>الثالثة</v>
      </c>
      <c r="BH51" s="249"/>
      <c r="BI51" s="249"/>
      <c r="BJ51" s="249"/>
      <c r="BK51" s="249"/>
      <c r="BL51" s="249"/>
      <c r="BM51" s="249"/>
      <c r="BN51" s="249"/>
      <c r="BO51" s="249"/>
      <c r="BP51" s="249" t="s">
        <v>3075</v>
      </c>
      <c r="BQ51" s="249" t="s">
        <v>3075</v>
      </c>
      <c r="BR51" s="249" t="s">
        <v>3075</v>
      </c>
      <c r="BS51" s="249" t="s">
        <v>3075</v>
      </c>
      <c r="BT51" s="249" t="s">
        <v>3075</v>
      </c>
      <c r="BU51" s="249" t="s">
        <v>3075</v>
      </c>
      <c r="BV51" s="248"/>
      <c r="BW51" s="249"/>
      <c r="BX51" s="249"/>
      <c r="BY51" s="249"/>
      <c r="BZ51" s="249"/>
      <c r="CA51" s="242"/>
      <c r="CB51" s="242"/>
      <c r="CC51" s="242"/>
      <c r="CD51" s="242"/>
      <c r="CE51" s="249"/>
    </row>
    <row r="52" spans="1:83" ht="43.2" x14ac:dyDescent="0.3">
      <c r="A52" s="271">
        <v>515650</v>
      </c>
      <c r="B52" s="272" t="s">
        <v>521</v>
      </c>
      <c r="C52" s="250" t="s">
        <v>789</v>
      </c>
      <c r="D52" s="250" t="s">
        <v>789</v>
      </c>
      <c r="E52" s="250" t="s">
        <v>789</v>
      </c>
      <c r="F52" s="250" t="s">
        <v>789</v>
      </c>
      <c r="G52" s="250" t="s">
        <v>789</v>
      </c>
      <c r="H52" s="250" t="s">
        <v>789</v>
      </c>
      <c r="I52" s="250" t="s">
        <v>789</v>
      </c>
      <c r="J52" s="250" t="s">
        <v>789</v>
      </c>
      <c r="K52" s="250" t="s">
        <v>789</v>
      </c>
      <c r="L52" s="250" t="s">
        <v>789</v>
      </c>
      <c r="M52" s="250" t="s">
        <v>789</v>
      </c>
      <c r="N52" s="250" t="s">
        <v>789</v>
      </c>
      <c r="O52" s="250" t="s">
        <v>789</v>
      </c>
      <c r="P52" s="250" t="s">
        <v>789</v>
      </c>
      <c r="Q52" s="250" t="s">
        <v>789</v>
      </c>
      <c r="R52" s="250" t="s">
        <v>789</v>
      </c>
      <c r="S52" s="250" t="s">
        <v>789</v>
      </c>
      <c r="T52" s="250" t="s">
        <v>789</v>
      </c>
      <c r="U52" s="250" t="s">
        <v>789</v>
      </c>
      <c r="V52" s="250" t="s">
        <v>789</v>
      </c>
      <c r="W52" s="250" t="s">
        <v>789</v>
      </c>
      <c r="X52" s="250" t="s">
        <v>789</v>
      </c>
      <c r="Y52" s="250" t="s">
        <v>789</v>
      </c>
      <c r="Z52" s="250" t="s">
        <v>789</v>
      </c>
      <c r="AA52" s="250" t="s">
        <v>789</v>
      </c>
      <c r="AB52" s="250" t="s">
        <v>789</v>
      </c>
      <c r="AC52" s="250" t="s">
        <v>789</v>
      </c>
      <c r="AD52" s="250" t="s">
        <v>789</v>
      </c>
      <c r="AE52" s="250" t="s">
        <v>789</v>
      </c>
      <c r="AF52" s="250" t="s">
        <v>789</v>
      </c>
      <c r="AG52" s="250" t="s">
        <v>789</v>
      </c>
      <c r="AH52" s="250" t="s">
        <v>789</v>
      </c>
      <c r="AI52" s="250" t="s">
        <v>789</v>
      </c>
      <c r="AJ52" s="250" t="s">
        <v>789</v>
      </c>
      <c r="AK52" s="250" t="s">
        <v>789</v>
      </c>
      <c r="AL52" s="250" t="s">
        <v>789</v>
      </c>
      <c r="AM52" s="250" t="s">
        <v>789</v>
      </c>
      <c r="AN52" s="250"/>
      <c r="AO52" s="250"/>
      <c r="AP52" s="250"/>
      <c r="AQ52" s="250"/>
      <c r="AR52" s="250"/>
      <c r="AS52" s="250"/>
      <c r="AT52" s="250"/>
      <c r="AU52" s="250"/>
      <c r="AV52" s="250"/>
      <c r="AW52" s="276"/>
      <c r="AX52" s="250"/>
      <c r="AY52" s="250"/>
      <c r="AZ52" s="250"/>
      <c r="BA52" s="250"/>
      <c r="BB52" s="250"/>
      <c r="BC52" s="250"/>
      <c r="BD52" s="250"/>
      <c r="BE52" s="270" t="str">
        <f>VLOOKUP(A52,[1]القائمة!A$1:F$4442,6,0)</f>
        <v>مستنفذ فصل اول 2023-2024</v>
      </c>
      <c r="BF52">
        <f>VLOOKUP(A52,[1]القائمة!A$1:F$4442,1,0)</f>
        <v>515650</v>
      </c>
      <c r="BG52" t="str">
        <f>VLOOKUP(A52,[1]القائمة!A$1:F$4442,5,0)</f>
        <v>الثالثة</v>
      </c>
    </row>
    <row r="53" spans="1:83" ht="14.4" x14ac:dyDescent="0.3">
      <c r="A53" s="269">
        <v>515718</v>
      </c>
      <c r="B53" s="270" t="s">
        <v>521</v>
      </c>
      <c r="C53" s="270" t="s">
        <v>788</v>
      </c>
      <c r="D53" s="270" t="s">
        <v>788</v>
      </c>
      <c r="E53" s="270" t="s">
        <v>788</v>
      </c>
      <c r="F53" s="270" t="s">
        <v>788</v>
      </c>
      <c r="G53" s="270" t="s">
        <v>788</v>
      </c>
      <c r="H53" s="270" t="s">
        <v>788</v>
      </c>
      <c r="I53" s="270" t="s">
        <v>788</v>
      </c>
      <c r="J53" s="270" t="s">
        <v>788</v>
      </c>
      <c r="K53" s="270" t="s">
        <v>788</v>
      </c>
      <c r="L53" s="270" t="s">
        <v>788</v>
      </c>
      <c r="M53" s="270" t="s">
        <v>788</v>
      </c>
      <c r="N53" s="270" t="s">
        <v>788</v>
      </c>
      <c r="O53" s="270" t="s">
        <v>788</v>
      </c>
      <c r="P53" s="270" t="s">
        <v>788</v>
      </c>
      <c r="Q53" s="270" t="s">
        <v>788</v>
      </c>
      <c r="R53" s="270" t="s">
        <v>788</v>
      </c>
      <c r="S53" s="270" t="s">
        <v>788</v>
      </c>
      <c r="T53" s="270" t="s">
        <v>788</v>
      </c>
      <c r="U53" s="270" t="s">
        <v>788</v>
      </c>
      <c r="V53" s="270" t="s">
        <v>788</v>
      </c>
      <c r="W53" s="270" t="s">
        <v>788</v>
      </c>
      <c r="X53" s="270" t="s">
        <v>788</v>
      </c>
      <c r="Y53" s="270" t="s">
        <v>788</v>
      </c>
      <c r="Z53" s="270" t="s">
        <v>788</v>
      </c>
      <c r="AA53" s="270" t="s">
        <v>788</v>
      </c>
      <c r="AB53" s="270" t="s">
        <v>788</v>
      </c>
      <c r="AC53" s="270" t="s">
        <v>788</v>
      </c>
      <c r="AD53" s="270" t="s">
        <v>788</v>
      </c>
      <c r="AE53" s="270" t="s">
        <v>788</v>
      </c>
      <c r="AF53" s="270" t="s">
        <v>788</v>
      </c>
      <c r="AG53" s="270" t="s">
        <v>788</v>
      </c>
      <c r="AH53" s="270" t="s">
        <v>788</v>
      </c>
      <c r="AI53" s="270" t="s">
        <v>788</v>
      </c>
      <c r="AJ53" s="270" t="s">
        <v>788</v>
      </c>
      <c r="AK53" s="270" t="s">
        <v>788</v>
      </c>
      <c r="AL53" s="270" t="s">
        <v>788</v>
      </c>
      <c r="AM53" s="270" t="s">
        <v>788</v>
      </c>
      <c r="AN53" s="270" t="s">
        <v>4206</v>
      </c>
      <c r="AO53" s="270" t="s">
        <v>4206</v>
      </c>
      <c r="AP53" s="270" t="s">
        <v>4206</v>
      </c>
      <c r="AQ53" s="270" t="s">
        <v>4206</v>
      </c>
      <c r="AR53" s="270" t="s">
        <v>4206</v>
      </c>
      <c r="AS53" s="270" t="s">
        <v>4206</v>
      </c>
      <c r="AT53" s="270" t="s">
        <v>4206</v>
      </c>
      <c r="AU53" s="270" t="s">
        <v>4206</v>
      </c>
      <c r="AV53" s="270" t="s">
        <v>4206</v>
      </c>
      <c r="AW53" s="277" t="s">
        <v>4206</v>
      </c>
      <c r="AX53" s="270" t="s">
        <v>3075</v>
      </c>
      <c r="AY53" s="270" t="s">
        <v>3075</v>
      </c>
      <c r="AZ53" s="270" t="s">
        <v>3075</v>
      </c>
      <c r="BA53" s="270" t="s">
        <v>3075</v>
      </c>
      <c r="BB53" s="270" t="s">
        <v>3075</v>
      </c>
      <c r="BC53" s="270" t="s">
        <v>3075</v>
      </c>
      <c r="BD53" s="270" t="s">
        <v>521</v>
      </c>
      <c r="BE53" s="270" t="str">
        <f>VLOOKUP(A53,[1]القائمة!A$1:F$4442,6,0)</f>
        <v/>
      </c>
      <c r="BF53">
        <f>VLOOKUP(A53,[1]القائمة!A$1:F$4442,1,0)</f>
        <v>515718</v>
      </c>
      <c r="BG53" t="str">
        <f>VLOOKUP(A53,[1]القائمة!A$1:F$4442,5,0)</f>
        <v>الثالثة</v>
      </c>
      <c r="BH53" s="249"/>
      <c r="BI53" s="249"/>
      <c r="BJ53" s="249"/>
      <c r="BK53" s="249"/>
      <c r="BL53" s="249"/>
      <c r="BM53" s="249"/>
      <c r="BN53" s="249"/>
      <c r="BO53" s="249"/>
      <c r="BP53" s="249" t="s">
        <v>3075</v>
      </c>
      <c r="BQ53" s="249" t="s">
        <v>3075</v>
      </c>
      <c r="BR53" s="249" t="s">
        <v>3075</v>
      </c>
      <c r="BS53" s="249" t="s">
        <v>3075</v>
      </c>
      <c r="BT53" s="249" t="s">
        <v>3075</v>
      </c>
      <c r="BU53" s="249" t="s">
        <v>3075</v>
      </c>
      <c r="BV53" s="248"/>
      <c r="BW53" s="249"/>
      <c r="BX53" s="249"/>
      <c r="BY53" s="249"/>
      <c r="BZ53" s="249"/>
      <c r="CA53" s="242"/>
      <c r="CB53" s="242"/>
      <c r="CC53" s="242"/>
      <c r="CD53" s="242"/>
      <c r="CE53" s="249"/>
    </row>
    <row r="54" spans="1:83" ht="43.2" x14ac:dyDescent="0.3">
      <c r="A54" s="269">
        <v>515724</v>
      </c>
      <c r="B54" s="270" t="s">
        <v>521</v>
      </c>
      <c r="C54" s="270" t="s">
        <v>789</v>
      </c>
      <c r="D54" s="270" t="s">
        <v>789</v>
      </c>
      <c r="E54" s="270" t="s">
        <v>789</v>
      </c>
      <c r="F54" s="270" t="s">
        <v>789</v>
      </c>
      <c r="G54" s="270" t="s">
        <v>789</v>
      </c>
      <c r="H54" s="270" t="s">
        <v>789</v>
      </c>
      <c r="I54" s="270" t="s">
        <v>789</v>
      </c>
      <c r="J54" s="270" t="s">
        <v>789</v>
      </c>
      <c r="K54" s="270" t="s">
        <v>789</v>
      </c>
      <c r="L54" s="270" t="s">
        <v>789</v>
      </c>
      <c r="M54" s="270" t="s">
        <v>789</v>
      </c>
      <c r="N54" s="270" t="s">
        <v>789</v>
      </c>
      <c r="O54" s="270" t="s">
        <v>789</v>
      </c>
      <c r="P54" s="270" t="s">
        <v>789</v>
      </c>
      <c r="Q54" s="270" t="s">
        <v>789</v>
      </c>
      <c r="R54" s="270" t="s">
        <v>789</v>
      </c>
      <c r="S54" s="270" t="s">
        <v>789</v>
      </c>
      <c r="T54" s="270" t="s">
        <v>789</v>
      </c>
      <c r="U54" s="270" t="s">
        <v>789</v>
      </c>
      <c r="V54" s="270" t="s">
        <v>789</v>
      </c>
      <c r="W54" s="270" t="s">
        <v>789</v>
      </c>
      <c r="X54" s="270" t="s">
        <v>789</v>
      </c>
      <c r="Y54" s="270" t="s">
        <v>789</v>
      </c>
      <c r="Z54" s="270" t="s">
        <v>789</v>
      </c>
      <c r="AA54" s="270" t="s">
        <v>789</v>
      </c>
      <c r="AB54" s="270" t="s">
        <v>789</v>
      </c>
      <c r="AC54" s="270" t="s">
        <v>789</v>
      </c>
      <c r="AD54" s="270" t="s">
        <v>789</v>
      </c>
      <c r="AE54" s="270" t="s">
        <v>789</v>
      </c>
      <c r="AF54" s="270" t="s">
        <v>789</v>
      </c>
      <c r="AG54" s="270" t="s">
        <v>789</v>
      </c>
      <c r="AH54" s="270" t="s">
        <v>789</v>
      </c>
      <c r="AI54" s="270" t="s">
        <v>789</v>
      </c>
      <c r="AJ54" s="270" t="s">
        <v>789</v>
      </c>
      <c r="AK54" s="270" t="s">
        <v>789</v>
      </c>
      <c r="AL54" s="270" t="s">
        <v>789</v>
      </c>
      <c r="AM54" s="270" t="s">
        <v>789</v>
      </c>
      <c r="AN54" s="270" t="s">
        <v>3075</v>
      </c>
      <c r="AO54" s="270" t="s">
        <v>3075</v>
      </c>
      <c r="AP54" s="270" t="s">
        <v>3075</v>
      </c>
      <c r="AQ54" s="270" t="s">
        <v>3075</v>
      </c>
      <c r="AR54" s="270" t="s">
        <v>3075</v>
      </c>
      <c r="AS54" s="270" t="s">
        <v>3075</v>
      </c>
      <c r="AT54" s="270" t="s">
        <v>3075</v>
      </c>
      <c r="AU54" s="270" t="s">
        <v>3075</v>
      </c>
      <c r="AV54" s="270" t="s">
        <v>3075</v>
      </c>
      <c r="AW54" s="277" t="s">
        <v>3075</v>
      </c>
      <c r="AX54" s="270" t="s">
        <v>3075</v>
      </c>
      <c r="AY54" s="270" t="s">
        <v>3075</v>
      </c>
      <c r="AZ54" s="270" t="s">
        <v>3075</v>
      </c>
      <c r="BA54" s="270" t="s">
        <v>3075</v>
      </c>
      <c r="BB54" s="270" t="s">
        <v>3075</v>
      </c>
      <c r="BC54" s="270" t="s">
        <v>3075</v>
      </c>
      <c r="BD54" s="270" t="s">
        <v>521</v>
      </c>
      <c r="BE54" s="270" t="str">
        <f>VLOOKUP(A54,[1]القائمة!A$1:F$4442,6,0)</f>
        <v>مستنفذ فصل اول 2023-2024</v>
      </c>
      <c r="BF54">
        <f>VLOOKUP(A54,[1]القائمة!A$1:F$4442,1,0)</f>
        <v>515724</v>
      </c>
      <c r="BG54" t="str">
        <f>VLOOKUP(A54,[1]القائمة!A$1:F$4442,5,0)</f>
        <v>الثالثة</v>
      </c>
      <c r="BH54" s="249"/>
      <c r="BI54" s="249"/>
      <c r="BJ54" s="249"/>
      <c r="BK54" s="249"/>
      <c r="BL54" s="249"/>
      <c r="BM54" s="249"/>
      <c r="BN54" s="249"/>
      <c r="BO54" s="249"/>
      <c r="BP54" s="249" t="s">
        <v>3075</v>
      </c>
      <c r="BQ54" s="249" t="s">
        <v>3075</v>
      </c>
      <c r="BR54" s="249" t="s">
        <v>3075</v>
      </c>
      <c r="BS54" s="249" t="s">
        <v>3075</v>
      </c>
      <c r="BT54" s="249" t="s">
        <v>3075</v>
      </c>
      <c r="BU54" s="249" t="s">
        <v>3075</v>
      </c>
      <c r="BV54" s="248"/>
      <c r="BW54" s="249"/>
      <c r="BX54" s="249"/>
      <c r="BY54" s="249"/>
      <c r="BZ54" s="249"/>
      <c r="CA54" s="242"/>
      <c r="CB54" s="242"/>
      <c r="CC54" s="242"/>
      <c r="CD54" s="242"/>
      <c r="CE54" s="249"/>
    </row>
    <row r="55" spans="1:83" ht="43.2" x14ac:dyDescent="0.3">
      <c r="A55" s="269">
        <v>515852</v>
      </c>
      <c r="B55" s="270" t="s">
        <v>521</v>
      </c>
      <c r="C55" s="270" t="s">
        <v>789</v>
      </c>
      <c r="D55" s="270" t="s">
        <v>789</v>
      </c>
      <c r="E55" s="270" t="s">
        <v>789</v>
      </c>
      <c r="F55" s="270" t="s">
        <v>789</v>
      </c>
      <c r="G55" s="270" t="s">
        <v>789</v>
      </c>
      <c r="H55" s="270" t="s">
        <v>789</v>
      </c>
      <c r="I55" s="270" t="s">
        <v>789</v>
      </c>
      <c r="J55" s="270" t="s">
        <v>789</v>
      </c>
      <c r="K55" s="270" t="s">
        <v>789</v>
      </c>
      <c r="L55" s="270" t="s">
        <v>789</v>
      </c>
      <c r="M55" s="270" t="s">
        <v>789</v>
      </c>
      <c r="N55" s="270" t="s">
        <v>789</v>
      </c>
      <c r="O55" s="270" t="s">
        <v>789</v>
      </c>
      <c r="P55" s="270" t="s">
        <v>789</v>
      </c>
      <c r="Q55" s="270" t="s">
        <v>789</v>
      </c>
      <c r="R55" s="270" t="s">
        <v>789</v>
      </c>
      <c r="S55" s="270" t="s">
        <v>789</v>
      </c>
      <c r="T55" s="270" t="s">
        <v>789</v>
      </c>
      <c r="U55" s="270" t="s">
        <v>789</v>
      </c>
      <c r="V55" s="270" t="s">
        <v>789</v>
      </c>
      <c r="W55" s="270" t="s">
        <v>789</v>
      </c>
      <c r="X55" s="270" t="s">
        <v>789</v>
      </c>
      <c r="Y55" s="270" t="s">
        <v>789</v>
      </c>
      <c r="Z55" s="270" t="s">
        <v>789</v>
      </c>
      <c r="AA55" s="270" t="s">
        <v>789</v>
      </c>
      <c r="AB55" s="270" t="s">
        <v>789</v>
      </c>
      <c r="AC55" s="270" t="s">
        <v>789</v>
      </c>
      <c r="AD55" s="270" t="s">
        <v>789</v>
      </c>
      <c r="AE55" s="270" t="s">
        <v>789</v>
      </c>
      <c r="AF55" s="270" t="s">
        <v>789</v>
      </c>
      <c r="AG55" s="270" t="s">
        <v>789</v>
      </c>
      <c r="AH55" s="270" t="s">
        <v>789</v>
      </c>
      <c r="AI55" s="270" t="s">
        <v>789</v>
      </c>
      <c r="AJ55" s="270" t="s">
        <v>789</v>
      </c>
      <c r="AK55" s="270" t="s">
        <v>789</v>
      </c>
      <c r="AL55" s="270" t="s">
        <v>789</v>
      </c>
      <c r="AM55" s="270" t="s">
        <v>789</v>
      </c>
      <c r="AN55" s="270" t="s">
        <v>3075</v>
      </c>
      <c r="AO55" s="270" t="s">
        <v>3075</v>
      </c>
      <c r="AP55" s="270" t="s">
        <v>3075</v>
      </c>
      <c r="AQ55" s="270" t="s">
        <v>3075</v>
      </c>
      <c r="AR55" s="270" t="s">
        <v>3075</v>
      </c>
      <c r="AS55" s="270" t="s">
        <v>3075</v>
      </c>
      <c r="AT55" s="270" t="s">
        <v>3075</v>
      </c>
      <c r="AU55" s="270" t="s">
        <v>3075</v>
      </c>
      <c r="AV55" s="270" t="s">
        <v>3075</v>
      </c>
      <c r="AW55" s="277" t="s">
        <v>3075</v>
      </c>
      <c r="AX55" s="270" t="s">
        <v>3075</v>
      </c>
      <c r="AY55" s="270" t="s">
        <v>3075</v>
      </c>
      <c r="AZ55" s="270" t="s">
        <v>3075</v>
      </c>
      <c r="BA55" s="270" t="s">
        <v>3075</v>
      </c>
      <c r="BB55" s="270" t="s">
        <v>3075</v>
      </c>
      <c r="BC55" s="270" t="s">
        <v>3075</v>
      </c>
      <c r="BD55" s="270" t="s">
        <v>521</v>
      </c>
      <c r="BE55" s="270" t="str">
        <f>VLOOKUP(A55,[1]القائمة!A$1:F$4442,6,0)</f>
        <v>مستنفذ فصل اول 2023-2024</v>
      </c>
      <c r="BF55">
        <f>VLOOKUP(A55,[1]القائمة!A$1:F$4442,1,0)</f>
        <v>515852</v>
      </c>
      <c r="BG55" t="str">
        <f>VLOOKUP(A55,[1]القائمة!A$1:F$4442,5,0)</f>
        <v>الثالثة</v>
      </c>
      <c r="BH55" s="249"/>
      <c r="BI55" s="249"/>
      <c r="BJ55" s="249"/>
      <c r="BK55" s="249"/>
      <c r="BL55" s="249"/>
      <c r="BM55" s="249"/>
      <c r="BN55" s="249"/>
      <c r="BO55" s="249"/>
      <c r="BP55" s="249" t="s">
        <v>3075</v>
      </c>
      <c r="BQ55" s="249" t="s">
        <v>3075</v>
      </c>
      <c r="BR55" s="249" t="s">
        <v>3075</v>
      </c>
      <c r="BS55" s="249" t="s">
        <v>3075</v>
      </c>
      <c r="BT55" s="249" t="s">
        <v>3075</v>
      </c>
      <c r="BU55" s="249" t="s">
        <v>3075</v>
      </c>
      <c r="BV55" s="248"/>
      <c r="BW55" s="249"/>
      <c r="BX55" s="249"/>
      <c r="BY55" s="249"/>
      <c r="BZ55" s="249"/>
      <c r="CA55" s="242"/>
      <c r="CB55" s="242"/>
      <c r="CC55" s="242"/>
      <c r="CD55" s="242"/>
      <c r="CE55" s="249"/>
    </row>
    <row r="56" spans="1:83" ht="14.4" x14ac:dyDescent="0.3">
      <c r="A56" s="269">
        <v>515879</v>
      </c>
      <c r="B56" s="270" t="s">
        <v>521</v>
      </c>
      <c r="C56" s="270" t="s">
        <v>788</v>
      </c>
      <c r="D56" s="270" t="s">
        <v>788</v>
      </c>
      <c r="E56" s="270" t="s">
        <v>788</v>
      </c>
      <c r="F56" s="270" t="s">
        <v>788</v>
      </c>
      <c r="G56" s="270" t="s">
        <v>788</v>
      </c>
      <c r="H56" s="270" t="s">
        <v>788</v>
      </c>
      <c r="I56" s="270" t="s">
        <v>788</v>
      </c>
      <c r="J56" s="270" t="s">
        <v>788</v>
      </c>
      <c r="K56" s="270" t="s">
        <v>788</v>
      </c>
      <c r="L56" s="270" t="s">
        <v>788</v>
      </c>
      <c r="M56" s="270" t="s">
        <v>788</v>
      </c>
      <c r="N56" s="270" t="s">
        <v>788</v>
      </c>
      <c r="O56" s="270" t="s">
        <v>788</v>
      </c>
      <c r="P56" s="270" t="s">
        <v>788</v>
      </c>
      <c r="Q56" s="270" t="s">
        <v>788</v>
      </c>
      <c r="R56" s="270" t="s">
        <v>788</v>
      </c>
      <c r="S56" s="270" t="s">
        <v>788</v>
      </c>
      <c r="T56" s="270" t="s">
        <v>788</v>
      </c>
      <c r="U56" s="270" t="s">
        <v>788</v>
      </c>
      <c r="V56" s="270" t="s">
        <v>788</v>
      </c>
      <c r="W56" s="270" t="s">
        <v>788</v>
      </c>
      <c r="X56" s="270" t="s">
        <v>788</v>
      </c>
      <c r="Y56" s="270" t="s">
        <v>788</v>
      </c>
      <c r="Z56" s="270" t="s">
        <v>788</v>
      </c>
      <c r="AA56" s="270" t="s">
        <v>788</v>
      </c>
      <c r="AB56" s="270" t="s">
        <v>788</v>
      </c>
      <c r="AC56" s="270" t="s">
        <v>788</v>
      </c>
      <c r="AD56" s="270" t="s">
        <v>788</v>
      </c>
      <c r="AE56" s="270" t="s">
        <v>788</v>
      </c>
      <c r="AF56" s="270" t="s">
        <v>788</v>
      </c>
      <c r="AG56" s="270" t="s">
        <v>788</v>
      </c>
      <c r="AH56" s="270" t="s">
        <v>788</v>
      </c>
      <c r="AI56" s="270" t="s">
        <v>788</v>
      </c>
      <c r="AJ56" s="270" t="s">
        <v>788</v>
      </c>
      <c r="AK56" s="270" t="s">
        <v>788</v>
      </c>
      <c r="AL56" s="270" t="s">
        <v>788</v>
      </c>
      <c r="AM56" s="270" t="s">
        <v>788</v>
      </c>
      <c r="AN56" s="270" t="s">
        <v>3075</v>
      </c>
      <c r="AO56" s="270" t="s">
        <v>3075</v>
      </c>
      <c r="AP56" s="270" t="s">
        <v>3075</v>
      </c>
      <c r="AQ56" s="270" t="s">
        <v>3075</v>
      </c>
      <c r="AR56" s="270" t="s">
        <v>3075</v>
      </c>
      <c r="AS56" s="270" t="s">
        <v>3075</v>
      </c>
      <c r="AT56" s="270" t="s">
        <v>3075</v>
      </c>
      <c r="AU56" s="270" t="s">
        <v>3075</v>
      </c>
      <c r="AV56" s="270" t="s">
        <v>3075</v>
      </c>
      <c r="AW56" s="277" t="s">
        <v>3075</v>
      </c>
      <c r="AX56" s="270" t="s">
        <v>3075</v>
      </c>
      <c r="AY56" s="270" t="s">
        <v>3075</v>
      </c>
      <c r="AZ56" s="270" t="s">
        <v>3075</v>
      </c>
      <c r="BA56" s="270" t="s">
        <v>3075</v>
      </c>
      <c r="BB56" s="270" t="s">
        <v>3075</v>
      </c>
      <c r="BC56" s="270" t="s">
        <v>3075</v>
      </c>
      <c r="BD56" s="270" t="s">
        <v>521</v>
      </c>
      <c r="BE56" s="270" t="str">
        <f>VLOOKUP(A56,[1]القائمة!A$1:F$4442,6,0)</f>
        <v/>
      </c>
      <c r="BF56">
        <f>VLOOKUP(A56,[1]القائمة!A$1:F$4442,1,0)</f>
        <v>515879</v>
      </c>
      <c r="BG56" t="str">
        <f>VLOOKUP(A56,[1]القائمة!A$1:F$4442,5,0)</f>
        <v>الثالثة</v>
      </c>
      <c r="BH56" s="249"/>
      <c r="BI56" s="249"/>
      <c r="BJ56" s="249"/>
      <c r="BK56" s="249"/>
      <c r="BL56" s="249"/>
      <c r="BM56" s="249"/>
      <c r="BN56" s="249"/>
      <c r="BO56" s="249"/>
      <c r="BP56" s="249" t="s">
        <v>3075</v>
      </c>
      <c r="BQ56" s="249" t="s">
        <v>3075</v>
      </c>
      <c r="BR56" s="249" t="s">
        <v>3075</v>
      </c>
      <c r="BS56" s="249" t="s">
        <v>3075</v>
      </c>
      <c r="BT56" s="249" t="s">
        <v>3075</v>
      </c>
      <c r="BU56" s="249" t="s">
        <v>3075</v>
      </c>
      <c r="BV56" s="248"/>
      <c r="BW56" s="249"/>
      <c r="BX56" s="249"/>
      <c r="BY56" s="249"/>
      <c r="BZ56" s="249"/>
      <c r="CA56" s="242"/>
      <c r="CB56" s="242"/>
      <c r="CC56" s="242"/>
      <c r="CD56" s="242"/>
      <c r="CE56" s="249"/>
    </row>
    <row r="57" spans="1:83" ht="14.4" x14ac:dyDescent="0.3">
      <c r="A57" s="269">
        <v>515881</v>
      </c>
      <c r="B57" s="270" t="s">
        <v>521</v>
      </c>
      <c r="C57" s="270" t="s">
        <v>788</v>
      </c>
      <c r="D57" s="270" t="s">
        <v>788</v>
      </c>
      <c r="E57" s="270" t="s">
        <v>788</v>
      </c>
      <c r="F57" s="270" t="s">
        <v>788</v>
      </c>
      <c r="G57" s="270" t="s">
        <v>788</v>
      </c>
      <c r="H57" s="270" t="s">
        <v>788</v>
      </c>
      <c r="I57" s="270" t="s">
        <v>788</v>
      </c>
      <c r="J57" s="270" t="s">
        <v>788</v>
      </c>
      <c r="K57" s="270" t="s">
        <v>788</v>
      </c>
      <c r="L57" s="270" t="s">
        <v>788</v>
      </c>
      <c r="M57" s="270" t="s">
        <v>788</v>
      </c>
      <c r="N57" s="270" t="s">
        <v>788</v>
      </c>
      <c r="O57" s="270" t="s">
        <v>788</v>
      </c>
      <c r="P57" s="270" t="s">
        <v>788</v>
      </c>
      <c r="Q57" s="270" t="s">
        <v>788</v>
      </c>
      <c r="R57" s="270" t="s">
        <v>788</v>
      </c>
      <c r="S57" s="270" t="s">
        <v>788</v>
      </c>
      <c r="T57" s="270" t="s">
        <v>788</v>
      </c>
      <c r="U57" s="270" t="s">
        <v>788</v>
      </c>
      <c r="V57" s="270" t="s">
        <v>788</v>
      </c>
      <c r="W57" s="270" t="s">
        <v>788</v>
      </c>
      <c r="X57" s="270" t="s">
        <v>788</v>
      </c>
      <c r="Y57" s="270" t="s">
        <v>788</v>
      </c>
      <c r="Z57" s="270" t="s">
        <v>788</v>
      </c>
      <c r="AA57" s="270" t="s">
        <v>788</v>
      </c>
      <c r="AB57" s="270" t="s">
        <v>788</v>
      </c>
      <c r="AC57" s="270" t="s">
        <v>788</v>
      </c>
      <c r="AD57" s="270" t="s">
        <v>788</v>
      </c>
      <c r="AE57" s="270" t="s">
        <v>788</v>
      </c>
      <c r="AF57" s="270" t="s">
        <v>788</v>
      </c>
      <c r="AG57" s="270" t="s">
        <v>788</v>
      </c>
      <c r="AH57" s="270" t="s">
        <v>788</v>
      </c>
      <c r="AI57" s="270" t="s">
        <v>788</v>
      </c>
      <c r="AJ57" s="270" t="s">
        <v>788</v>
      </c>
      <c r="AK57" s="270" t="s">
        <v>788</v>
      </c>
      <c r="AL57" s="270" t="s">
        <v>788</v>
      </c>
      <c r="AM57" s="270" t="s">
        <v>788</v>
      </c>
      <c r="AN57" s="270" t="s">
        <v>3075</v>
      </c>
      <c r="AO57" s="270" t="s">
        <v>3075</v>
      </c>
      <c r="AP57" s="270" t="s">
        <v>3075</v>
      </c>
      <c r="AQ57" s="270" t="s">
        <v>3075</v>
      </c>
      <c r="AR57" s="270" t="s">
        <v>3075</v>
      </c>
      <c r="AS57" s="270" t="s">
        <v>3075</v>
      </c>
      <c r="AT57" s="270" t="s">
        <v>3075</v>
      </c>
      <c r="AU57" s="270" t="s">
        <v>3075</v>
      </c>
      <c r="AV57" s="270" t="s">
        <v>3075</v>
      </c>
      <c r="AW57" s="277" t="s">
        <v>3075</v>
      </c>
      <c r="AX57" s="270" t="s">
        <v>3075</v>
      </c>
      <c r="AY57" s="270" t="s">
        <v>3075</v>
      </c>
      <c r="AZ57" s="270" t="s">
        <v>3075</v>
      </c>
      <c r="BA57" s="270" t="s">
        <v>3075</v>
      </c>
      <c r="BB57" s="270" t="s">
        <v>3075</v>
      </c>
      <c r="BC57" s="270" t="s">
        <v>3075</v>
      </c>
      <c r="BD57" s="270" t="s">
        <v>521</v>
      </c>
      <c r="BE57" s="270" t="str">
        <f>VLOOKUP(A57,[1]القائمة!A$1:F$4442,6,0)</f>
        <v/>
      </c>
      <c r="BF57">
        <f>VLOOKUP(A57,[1]القائمة!A$1:F$4442,1,0)</f>
        <v>515881</v>
      </c>
      <c r="BG57" t="str">
        <f>VLOOKUP(A57,[1]القائمة!A$1:F$4442,5,0)</f>
        <v>الثالثة</v>
      </c>
    </row>
    <row r="58" spans="1:83" ht="14.4" x14ac:dyDescent="0.3">
      <c r="A58" s="269">
        <v>515939</v>
      </c>
      <c r="B58" s="270" t="s">
        <v>521</v>
      </c>
      <c r="C58" s="270" t="s">
        <v>788</v>
      </c>
      <c r="D58" s="270" t="s">
        <v>788</v>
      </c>
      <c r="E58" s="270" t="s">
        <v>788</v>
      </c>
      <c r="F58" s="270" t="s">
        <v>788</v>
      </c>
      <c r="G58" s="270" t="s">
        <v>788</v>
      </c>
      <c r="H58" s="270" t="s">
        <v>788</v>
      </c>
      <c r="I58" s="270" t="s">
        <v>788</v>
      </c>
      <c r="J58" s="270" t="s">
        <v>788</v>
      </c>
      <c r="K58" s="270" t="s">
        <v>788</v>
      </c>
      <c r="L58" s="270" t="s">
        <v>788</v>
      </c>
      <c r="M58" s="270" t="s">
        <v>788</v>
      </c>
      <c r="N58" s="270" t="s">
        <v>788</v>
      </c>
      <c r="O58" s="270" t="s">
        <v>788</v>
      </c>
      <c r="P58" s="270" t="s">
        <v>788</v>
      </c>
      <c r="Q58" s="270" t="s">
        <v>788</v>
      </c>
      <c r="R58" s="270" t="s">
        <v>788</v>
      </c>
      <c r="S58" s="270" t="s">
        <v>788</v>
      </c>
      <c r="T58" s="270" t="s">
        <v>788</v>
      </c>
      <c r="U58" s="270" t="s">
        <v>788</v>
      </c>
      <c r="V58" s="270" t="s">
        <v>788</v>
      </c>
      <c r="W58" s="270" t="s">
        <v>788</v>
      </c>
      <c r="X58" s="270" t="s">
        <v>788</v>
      </c>
      <c r="Y58" s="270" t="s">
        <v>788</v>
      </c>
      <c r="Z58" s="270" t="s">
        <v>788</v>
      </c>
      <c r="AA58" s="270" t="s">
        <v>788</v>
      </c>
      <c r="AB58" s="270" t="s">
        <v>788</v>
      </c>
      <c r="AC58" s="270" t="s">
        <v>788</v>
      </c>
      <c r="AD58" s="270" t="s">
        <v>788</v>
      </c>
      <c r="AE58" s="270" t="s">
        <v>788</v>
      </c>
      <c r="AF58" s="270" t="s">
        <v>788</v>
      </c>
      <c r="AG58" s="270" t="s">
        <v>788</v>
      </c>
      <c r="AH58" s="270" t="s">
        <v>788</v>
      </c>
      <c r="AI58" s="270" t="s">
        <v>788</v>
      </c>
      <c r="AJ58" s="270" t="s">
        <v>788</v>
      </c>
      <c r="AK58" s="270" t="s">
        <v>788</v>
      </c>
      <c r="AL58" s="270" t="s">
        <v>788</v>
      </c>
      <c r="AM58" s="270" t="s">
        <v>788</v>
      </c>
      <c r="AN58" s="270" t="s">
        <v>3075</v>
      </c>
      <c r="AO58" s="270" t="s">
        <v>3075</v>
      </c>
      <c r="AP58" s="270" t="s">
        <v>3075</v>
      </c>
      <c r="AQ58" s="270" t="s">
        <v>3075</v>
      </c>
      <c r="AR58" s="270" t="s">
        <v>3075</v>
      </c>
      <c r="AS58" s="270" t="s">
        <v>3075</v>
      </c>
      <c r="AT58" s="270" t="s">
        <v>3075</v>
      </c>
      <c r="AU58" s="270" t="s">
        <v>3075</v>
      </c>
      <c r="AV58" s="270" t="s">
        <v>3075</v>
      </c>
      <c r="AW58" s="277" t="s">
        <v>3075</v>
      </c>
      <c r="AX58" s="270" t="s">
        <v>3075</v>
      </c>
      <c r="AY58" s="270" t="s">
        <v>3075</v>
      </c>
      <c r="AZ58" s="270" t="s">
        <v>3075</v>
      </c>
      <c r="BA58" s="270" t="s">
        <v>3075</v>
      </c>
      <c r="BB58" s="270" t="s">
        <v>3075</v>
      </c>
      <c r="BC58" s="270" t="s">
        <v>3075</v>
      </c>
      <c r="BD58" s="270" t="s">
        <v>521</v>
      </c>
      <c r="BE58" s="270" t="str">
        <f>VLOOKUP(A58,[1]القائمة!A$1:F$4442,6,0)</f>
        <v/>
      </c>
      <c r="BF58">
        <f>VLOOKUP(A58,[1]القائمة!A$1:F$4442,1,0)</f>
        <v>515939</v>
      </c>
      <c r="BG58" t="str">
        <f>VLOOKUP(A58,[1]القائمة!A$1:F$4442,5,0)</f>
        <v>الثالثة</v>
      </c>
    </row>
    <row r="59" spans="1:83" ht="43.2" x14ac:dyDescent="0.3">
      <c r="A59" s="271">
        <v>515954</v>
      </c>
      <c r="B59" s="272" t="s">
        <v>521</v>
      </c>
      <c r="C59" s="250" t="s">
        <v>789</v>
      </c>
      <c r="D59" s="250" t="s">
        <v>789</v>
      </c>
      <c r="E59" s="250" t="s">
        <v>789</v>
      </c>
      <c r="F59" s="250" t="s">
        <v>789</v>
      </c>
      <c r="G59" s="250" t="s">
        <v>789</v>
      </c>
      <c r="H59" s="250" t="s">
        <v>789</v>
      </c>
      <c r="I59" s="250" t="s">
        <v>789</v>
      </c>
      <c r="J59" s="250" t="s">
        <v>789</v>
      </c>
      <c r="K59" s="250" t="s">
        <v>789</v>
      </c>
      <c r="L59" s="250" t="s">
        <v>789</v>
      </c>
      <c r="M59" s="250" t="s">
        <v>789</v>
      </c>
      <c r="N59" s="250" t="s">
        <v>789</v>
      </c>
      <c r="O59" s="250" t="s">
        <v>789</v>
      </c>
      <c r="P59" s="250" t="s">
        <v>789</v>
      </c>
      <c r="Q59" s="250" t="s">
        <v>789</v>
      </c>
      <c r="R59" s="250" t="s">
        <v>789</v>
      </c>
      <c r="S59" s="250" t="s">
        <v>789</v>
      </c>
      <c r="T59" s="250" t="s">
        <v>789</v>
      </c>
      <c r="U59" s="250" t="s">
        <v>789</v>
      </c>
      <c r="V59" s="250" t="s">
        <v>789</v>
      </c>
      <c r="W59" s="250" t="s">
        <v>789</v>
      </c>
      <c r="X59" s="250" t="s">
        <v>789</v>
      </c>
      <c r="Y59" s="250" t="s">
        <v>789</v>
      </c>
      <c r="Z59" s="250" t="s">
        <v>789</v>
      </c>
      <c r="AA59" s="250" t="s">
        <v>789</v>
      </c>
      <c r="AB59" s="250" t="s">
        <v>789</v>
      </c>
      <c r="AC59" s="250" t="s">
        <v>789</v>
      </c>
      <c r="AD59" s="250" t="s">
        <v>789</v>
      </c>
      <c r="AE59" s="250" t="s">
        <v>789</v>
      </c>
      <c r="AF59" s="250" t="s">
        <v>789</v>
      </c>
      <c r="AG59" s="250" t="s">
        <v>789</v>
      </c>
      <c r="AH59" s="250" t="s">
        <v>789</v>
      </c>
      <c r="AI59" s="250" t="s">
        <v>789</v>
      </c>
      <c r="AJ59" s="250" t="s">
        <v>789</v>
      </c>
      <c r="AK59" s="250" t="s">
        <v>789</v>
      </c>
      <c r="AL59" s="250" t="s">
        <v>789</v>
      </c>
      <c r="AM59" s="250" t="s">
        <v>789</v>
      </c>
      <c r="AN59" s="250"/>
      <c r="AO59" s="250"/>
      <c r="AP59" s="250"/>
      <c r="AQ59" s="250"/>
      <c r="AR59" s="250"/>
      <c r="AS59" s="250"/>
      <c r="AT59" s="250"/>
      <c r="AU59" s="250"/>
      <c r="AV59" s="250"/>
      <c r="AW59" s="276"/>
      <c r="AX59" s="250"/>
      <c r="AY59" s="250"/>
      <c r="AZ59" s="250"/>
      <c r="BA59" s="250"/>
      <c r="BB59" s="250"/>
      <c r="BC59" s="250"/>
      <c r="BD59" s="250"/>
      <c r="BE59" s="270" t="str">
        <f>VLOOKUP(A59,[1]القائمة!A$1:F$4442,6,0)</f>
        <v>مستنفذ فصل اول 2023-2024</v>
      </c>
      <c r="BF59">
        <f>VLOOKUP(A59,[1]القائمة!A$1:F$4442,1,0)</f>
        <v>515954</v>
      </c>
      <c r="BG59" t="str">
        <f>VLOOKUP(A59,[1]القائمة!A$1:F$4442,5,0)</f>
        <v>الثالثة</v>
      </c>
    </row>
    <row r="60" spans="1:83" ht="14.4" x14ac:dyDescent="0.3">
      <c r="A60" s="271">
        <v>516043</v>
      </c>
      <c r="B60" s="272" t="s">
        <v>521</v>
      </c>
      <c r="C60" s="250"/>
      <c r="D60" s="250"/>
      <c r="E60" s="250"/>
      <c r="F60" s="250"/>
      <c r="G60" s="250"/>
      <c r="H60" s="250"/>
      <c r="I60" s="250"/>
      <c r="J60" s="250"/>
      <c r="K60" s="250"/>
      <c r="L60" s="250"/>
      <c r="M60" s="250"/>
      <c r="N60" s="250"/>
      <c r="O60" s="250"/>
      <c r="P60" s="250"/>
      <c r="Q60" s="250"/>
      <c r="R60" s="250"/>
      <c r="S60" s="250"/>
      <c r="T60" s="250"/>
      <c r="U60" s="250"/>
      <c r="V60" s="250"/>
      <c r="W60" s="250"/>
      <c r="X60" s="250"/>
      <c r="Y60" s="250"/>
      <c r="Z60" s="250"/>
      <c r="AA60" s="250"/>
      <c r="AB60" s="250"/>
      <c r="AC60" s="250"/>
      <c r="AD60" s="250"/>
      <c r="AE60" s="250"/>
      <c r="AF60" s="250"/>
      <c r="AG60" s="250"/>
      <c r="AH60" s="250"/>
      <c r="AI60" s="250"/>
      <c r="AJ60" s="250"/>
      <c r="AK60" s="250"/>
      <c r="AL60" s="250"/>
      <c r="AM60" s="250"/>
      <c r="AN60" s="250"/>
      <c r="AO60" s="250"/>
      <c r="AP60" s="250"/>
      <c r="AQ60" s="250"/>
      <c r="AR60" s="250"/>
      <c r="AS60" s="250"/>
      <c r="AT60" s="250"/>
      <c r="AU60" s="250"/>
      <c r="AV60" s="250"/>
      <c r="AW60" s="276"/>
      <c r="AX60" s="250"/>
      <c r="AY60" s="250"/>
      <c r="AZ60" s="250"/>
      <c r="BA60" s="250"/>
      <c r="BB60" s="250"/>
      <c r="BC60" s="250"/>
      <c r="BD60" s="250"/>
      <c r="BE60" s="270" t="str">
        <f>VLOOKUP(A60,[1]القائمة!A$1:F$4442,6,0)</f>
        <v/>
      </c>
      <c r="BF60">
        <f>VLOOKUP(A60,[1]القائمة!A$1:F$4442,1,0)</f>
        <v>516043</v>
      </c>
      <c r="BG60" t="str">
        <f>VLOOKUP(A60,[1]القائمة!A$1:F$4442,5,0)</f>
        <v>الثالثة</v>
      </c>
      <c r="BH60" s="249"/>
      <c r="BI60" s="249"/>
      <c r="BJ60" s="249"/>
      <c r="BK60" s="249"/>
      <c r="BL60" s="249"/>
      <c r="BM60" s="249"/>
      <c r="BN60" s="249"/>
      <c r="BO60" s="249"/>
      <c r="BP60" s="249" t="s">
        <v>3075</v>
      </c>
      <c r="BQ60" s="249" t="s">
        <v>3075</v>
      </c>
      <c r="BR60" s="249" t="s">
        <v>3075</v>
      </c>
      <c r="BS60" s="249" t="s">
        <v>3075</v>
      </c>
      <c r="BT60" s="249" t="s">
        <v>3075</v>
      </c>
      <c r="BU60" s="249" t="s">
        <v>3075</v>
      </c>
      <c r="BV60" s="248"/>
      <c r="BW60" s="249"/>
      <c r="BX60" s="249"/>
      <c r="BY60" s="249"/>
      <c r="BZ60" s="249"/>
      <c r="CA60" s="242"/>
      <c r="CB60" s="242"/>
      <c r="CC60" s="242"/>
      <c r="CD60" s="242"/>
      <c r="CE60" s="249"/>
    </row>
    <row r="61" spans="1:83" ht="14.4" x14ac:dyDescent="0.3">
      <c r="A61" s="269">
        <v>516130</v>
      </c>
      <c r="B61" s="270" t="s">
        <v>521</v>
      </c>
      <c r="C61" s="270" t="s">
        <v>788</v>
      </c>
      <c r="D61" s="270" t="s">
        <v>788</v>
      </c>
      <c r="E61" s="270" t="s">
        <v>788</v>
      </c>
      <c r="F61" s="270" t="s">
        <v>788</v>
      </c>
      <c r="G61" s="270" t="s">
        <v>788</v>
      </c>
      <c r="H61" s="270" t="s">
        <v>788</v>
      </c>
      <c r="I61" s="270" t="s">
        <v>788</v>
      </c>
      <c r="J61" s="270" t="s">
        <v>788</v>
      </c>
      <c r="K61" s="270" t="s">
        <v>788</v>
      </c>
      <c r="L61" s="270" t="s">
        <v>788</v>
      </c>
      <c r="M61" s="270" t="s">
        <v>788</v>
      </c>
      <c r="N61" s="270" t="s">
        <v>788</v>
      </c>
      <c r="O61" s="270" t="s">
        <v>788</v>
      </c>
      <c r="P61" s="270" t="s">
        <v>788</v>
      </c>
      <c r="Q61" s="270" t="s">
        <v>788</v>
      </c>
      <c r="R61" s="270" t="s">
        <v>788</v>
      </c>
      <c r="S61" s="270" t="s">
        <v>788</v>
      </c>
      <c r="T61" s="270" t="s">
        <v>788</v>
      </c>
      <c r="U61" s="270" t="s">
        <v>788</v>
      </c>
      <c r="V61" s="270" t="s">
        <v>788</v>
      </c>
      <c r="W61" s="270" t="s">
        <v>788</v>
      </c>
      <c r="X61" s="270" t="s">
        <v>788</v>
      </c>
      <c r="Y61" s="270" t="s">
        <v>788</v>
      </c>
      <c r="Z61" s="270" t="s">
        <v>788</v>
      </c>
      <c r="AA61" s="270" t="s">
        <v>788</v>
      </c>
      <c r="AB61" s="270" t="s">
        <v>788</v>
      </c>
      <c r="AC61" s="270" t="s">
        <v>788</v>
      </c>
      <c r="AD61" s="270" t="s">
        <v>788</v>
      </c>
      <c r="AE61" s="270" t="s">
        <v>788</v>
      </c>
      <c r="AF61" s="270" t="s">
        <v>788</v>
      </c>
      <c r="AG61" s="270" t="s">
        <v>788</v>
      </c>
      <c r="AH61" s="270" t="s">
        <v>788</v>
      </c>
      <c r="AI61" s="270" t="s">
        <v>788</v>
      </c>
      <c r="AJ61" s="270" t="s">
        <v>788</v>
      </c>
      <c r="AK61" s="270" t="s">
        <v>788</v>
      </c>
      <c r="AL61" s="270" t="s">
        <v>788</v>
      </c>
      <c r="AM61" s="270" t="s">
        <v>788</v>
      </c>
      <c r="AN61" s="270" t="s">
        <v>3075</v>
      </c>
      <c r="AO61" s="270" t="s">
        <v>3075</v>
      </c>
      <c r="AP61" s="270" t="s">
        <v>3075</v>
      </c>
      <c r="AQ61" s="270" t="s">
        <v>3075</v>
      </c>
      <c r="AR61" s="270" t="s">
        <v>3075</v>
      </c>
      <c r="AS61" s="270" t="s">
        <v>3075</v>
      </c>
      <c r="AT61" s="270" t="s">
        <v>3075</v>
      </c>
      <c r="AU61" s="270" t="s">
        <v>3075</v>
      </c>
      <c r="AV61" s="270" t="s">
        <v>3075</v>
      </c>
      <c r="AW61" s="277" t="s">
        <v>3075</v>
      </c>
      <c r="AX61" s="270" t="s">
        <v>3075</v>
      </c>
      <c r="AY61" s="270" t="s">
        <v>3075</v>
      </c>
      <c r="AZ61" s="270" t="s">
        <v>3075</v>
      </c>
      <c r="BA61" s="270" t="s">
        <v>3075</v>
      </c>
      <c r="BB61" s="270" t="s">
        <v>3075</v>
      </c>
      <c r="BC61" s="270" t="s">
        <v>3075</v>
      </c>
      <c r="BD61" s="270" t="s">
        <v>521</v>
      </c>
      <c r="BE61" s="270" t="str">
        <f>VLOOKUP(A61,[1]القائمة!A$1:F$4442,6,0)</f>
        <v/>
      </c>
      <c r="BF61">
        <f>VLOOKUP(A61,[1]القائمة!A$1:F$4442,1,0)</f>
        <v>516130</v>
      </c>
      <c r="BG61" t="str">
        <f>VLOOKUP(A61,[1]القائمة!A$1:F$4442,5,0)</f>
        <v>الثالثة</v>
      </c>
    </row>
    <row r="62" spans="1:83" ht="43.2" x14ac:dyDescent="0.3">
      <c r="A62" s="269">
        <v>516174</v>
      </c>
      <c r="B62" s="270" t="s">
        <v>521</v>
      </c>
      <c r="C62" s="270" t="s">
        <v>789</v>
      </c>
      <c r="D62" s="270" t="s">
        <v>789</v>
      </c>
      <c r="E62" s="270" t="s">
        <v>789</v>
      </c>
      <c r="F62" s="270" t="s">
        <v>789</v>
      </c>
      <c r="G62" s="270" t="s">
        <v>789</v>
      </c>
      <c r="H62" s="270" t="s">
        <v>789</v>
      </c>
      <c r="I62" s="270" t="s">
        <v>789</v>
      </c>
      <c r="J62" s="270" t="s">
        <v>789</v>
      </c>
      <c r="K62" s="270" t="s">
        <v>789</v>
      </c>
      <c r="L62" s="270" t="s">
        <v>789</v>
      </c>
      <c r="M62" s="270" t="s">
        <v>789</v>
      </c>
      <c r="N62" s="270" t="s">
        <v>789</v>
      </c>
      <c r="O62" s="270" t="s">
        <v>789</v>
      </c>
      <c r="P62" s="270" t="s">
        <v>789</v>
      </c>
      <c r="Q62" s="270" t="s">
        <v>789</v>
      </c>
      <c r="R62" s="270" t="s">
        <v>789</v>
      </c>
      <c r="S62" s="270" t="s">
        <v>789</v>
      </c>
      <c r="T62" s="270" t="s">
        <v>789</v>
      </c>
      <c r="U62" s="270" t="s">
        <v>789</v>
      </c>
      <c r="V62" s="270" t="s">
        <v>789</v>
      </c>
      <c r="W62" s="270" t="s">
        <v>789</v>
      </c>
      <c r="X62" s="270" t="s">
        <v>789</v>
      </c>
      <c r="Y62" s="270" t="s">
        <v>789</v>
      </c>
      <c r="Z62" s="270" t="s">
        <v>789</v>
      </c>
      <c r="AA62" s="270" t="s">
        <v>789</v>
      </c>
      <c r="AB62" s="270" t="s">
        <v>789</v>
      </c>
      <c r="AC62" s="270" t="s">
        <v>789</v>
      </c>
      <c r="AD62" s="270" t="s">
        <v>789</v>
      </c>
      <c r="AE62" s="270" t="s">
        <v>789</v>
      </c>
      <c r="AF62" s="270" t="s">
        <v>789</v>
      </c>
      <c r="AG62" s="270" t="s">
        <v>789</v>
      </c>
      <c r="AH62" s="270" t="s">
        <v>789</v>
      </c>
      <c r="AI62" s="270" t="s">
        <v>789</v>
      </c>
      <c r="AJ62" s="270" t="s">
        <v>789</v>
      </c>
      <c r="AK62" s="270" t="s">
        <v>789</v>
      </c>
      <c r="AL62" s="270" t="s">
        <v>789</v>
      </c>
      <c r="AM62" s="270" t="s">
        <v>789</v>
      </c>
      <c r="AN62" s="270" t="s">
        <v>3075</v>
      </c>
      <c r="AO62" s="270" t="s">
        <v>3075</v>
      </c>
      <c r="AP62" s="270" t="s">
        <v>3075</v>
      </c>
      <c r="AQ62" s="270" t="s">
        <v>3075</v>
      </c>
      <c r="AR62" s="270" t="s">
        <v>3075</v>
      </c>
      <c r="AS62" s="270" t="s">
        <v>3075</v>
      </c>
      <c r="AT62" s="270" t="s">
        <v>3075</v>
      </c>
      <c r="AU62" s="270" t="s">
        <v>3075</v>
      </c>
      <c r="AV62" s="270" t="s">
        <v>3075</v>
      </c>
      <c r="AW62" s="277" t="s">
        <v>3075</v>
      </c>
      <c r="AX62" s="270" t="s">
        <v>3075</v>
      </c>
      <c r="AY62" s="270" t="s">
        <v>3075</v>
      </c>
      <c r="AZ62" s="270" t="s">
        <v>3075</v>
      </c>
      <c r="BA62" s="270" t="s">
        <v>3075</v>
      </c>
      <c r="BB62" s="270" t="s">
        <v>3075</v>
      </c>
      <c r="BC62" s="270" t="s">
        <v>3075</v>
      </c>
      <c r="BD62" s="270" t="s">
        <v>521</v>
      </c>
      <c r="BE62" s="270" t="str">
        <f>VLOOKUP(A62,[1]القائمة!A$1:F$4442,6,0)</f>
        <v>مستنفذ فصل اول 2023-2024</v>
      </c>
      <c r="BF62">
        <f>VLOOKUP(A62,[1]القائمة!A$1:F$4442,1,0)</f>
        <v>516174</v>
      </c>
      <c r="BG62" t="str">
        <f>VLOOKUP(A62,[1]القائمة!A$1:F$4442,5,0)</f>
        <v>الثالثة</v>
      </c>
      <c r="BH62" s="249"/>
      <c r="BI62" s="249"/>
      <c r="BJ62" s="249"/>
      <c r="BK62" s="249"/>
      <c r="BL62" s="249"/>
      <c r="BM62" s="249"/>
      <c r="BN62" s="249"/>
      <c r="BO62" s="249"/>
      <c r="BP62" s="249" t="s">
        <v>3075</v>
      </c>
      <c r="BQ62" s="249" t="s">
        <v>3075</v>
      </c>
      <c r="BR62" s="249" t="s">
        <v>3075</v>
      </c>
      <c r="BS62" s="249" t="s">
        <v>3075</v>
      </c>
      <c r="BT62" s="249" t="s">
        <v>3075</v>
      </c>
      <c r="BU62" s="249" t="s">
        <v>3075</v>
      </c>
      <c r="BV62" s="248"/>
      <c r="BW62" s="249"/>
      <c r="BX62" s="249"/>
      <c r="BY62" s="249"/>
      <c r="BZ62" s="249"/>
      <c r="CA62" s="242"/>
      <c r="CB62" s="242"/>
      <c r="CC62" s="242"/>
      <c r="CD62" s="242"/>
      <c r="CE62" s="249"/>
    </row>
    <row r="63" spans="1:83" ht="43.2" x14ac:dyDescent="0.3">
      <c r="A63" s="269">
        <v>516184</v>
      </c>
      <c r="B63" s="270" t="s">
        <v>521</v>
      </c>
      <c r="C63" s="270" t="s">
        <v>789</v>
      </c>
      <c r="D63" s="270" t="s">
        <v>789</v>
      </c>
      <c r="E63" s="270" t="s">
        <v>789</v>
      </c>
      <c r="F63" s="270" t="s">
        <v>789</v>
      </c>
      <c r="G63" s="270" t="s">
        <v>789</v>
      </c>
      <c r="H63" s="270" t="s">
        <v>789</v>
      </c>
      <c r="I63" s="270" t="s">
        <v>789</v>
      </c>
      <c r="J63" s="270" t="s">
        <v>789</v>
      </c>
      <c r="K63" s="270" t="s">
        <v>789</v>
      </c>
      <c r="L63" s="270" t="s">
        <v>789</v>
      </c>
      <c r="M63" s="270" t="s">
        <v>789</v>
      </c>
      <c r="N63" s="270" t="s">
        <v>789</v>
      </c>
      <c r="O63" s="270" t="s">
        <v>789</v>
      </c>
      <c r="P63" s="270" t="s">
        <v>789</v>
      </c>
      <c r="Q63" s="270" t="s">
        <v>789</v>
      </c>
      <c r="R63" s="270" t="s">
        <v>789</v>
      </c>
      <c r="S63" s="270" t="s">
        <v>789</v>
      </c>
      <c r="T63" s="270" t="s">
        <v>789</v>
      </c>
      <c r="U63" s="270" t="s">
        <v>789</v>
      </c>
      <c r="V63" s="270" t="s">
        <v>789</v>
      </c>
      <c r="W63" s="270" t="s">
        <v>789</v>
      </c>
      <c r="X63" s="270" t="s">
        <v>789</v>
      </c>
      <c r="Y63" s="270" t="s">
        <v>789</v>
      </c>
      <c r="Z63" s="270" t="s">
        <v>789</v>
      </c>
      <c r="AA63" s="270" t="s">
        <v>789</v>
      </c>
      <c r="AB63" s="270" t="s">
        <v>789</v>
      </c>
      <c r="AC63" s="270" t="s">
        <v>789</v>
      </c>
      <c r="AD63" s="270" t="s">
        <v>789</v>
      </c>
      <c r="AE63" s="270" t="s">
        <v>789</v>
      </c>
      <c r="AF63" s="270" t="s">
        <v>789</v>
      </c>
      <c r="AG63" s="270" t="s">
        <v>789</v>
      </c>
      <c r="AH63" s="270" t="s">
        <v>789</v>
      </c>
      <c r="AI63" s="270" t="s">
        <v>789</v>
      </c>
      <c r="AJ63" s="270" t="s">
        <v>789</v>
      </c>
      <c r="AK63" s="270" t="s">
        <v>789</v>
      </c>
      <c r="AL63" s="270" t="s">
        <v>789</v>
      </c>
      <c r="AM63" s="270" t="s">
        <v>789</v>
      </c>
      <c r="AN63" s="270" t="s">
        <v>3075</v>
      </c>
      <c r="AO63" s="270" t="s">
        <v>3075</v>
      </c>
      <c r="AP63" s="270" t="s">
        <v>3075</v>
      </c>
      <c r="AQ63" s="270" t="s">
        <v>3075</v>
      </c>
      <c r="AR63" s="270" t="s">
        <v>3075</v>
      </c>
      <c r="AS63" s="270" t="s">
        <v>3075</v>
      </c>
      <c r="AT63" s="270" t="s">
        <v>3075</v>
      </c>
      <c r="AU63" s="270" t="s">
        <v>3075</v>
      </c>
      <c r="AV63" s="270" t="s">
        <v>3075</v>
      </c>
      <c r="AW63" s="277" t="s">
        <v>3075</v>
      </c>
      <c r="AX63" s="270" t="s">
        <v>3075</v>
      </c>
      <c r="AY63" s="270" t="s">
        <v>3075</v>
      </c>
      <c r="AZ63" s="270" t="s">
        <v>3075</v>
      </c>
      <c r="BA63" s="270" t="s">
        <v>3075</v>
      </c>
      <c r="BB63" s="270" t="s">
        <v>3075</v>
      </c>
      <c r="BC63" s="270" t="s">
        <v>3075</v>
      </c>
      <c r="BD63" s="270" t="s">
        <v>521</v>
      </c>
      <c r="BE63" s="270" t="str">
        <f>VLOOKUP(A63,[1]القائمة!A$1:F$4442,6,0)</f>
        <v>مستنفذ فصل اول 2023-2024</v>
      </c>
      <c r="BF63">
        <f>VLOOKUP(A63,[1]القائمة!A$1:F$4442,1,0)</f>
        <v>516184</v>
      </c>
      <c r="BG63" t="str">
        <f>VLOOKUP(A63,[1]القائمة!A$1:F$4442,5,0)</f>
        <v>الثالثة</v>
      </c>
      <c r="BH63" s="249"/>
      <c r="BI63" s="249"/>
      <c r="BJ63" s="249"/>
      <c r="BK63" s="249"/>
      <c r="BL63" s="249"/>
      <c r="BM63" s="249"/>
      <c r="BN63" s="249"/>
      <c r="BO63" s="249"/>
      <c r="BP63" s="249" t="s">
        <v>3075</v>
      </c>
      <c r="BQ63" s="249" t="s">
        <v>3075</v>
      </c>
      <c r="BR63" s="249" t="s">
        <v>3075</v>
      </c>
      <c r="BS63" s="249" t="s">
        <v>3075</v>
      </c>
      <c r="BT63" s="249" t="s">
        <v>3075</v>
      </c>
      <c r="BU63" s="249" t="s">
        <v>3075</v>
      </c>
      <c r="BV63" s="248"/>
      <c r="BW63" s="249"/>
      <c r="BX63" s="249"/>
      <c r="BY63" s="249"/>
      <c r="BZ63" s="249"/>
      <c r="CA63" s="242"/>
      <c r="CB63" s="242"/>
      <c r="CC63" s="242"/>
      <c r="CD63" s="242"/>
      <c r="CE63" s="249"/>
    </row>
    <row r="64" spans="1:83" ht="43.2" x14ac:dyDescent="0.3">
      <c r="A64" s="269">
        <v>516199</v>
      </c>
      <c r="B64" s="270" t="s">
        <v>521</v>
      </c>
      <c r="C64" s="270" t="s">
        <v>789</v>
      </c>
      <c r="D64" s="270" t="s">
        <v>789</v>
      </c>
      <c r="E64" s="270" t="s">
        <v>789</v>
      </c>
      <c r="F64" s="270" t="s">
        <v>789</v>
      </c>
      <c r="G64" s="270" t="s">
        <v>789</v>
      </c>
      <c r="H64" s="270" t="s">
        <v>789</v>
      </c>
      <c r="I64" s="270" t="s">
        <v>789</v>
      </c>
      <c r="J64" s="270" t="s">
        <v>789</v>
      </c>
      <c r="K64" s="270" t="s">
        <v>789</v>
      </c>
      <c r="L64" s="270" t="s">
        <v>789</v>
      </c>
      <c r="M64" s="270" t="s">
        <v>789</v>
      </c>
      <c r="N64" s="270" t="s">
        <v>789</v>
      </c>
      <c r="O64" s="270" t="s">
        <v>789</v>
      </c>
      <c r="P64" s="270" t="s">
        <v>789</v>
      </c>
      <c r="Q64" s="270" t="s">
        <v>789</v>
      </c>
      <c r="R64" s="270" t="s">
        <v>789</v>
      </c>
      <c r="S64" s="270" t="s">
        <v>789</v>
      </c>
      <c r="T64" s="270" t="s">
        <v>789</v>
      </c>
      <c r="U64" s="270" t="s">
        <v>789</v>
      </c>
      <c r="V64" s="270" t="s">
        <v>789</v>
      </c>
      <c r="W64" s="270" t="s">
        <v>789</v>
      </c>
      <c r="X64" s="270" t="s">
        <v>789</v>
      </c>
      <c r="Y64" s="270" t="s">
        <v>789</v>
      </c>
      <c r="Z64" s="270" t="s">
        <v>789</v>
      </c>
      <c r="AA64" s="270" t="s">
        <v>789</v>
      </c>
      <c r="AB64" s="270" t="s">
        <v>789</v>
      </c>
      <c r="AC64" s="270" t="s">
        <v>789</v>
      </c>
      <c r="AD64" s="270" t="s">
        <v>789</v>
      </c>
      <c r="AE64" s="270" t="s">
        <v>789</v>
      </c>
      <c r="AF64" s="270" t="s">
        <v>789</v>
      </c>
      <c r="AG64" s="270" t="s">
        <v>789</v>
      </c>
      <c r="AH64" s="270" t="s">
        <v>789</v>
      </c>
      <c r="AI64" s="270" t="s">
        <v>789</v>
      </c>
      <c r="AJ64" s="270" t="s">
        <v>789</v>
      </c>
      <c r="AK64" s="270" t="s">
        <v>789</v>
      </c>
      <c r="AL64" s="270" t="s">
        <v>789</v>
      </c>
      <c r="AM64" s="270" t="s">
        <v>789</v>
      </c>
      <c r="AN64" s="270" t="s">
        <v>3075</v>
      </c>
      <c r="AO64" s="270" t="s">
        <v>3075</v>
      </c>
      <c r="AP64" s="270" t="s">
        <v>3075</v>
      </c>
      <c r="AQ64" s="270" t="s">
        <v>3075</v>
      </c>
      <c r="AR64" s="270" t="s">
        <v>3075</v>
      </c>
      <c r="AS64" s="270" t="s">
        <v>3075</v>
      </c>
      <c r="AT64" s="270" t="s">
        <v>3075</v>
      </c>
      <c r="AU64" s="270" t="s">
        <v>3075</v>
      </c>
      <c r="AV64" s="270" t="s">
        <v>3075</v>
      </c>
      <c r="AW64" s="277" t="s">
        <v>3075</v>
      </c>
      <c r="AX64" s="270" t="s">
        <v>3075</v>
      </c>
      <c r="AY64" s="270" t="s">
        <v>3075</v>
      </c>
      <c r="AZ64" s="270" t="s">
        <v>3075</v>
      </c>
      <c r="BA64" s="270" t="s">
        <v>3075</v>
      </c>
      <c r="BB64" s="270" t="s">
        <v>3075</v>
      </c>
      <c r="BC64" s="270" t="s">
        <v>3075</v>
      </c>
      <c r="BD64" s="270" t="s">
        <v>521</v>
      </c>
      <c r="BE64" s="270" t="str">
        <f>VLOOKUP(A64,[1]القائمة!A$1:F$4442,6,0)</f>
        <v>مستنفذ فصل اول 2023-2024</v>
      </c>
      <c r="BF64">
        <f>VLOOKUP(A64,[1]القائمة!A$1:F$4442,1,0)</f>
        <v>516199</v>
      </c>
      <c r="BG64" t="str">
        <f>VLOOKUP(A64,[1]القائمة!A$1:F$4442,5,0)</f>
        <v>الثالثة</v>
      </c>
    </row>
    <row r="65" spans="1:83" ht="43.2" x14ac:dyDescent="0.3">
      <c r="A65" s="269">
        <v>516218</v>
      </c>
      <c r="B65" s="270" t="s">
        <v>521</v>
      </c>
      <c r="C65" s="270" t="s">
        <v>789</v>
      </c>
      <c r="D65" s="270" t="s">
        <v>789</v>
      </c>
      <c r="E65" s="270" t="s">
        <v>789</v>
      </c>
      <c r="F65" s="270" t="s">
        <v>789</v>
      </c>
      <c r="G65" s="270" t="s">
        <v>789</v>
      </c>
      <c r="H65" s="270" t="s">
        <v>789</v>
      </c>
      <c r="I65" s="270" t="s">
        <v>789</v>
      </c>
      <c r="J65" s="270" t="s">
        <v>789</v>
      </c>
      <c r="K65" s="270" t="s">
        <v>789</v>
      </c>
      <c r="L65" s="270" t="s">
        <v>789</v>
      </c>
      <c r="M65" s="270" t="s">
        <v>789</v>
      </c>
      <c r="N65" s="270" t="s">
        <v>789</v>
      </c>
      <c r="O65" s="270" t="s">
        <v>789</v>
      </c>
      <c r="P65" s="270" t="s">
        <v>789</v>
      </c>
      <c r="Q65" s="270" t="s">
        <v>789</v>
      </c>
      <c r="R65" s="270" t="s">
        <v>789</v>
      </c>
      <c r="S65" s="270" t="s">
        <v>789</v>
      </c>
      <c r="T65" s="270" t="s">
        <v>789</v>
      </c>
      <c r="U65" s="270" t="s">
        <v>789</v>
      </c>
      <c r="V65" s="270" t="s">
        <v>789</v>
      </c>
      <c r="W65" s="270" t="s">
        <v>789</v>
      </c>
      <c r="X65" s="270" t="s">
        <v>789</v>
      </c>
      <c r="Y65" s="270" t="s">
        <v>789</v>
      </c>
      <c r="Z65" s="270" t="s">
        <v>789</v>
      </c>
      <c r="AA65" s="270" t="s">
        <v>789</v>
      </c>
      <c r="AB65" s="270" t="s">
        <v>789</v>
      </c>
      <c r="AC65" s="270" t="s">
        <v>789</v>
      </c>
      <c r="AD65" s="270" t="s">
        <v>789</v>
      </c>
      <c r="AE65" s="270" t="s">
        <v>789</v>
      </c>
      <c r="AF65" s="270" t="s">
        <v>789</v>
      </c>
      <c r="AG65" s="270" t="s">
        <v>789</v>
      </c>
      <c r="AH65" s="270" t="s">
        <v>789</v>
      </c>
      <c r="AI65" s="270" t="s">
        <v>789</v>
      </c>
      <c r="AJ65" s="270" t="s">
        <v>789</v>
      </c>
      <c r="AK65" s="270" t="s">
        <v>789</v>
      </c>
      <c r="AL65" s="270" t="s">
        <v>789</v>
      </c>
      <c r="AM65" s="270" t="s">
        <v>789</v>
      </c>
      <c r="AN65" s="270" t="s">
        <v>3075</v>
      </c>
      <c r="AO65" s="270" t="s">
        <v>3075</v>
      </c>
      <c r="AP65" s="270" t="s">
        <v>3075</v>
      </c>
      <c r="AQ65" s="270" t="s">
        <v>3075</v>
      </c>
      <c r="AR65" s="270" t="s">
        <v>3075</v>
      </c>
      <c r="AS65" s="270" t="s">
        <v>3075</v>
      </c>
      <c r="AT65" s="270" t="s">
        <v>3075</v>
      </c>
      <c r="AU65" s="270" t="s">
        <v>3075</v>
      </c>
      <c r="AV65" s="270" t="s">
        <v>3075</v>
      </c>
      <c r="AW65" s="277" t="s">
        <v>3075</v>
      </c>
      <c r="AX65" s="270" t="s">
        <v>3075</v>
      </c>
      <c r="AY65" s="270" t="s">
        <v>3075</v>
      </c>
      <c r="AZ65" s="270" t="s">
        <v>3075</v>
      </c>
      <c r="BA65" s="270" t="s">
        <v>3075</v>
      </c>
      <c r="BB65" s="270" t="s">
        <v>3075</v>
      </c>
      <c r="BC65" s="270" t="s">
        <v>3075</v>
      </c>
      <c r="BD65" s="270" t="s">
        <v>521</v>
      </c>
      <c r="BE65" s="270" t="str">
        <f>VLOOKUP(A65,[1]القائمة!A$1:F$4442,6,0)</f>
        <v>مستنفذ فصل اول 2023-2024</v>
      </c>
      <c r="BF65">
        <f>VLOOKUP(A65,[1]القائمة!A$1:F$4442,1,0)</f>
        <v>516218</v>
      </c>
      <c r="BG65" t="str">
        <f>VLOOKUP(A65,[1]القائمة!A$1:F$4442,5,0)</f>
        <v>الثالثة</v>
      </c>
    </row>
    <row r="66" spans="1:83" ht="14.4" x14ac:dyDescent="0.3">
      <c r="A66" s="269">
        <v>516247</v>
      </c>
      <c r="B66" s="270" t="s">
        <v>521</v>
      </c>
      <c r="C66" s="270" t="s">
        <v>788</v>
      </c>
      <c r="D66" s="270" t="s">
        <v>788</v>
      </c>
      <c r="E66" s="270" t="s">
        <v>788</v>
      </c>
      <c r="F66" s="270" t="s">
        <v>788</v>
      </c>
      <c r="G66" s="270" t="s">
        <v>788</v>
      </c>
      <c r="H66" s="270" t="s">
        <v>788</v>
      </c>
      <c r="I66" s="270" t="s">
        <v>788</v>
      </c>
      <c r="J66" s="270" t="s">
        <v>788</v>
      </c>
      <c r="K66" s="270" t="s">
        <v>788</v>
      </c>
      <c r="L66" s="270" t="s">
        <v>788</v>
      </c>
      <c r="M66" s="270" t="s">
        <v>788</v>
      </c>
      <c r="N66" s="270" t="s">
        <v>788</v>
      </c>
      <c r="O66" s="270" t="s">
        <v>788</v>
      </c>
      <c r="P66" s="270" t="s">
        <v>788</v>
      </c>
      <c r="Q66" s="270" t="s">
        <v>788</v>
      </c>
      <c r="R66" s="270" t="s">
        <v>788</v>
      </c>
      <c r="S66" s="270" t="s">
        <v>788</v>
      </c>
      <c r="T66" s="270" t="s">
        <v>788</v>
      </c>
      <c r="U66" s="270" t="s">
        <v>788</v>
      </c>
      <c r="V66" s="270" t="s">
        <v>788</v>
      </c>
      <c r="W66" s="270" t="s">
        <v>788</v>
      </c>
      <c r="X66" s="270" t="s">
        <v>788</v>
      </c>
      <c r="Y66" s="270" t="s">
        <v>788</v>
      </c>
      <c r="Z66" s="270" t="s">
        <v>788</v>
      </c>
      <c r="AA66" s="270" t="s">
        <v>788</v>
      </c>
      <c r="AB66" s="270" t="s">
        <v>788</v>
      </c>
      <c r="AC66" s="270" t="s">
        <v>788</v>
      </c>
      <c r="AD66" s="270" t="s">
        <v>788</v>
      </c>
      <c r="AE66" s="270" t="s">
        <v>788</v>
      </c>
      <c r="AF66" s="270" t="s">
        <v>788</v>
      </c>
      <c r="AG66" s="270" t="s">
        <v>788</v>
      </c>
      <c r="AH66" s="270" t="s">
        <v>788</v>
      </c>
      <c r="AI66" s="270" t="s">
        <v>788</v>
      </c>
      <c r="AJ66" s="270" t="s">
        <v>788</v>
      </c>
      <c r="AK66" s="270" t="s">
        <v>788</v>
      </c>
      <c r="AL66" s="270" t="s">
        <v>788</v>
      </c>
      <c r="AM66" s="270" t="s">
        <v>788</v>
      </c>
      <c r="AN66" s="270" t="s">
        <v>3075</v>
      </c>
      <c r="AO66" s="270" t="s">
        <v>3075</v>
      </c>
      <c r="AP66" s="270" t="s">
        <v>3075</v>
      </c>
      <c r="AQ66" s="270" t="s">
        <v>3075</v>
      </c>
      <c r="AR66" s="270" t="s">
        <v>3075</v>
      </c>
      <c r="AS66" s="270" t="s">
        <v>3075</v>
      </c>
      <c r="AT66" s="270" t="s">
        <v>3075</v>
      </c>
      <c r="AU66" s="270" t="s">
        <v>3075</v>
      </c>
      <c r="AV66" s="270" t="s">
        <v>3075</v>
      </c>
      <c r="AW66" s="277" t="s">
        <v>3075</v>
      </c>
      <c r="AX66" s="270" t="s">
        <v>3075</v>
      </c>
      <c r="AY66" s="270" t="s">
        <v>3075</v>
      </c>
      <c r="AZ66" s="270" t="s">
        <v>3075</v>
      </c>
      <c r="BA66" s="270" t="s">
        <v>3075</v>
      </c>
      <c r="BB66" s="270" t="s">
        <v>3075</v>
      </c>
      <c r="BC66" s="270" t="s">
        <v>3075</v>
      </c>
      <c r="BD66" s="270" t="s">
        <v>521</v>
      </c>
      <c r="BE66" s="270" t="str">
        <f>VLOOKUP(A66,[1]القائمة!A$1:F$4442,6,0)</f>
        <v/>
      </c>
      <c r="BF66">
        <f>VLOOKUP(A66,[1]القائمة!A$1:F$4442,1,0)</f>
        <v>516247</v>
      </c>
      <c r="BG66" t="str">
        <f>VLOOKUP(A66,[1]القائمة!A$1:F$4442,5,0)</f>
        <v>الثالثة</v>
      </c>
    </row>
    <row r="67" spans="1:83" ht="14.4" x14ac:dyDescent="0.3">
      <c r="A67" s="269">
        <v>516259</v>
      </c>
      <c r="B67" s="270" t="s">
        <v>521</v>
      </c>
      <c r="C67" s="270" t="s">
        <v>789</v>
      </c>
      <c r="D67" s="270" t="s">
        <v>789</v>
      </c>
      <c r="E67" s="270" t="s">
        <v>789</v>
      </c>
      <c r="F67" s="270" t="s">
        <v>789</v>
      </c>
      <c r="G67" s="270" t="s">
        <v>789</v>
      </c>
      <c r="H67" s="270" t="s">
        <v>789</v>
      </c>
      <c r="I67" s="270" t="s">
        <v>789</v>
      </c>
      <c r="J67" s="270" t="s">
        <v>789</v>
      </c>
      <c r="K67" s="270" t="s">
        <v>789</v>
      </c>
      <c r="L67" s="270" t="s">
        <v>789</v>
      </c>
      <c r="M67" s="270" t="s">
        <v>789</v>
      </c>
      <c r="N67" s="270" t="s">
        <v>789</v>
      </c>
      <c r="O67" s="270" t="s">
        <v>789</v>
      </c>
      <c r="P67" s="270" t="s">
        <v>789</v>
      </c>
      <c r="Q67" s="270" t="s">
        <v>789</v>
      </c>
      <c r="R67" s="270" t="s">
        <v>789</v>
      </c>
      <c r="S67" s="270" t="s">
        <v>789</v>
      </c>
      <c r="T67" s="270" t="s">
        <v>789</v>
      </c>
      <c r="U67" s="270" t="s">
        <v>789</v>
      </c>
      <c r="V67" s="270" t="s">
        <v>789</v>
      </c>
      <c r="W67" s="270" t="s">
        <v>789</v>
      </c>
      <c r="X67" s="270" t="s">
        <v>789</v>
      </c>
      <c r="Y67" s="270" t="s">
        <v>789</v>
      </c>
      <c r="Z67" s="270" t="s">
        <v>789</v>
      </c>
      <c r="AA67" s="270" t="s">
        <v>789</v>
      </c>
      <c r="AB67" s="270" t="s">
        <v>789</v>
      </c>
      <c r="AC67" s="270" t="s">
        <v>789</v>
      </c>
      <c r="AD67" s="270" t="s">
        <v>789</v>
      </c>
      <c r="AE67" s="270" t="s">
        <v>789</v>
      </c>
      <c r="AF67" s="270" t="s">
        <v>789</v>
      </c>
      <c r="AG67" s="270" t="s">
        <v>789</v>
      </c>
      <c r="AH67" s="270" t="s">
        <v>789</v>
      </c>
      <c r="AI67" s="270" t="s">
        <v>789</v>
      </c>
      <c r="AJ67" s="270" t="s">
        <v>789</v>
      </c>
      <c r="AK67" s="270" t="s">
        <v>789</v>
      </c>
      <c r="AL67" s="270" t="s">
        <v>789</v>
      </c>
      <c r="AM67" s="270" t="s">
        <v>789</v>
      </c>
      <c r="AN67" s="270" t="s">
        <v>3075</v>
      </c>
      <c r="AO67" s="270" t="s">
        <v>3075</v>
      </c>
      <c r="AP67" s="270" t="s">
        <v>3075</v>
      </c>
      <c r="AQ67" s="270" t="s">
        <v>3075</v>
      </c>
      <c r="AR67" s="270" t="s">
        <v>3075</v>
      </c>
      <c r="AS67" s="270" t="s">
        <v>3075</v>
      </c>
      <c r="AT67" s="270" t="s">
        <v>3075</v>
      </c>
      <c r="AU67" s="270" t="s">
        <v>3075</v>
      </c>
      <c r="AV67" s="270" t="s">
        <v>3075</v>
      </c>
      <c r="AW67" s="277" t="s">
        <v>3075</v>
      </c>
      <c r="AX67" s="270" t="s">
        <v>3075</v>
      </c>
      <c r="AY67" s="270" t="s">
        <v>3075</v>
      </c>
      <c r="AZ67" s="270" t="s">
        <v>3075</v>
      </c>
      <c r="BA67" s="270" t="s">
        <v>3075</v>
      </c>
      <c r="BB67" s="270" t="s">
        <v>3075</v>
      </c>
      <c r="BC67" s="270" t="s">
        <v>3075</v>
      </c>
      <c r="BD67" s="270" t="s">
        <v>521</v>
      </c>
      <c r="BE67" s="270" t="str">
        <f>VLOOKUP(A67,[1]القائمة!A$1:F$4442,6,0)</f>
        <v/>
      </c>
      <c r="BF67">
        <f>VLOOKUP(A67,[1]القائمة!A$1:F$4442,1,0)</f>
        <v>516259</v>
      </c>
      <c r="BG67" t="str">
        <f>VLOOKUP(A67,[1]القائمة!A$1:F$4442,5,0)</f>
        <v>الثالثة</v>
      </c>
    </row>
    <row r="68" spans="1:83" ht="43.2" x14ac:dyDescent="0.3">
      <c r="A68" s="269">
        <v>516314</v>
      </c>
      <c r="B68" s="270" t="s">
        <v>521</v>
      </c>
      <c r="C68" s="270" t="s">
        <v>789</v>
      </c>
      <c r="D68" s="270" t="s">
        <v>789</v>
      </c>
      <c r="E68" s="270" t="s">
        <v>789</v>
      </c>
      <c r="F68" s="270" t="s">
        <v>789</v>
      </c>
      <c r="G68" s="270" t="s">
        <v>789</v>
      </c>
      <c r="H68" s="270" t="s">
        <v>789</v>
      </c>
      <c r="I68" s="270" t="s">
        <v>789</v>
      </c>
      <c r="J68" s="270" t="s">
        <v>789</v>
      </c>
      <c r="K68" s="270" t="s">
        <v>789</v>
      </c>
      <c r="L68" s="270" t="s">
        <v>789</v>
      </c>
      <c r="M68" s="270" t="s">
        <v>789</v>
      </c>
      <c r="N68" s="270" t="s">
        <v>789</v>
      </c>
      <c r="O68" s="270" t="s">
        <v>789</v>
      </c>
      <c r="P68" s="270" t="s">
        <v>789</v>
      </c>
      <c r="Q68" s="270" t="s">
        <v>789</v>
      </c>
      <c r="R68" s="270" t="s">
        <v>789</v>
      </c>
      <c r="S68" s="270" t="s">
        <v>789</v>
      </c>
      <c r="T68" s="270" t="s">
        <v>789</v>
      </c>
      <c r="U68" s="270" t="s">
        <v>789</v>
      </c>
      <c r="V68" s="270" t="s">
        <v>789</v>
      </c>
      <c r="W68" s="270" t="s">
        <v>789</v>
      </c>
      <c r="X68" s="270" t="s">
        <v>789</v>
      </c>
      <c r="Y68" s="270" t="s">
        <v>789</v>
      </c>
      <c r="Z68" s="270" t="s">
        <v>789</v>
      </c>
      <c r="AA68" s="270" t="s">
        <v>789</v>
      </c>
      <c r="AB68" s="270" t="s">
        <v>789</v>
      </c>
      <c r="AC68" s="270" t="s">
        <v>789</v>
      </c>
      <c r="AD68" s="270" t="s">
        <v>789</v>
      </c>
      <c r="AE68" s="270" t="s">
        <v>789</v>
      </c>
      <c r="AF68" s="270" t="s">
        <v>789</v>
      </c>
      <c r="AG68" s="270" t="s">
        <v>789</v>
      </c>
      <c r="AH68" s="270" t="s">
        <v>789</v>
      </c>
      <c r="AI68" s="270" t="s">
        <v>789</v>
      </c>
      <c r="AJ68" s="270" t="s">
        <v>789</v>
      </c>
      <c r="AK68" s="270" t="s">
        <v>789</v>
      </c>
      <c r="AL68" s="270" t="s">
        <v>789</v>
      </c>
      <c r="AM68" s="270" t="s">
        <v>789</v>
      </c>
      <c r="AN68" s="270" t="s">
        <v>3075</v>
      </c>
      <c r="AO68" s="270" t="s">
        <v>3075</v>
      </c>
      <c r="AP68" s="270" t="s">
        <v>3075</v>
      </c>
      <c r="AQ68" s="270" t="s">
        <v>3075</v>
      </c>
      <c r="AR68" s="270" t="s">
        <v>3075</v>
      </c>
      <c r="AS68" s="270" t="s">
        <v>3075</v>
      </c>
      <c r="AT68" s="270" t="s">
        <v>3075</v>
      </c>
      <c r="AU68" s="270" t="s">
        <v>3075</v>
      </c>
      <c r="AV68" s="270" t="s">
        <v>3075</v>
      </c>
      <c r="AW68" s="277" t="s">
        <v>3075</v>
      </c>
      <c r="AX68" s="270" t="s">
        <v>3075</v>
      </c>
      <c r="AY68" s="270" t="s">
        <v>3075</v>
      </c>
      <c r="AZ68" s="270" t="s">
        <v>3075</v>
      </c>
      <c r="BA68" s="270" t="s">
        <v>3075</v>
      </c>
      <c r="BB68" s="270" t="s">
        <v>3075</v>
      </c>
      <c r="BC68" s="270" t="s">
        <v>3075</v>
      </c>
      <c r="BD68" s="270" t="s">
        <v>521</v>
      </c>
      <c r="BE68" s="270" t="str">
        <f>VLOOKUP(A68,[1]القائمة!A$1:F$4442,6,0)</f>
        <v>مستنفذ فصل اول 2023-2024</v>
      </c>
      <c r="BF68">
        <f>VLOOKUP(A68,[1]القائمة!A$1:F$4442,1,0)</f>
        <v>516314</v>
      </c>
      <c r="BG68" t="str">
        <f>VLOOKUP(A68,[1]القائمة!A$1:F$4442,5,0)</f>
        <v>الثالثة</v>
      </c>
    </row>
    <row r="69" spans="1:83" ht="14.4" x14ac:dyDescent="0.3">
      <c r="A69" s="269">
        <v>516449</v>
      </c>
      <c r="B69" s="270" t="s">
        <v>521</v>
      </c>
      <c r="C69" s="270" t="s">
        <v>788</v>
      </c>
      <c r="D69" s="270" t="s">
        <v>788</v>
      </c>
      <c r="E69" s="270" t="s">
        <v>788</v>
      </c>
      <c r="F69" s="270" t="s">
        <v>788</v>
      </c>
      <c r="G69" s="270" t="s">
        <v>788</v>
      </c>
      <c r="H69" s="270" t="s">
        <v>788</v>
      </c>
      <c r="I69" s="270" t="s">
        <v>788</v>
      </c>
      <c r="J69" s="270" t="s">
        <v>788</v>
      </c>
      <c r="K69" s="270" t="s">
        <v>788</v>
      </c>
      <c r="L69" s="270" t="s">
        <v>788</v>
      </c>
      <c r="M69" s="270" t="s">
        <v>788</v>
      </c>
      <c r="N69" s="270" t="s">
        <v>788</v>
      </c>
      <c r="O69" s="270" t="s">
        <v>788</v>
      </c>
      <c r="P69" s="270" t="s">
        <v>788</v>
      </c>
      <c r="Q69" s="270" t="s">
        <v>788</v>
      </c>
      <c r="R69" s="270" t="s">
        <v>788</v>
      </c>
      <c r="S69" s="270" t="s">
        <v>788</v>
      </c>
      <c r="T69" s="270" t="s">
        <v>788</v>
      </c>
      <c r="U69" s="270" t="s">
        <v>788</v>
      </c>
      <c r="V69" s="270" t="s">
        <v>788</v>
      </c>
      <c r="W69" s="270" t="s">
        <v>788</v>
      </c>
      <c r="X69" s="270" t="s">
        <v>788</v>
      </c>
      <c r="Y69" s="270" t="s">
        <v>788</v>
      </c>
      <c r="Z69" s="270" t="s">
        <v>788</v>
      </c>
      <c r="AA69" s="270" t="s">
        <v>788</v>
      </c>
      <c r="AB69" s="270" t="s">
        <v>788</v>
      </c>
      <c r="AC69" s="270" t="s">
        <v>788</v>
      </c>
      <c r="AD69" s="270" t="s">
        <v>788</v>
      </c>
      <c r="AE69" s="270" t="s">
        <v>788</v>
      </c>
      <c r="AF69" s="270" t="s">
        <v>788</v>
      </c>
      <c r="AG69" s="270" t="s">
        <v>788</v>
      </c>
      <c r="AH69" s="270" t="s">
        <v>788</v>
      </c>
      <c r="AI69" s="270" t="s">
        <v>788</v>
      </c>
      <c r="AJ69" s="270" t="s">
        <v>788</v>
      </c>
      <c r="AK69" s="270" t="s">
        <v>788</v>
      </c>
      <c r="AL69" s="270" t="s">
        <v>788</v>
      </c>
      <c r="AM69" s="270" t="s">
        <v>788</v>
      </c>
      <c r="AN69" s="270" t="s">
        <v>3075</v>
      </c>
      <c r="AO69" s="270" t="s">
        <v>3075</v>
      </c>
      <c r="AP69" s="270" t="s">
        <v>3075</v>
      </c>
      <c r="AQ69" s="270" t="s">
        <v>3075</v>
      </c>
      <c r="AR69" s="270" t="s">
        <v>3075</v>
      </c>
      <c r="AS69" s="270" t="s">
        <v>3075</v>
      </c>
      <c r="AT69" s="270" t="s">
        <v>3075</v>
      </c>
      <c r="AU69" s="270" t="s">
        <v>3075</v>
      </c>
      <c r="AV69" s="270" t="s">
        <v>3075</v>
      </c>
      <c r="AW69" s="277" t="s">
        <v>3075</v>
      </c>
      <c r="AX69" s="270" t="s">
        <v>3075</v>
      </c>
      <c r="AY69" s="270" t="s">
        <v>3075</v>
      </c>
      <c r="AZ69" s="270" t="s">
        <v>3075</v>
      </c>
      <c r="BA69" s="270" t="s">
        <v>3075</v>
      </c>
      <c r="BB69" s="270" t="s">
        <v>3075</v>
      </c>
      <c r="BC69" s="270" t="s">
        <v>3075</v>
      </c>
      <c r="BD69" s="270" t="s">
        <v>521</v>
      </c>
      <c r="BE69" s="270" t="str">
        <f>VLOOKUP(A69,[1]القائمة!A$1:F$4442,6,0)</f>
        <v/>
      </c>
      <c r="BF69">
        <f>VLOOKUP(A69,[1]القائمة!A$1:F$4442,1,0)</f>
        <v>516449</v>
      </c>
      <c r="BG69" t="str">
        <f>VLOOKUP(A69,[1]القائمة!A$1:F$4442,5,0)</f>
        <v>الثالثة</v>
      </c>
    </row>
    <row r="70" spans="1:83" ht="14.4" x14ac:dyDescent="0.3">
      <c r="A70" s="269">
        <v>516454</v>
      </c>
      <c r="B70" s="270" t="s">
        <v>521</v>
      </c>
      <c r="C70" s="270" t="s">
        <v>789</v>
      </c>
      <c r="D70" s="270" t="s">
        <v>789</v>
      </c>
      <c r="E70" s="270" t="s">
        <v>789</v>
      </c>
      <c r="F70" s="270" t="s">
        <v>789</v>
      </c>
      <c r="G70" s="270" t="s">
        <v>789</v>
      </c>
      <c r="H70" s="270" t="s">
        <v>789</v>
      </c>
      <c r="I70" s="270" t="s">
        <v>789</v>
      </c>
      <c r="J70" s="270" t="s">
        <v>789</v>
      </c>
      <c r="K70" s="270" t="s">
        <v>789</v>
      </c>
      <c r="L70" s="270" t="s">
        <v>789</v>
      </c>
      <c r="M70" s="270" t="s">
        <v>789</v>
      </c>
      <c r="N70" s="270" t="s">
        <v>789</v>
      </c>
      <c r="O70" s="270" t="s">
        <v>789</v>
      </c>
      <c r="P70" s="270" t="s">
        <v>789</v>
      </c>
      <c r="Q70" s="270" t="s">
        <v>789</v>
      </c>
      <c r="R70" s="270" t="s">
        <v>789</v>
      </c>
      <c r="S70" s="270" t="s">
        <v>789</v>
      </c>
      <c r="T70" s="270" t="s">
        <v>789</v>
      </c>
      <c r="U70" s="270" t="s">
        <v>789</v>
      </c>
      <c r="V70" s="270" t="s">
        <v>789</v>
      </c>
      <c r="W70" s="270" t="s">
        <v>789</v>
      </c>
      <c r="X70" s="270" t="s">
        <v>789</v>
      </c>
      <c r="Y70" s="270" t="s">
        <v>789</v>
      </c>
      <c r="Z70" s="270" t="s">
        <v>789</v>
      </c>
      <c r="AA70" s="270" t="s">
        <v>789</v>
      </c>
      <c r="AB70" s="270" t="s">
        <v>789</v>
      </c>
      <c r="AC70" s="270" t="s">
        <v>789</v>
      </c>
      <c r="AD70" s="270" t="s">
        <v>789</v>
      </c>
      <c r="AE70" s="270" t="s">
        <v>789</v>
      </c>
      <c r="AF70" s="270" t="s">
        <v>789</v>
      </c>
      <c r="AG70" s="270" t="s">
        <v>789</v>
      </c>
      <c r="AH70" s="270" t="s">
        <v>789</v>
      </c>
      <c r="AI70" s="270" t="s">
        <v>789</v>
      </c>
      <c r="AJ70" s="270" t="s">
        <v>789</v>
      </c>
      <c r="AK70" s="270" t="s">
        <v>789</v>
      </c>
      <c r="AL70" s="270" t="s">
        <v>789</v>
      </c>
      <c r="AM70" s="270" t="s">
        <v>789</v>
      </c>
      <c r="AN70" s="270" t="s">
        <v>3075</v>
      </c>
      <c r="AO70" s="270" t="s">
        <v>3075</v>
      </c>
      <c r="AP70" s="270" t="s">
        <v>3075</v>
      </c>
      <c r="AQ70" s="270" t="s">
        <v>3075</v>
      </c>
      <c r="AR70" s="270" t="s">
        <v>3075</v>
      </c>
      <c r="AS70" s="270" t="s">
        <v>3075</v>
      </c>
      <c r="AT70" s="270" t="s">
        <v>3075</v>
      </c>
      <c r="AU70" s="270" t="s">
        <v>3075</v>
      </c>
      <c r="AV70" s="270" t="s">
        <v>3075</v>
      </c>
      <c r="AW70" s="277" t="s">
        <v>3075</v>
      </c>
      <c r="AX70" s="270" t="s">
        <v>3075</v>
      </c>
      <c r="AY70" s="270" t="s">
        <v>3075</v>
      </c>
      <c r="AZ70" s="270" t="s">
        <v>3075</v>
      </c>
      <c r="BA70" s="270" t="s">
        <v>3075</v>
      </c>
      <c r="BB70" s="270" t="s">
        <v>3075</v>
      </c>
      <c r="BC70" s="270" t="s">
        <v>3075</v>
      </c>
      <c r="BD70" s="270" t="s">
        <v>521</v>
      </c>
      <c r="BE70" s="270" t="str">
        <f>VLOOKUP(A70,[1]القائمة!A$1:F$4442,6,0)</f>
        <v/>
      </c>
      <c r="BF70">
        <f>VLOOKUP(A70,[1]القائمة!A$1:F$4442,1,0)</f>
        <v>516454</v>
      </c>
      <c r="BG70" t="str">
        <f>VLOOKUP(A70,[1]القائمة!A$1:F$4442,5,0)</f>
        <v>الثالثة</v>
      </c>
    </row>
    <row r="71" spans="1:83" ht="43.2" x14ac:dyDescent="0.3">
      <c r="A71" s="269">
        <v>516471</v>
      </c>
      <c r="B71" s="270" t="s">
        <v>521</v>
      </c>
      <c r="C71" s="270" t="s">
        <v>789</v>
      </c>
      <c r="D71" s="270" t="s">
        <v>789</v>
      </c>
      <c r="E71" s="270" t="s">
        <v>789</v>
      </c>
      <c r="F71" s="270" t="s">
        <v>789</v>
      </c>
      <c r="G71" s="270" t="s">
        <v>789</v>
      </c>
      <c r="H71" s="270" t="s">
        <v>789</v>
      </c>
      <c r="I71" s="270" t="s">
        <v>789</v>
      </c>
      <c r="J71" s="270" t="s">
        <v>789</v>
      </c>
      <c r="K71" s="270" t="s">
        <v>789</v>
      </c>
      <c r="L71" s="270" t="s">
        <v>789</v>
      </c>
      <c r="M71" s="270" t="s">
        <v>789</v>
      </c>
      <c r="N71" s="270" t="s">
        <v>789</v>
      </c>
      <c r="O71" s="270" t="s">
        <v>789</v>
      </c>
      <c r="P71" s="270" t="s">
        <v>789</v>
      </c>
      <c r="Q71" s="270" t="s">
        <v>789</v>
      </c>
      <c r="R71" s="270" t="s">
        <v>789</v>
      </c>
      <c r="S71" s="270" t="s">
        <v>789</v>
      </c>
      <c r="T71" s="270" t="s">
        <v>789</v>
      </c>
      <c r="U71" s="270" t="s">
        <v>789</v>
      </c>
      <c r="V71" s="270" t="s">
        <v>789</v>
      </c>
      <c r="W71" s="270" t="s">
        <v>789</v>
      </c>
      <c r="X71" s="270" t="s">
        <v>789</v>
      </c>
      <c r="Y71" s="270" t="s">
        <v>789</v>
      </c>
      <c r="Z71" s="270" t="s">
        <v>789</v>
      </c>
      <c r="AA71" s="270" t="s">
        <v>789</v>
      </c>
      <c r="AB71" s="270" t="s">
        <v>789</v>
      </c>
      <c r="AC71" s="270" t="s">
        <v>789</v>
      </c>
      <c r="AD71" s="270" t="s">
        <v>789</v>
      </c>
      <c r="AE71" s="270" t="s">
        <v>789</v>
      </c>
      <c r="AF71" s="270" t="s">
        <v>789</v>
      </c>
      <c r="AG71" s="270" t="s">
        <v>789</v>
      </c>
      <c r="AH71" s="270" t="s">
        <v>789</v>
      </c>
      <c r="AI71" s="270" t="s">
        <v>789</v>
      </c>
      <c r="AJ71" s="270" t="s">
        <v>789</v>
      </c>
      <c r="AK71" s="270" t="s">
        <v>789</v>
      </c>
      <c r="AL71" s="270" t="s">
        <v>789</v>
      </c>
      <c r="AM71" s="270" t="s">
        <v>789</v>
      </c>
      <c r="AN71" s="270" t="s">
        <v>3075</v>
      </c>
      <c r="AO71" s="270" t="s">
        <v>3075</v>
      </c>
      <c r="AP71" s="270" t="s">
        <v>3075</v>
      </c>
      <c r="AQ71" s="270" t="s">
        <v>3075</v>
      </c>
      <c r="AR71" s="270" t="s">
        <v>3075</v>
      </c>
      <c r="AS71" s="270" t="s">
        <v>3075</v>
      </c>
      <c r="AT71" s="270" t="s">
        <v>3075</v>
      </c>
      <c r="AU71" s="270" t="s">
        <v>3075</v>
      </c>
      <c r="AV71" s="270" t="s">
        <v>3075</v>
      </c>
      <c r="AW71" s="277" t="s">
        <v>3075</v>
      </c>
      <c r="AX71" s="270" t="s">
        <v>3075</v>
      </c>
      <c r="AY71" s="270" t="s">
        <v>3075</v>
      </c>
      <c r="AZ71" s="270" t="s">
        <v>3075</v>
      </c>
      <c r="BA71" s="270" t="s">
        <v>3075</v>
      </c>
      <c r="BB71" s="270" t="s">
        <v>3075</v>
      </c>
      <c r="BC71" s="270" t="s">
        <v>3075</v>
      </c>
      <c r="BD71" s="270" t="s">
        <v>521</v>
      </c>
      <c r="BE71" s="270" t="str">
        <f>VLOOKUP(A71,[1]القائمة!A$1:F$4442,6,0)</f>
        <v>مستنفذ فصل اول 2023-2024</v>
      </c>
      <c r="BF71">
        <f>VLOOKUP(A71,[1]القائمة!A$1:F$4442,1,0)</f>
        <v>516471</v>
      </c>
      <c r="BG71" t="str">
        <f>VLOOKUP(A71,[1]القائمة!A$1:F$4442,5,0)</f>
        <v>الثالثة</v>
      </c>
    </row>
    <row r="72" spans="1:83" ht="14.4" x14ac:dyDescent="0.3">
      <c r="A72" s="269">
        <v>516481</v>
      </c>
      <c r="B72" s="270" t="s">
        <v>521</v>
      </c>
      <c r="C72" s="270" t="s">
        <v>788</v>
      </c>
      <c r="D72" s="270" t="s">
        <v>788</v>
      </c>
      <c r="E72" s="270" t="s">
        <v>788</v>
      </c>
      <c r="F72" s="270" t="s">
        <v>788</v>
      </c>
      <c r="G72" s="270" t="s">
        <v>788</v>
      </c>
      <c r="H72" s="270" t="s">
        <v>788</v>
      </c>
      <c r="I72" s="270" t="s">
        <v>788</v>
      </c>
      <c r="J72" s="270" t="s">
        <v>788</v>
      </c>
      <c r="K72" s="270" t="s">
        <v>788</v>
      </c>
      <c r="L72" s="270" t="s">
        <v>788</v>
      </c>
      <c r="M72" s="270" t="s">
        <v>788</v>
      </c>
      <c r="N72" s="270" t="s">
        <v>788</v>
      </c>
      <c r="O72" s="270" t="s">
        <v>788</v>
      </c>
      <c r="P72" s="270" t="s">
        <v>788</v>
      </c>
      <c r="Q72" s="270" t="s">
        <v>788</v>
      </c>
      <c r="R72" s="270" t="s">
        <v>788</v>
      </c>
      <c r="S72" s="270" t="s">
        <v>788</v>
      </c>
      <c r="T72" s="270" t="s">
        <v>788</v>
      </c>
      <c r="U72" s="270" t="s">
        <v>788</v>
      </c>
      <c r="V72" s="270" t="s">
        <v>788</v>
      </c>
      <c r="W72" s="270" t="s">
        <v>788</v>
      </c>
      <c r="X72" s="270" t="s">
        <v>788</v>
      </c>
      <c r="Y72" s="270" t="s">
        <v>788</v>
      </c>
      <c r="Z72" s="270" t="s">
        <v>788</v>
      </c>
      <c r="AA72" s="270" t="s">
        <v>788</v>
      </c>
      <c r="AB72" s="270" t="s">
        <v>788</v>
      </c>
      <c r="AC72" s="270" t="s">
        <v>788</v>
      </c>
      <c r="AD72" s="270" t="s">
        <v>788</v>
      </c>
      <c r="AE72" s="270" t="s">
        <v>788</v>
      </c>
      <c r="AF72" s="270" t="s">
        <v>788</v>
      </c>
      <c r="AG72" s="270" t="s">
        <v>788</v>
      </c>
      <c r="AH72" s="270" t="s">
        <v>788</v>
      </c>
      <c r="AI72" s="270" t="s">
        <v>788</v>
      </c>
      <c r="AJ72" s="270" t="s">
        <v>788</v>
      </c>
      <c r="AK72" s="270" t="s">
        <v>788</v>
      </c>
      <c r="AL72" s="270" t="s">
        <v>788</v>
      </c>
      <c r="AM72" s="270" t="s">
        <v>788</v>
      </c>
      <c r="AN72" s="270" t="s">
        <v>3075</v>
      </c>
      <c r="AO72" s="270" t="s">
        <v>3075</v>
      </c>
      <c r="AP72" s="270" t="s">
        <v>3075</v>
      </c>
      <c r="AQ72" s="270" t="s">
        <v>3075</v>
      </c>
      <c r="AR72" s="270" t="s">
        <v>3075</v>
      </c>
      <c r="AS72" s="270" t="s">
        <v>3075</v>
      </c>
      <c r="AT72" s="270" t="s">
        <v>3075</v>
      </c>
      <c r="AU72" s="270" t="s">
        <v>3075</v>
      </c>
      <c r="AV72" s="270" t="s">
        <v>3075</v>
      </c>
      <c r="AW72" s="277" t="s">
        <v>3075</v>
      </c>
      <c r="AX72" s="270" t="s">
        <v>3075</v>
      </c>
      <c r="AY72" s="270" t="s">
        <v>3075</v>
      </c>
      <c r="AZ72" s="270" t="s">
        <v>3075</v>
      </c>
      <c r="BA72" s="270" t="s">
        <v>3075</v>
      </c>
      <c r="BB72" s="270" t="s">
        <v>3075</v>
      </c>
      <c r="BC72" s="270" t="s">
        <v>3075</v>
      </c>
      <c r="BD72" s="270" t="s">
        <v>521</v>
      </c>
      <c r="BE72" s="270" t="str">
        <f>VLOOKUP(A72,[1]القائمة!A$1:F$4442,6,0)</f>
        <v/>
      </c>
      <c r="BF72">
        <f>VLOOKUP(A72,[1]القائمة!A$1:F$4442,1,0)</f>
        <v>516481</v>
      </c>
      <c r="BG72" t="str">
        <f>VLOOKUP(A72,[1]القائمة!A$1:F$4442,5,0)</f>
        <v>الثالثة</v>
      </c>
    </row>
    <row r="73" spans="1:83" ht="14.4" x14ac:dyDescent="0.3">
      <c r="A73" s="269">
        <v>516506</v>
      </c>
      <c r="B73" s="270" t="s">
        <v>521</v>
      </c>
      <c r="C73" s="270" t="s">
        <v>789</v>
      </c>
      <c r="D73" s="270" t="s">
        <v>789</v>
      </c>
      <c r="E73" s="270" t="s">
        <v>789</v>
      </c>
      <c r="F73" s="270" t="s">
        <v>789</v>
      </c>
      <c r="G73" s="270" t="s">
        <v>789</v>
      </c>
      <c r="H73" s="270" t="s">
        <v>789</v>
      </c>
      <c r="I73" s="270" t="s">
        <v>789</v>
      </c>
      <c r="J73" s="270" t="s">
        <v>789</v>
      </c>
      <c r="K73" s="270" t="s">
        <v>789</v>
      </c>
      <c r="L73" s="270" t="s">
        <v>789</v>
      </c>
      <c r="M73" s="270" t="s">
        <v>789</v>
      </c>
      <c r="N73" s="270" t="s">
        <v>789</v>
      </c>
      <c r="O73" s="270" t="s">
        <v>789</v>
      </c>
      <c r="P73" s="270" t="s">
        <v>789</v>
      </c>
      <c r="Q73" s="270" t="s">
        <v>789</v>
      </c>
      <c r="R73" s="270" t="s">
        <v>789</v>
      </c>
      <c r="S73" s="270" t="s">
        <v>789</v>
      </c>
      <c r="T73" s="270" t="s">
        <v>789</v>
      </c>
      <c r="U73" s="270" t="s">
        <v>789</v>
      </c>
      <c r="V73" s="270" t="s">
        <v>789</v>
      </c>
      <c r="W73" s="270" t="s">
        <v>789</v>
      </c>
      <c r="X73" s="270" t="s">
        <v>789</v>
      </c>
      <c r="Y73" s="270" t="s">
        <v>789</v>
      </c>
      <c r="Z73" s="270" t="s">
        <v>789</v>
      </c>
      <c r="AA73" s="270" t="s">
        <v>789</v>
      </c>
      <c r="AB73" s="270" t="s">
        <v>789</v>
      </c>
      <c r="AC73" s="270" t="s">
        <v>789</v>
      </c>
      <c r="AD73" s="270" t="s">
        <v>789</v>
      </c>
      <c r="AE73" s="270" t="s">
        <v>789</v>
      </c>
      <c r="AF73" s="270" t="s">
        <v>789</v>
      </c>
      <c r="AG73" s="270" t="s">
        <v>789</v>
      </c>
      <c r="AH73" s="270" t="s">
        <v>789</v>
      </c>
      <c r="AI73" s="270" t="s">
        <v>789</v>
      </c>
      <c r="AJ73" s="270" t="s">
        <v>789</v>
      </c>
      <c r="AK73" s="270" t="s">
        <v>789</v>
      </c>
      <c r="AL73" s="270" t="s">
        <v>789</v>
      </c>
      <c r="AM73" s="270" t="s">
        <v>789</v>
      </c>
      <c r="AN73" s="270" t="s">
        <v>3075</v>
      </c>
      <c r="AO73" s="270" t="s">
        <v>3075</v>
      </c>
      <c r="AP73" s="270" t="s">
        <v>3075</v>
      </c>
      <c r="AQ73" s="270" t="s">
        <v>3075</v>
      </c>
      <c r="AR73" s="270" t="s">
        <v>3075</v>
      </c>
      <c r="AS73" s="270" t="s">
        <v>3075</v>
      </c>
      <c r="AT73" s="270" t="s">
        <v>3075</v>
      </c>
      <c r="AU73" s="270" t="s">
        <v>3075</v>
      </c>
      <c r="AV73" s="270" t="s">
        <v>3075</v>
      </c>
      <c r="AW73" s="277" t="s">
        <v>3075</v>
      </c>
      <c r="AX73" s="270" t="s">
        <v>3075</v>
      </c>
      <c r="AY73" s="270" t="s">
        <v>3075</v>
      </c>
      <c r="AZ73" s="270" t="s">
        <v>3075</v>
      </c>
      <c r="BA73" s="270" t="s">
        <v>3075</v>
      </c>
      <c r="BB73" s="270" t="s">
        <v>3075</v>
      </c>
      <c r="BC73" s="270" t="s">
        <v>3075</v>
      </c>
      <c r="BD73" s="270" t="s">
        <v>521</v>
      </c>
      <c r="BE73" s="270" t="str">
        <f>VLOOKUP(A73,[1]القائمة!A$1:F$4442,6,0)</f>
        <v/>
      </c>
      <c r="BF73">
        <f>VLOOKUP(A73,[1]القائمة!A$1:F$4442,1,0)</f>
        <v>516506</v>
      </c>
      <c r="BG73" t="str">
        <f>VLOOKUP(A73,[1]القائمة!A$1:F$4442,5,0)</f>
        <v>الثالثة</v>
      </c>
    </row>
    <row r="74" spans="1:83" ht="43.2" x14ac:dyDescent="0.3">
      <c r="A74" s="271">
        <v>516577</v>
      </c>
      <c r="B74" s="272" t="s">
        <v>521</v>
      </c>
      <c r="C74" s="250" t="s">
        <v>789</v>
      </c>
      <c r="D74" s="250" t="s">
        <v>789</v>
      </c>
      <c r="E74" s="250" t="s">
        <v>789</v>
      </c>
      <c r="F74" s="250" t="s">
        <v>789</v>
      </c>
      <c r="G74" s="250" t="s">
        <v>789</v>
      </c>
      <c r="H74" s="250" t="s">
        <v>789</v>
      </c>
      <c r="I74" s="250" t="s">
        <v>789</v>
      </c>
      <c r="J74" s="250" t="s">
        <v>789</v>
      </c>
      <c r="K74" s="250" t="s">
        <v>789</v>
      </c>
      <c r="L74" s="250" t="s">
        <v>789</v>
      </c>
      <c r="M74" s="250" t="s">
        <v>789</v>
      </c>
      <c r="N74" s="250" t="s">
        <v>789</v>
      </c>
      <c r="O74" s="250" t="s">
        <v>789</v>
      </c>
      <c r="P74" s="250" t="s">
        <v>789</v>
      </c>
      <c r="Q74" s="250" t="s">
        <v>789</v>
      </c>
      <c r="R74" s="250" t="s">
        <v>789</v>
      </c>
      <c r="S74" s="250" t="s">
        <v>789</v>
      </c>
      <c r="T74" s="250" t="s">
        <v>789</v>
      </c>
      <c r="U74" s="250" t="s">
        <v>789</v>
      </c>
      <c r="V74" s="250" t="s">
        <v>789</v>
      </c>
      <c r="W74" s="250" t="s">
        <v>789</v>
      </c>
      <c r="X74" s="250" t="s">
        <v>789</v>
      </c>
      <c r="Y74" s="250" t="s">
        <v>789</v>
      </c>
      <c r="Z74" s="250" t="s">
        <v>789</v>
      </c>
      <c r="AA74" s="250" t="s">
        <v>789</v>
      </c>
      <c r="AB74" s="250" t="s">
        <v>789</v>
      </c>
      <c r="AC74" s="250" t="s">
        <v>789</v>
      </c>
      <c r="AD74" s="250" t="s">
        <v>789</v>
      </c>
      <c r="AE74" s="250" t="s">
        <v>789</v>
      </c>
      <c r="AF74" s="250" t="s">
        <v>789</v>
      </c>
      <c r="AG74" s="250" t="s">
        <v>789</v>
      </c>
      <c r="AH74" s="250" t="s">
        <v>789</v>
      </c>
      <c r="AI74" s="250" t="s">
        <v>789</v>
      </c>
      <c r="AJ74" s="250" t="s">
        <v>789</v>
      </c>
      <c r="AK74" s="250" t="s">
        <v>789</v>
      </c>
      <c r="AL74" s="250" t="s">
        <v>789</v>
      </c>
      <c r="AM74" s="250" t="s">
        <v>789</v>
      </c>
      <c r="AN74" s="250"/>
      <c r="AO74" s="250"/>
      <c r="AP74" s="250"/>
      <c r="AQ74" s="250"/>
      <c r="AR74" s="250"/>
      <c r="AS74" s="250"/>
      <c r="AT74" s="250"/>
      <c r="AU74" s="250"/>
      <c r="AV74" s="250"/>
      <c r="AW74" s="276"/>
      <c r="AX74" s="250"/>
      <c r="AY74" s="250"/>
      <c r="AZ74" s="250"/>
      <c r="BA74" s="250"/>
      <c r="BB74" s="250"/>
      <c r="BC74" s="250"/>
      <c r="BD74" s="250"/>
      <c r="BE74" s="270" t="str">
        <f>VLOOKUP(A74,[1]القائمة!A$1:F$4442,6,0)</f>
        <v>مستنفذ فصل اول 2023-2024</v>
      </c>
      <c r="BF74">
        <f>VLOOKUP(A74,[1]القائمة!A$1:F$4442,1,0)</f>
        <v>516577</v>
      </c>
      <c r="BG74" t="str">
        <f>VLOOKUP(A74,[1]القائمة!A$1:F$4442,5,0)</f>
        <v>الثالثة</v>
      </c>
    </row>
    <row r="75" spans="1:83" ht="14.4" x14ac:dyDescent="0.3">
      <c r="A75" s="269">
        <v>516597</v>
      </c>
      <c r="B75" s="270" t="s">
        <v>521</v>
      </c>
      <c r="C75" s="270" t="s">
        <v>788</v>
      </c>
      <c r="D75" s="270" t="s">
        <v>788</v>
      </c>
      <c r="E75" s="270" t="s">
        <v>788</v>
      </c>
      <c r="F75" s="270" t="s">
        <v>788</v>
      </c>
      <c r="G75" s="270" t="s">
        <v>788</v>
      </c>
      <c r="H75" s="270" t="s">
        <v>788</v>
      </c>
      <c r="I75" s="270" t="s">
        <v>788</v>
      </c>
      <c r="J75" s="270" t="s">
        <v>788</v>
      </c>
      <c r="K75" s="270" t="s">
        <v>788</v>
      </c>
      <c r="L75" s="270" t="s">
        <v>788</v>
      </c>
      <c r="M75" s="270" t="s">
        <v>788</v>
      </c>
      <c r="N75" s="270" t="s">
        <v>788</v>
      </c>
      <c r="O75" s="270" t="s">
        <v>788</v>
      </c>
      <c r="P75" s="270" t="s">
        <v>788</v>
      </c>
      <c r="Q75" s="270" t="s">
        <v>788</v>
      </c>
      <c r="R75" s="270" t="s">
        <v>788</v>
      </c>
      <c r="S75" s="270" t="s">
        <v>788</v>
      </c>
      <c r="T75" s="270" t="s">
        <v>788</v>
      </c>
      <c r="U75" s="270" t="s">
        <v>788</v>
      </c>
      <c r="V75" s="270" t="s">
        <v>788</v>
      </c>
      <c r="W75" s="270" t="s">
        <v>788</v>
      </c>
      <c r="X75" s="270" t="s">
        <v>788</v>
      </c>
      <c r="Y75" s="270" t="s">
        <v>788</v>
      </c>
      <c r="Z75" s="270" t="s">
        <v>788</v>
      </c>
      <c r="AA75" s="270" t="s">
        <v>788</v>
      </c>
      <c r="AB75" s="270" t="s">
        <v>788</v>
      </c>
      <c r="AC75" s="270" t="s">
        <v>788</v>
      </c>
      <c r="AD75" s="270" t="s">
        <v>788</v>
      </c>
      <c r="AE75" s="270" t="s">
        <v>788</v>
      </c>
      <c r="AF75" s="270" t="s">
        <v>788</v>
      </c>
      <c r="AG75" s="270" t="s">
        <v>788</v>
      </c>
      <c r="AH75" s="270" t="s">
        <v>788</v>
      </c>
      <c r="AI75" s="270" t="s">
        <v>788</v>
      </c>
      <c r="AJ75" s="270" t="s">
        <v>788</v>
      </c>
      <c r="AK75" s="270" t="s">
        <v>788</v>
      </c>
      <c r="AL75" s="270" t="s">
        <v>788</v>
      </c>
      <c r="AM75" s="270" t="s">
        <v>788</v>
      </c>
      <c r="AN75" s="270" t="s">
        <v>3075</v>
      </c>
      <c r="AO75" s="270" t="s">
        <v>3075</v>
      </c>
      <c r="AP75" s="270" t="s">
        <v>3075</v>
      </c>
      <c r="AQ75" s="270" t="s">
        <v>3075</v>
      </c>
      <c r="AR75" s="270" t="s">
        <v>3075</v>
      </c>
      <c r="AS75" s="270" t="s">
        <v>3075</v>
      </c>
      <c r="AT75" s="270" t="s">
        <v>3075</v>
      </c>
      <c r="AU75" s="270" t="s">
        <v>3075</v>
      </c>
      <c r="AV75" s="270" t="s">
        <v>3075</v>
      </c>
      <c r="AW75" s="277" t="s">
        <v>3075</v>
      </c>
      <c r="AX75" s="270" t="s">
        <v>3075</v>
      </c>
      <c r="AY75" s="270" t="s">
        <v>3075</v>
      </c>
      <c r="AZ75" s="270" t="s">
        <v>3075</v>
      </c>
      <c r="BA75" s="270" t="s">
        <v>3075</v>
      </c>
      <c r="BB75" s="270" t="s">
        <v>3075</v>
      </c>
      <c r="BC75" s="270" t="s">
        <v>3075</v>
      </c>
      <c r="BD75" s="270" t="s">
        <v>521</v>
      </c>
      <c r="BE75" s="270" t="str">
        <f>VLOOKUP(A75,[1]القائمة!A$1:F$4442,6,0)</f>
        <v/>
      </c>
      <c r="BF75">
        <f>VLOOKUP(A75,[1]القائمة!A$1:F$4442,1,0)</f>
        <v>516597</v>
      </c>
      <c r="BG75" t="str">
        <f>VLOOKUP(A75,[1]القائمة!A$1:F$4442,5,0)</f>
        <v>الثالثة</v>
      </c>
      <c r="BH75" s="249"/>
      <c r="BI75" s="249"/>
      <c r="BJ75" s="249"/>
      <c r="BK75" s="249"/>
      <c r="BL75" s="249"/>
      <c r="BM75" s="249"/>
      <c r="BN75" s="249"/>
      <c r="BO75" s="249"/>
      <c r="BP75" s="249" t="s">
        <v>3075</v>
      </c>
      <c r="BQ75" s="249" t="s">
        <v>3075</v>
      </c>
      <c r="BR75" s="249" t="s">
        <v>3075</v>
      </c>
      <c r="BS75" s="249" t="s">
        <v>3075</v>
      </c>
      <c r="BT75" s="249" t="s">
        <v>3075</v>
      </c>
      <c r="BU75" s="249" t="s">
        <v>3075</v>
      </c>
      <c r="BV75" s="248"/>
      <c r="BW75" s="249"/>
      <c r="BX75" s="249"/>
      <c r="BY75" s="249"/>
      <c r="BZ75" s="249"/>
      <c r="CA75" s="242"/>
      <c r="CB75" s="242"/>
      <c r="CC75" s="242"/>
      <c r="CD75" s="242"/>
      <c r="CE75" s="249"/>
    </row>
    <row r="76" spans="1:83" ht="14.4" x14ac:dyDescent="0.3">
      <c r="A76" s="269">
        <v>516624</v>
      </c>
      <c r="B76" s="270" t="s">
        <v>521</v>
      </c>
      <c r="C76" s="270" t="s">
        <v>789</v>
      </c>
      <c r="D76" s="270" t="s">
        <v>789</v>
      </c>
      <c r="E76" s="270" t="s">
        <v>789</v>
      </c>
      <c r="F76" s="270" t="s">
        <v>789</v>
      </c>
      <c r="G76" s="270" t="s">
        <v>789</v>
      </c>
      <c r="H76" s="270" t="s">
        <v>789</v>
      </c>
      <c r="I76" s="270" t="s">
        <v>789</v>
      </c>
      <c r="J76" s="270" t="s">
        <v>789</v>
      </c>
      <c r="K76" s="270" t="s">
        <v>789</v>
      </c>
      <c r="L76" s="270" t="s">
        <v>789</v>
      </c>
      <c r="M76" s="270" t="s">
        <v>789</v>
      </c>
      <c r="N76" s="270" t="s">
        <v>789</v>
      </c>
      <c r="O76" s="270" t="s">
        <v>789</v>
      </c>
      <c r="P76" s="270" t="s">
        <v>789</v>
      </c>
      <c r="Q76" s="270" t="s">
        <v>789</v>
      </c>
      <c r="R76" s="270" t="s">
        <v>789</v>
      </c>
      <c r="S76" s="270" t="s">
        <v>789</v>
      </c>
      <c r="T76" s="270" t="s">
        <v>789</v>
      </c>
      <c r="U76" s="270" t="s">
        <v>789</v>
      </c>
      <c r="V76" s="270" t="s">
        <v>789</v>
      </c>
      <c r="W76" s="270" t="s">
        <v>789</v>
      </c>
      <c r="X76" s="270" t="s">
        <v>789</v>
      </c>
      <c r="Y76" s="270" t="s">
        <v>789</v>
      </c>
      <c r="Z76" s="270" t="s">
        <v>789</v>
      </c>
      <c r="AA76" s="270" t="s">
        <v>789</v>
      </c>
      <c r="AB76" s="270" t="s">
        <v>789</v>
      </c>
      <c r="AC76" s="270" t="s">
        <v>789</v>
      </c>
      <c r="AD76" s="270" t="s">
        <v>789</v>
      </c>
      <c r="AE76" s="270" t="s">
        <v>789</v>
      </c>
      <c r="AF76" s="270" t="s">
        <v>789</v>
      </c>
      <c r="AG76" s="270" t="s">
        <v>789</v>
      </c>
      <c r="AH76" s="270" t="s">
        <v>789</v>
      </c>
      <c r="AI76" s="270" t="s">
        <v>789</v>
      </c>
      <c r="AJ76" s="270" t="s">
        <v>789</v>
      </c>
      <c r="AK76" s="270" t="s">
        <v>789</v>
      </c>
      <c r="AL76" s="270" t="s">
        <v>789</v>
      </c>
      <c r="AM76" s="270" t="s">
        <v>789</v>
      </c>
      <c r="AN76" s="270" t="s">
        <v>3075</v>
      </c>
      <c r="AO76" s="270" t="s">
        <v>3075</v>
      </c>
      <c r="AP76" s="270" t="s">
        <v>3075</v>
      </c>
      <c r="AQ76" s="270" t="s">
        <v>3075</v>
      </c>
      <c r="AR76" s="270" t="s">
        <v>3075</v>
      </c>
      <c r="AS76" s="270" t="s">
        <v>3075</v>
      </c>
      <c r="AT76" s="270" t="s">
        <v>3075</v>
      </c>
      <c r="AU76" s="270" t="s">
        <v>3075</v>
      </c>
      <c r="AV76" s="270" t="s">
        <v>3075</v>
      </c>
      <c r="AW76" s="277" t="s">
        <v>3075</v>
      </c>
      <c r="AX76" s="270" t="s">
        <v>3075</v>
      </c>
      <c r="AY76" s="270" t="s">
        <v>3075</v>
      </c>
      <c r="AZ76" s="270" t="s">
        <v>3075</v>
      </c>
      <c r="BA76" s="270" t="s">
        <v>3075</v>
      </c>
      <c r="BB76" s="270" t="s">
        <v>3075</v>
      </c>
      <c r="BC76" s="270" t="s">
        <v>3075</v>
      </c>
      <c r="BD76" s="270" t="s">
        <v>521</v>
      </c>
      <c r="BE76" s="270" t="str">
        <f>VLOOKUP(A76,[1]القائمة!A$1:F$4442,6,0)</f>
        <v/>
      </c>
      <c r="BF76">
        <f>VLOOKUP(A76,[1]القائمة!A$1:F$4442,1,0)</f>
        <v>516624</v>
      </c>
      <c r="BG76" t="str">
        <f>VLOOKUP(A76,[1]القائمة!A$1:F$4442,5,0)</f>
        <v>الثالثة</v>
      </c>
    </row>
    <row r="77" spans="1:83" ht="14.4" x14ac:dyDescent="0.3">
      <c r="A77" s="269">
        <v>516627</v>
      </c>
      <c r="B77" s="270" t="s">
        <v>521</v>
      </c>
      <c r="C77" s="270" t="s">
        <v>788</v>
      </c>
      <c r="D77" s="270" t="s">
        <v>788</v>
      </c>
      <c r="E77" s="270" t="s">
        <v>788</v>
      </c>
      <c r="F77" s="270" t="s">
        <v>788</v>
      </c>
      <c r="G77" s="270" t="s">
        <v>788</v>
      </c>
      <c r="H77" s="270" t="s">
        <v>788</v>
      </c>
      <c r="I77" s="270" t="s">
        <v>788</v>
      </c>
      <c r="J77" s="270" t="s">
        <v>788</v>
      </c>
      <c r="K77" s="270" t="s">
        <v>788</v>
      </c>
      <c r="L77" s="270" t="s">
        <v>788</v>
      </c>
      <c r="M77" s="270" t="s">
        <v>788</v>
      </c>
      <c r="N77" s="270" t="s">
        <v>788</v>
      </c>
      <c r="O77" s="270" t="s">
        <v>788</v>
      </c>
      <c r="P77" s="270" t="s">
        <v>788</v>
      </c>
      <c r="Q77" s="270" t="s">
        <v>788</v>
      </c>
      <c r="R77" s="270" t="s">
        <v>788</v>
      </c>
      <c r="S77" s="270" t="s">
        <v>788</v>
      </c>
      <c r="T77" s="270" t="s">
        <v>788</v>
      </c>
      <c r="U77" s="270" t="s">
        <v>788</v>
      </c>
      <c r="V77" s="270" t="s">
        <v>788</v>
      </c>
      <c r="W77" s="270" t="s">
        <v>788</v>
      </c>
      <c r="X77" s="270" t="s">
        <v>788</v>
      </c>
      <c r="Y77" s="270" t="s">
        <v>788</v>
      </c>
      <c r="Z77" s="270" t="s">
        <v>788</v>
      </c>
      <c r="AA77" s="270" t="s">
        <v>788</v>
      </c>
      <c r="AB77" s="270" t="s">
        <v>788</v>
      </c>
      <c r="AC77" s="270" t="s">
        <v>788</v>
      </c>
      <c r="AD77" s="270" t="s">
        <v>788</v>
      </c>
      <c r="AE77" s="270" t="s">
        <v>788</v>
      </c>
      <c r="AF77" s="270" t="s">
        <v>788</v>
      </c>
      <c r="AG77" s="270" t="s">
        <v>788</v>
      </c>
      <c r="AH77" s="270" t="s">
        <v>788</v>
      </c>
      <c r="AI77" s="270" t="s">
        <v>788</v>
      </c>
      <c r="AJ77" s="270" t="s">
        <v>788</v>
      </c>
      <c r="AK77" s="270" t="s">
        <v>788</v>
      </c>
      <c r="AL77" s="270" t="s">
        <v>788</v>
      </c>
      <c r="AM77" s="270" t="s">
        <v>788</v>
      </c>
      <c r="AN77" s="270" t="s">
        <v>3075</v>
      </c>
      <c r="AO77" s="270" t="s">
        <v>3075</v>
      </c>
      <c r="AP77" s="270" t="s">
        <v>3075</v>
      </c>
      <c r="AQ77" s="270" t="s">
        <v>3075</v>
      </c>
      <c r="AR77" s="270" t="s">
        <v>3075</v>
      </c>
      <c r="AS77" s="270" t="s">
        <v>3075</v>
      </c>
      <c r="AT77" s="270" t="s">
        <v>3075</v>
      </c>
      <c r="AU77" s="270" t="s">
        <v>3075</v>
      </c>
      <c r="AV77" s="270" t="s">
        <v>3075</v>
      </c>
      <c r="AW77" s="277" t="s">
        <v>3075</v>
      </c>
      <c r="AX77" s="270" t="s">
        <v>3075</v>
      </c>
      <c r="AY77" s="270" t="s">
        <v>3075</v>
      </c>
      <c r="AZ77" s="270" t="s">
        <v>3075</v>
      </c>
      <c r="BA77" s="270" t="s">
        <v>3075</v>
      </c>
      <c r="BB77" s="270" t="s">
        <v>3075</v>
      </c>
      <c r="BC77" s="270" t="s">
        <v>3075</v>
      </c>
      <c r="BD77" s="270" t="s">
        <v>521</v>
      </c>
      <c r="BE77" s="270" t="str">
        <f>VLOOKUP(A77,[1]القائمة!A$1:F$4442,6,0)</f>
        <v/>
      </c>
      <c r="BF77">
        <f>VLOOKUP(A77,[1]القائمة!A$1:F$4442,1,0)</f>
        <v>516627</v>
      </c>
      <c r="BG77" t="str">
        <f>VLOOKUP(A77,[1]القائمة!A$1:F$4442,5,0)</f>
        <v>الثالثة</v>
      </c>
    </row>
    <row r="78" spans="1:83" ht="14.4" x14ac:dyDescent="0.3">
      <c r="A78" s="269">
        <v>516723</v>
      </c>
      <c r="B78" s="270" t="s">
        <v>521</v>
      </c>
      <c r="C78" s="270" t="s">
        <v>789</v>
      </c>
      <c r="D78" s="270" t="s">
        <v>789</v>
      </c>
      <c r="E78" s="270" t="s">
        <v>789</v>
      </c>
      <c r="F78" s="270" t="s">
        <v>789</v>
      </c>
      <c r="G78" s="270" t="s">
        <v>789</v>
      </c>
      <c r="H78" s="270" t="s">
        <v>789</v>
      </c>
      <c r="I78" s="270" t="s">
        <v>789</v>
      </c>
      <c r="J78" s="270" t="s">
        <v>789</v>
      </c>
      <c r="K78" s="270" t="s">
        <v>789</v>
      </c>
      <c r="L78" s="270" t="s">
        <v>789</v>
      </c>
      <c r="M78" s="270" t="s">
        <v>789</v>
      </c>
      <c r="N78" s="270" t="s">
        <v>789</v>
      </c>
      <c r="O78" s="270" t="s">
        <v>789</v>
      </c>
      <c r="P78" s="270" t="s">
        <v>789</v>
      </c>
      <c r="Q78" s="270" t="s">
        <v>789</v>
      </c>
      <c r="R78" s="270" t="s">
        <v>789</v>
      </c>
      <c r="S78" s="270" t="s">
        <v>789</v>
      </c>
      <c r="T78" s="270" t="s">
        <v>789</v>
      </c>
      <c r="U78" s="270" t="s">
        <v>789</v>
      </c>
      <c r="V78" s="270" t="s">
        <v>789</v>
      </c>
      <c r="W78" s="270" t="s">
        <v>789</v>
      </c>
      <c r="X78" s="270" t="s">
        <v>789</v>
      </c>
      <c r="Y78" s="270" t="s">
        <v>789</v>
      </c>
      <c r="Z78" s="270" t="s">
        <v>789</v>
      </c>
      <c r="AA78" s="270" t="s">
        <v>789</v>
      </c>
      <c r="AB78" s="270" t="s">
        <v>789</v>
      </c>
      <c r="AC78" s="270" t="s">
        <v>789</v>
      </c>
      <c r="AD78" s="270" t="s">
        <v>789</v>
      </c>
      <c r="AE78" s="270" t="s">
        <v>789</v>
      </c>
      <c r="AF78" s="270" t="s">
        <v>789</v>
      </c>
      <c r="AG78" s="270" t="s">
        <v>789</v>
      </c>
      <c r="AH78" s="270" t="s">
        <v>789</v>
      </c>
      <c r="AI78" s="270" t="s">
        <v>789</v>
      </c>
      <c r="AJ78" s="270" t="s">
        <v>789</v>
      </c>
      <c r="AK78" s="270" t="s">
        <v>789</v>
      </c>
      <c r="AL78" s="270" t="s">
        <v>789</v>
      </c>
      <c r="AM78" s="270" t="s">
        <v>789</v>
      </c>
      <c r="AN78" s="270" t="s">
        <v>3075</v>
      </c>
      <c r="AO78" s="270" t="s">
        <v>3075</v>
      </c>
      <c r="AP78" s="270" t="s">
        <v>3075</v>
      </c>
      <c r="AQ78" s="270" t="s">
        <v>3075</v>
      </c>
      <c r="AR78" s="270" t="s">
        <v>3075</v>
      </c>
      <c r="AS78" s="270" t="s">
        <v>3075</v>
      </c>
      <c r="AT78" s="270" t="s">
        <v>3075</v>
      </c>
      <c r="AU78" s="270" t="s">
        <v>3075</v>
      </c>
      <c r="AV78" s="270" t="s">
        <v>3075</v>
      </c>
      <c r="AW78" s="277" t="s">
        <v>3075</v>
      </c>
      <c r="AX78" s="270" t="s">
        <v>3075</v>
      </c>
      <c r="AY78" s="270" t="s">
        <v>3075</v>
      </c>
      <c r="AZ78" s="270" t="s">
        <v>3075</v>
      </c>
      <c r="BA78" s="270" t="s">
        <v>3075</v>
      </c>
      <c r="BB78" s="270" t="s">
        <v>3075</v>
      </c>
      <c r="BC78" s="270" t="s">
        <v>3075</v>
      </c>
      <c r="BD78" s="270" t="s">
        <v>521</v>
      </c>
      <c r="BE78" s="270" t="str">
        <f>VLOOKUP(A78,[1]القائمة!A$1:F$4442,6,0)</f>
        <v/>
      </c>
      <c r="BF78">
        <f>VLOOKUP(A78,[1]القائمة!A$1:F$4442,1,0)</f>
        <v>516723</v>
      </c>
      <c r="BG78" t="str">
        <f>VLOOKUP(A78,[1]القائمة!A$1:F$4442,5,0)</f>
        <v>الثالثة</v>
      </c>
    </row>
    <row r="79" spans="1:83" ht="14.4" x14ac:dyDescent="0.3">
      <c r="A79" s="269">
        <v>516784</v>
      </c>
      <c r="B79" s="270" t="s">
        <v>521</v>
      </c>
      <c r="C79" s="270" t="s">
        <v>788</v>
      </c>
      <c r="D79" s="270" t="s">
        <v>788</v>
      </c>
      <c r="E79" s="270" t="s">
        <v>788</v>
      </c>
      <c r="F79" s="270" t="s">
        <v>788</v>
      </c>
      <c r="G79" s="270" t="s">
        <v>788</v>
      </c>
      <c r="H79" s="270" t="s">
        <v>788</v>
      </c>
      <c r="I79" s="270" t="s">
        <v>788</v>
      </c>
      <c r="J79" s="270" t="s">
        <v>788</v>
      </c>
      <c r="K79" s="270" t="s">
        <v>788</v>
      </c>
      <c r="L79" s="270" t="s">
        <v>788</v>
      </c>
      <c r="M79" s="270" t="s">
        <v>788</v>
      </c>
      <c r="N79" s="270" t="s">
        <v>788</v>
      </c>
      <c r="O79" s="270" t="s">
        <v>788</v>
      </c>
      <c r="P79" s="270" t="s">
        <v>788</v>
      </c>
      <c r="Q79" s="270" t="s">
        <v>788</v>
      </c>
      <c r="R79" s="270" t="s">
        <v>788</v>
      </c>
      <c r="S79" s="270" t="s">
        <v>788</v>
      </c>
      <c r="T79" s="270" t="s">
        <v>788</v>
      </c>
      <c r="U79" s="270" t="s">
        <v>788</v>
      </c>
      <c r="V79" s="270" t="s">
        <v>788</v>
      </c>
      <c r="W79" s="270" t="s">
        <v>788</v>
      </c>
      <c r="X79" s="270" t="s">
        <v>788</v>
      </c>
      <c r="Y79" s="270" t="s">
        <v>788</v>
      </c>
      <c r="Z79" s="270" t="s">
        <v>788</v>
      </c>
      <c r="AA79" s="270" t="s">
        <v>788</v>
      </c>
      <c r="AB79" s="270" t="s">
        <v>788</v>
      </c>
      <c r="AC79" s="270" t="s">
        <v>788</v>
      </c>
      <c r="AD79" s="270" t="s">
        <v>788</v>
      </c>
      <c r="AE79" s="270" t="s">
        <v>788</v>
      </c>
      <c r="AF79" s="270" t="s">
        <v>788</v>
      </c>
      <c r="AG79" s="270" t="s">
        <v>788</v>
      </c>
      <c r="AH79" s="270" t="s">
        <v>788</v>
      </c>
      <c r="AI79" s="270" t="s">
        <v>788</v>
      </c>
      <c r="AJ79" s="270" t="s">
        <v>788</v>
      </c>
      <c r="AK79" s="270" t="s">
        <v>788</v>
      </c>
      <c r="AL79" s="270" t="s">
        <v>788</v>
      </c>
      <c r="AM79" s="270" t="s">
        <v>788</v>
      </c>
      <c r="AN79" s="270" t="s">
        <v>3075</v>
      </c>
      <c r="AO79" s="270" t="s">
        <v>3075</v>
      </c>
      <c r="AP79" s="270" t="s">
        <v>3075</v>
      </c>
      <c r="AQ79" s="270" t="s">
        <v>3075</v>
      </c>
      <c r="AR79" s="270" t="s">
        <v>3075</v>
      </c>
      <c r="AS79" s="270" t="s">
        <v>3075</v>
      </c>
      <c r="AT79" s="270" t="s">
        <v>3075</v>
      </c>
      <c r="AU79" s="270" t="s">
        <v>3075</v>
      </c>
      <c r="AV79" s="270" t="s">
        <v>3075</v>
      </c>
      <c r="AW79" s="277" t="s">
        <v>3075</v>
      </c>
      <c r="AX79" s="270" t="s">
        <v>3075</v>
      </c>
      <c r="AY79" s="270" t="s">
        <v>3075</v>
      </c>
      <c r="AZ79" s="270" t="s">
        <v>3075</v>
      </c>
      <c r="BA79" s="270" t="s">
        <v>3075</v>
      </c>
      <c r="BB79" s="270" t="s">
        <v>3075</v>
      </c>
      <c r="BC79" s="270" t="s">
        <v>3075</v>
      </c>
      <c r="BD79" s="270" t="s">
        <v>521</v>
      </c>
      <c r="BE79" s="270" t="str">
        <f>VLOOKUP(A79,[1]القائمة!A$1:F$4442,6,0)</f>
        <v/>
      </c>
      <c r="BF79">
        <f>VLOOKUP(A79,[1]القائمة!A$1:F$4442,1,0)</f>
        <v>516784</v>
      </c>
      <c r="BG79" t="str">
        <f>VLOOKUP(A79,[1]القائمة!A$1:F$4442,5,0)</f>
        <v>الثالثة</v>
      </c>
    </row>
    <row r="80" spans="1:83" ht="14.4" x14ac:dyDescent="0.3">
      <c r="A80" s="269">
        <v>516826</v>
      </c>
      <c r="B80" s="270" t="s">
        <v>521</v>
      </c>
      <c r="C80" s="270" t="s">
        <v>789</v>
      </c>
      <c r="D80" s="270" t="s">
        <v>789</v>
      </c>
      <c r="E80" s="270" t="s">
        <v>789</v>
      </c>
      <c r="F80" s="270" t="s">
        <v>789</v>
      </c>
      <c r="G80" s="270" t="s">
        <v>789</v>
      </c>
      <c r="H80" s="270" t="s">
        <v>789</v>
      </c>
      <c r="I80" s="270" t="s">
        <v>789</v>
      </c>
      <c r="J80" s="270" t="s">
        <v>789</v>
      </c>
      <c r="K80" s="270" t="s">
        <v>789</v>
      </c>
      <c r="L80" s="270" t="s">
        <v>789</v>
      </c>
      <c r="M80" s="270" t="s">
        <v>789</v>
      </c>
      <c r="N80" s="270" t="s">
        <v>789</v>
      </c>
      <c r="O80" s="270" t="s">
        <v>789</v>
      </c>
      <c r="P80" s="270" t="s">
        <v>789</v>
      </c>
      <c r="Q80" s="270" t="s">
        <v>789</v>
      </c>
      <c r="R80" s="270" t="s">
        <v>789</v>
      </c>
      <c r="S80" s="270" t="s">
        <v>789</v>
      </c>
      <c r="T80" s="270" t="s">
        <v>789</v>
      </c>
      <c r="U80" s="270" t="s">
        <v>789</v>
      </c>
      <c r="V80" s="270" t="s">
        <v>789</v>
      </c>
      <c r="W80" s="270" t="s">
        <v>789</v>
      </c>
      <c r="X80" s="270" t="s">
        <v>789</v>
      </c>
      <c r="Y80" s="270" t="s">
        <v>789</v>
      </c>
      <c r="Z80" s="270" t="s">
        <v>789</v>
      </c>
      <c r="AA80" s="270" t="s">
        <v>789</v>
      </c>
      <c r="AB80" s="270" t="s">
        <v>789</v>
      </c>
      <c r="AC80" s="270" t="s">
        <v>789</v>
      </c>
      <c r="AD80" s="270" t="s">
        <v>789</v>
      </c>
      <c r="AE80" s="270" t="s">
        <v>789</v>
      </c>
      <c r="AF80" s="270" t="s">
        <v>789</v>
      </c>
      <c r="AG80" s="270" t="s">
        <v>789</v>
      </c>
      <c r="AH80" s="270" t="s">
        <v>789</v>
      </c>
      <c r="AI80" s="270" t="s">
        <v>789</v>
      </c>
      <c r="AJ80" s="270" t="s">
        <v>789</v>
      </c>
      <c r="AK80" s="270" t="s">
        <v>789</v>
      </c>
      <c r="AL80" s="270" t="s">
        <v>789</v>
      </c>
      <c r="AM80" s="270" t="s">
        <v>789</v>
      </c>
      <c r="AN80" s="270" t="s">
        <v>3075</v>
      </c>
      <c r="AO80" s="270" t="s">
        <v>3075</v>
      </c>
      <c r="AP80" s="270" t="s">
        <v>3075</v>
      </c>
      <c r="AQ80" s="270" t="s">
        <v>3075</v>
      </c>
      <c r="AR80" s="270" t="s">
        <v>3075</v>
      </c>
      <c r="AS80" s="270" t="s">
        <v>3075</v>
      </c>
      <c r="AT80" s="270" t="s">
        <v>3075</v>
      </c>
      <c r="AU80" s="270" t="s">
        <v>3075</v>
      </c>
      <c r="AV80" s="270" t="s">
        <v>3075</v>
      </c>
      <c r="AW80" s="277" t="s">
        <v>3075</v>
      </c>
      <c r="AX80" s="270" t="s">
        <v>3075</v>
      </c>
      <c r="AY80" s="270" t="s">
        <v>3075</v>
      </c>
      <c r="AZ80" s="270" t="s">
        <v>3075</v>
      </c>
      <c r="BA80" s="270" t="s">
        <v>3075</v>
      </c>
      <c r="BB80" s="270" t="s">
        <v>3075</v>
      </c>
      <c r="BC80" s="270" t="s">
        <v>3075</v>
      </c>
      <c r="BD80" s="270" t="s">
        <v>521</v>
      </c>
      <c r="BE80" s="270" t="str">
        <f>VLOOKUP(A80,[1]القائمة!A$1:F$4442,6,0)</f>
        <v/>
      </c>
      <c r="BF80">
        <f>VLOOKUP(A80,[1]القائمة!A$1:F$4442,1,0)</f>
        <v>516826</v>
      </c>
      <c r="BG80" t="str">
        <f>VLOOKUP(A80,[1]القائمة!A$1:F$4442,5,0)</f>
        <v>الثالثة</v>
      </c>
      <c r="BH80" s="249"/>
      <c r="BI80" s="249"/>
      <c r="BJ80" s="249"/>
      <c r="BK80" s="249"/>
      <c r="BL80" s="249"/>
      <c r="BM80" s="249"/>
      <c r="BN80" s="249"/>
      <c r="BO80" s="249"/>
      <c r="BP80" s="249" t="s">
        <v>3075</v>
      </c>
      <c r="BQ80" s="249" t="s">
        <v>3075</v>
      </c>
      <c r="BR80" s="249" t="s">
        <v>3075</v>
      </c>
      <c r="BS80" s="249" t="s">
        <v>3075</v>
      </c>
      <c r="BT80" s="249" t="s">
        <v>3075</v>
      </c>
      <c r="BU80" s="249" t="s">
        <v>3075</v>
      </c>
      <c r="BV80" s="248"/>
      <c r="BW80" s="249"/>
      <c r="BX80" s="249"/>
      <c r="BY80" s="249"/>
      <c r="BZ80" s="249"/>
      <c r="CA80" s="242"/>
      <c r="CB80" s="242"/>
      <c r="CC80" s="242"/>
      <c r="CD80" s="242"/>
      <c r="CE80" s="249"/>
    </row>
    <row r="81" spans="1:83" ht="14.4" x14ac:dyDescent="0.3">
      <c r="A81" s="269">
        <v>516909</v>
      </c>
      <c r="B81" s="270" t="s">
        <v>521</v>
      </c>
      <c r="C81" s="270" t="s">
        <v>788</v>
      </c>
      <c r="D81" s="270" t="s">
        <v>788</v>
      </c>
      <c r="E81" s="270" t="s">
        <v>788</v>
      </c>
      <c r="F81" s="270" t="s">
        <v>788</v>
      </c>
      <c r="G81" s="270" t="s">
        <v>788</v>
      </c>
      <c r="H81" s="270" t="s">
        <v>788</v>
      </c>
      <c r="I81" s="270" t="s">
        <v>788</v>
      </c>
      <c r="J81" s="270" t="s">
        <v>788</v>
      </c>
      <c r="K81" s="270" t="s">
        <v>788</v>
      </c>
      <c r="L81" s="270" t="s">
        <v>788</v>
      </c>
      <c r="M81" s="270" t="s">
        <v>788</v>
      </c>
      <c r="N81" s="270" t="s">
        <v>788</v>
      </c>
      <c r="O81" s="270" t="s">
        <v>788</v>
      </c>
      <c r="P81" s="270" t="s">
        <v>788</v>
      </c>
      <c r="Q81" s="270" t="s">
        <v>788</v>
      </c>
      <c r="R81" s="270" t="s">
        <v>788</v>
      </c>
      <c r="S81" s="270" t="s">
        <v>788</v>
      </c>
      <c r="T81" s="270" t="s">
        <v>788</v>
      </c>
      <c r="U81" s="270" t="s">
        <v>788</v>
      </c>
      <c r="V81" s="270" t="s">
        <v>788</v>
      </c>
      <c r="W81" s="270" t="s">
        <v>788</v>
      </c>
      <c r="X81" s="270" t="s">
        <v>788</v>
      </c>
      <c r="Y81" s="270" t="s">
        <v>788</v>
      </c>
      <c r="Z81" s="270" t="s">
        <v>788</v>
      </c>
      <c r="AA81" s="270" t="s">
        <v>788</v>
      </c>
      <c r="AB81" s="270" t="s">
        <v>788</v>
      </c>
      <c r="AC81" s="270" t="s">
        <v>788</v>
      </c>
      <c r="AD81" s="270" t="s">
        <v>788</v>
      </c>
      <c r="AE81" s="270" t="s">
        <v>788</v>
      </c>
      <c r="AF81" s="270" t="s">
        <v>788</v>
      </c>
      <c r="AG81" s="270" t="s">
        <v>788</v>
      </c>
      <c r="AH81" s="270" t="s">
        <v>788</v>
      </c>
      <c r="AI81" s="270" t="s">
        <v>788</v>
      </c>
      <c r="AJ81" s="270" t="s">
        <v>788</v>
      </c>
      <c r="AK81" s="270" t="s">
        <v>788</v>
      </c>
      <c r="AL81" s="270" t="s">
        <v>788</v>
      </c>
      <c r="AM81" s="270" t="s">
        <v>788</v>
      </c>
      <c r="AN81" s="270" t="s">
        <v>3075</v>
      </c>
      <c r="AO81" s="270" t="s">
        <v>3075</v>
      </c>
      <c r="AP81" s="270" t="s">
        <v>3075</v>
      </c>
      <c r="AQ81" s="270" t="s">
        <v>3075</v>
      </c>
      <c r="AR81" s="270" t="s">
        <v>3075</v>
      </c>
      <c r="AS81" s="270" t="s">
        <v>3075</v>
      </c>
      <c r="AT81" s="270" t="s">
        <v>3075</v>
      </c>
      <c r="AU81" s="270" t="s">
        <v>3075</v>
      </c>
      <c r="AV81" s="270" t="s">
        <v>3075</v>
      </c>
      <c r="AW81" s="277" t="s">
        <v>3075</v>
      </c>
      <c r="AX81" s="270" t="s">
        <v>3075</v>
      </c>
      <c r="AY81" s="270" t="s">
        <v>3075</v>
      </c>
      <c r="AZ81" s="270" t="s">
        <v>3075</v>
      </c>
      <c r="BA81" s="270" t="s">
        <v>3075</v>
      </c>
      <c r="BB81" s="270" t="s">
        <v>3075</v>
      </c>
      <c r="BC81" s="270" t="s">
        <v>3075</v>
      </c>
      <c r="BD81" s="270" t="s">
        <v>521</v>
      </c>
      <c r="BE81" s="270" t="str">
        <f>VLOOKUP(A81,[1]القائمة!A$1:F$4442,6,0)</f>
        <v/>
      </c>
      <c r="BF81">
        <f>VLOOKUP(A81,[1]القائمة!A$1:F$4442,1,0)</f>
        <v>516909</v>
      </c>
      <c r="BG81" t="str">
        <f>VLOOKUP(A81,[1]القائمة!A$1:F$4442,5,0)</f>
        <v>الثالثة</v>
      </c>
      <c r="BH81" s="249"/>
      <c r="BI81" s="249"/>
      <c r="BJ81" s="249"/>
      <c r="BK81" s="249"/>
      <c r="BL81" s="249"/>
      <c r="BM81" s="249"/>
      <c r="BN81" s="249"/>
      <c r="BO81" s="249"/>
      <c r="BP81" s="249" t="s">
        <v>3075</v>
      </c>
      <c r="BQ81" s="249" t="s">
        <v>3075</v>
      </c>
      <c r="BR81" s="249" t="s">
        <v>3075</v>
      </c>
      <c r="BS81" s="249" t="s">
        <v>3075</v>
      </c>
      <c r="BT81" s="249" t="s">
        <v>3075</v>
      </c>
      <c r="BU81" s="249" t="s">
        <v>3075</v>
      </c>
      <c r="BV81" s="248"/>
      <c r="BW81" s="249"/>
      <c r="BX81" s="249"/>
      <c r="BY81" s="249"/>
      <c r="BZ81" s="249"/>
      <c r="CA81" s="242"/>
      <c r="CB81" s="242"/>
      <c r="CC81" s="242"/>
      <c r="CD81" s="242"/>
      <c r="CE81" s="249"/>
    </row>
    <row r="82" spans="1:83" ht="43.2" x14ac:dyDescent="0.3">
      <c r="A82" s="269">
        <v>516949</v>
      </c>
      <c r="B82" s="270" t="s">
        <v>521</v>
      </c>
      <c r="C82" s="270" t="s">
        <v>789</v>
      </c>
      <c r="D82" s="270" t="s">
        <v>789</v>
      </c>
      <c r="E82" s="270" t="s">
        <v>789</v>
      </c>
      <c r="F82" s="270" t="s">
        <v>789</v>
      </c>
      <c r="G82" s="270" t="s">
        <v>789</v>
      </c>
      <c r="H82" s="270" t="s">
        <v>789</v>
      </c>
      <c r="I82" s="270" t="s">
        <v>789</v>
      </c>
      <c r="J82" s="270" t="s">
        <v>789</v>
      </c>
      <c r="K82" s="270" t="s">
        <v>789</v>
      </c>
      <c r="L82" s="270" t="s">
        <v>789</v>
      </c>
      <c r="M82" s="270" t="s">
        <v>789</v>
      </c>
      <c r="N82" s="270" t="s">
        <v>789</v>
      </c>
      <c r="O82" s="270" t="s">
        <v>789</v>
      </c>
      <c r="P82" s="270" t="s">
        <v>789</v>
      </c>
      <c r="Q82" s="270" t="s">
        <v>789</v>
      </c>
      <c r="R82" s="270" t="s">
        <v>789</v>
      </c>
      <c r="S82" s="270" t="s">
        <v>789</v>
      </c>
      <c r="T82" s="270" t="s">
        <v>789</v>
      </c>
      <c r="U82" s="270" t="s">
        <v>789</v>
      </c>
      <c r="V82" s="270" t="s">
        <v>789</v>
      </c>
      <c r="W82" s="270" t="s">
        <v>789</v>
      </c>
      <c r="X82" s="270" t="s">
        <v>789</v>
      </c>
      <c r="Y82" s="270" t="s">
        <v>789</v>
      </c>
      <c r="Z82" s="270" t="s">
        <v>789</v>
      </c>
      <c r="AA82" s="270" t="s">
        <v>789</v>
      </c>
      <c r="AB82" s="270" t="s">
        <v>789</v>
      </c>
      <c r="AC82" s="270" t="s">
        <v>789</v>
      </c>
      <c r="AD82" s="270" t="s">
        <v>789</v>
      </c>
      <c r="AE82" s="270" t="s">
        <v>789</v>
      </c>
      <c r="AF82" s="270" t="s">
        <v>789</v>
      </c>
      <c r="AG82" s="270" t="s">
        <v>789</v>
      </c>
      <c r="AH82" s="270" t="s">
        <v>789</v>
      </c>
      <c r="AI82" s="270" t="s">
        <v>789</v>
      </c>
      <c r="AJ82" s="270" t="s">
        <v>789</v>
      </c>
      <c r="AK82" s="270" t="s">
        <v>789</v>
      </c>
      <c r="AL82" s="270" t="s">
        <v>789</v>
      </c>
      <c r="AM82" s="270" t="s">
        <v>789</v>
      </c>
      <c r="AN82" s="270" t="s">
        <v>3075</v>
      </c>
      <c r="AO82" s="270" t="s">
        <v>3075</v>
      </c>
      <c r="AP82" s="270" t="s">
        <v>3075</v>
      </c>
      <c r="AQ82" s="270" t="s">
        <v>3075</v>
      </c>
      <c r="AR82" s="270" t="s">
        <v>3075</v>
      </c>
      <c r="AS82" s="270" t="s">
        <v>3075</v>
      </c>
      <c r="AT82" s="270" t="s">
        <v>3075</v>
      </c>
      <c r="AU82" s="270" t="s">
        <v>3075</v>
      </c>
      <c r="AV82" s="270" t="s">
        <v>3075</v>
      </c>
      <c r="AW82" s="277" t="s">
        <v>3075</v>
      </c>
      <c r="AX82" s="270" t="s">
        <v>3075</v>
      </c>
      <c r="AY82" s="270" t="s">
        <v>3075</v>
      </c>
      <c r="AZ82" s="270" t="s">
        <v>3075</v>
      </c>
      <c r="BA82" s="270" t="s">
        <v>3075</v>
      </c>
      <c r="BB82" s="270" t="s">
        <v>3075</v>
      </c>
      <c r="BC82" s="270" t="s">
        <v>3075</v>
      </c>
      <c r="BD82" s="270" t="s">
        <v>521</v>
      </c>
      <c r="BE82" s="270" t="str">
        <f>VLOOKUP(A82,[1]القائمة!A$1:F$4442,6,0)</f>
        <v>مستنفذ فصل اول 2023-2024</v>
      </c>
      <c r="BF82">
        <f>VLOOKUP(A82,[1]القائمة!A$1:F$4442,1,0)</f>
        <v>516949</v>
      </c>
      <c r="BG82" t="str">
        <f>VLOOKUP(A82,[1]القائمة!A$1:F$4442,5,0)</f>
        <v>الثالثة</v>
      </c>
    </row>
    <row r="83" spans="1:83" ht="43.2" x14ac:dyDescent="0.3">
      <c r="A83" s="269">
        <v>517040</v>
      </c>
      <c r="B83" s="270" t="s">
        <v>521</v>
      </c>
      <c r="C83" s="270" t="s">
        <v>789</v>
      </c>
      <c r="D83" s="270" t="s">
        <v>789</v>
      </c>
      <c r="E83" s="270" t="s">
        <v>789</v>
      </c>
      <c r="F83" s="270" t="s">
        <v>789</v>
      </c>
      <c r="G83" s="270" t="s">
        <v>789</v>
      </c>
      <c r="H83" s="270" t="s">
        <v>789</v>
      </c>
      <c r="I83" s="270" t="s">
        <v>789</v>
      </c>
      <c r="J83" s="270" t="s">
        <v>789</v>
      </c>
      <c r="K83" s="270" t="s">
        <v>789</v>
      </c>
      <c r="L83" s="270" t="s">
        <v>789</v>
      </c>
      <c r="M83" s="270" t="s">
        <v>789</v>
      </c>
      <c r="N83" s="270" t="s">
        <v>789</v>
      </c>
      <c r="O83" s="270" t="s">
        <v>789</v>
      </c>
      <c r="P83" s="270" t="s">
        <v>789</v>
      </c>
      <c r="Q83" s="270" t="s">
        <v>789</v>
      </c>
      <c r="R83" s="270" t="s">
        <v>789</v>
      </c>
      <c r="S83" s="270" t="s">
        <v>789</v>
      </c>
      <c r="T83" s="270" t="s">
        <v>789</v>
      </c>
      <c r="U83" s="270" t="s">
        <v>789</v>
      </c>
      <c r="V83" s="270" t="s">
        <v>789</v>
      </c>
      <c r="W83" s="270" t="s">
        <v>789</v>
      </c>
      <c r="X83" s="270" t="s">
        <v>789</v>
      </c>
      <c r="Y83" s="270" t="s">
        <v>789</v>
      </c>
      <c r="Z83" s="270" t="s">
        <v>789</v>
      </c>
      <c r="AA83" s="270" t="s">
        <v>789</v>
      </c>
      <c r="AB83" s="270" t="s">
        <v>789</v>
      </c>
      <c r="AC83" s="270" t="s">
        <v>789</v>
      </c>
      <c r="AD83" s="270" t="s">
        <v>789</v>
      </c>
      <c r="AE83" s="270" t="s">
        <v>789</v>
      </c>
      <c r="AF83" s="270" t="s">
        <v>789</v>
      </c>
      <c r="AG83" s="270" t="s">
        <v>789</v>
      </c>
      <c r="AH83" s="270" t="s">
        <v>789</v>
      </c>
      <c r="AI83" s="270" t="s">
        <v>789</v>
      </c>
      <c r="AJ83" s="270" t="s">
        <v>789</v>
      </c>
      <c r="AK83" s="270" t="s">
        <v>789</v>
      </c>
      <c r="AL83" s="270" t="s">
        <v>789</v>
      </c>
      <c r="AM83" s="270" t="s">
        <v>789</v>
      </c>
      <c r="AN83" s="270" t="s">
        <v>3075</v>
      </c>
      <c r="AO83" s="270" t="s">
        <v>3075</v>
      </c>
      <c r="AP83" s="270" t="s">
        <v>3075</v>
      </c>
      <c r="AQ83" s="270" t="s">
        <v>3075</v>
      </c>
      <c r="AR83" s="270" t="s">
        <v>3075</v>
      </c>
      <c r="AS83" s="270" t="s">
        <v>3075</v>
      </c>
      <c r="AT83" s="270" t="s">
        <v>3075</v>
      </c>
      <c r="AU83" s="270" t="s">
        <v>3075</v>
      </c>
      <c r="AV83" s="270" t="s">
        <v>3075</v>
      </c>
      <c r="AW83" s="277" t="s">
        <v>3075</v>
      </c>
      <c r="AX83" s="270" t="s">
        <v>3075</v>
      </c>
      <c r="AY83" s="270" t="s">
        <v>3075</v>
      </c>
      <c r="AZ83" s="270" t="s">
        <v>3075</v>
      </c>
      <c r="BA83" s="270" t="s">
        <v>3075</v>
      </c>
      <c r="BB83" s="270" t="s">
        <v>3075</v>
      </c>
      <c r="BC83" s="270" t="s">
        <v>3075</v>
      </c>
      <c r="BD83" s="270" t="s">
        <v>521</v>
      </c>
      <c r="BE83" s="270" t="str">
        <f>VLOOKUP(A83,[1]القائمة!A$1:F$4442,6,0)</f>
        <v>مستنفذ فصل اول 2023-2024</v>
      </c>
      <c r="BF83">
        <f>VLOOKUP(A83,[1]القائمة!A$1:F$4442,1,0)</f>
        <v>517040</v>
      </c>
      <c r="BG83" t="str">
        <f>VLOOKUP(A83,[1]القائمة!A$1:F$4442,5,0)</f>
        <v>الثالثة</v>
      </c>
      <c r="BH83" s="249"/>
      <c r="BI83" s="249"/>
      <c r="BJ83" s="249"/>
      <c r="BK83" s="249"/>
      <c r="BL83" s="249"/>
      <c r="BM83" s="249"/>
      <c r="BN83" s="249"/>
      <c r="BO83" s="249"/>
      <c r="BP83" s="249" t="s">
        <v>3075</v>
      </c>
      <c r="BQ83" s="249" t="s">
        <v>3075</v>
      </c>
      <c r="BR83" s="249" t="s">
        <v>3075</v>
      </c>
      <c r="BS83" s="249" t="s">
        <v>3075</v>
      </c>
      <c r="BT83" s="249" t="s">
        <v>3075</v>
      </c>
      <c r="BU83" s="249" t="s">
        <v>3075</v>
      </c>
      <c r="BV83" s="248"/>
      <c r="BW83" s="249"/>
      <c r="BX83" s="249"/>
      <c r="BY83" s="249"/>
      <c r="BZ83" s="249"/>
      <c r="CA83" s="242"/>
      <c r="CB83" s="242"/>
      <c r="CC83" s="242"/>
      <c r="CD83" s="242"/>
      <c r="CE83" s="249"/>
    </row>
    <row r="84" spans="1:83" ht="14.4" x14ac:dyDescent="0.3">
      <c r="A84" s="271">
        <v>517041</v>
      </c>
      <c r="B84" s="272" t="s">
        <v>521</v>
      </c>
      <c r="C84" s="250"/>
      <c r="D84" s="250"/>
      <c r="E84" s="250"/>
      <c r="F84" s="250"/>
      <c r="G84" s="250"/>
      <c r="H84" s="250"/>
      <c r="I84" s="250"/>
      <c r="J84" s="250"/>
      <c r="K84" s="250"/>
      <c r="L84" s="250"/>
      <c r="M84" s="250"/>
      <c r="N84" s="250"/>
      <c r="O84" s="250"/>
      <c r="P84" s="250"/>
      <c r="Q84" s="250"/>
      <c r="R84" s="250"/>
      <c r="S84" s="250"/>
      <c r="T84" s="250"/>
      <c r="U84" s="250"/>
      <c r="V84" s="250"/>
      <c r="W84" s="250"/>
      <c r="X84" s="250"/>
      <c r="Y84" s="250"/>
      <c r="Z84" s="250"/>
      <c r="AA84" s="250"/>
      <c r="AB84" s="250"/>
      <c r="AC84" s="250"/>
      <c r="AD84" s="250"/>
      <c r="AE84" s="250"/>
      <c r="AF84" s="250"/>
      <c r="AG84" s="250"/>
      <c r="AH84" s="250"/>
      <c r="AI84" s="250"/>
      <c r="AJ84" s="250"/>
      <c r="AK84" s="250"/>
      <c r="AL84" s="250"/>
      <c r="AM84" s="250"/>
      <c r="AN84" s="250"/>
      <c r="AO84" s="250"/>
      <c r="AP84" s="250"/>
      <c r="AQ84" s="250"/>
      <c r="AR84" s="250"/>
      <c r="AS84" s="250"/>
      <c r="AT84" s="250"/>
      <c r="AU84" s="250"/>
      <c r="AV84" s="250"/>
      <c r="AW84" s="276"/>
      <c r="AX84" s="250"/>
      <c r="AY84" s="250"/>
      <c r="AZ84" s="250"/>
      <c r="BA84" s="250"/>
      <c r="BB84" s="250"/>
      <c r="BC84" s="250"/>
      <c r="BD84" s="250"/>
      <c r="BE84" s="270" t="str">
        <f>VLOOKUP(A84,[1]القائمة!A$1:F$4442,6,0)</f>
        <v/>
      </c>
      <c r="BF84">
        <f>VLOOKUP(A84,[1]القائمة!A$1:F$4442,1,0)</f>
        <v>517041</v>
      </c>
      <c r="BG84" t="str">
        <f>VLOOKUP(A84,[1]القائمة!A$1:F$4442,5,0)</f>
        <v>الثالثة</v>
      </c>
    </row>
    <row r="85" spans="1:83" ht="43.2" x14ac:dyDescent="0.3">
      <c r="A85" s="269">
        <v>517048</v>
      </c>
      <c r="B85" s="270" t="s">
        <v>521</v>
      </c>
      <c r="C85" s="270" t="s">
        <v>789</v>
      </c>
      <c r="D85" s="270" t="s">
        <v>789</v>
      </c>
      <c r="E85" s="270" t="s">
        <v>789</v>
      </c>
      <c r="F85" s="270" t="s">
        <v>789</v>
      </c>
      <c r="G85" s="270" t="s">
        <v>789</v>
      </c>
      <c r="H85" s="270" t="s">
        <v>789</v>
      </c>
      <c r="I85" s="270" t="s">
        <v>789</v>
      </c>
      <c r="J85" s="270" t="s">
        <v>789</v>
      </c>
      <c r="K85" s="270" t="s">
        <v>789</v>
      </c>
      <c r="L85" s="270" t="s">
        <v>789</v>
      </c>
      <c r="M85" s="270" t="s">
        <v>789</v>
      </c>
      <c r="N85" s="270" t="s">
        <v>789</v>
      </c>
      <c r="O85" s="270" t="s">
        <v>789</v>
      </c>
      <c r="P85" s="270" t="s">
        <v>789</v>
      </c>
      <c r="Q85" s="270" t="s">
        <v>789</v>
      </c>
      <c r="R85" s="270" t="s">
        <v>789</v>
      </c>
      <c r="S85" s="270" t="s">
        <v>789</v>
      </c>
      <c r="T85" s="270" t="s">
        <v>789</v>
      </c>
      <c r="U85" s="270" t="s">
        <v>789</v>
      </c>
      <c r="V85" s="270" t="s">
        <v>789</v>
      </c>
      <c r="W85" s="270" t="s">
        <v>789</v>
      </c>
      <c r="X85" s="270" t="s">
        <v>789</v>
      </c>
      <c r="Y85" s="270" t="s">
        <v>789</v>
      </c>
      <c r="Z85" s="270" t="s">
        <v>789</v>
      </c>
      <c r="AA85" s="270" t="s">
        <v>789</v>
      </c>
      <c r="AB85" s="270" t="s">
        <v>789</v>
      </c>
      <c r="AC85" s="270" t="s">
        <v>789</v>
      </c>
      <c r="AD85" s="270" t="s">
        <v>789</v>
      </c>
      <c r="AE85" s="270" t="s">
        <v>789</v>
      </c>
      <c r="AF85" s="270" t="s">
        <v>789</v>
      </c>
      <c r="AG85" s="270" t="s">
        <v>789</v>
      </c>
      <c r="AH85" s="270" t="s">
        <v>789</v>
      </c>
      <c r="AI85" s="270" t="s">
        <v>789</v>
      </c>
      <c r="AJ85" s="270" t="s">
        <v>789</v>
      </c>
      <c r="AK85" s="270" t="s">
        <v>789</v>
      </c>
      <c r="AL85" s="270" t="s">
        <v>789</v>
      </c>
      <c r="AM85" s="270" t="s">
        <v>789</v>
      </c>
      <c r="AN85" s="270" t="s">
        <v>3075</v>
      </c>
      <c r="AO85" s="270" t="s">
        <v>3075</v>
      </c>
      <c r="AP85" s="270" t="s">
        <v>3075</v>
      </c>
      <c r="AQ85" s="270" t="s">
        <v>3075</v>
      </c>
      <c r="AR85" s="270" t="s">
        <v>3075</v>
      </c>
      <c r="AS85" s="270" t="s">
        <v>3075</v>
      </c>
      <c r="AT85" s="270" t="s">
        <v>3075</v>
      </c>
      <c r="AU85" s="270" t="s">
        <v>3075</v>
      </c>
      <c r="AV85" s="270" t="s">
        <v>3075</v>
      </c>
      <c r="AW85" s="277" t="s">
        <v>3075</v>
      </c>
      <c r="AX85" s="270" t="s">
        <v>3075</v>
      </c>
      <c r="AY85" s="270" t="s">
        <v>3075</v>
      </c>
      <c r="AZ85" s="270" t="s">
        <v>3075</v>
      </c>
      <c r="BA85" s="270" t="s">
        <v>3075</v>
      </c>
      <c r="BB85" s="270" t="s">
        <v>3075</v>
      </c>
      <c r="BC85" s="270" t="s">
        <v>3075</v>
      </c>
      <c r="BD85" s="270" t="s">
        <v>521</v>
      </c>
      <c r="BE85" s="270" t="str">
        <f>VLOOKUP(A85,[1]القائمة!A$1:F$4442,6,0)</f>
        <v>مستنفذ فصل اول 2023-2024</v>
      </c>
      <c r="BF85">
        <f>VLOOKUP(A85,[1]القائمة!A$1:F$4442,1,0)</f>
        <v>517048</v>
      </c>
      <c r="BG85" t="str">
        <f>VLOOKUP(A85,[1]القائمة!A$1:F$4442,5,0)</f>
        <v>الثالثة</v>
      </c>
    </row>
    <row r="86" spans="1:83" ht="43.2" x14ac:dyDescent="0.3">
      <c r="A86" s="269">
        <v>517174</v>
      </c>
      <c r="B86" s="270" t="s">
        <v>521</v>
      </c>
      <c r="C86" s="270" t="s">
        <v>789</v>
      </c>
      <c r="D86" s="270" t="s">
        <v>789</v>
      </c>
      <c r="E86" s="270" t="s">
        <v>789</v>
      </c>
      <c r="F86" s="270" t="s">
        <v>789</v>
      </c>
      <c r="G86" s="270" t="s">
        <v>789</v>
      </c>
      <c r="H86" s="270" t="s">
        <v>789</v>
      </c>
      <c r="I86" s="270" t="s">
        <v>789</v>
      </c>
      <c r="J86" s="270" t="s">
        <v>789</v>
      </c>
      <c r="K86" s="270" t="s">
        <v>789</v>
      </c>
      <c r="L86" s="270" t="s">
        <v>789</v>
      </c>
      <c r="M86" s="270" t="s">
        <v>789</v>
      </c>
      <c r="N86" s="270" t="s">
        <v>789</v>
      </c>
      <c r="O86" s="270" t="s">
        <v>789</v>
      </c>
      <c r="P86" s="270" t="s">
        <v>789</v>
      </c>
      <c r="Q86" s="270" t="s">
        <v>789</v>
      </c>
      <c r="R86" s="270" t="s">
        <v>789</v>
      </c>
      <c r="S86" s="270" t="s">
        <v>789</v>
      </c>
      <c r="T86" s="270" t="s">
        <v>789</v>
      </c>
      <c r="U86" s="270" t="s">
        <v>789</v>
      </c>
      <c r="V86" s="270" t="s">
        <v>789</v>
      </c>
      <c r="W86" s="270" t="s">
        <v>789</v>
      </c>
      <c r="X86" s="270" t="s">
        <v>789</v>
      </c>
      <c r="Y86" s="270" t="s">
        <v>789</v>
      </c>
      <c r="Z86" s="270" t="s">
        <v>789</v>
      </c>
      <c r="AA86" s="270" t="s">
        <v>789</v>
      </c>
      <c r="AB86" s="270" t="s">
        <v>789</v>
      </c>
      <c r="AC86" s="270" t="s">
        <v>789</v>
      </c>
      <c r="AD86" s="270" t="s">
        <v>789</v>
      </c>
      <c r="AE86" s="270" t="s">
        <v>789</v>
      </c>
      <c r="AF86" s="270" t="s">
        <v>789</v>
      </c>
      <c r="AG86" s="270" t="s">
        <v>789</v>
      </c>
      <c r="AH86" s="270" t="s">
        <v>789</v>
      </c>
      <c r="AI86" s="270" t="s">
        <v>789</v>
      </c>
      <c r="AJ86" s="270" t="s">
        <v>789</v>
      </c>
      <c r="AK86" s="270" t="s">
        <v>789</v>
      </c>
      <c r="AL86" s="270" t="s">
        <v>789</v>
      </c>
      <c r="AM86" s="270" t="s">
        <v>789</v>
      </c>
      <c r="AN86" s="270" t="s">
        <v>3075</v>
      </c>
      <c r="AO86" s="270" t="s">
        <v>3075</v>
      </c>
      <c r="AP86" s="270" t="s">
        <v>3075</v>
      </c>
      <c r="AQ86" s="270" t="s">
        <v>3075</v>
      </c>
      <c r="AR86" s="270" t="s">
        <v>3075</v>
      </c>
      <c r="AS86" s="270" t="s">
        <v>3075</v>
      </c>
      <c r="AT86" s="270" t="s">
        <v>3075</v>
      </c>
      <c r="AU86" s="270" t="s">
        <v>3075</v>
      </c>
      <c r="AV86" s="270" t="s">
        <v>3075</v>
      </c>
      <c r="AW86" s="277" t="s">
        <v>3075</v>
      </c>
      <c r="AX86" s="270" t="s">
        <v>3075</v>
      </c>
      <c r="AY86" s="270" t="s">
        <v>3075</v>
      </c>
      <c r="AZ86" s="270" t="s">
        <v>3075</v>
      </c>
      <c r="BA86" s="270" t="s">
        <v>3075</v>
      </c>
      <c r="BB86" s="270" t="s">
        <v>3075</v>
      </c>
      <c r="BC86" s="270" t="s">
        <v>3075</v>
      </c>
      <c r="BD86" s="270" t="s">
        <v>521</v>
      </c>
      <c r="BE86" s="270" t="str">
        <f>VLOOKUP(A86,[1]القائمة!A$1:F$4442,6,0)</f>
        <v>مستنفذ فصل اول 2023-2024</v>
      </c>
      <c r="BF86">
        <f>VLOOKUP(A86,[1]القائمة!A$1:F$4442,1,0)</f>
        <v>517174</v>
      </c>
      <c r="BG86" t="str">
        <f>VLOOKUP(A86,[1]القائمة!A$1:F$4442,5,0)</f>
        <v>الثالثة</v>
      </c>
      <c r="BH86" s="249"/>
      <c r="BI86" s="249"/>
      <c r="BJ86" s="249"/>
      <c r="BK86" s="249"/>
      <c r="BL86" s="249"/>
      <c r="BM86" s="249"/>
      <c r="BN86" s="249"/>
      <c r="BO86" s="249"/>
      <c r="BP86" s="249" t="s">
        <v>3075</v>
      </c>
      <c r="BQ86" s="249" t="s">
        <v>3075</v>
      </c>
      <c r="BR86" s="249" t="s">
        <v>3075</v>
      </c>
      <c r="BS86" s="249" t="s">
        <v>3075</v>
      </c>
      <c r="BT86" s="249" t="s">
        <v>3075</v>
      </c>
      <c r="BU86" s="249" t="s">
        <v>3075</v>
      </c>
      <c r="BV86" s="248"/>
      <c r="BW86" s="249"/>
      <c r="BX86" s="249"/>
      <c r="BY86" s="249"/>
      <c r="BZ86" s="249"/>
      <c r="CA86" s="251"/>
      <c r="CB86" s="251"/>
      <c r="CC86" s="251"/>
      <c r="CD86" s="242"/>
      <c r="CE86" s="249"/>
    </row>
    <row r="87" spans="1:83" ht="14.4" x14ac:dyDescent="0.3">
      <c r="A87" s="269">
        <v>517224</v>
      </c>
      <c r="B87" s="270" t="s">
        <v>521</v>
      </c>
      <c r="C87" s="270" t="s">
        <v>789</v>
      </c>
      <c r="D87" s="270" t="s">
        <v>789</v>
      </c>
      <c r="E87" s="270" t="s">
        <v>789</v>
      </c>
      <c r="F87" s="270" t="s">
        <v>789</v>
      </c>
      <c r="G87" s="270" t="s">
        <v>789</v>
      </c>
      <c r="H87" s="270" t="s">
        <v>789</v>
      </c>
      <c r="I87" s="270" t="s">
        <v>789</v>
      </c>
      <c r="J87" s="270" t="s">
        <v>789</v>
      </c>
      <c r="K87" s="270" t="s">
        <v>789</v>
      </c>
      <c r="L87" s="270" t="s">
        <v>789</v>
      </c>
      <c r="M87" s="270" t="s">
        <v>789</v>
      </c>
      <c r="N87" s="270" t="s">
        <v>789</v>
      </c>
      <c r="O87" s="270" t="s">
        <v>789</v>
      </c>
      <c r="P87" s="270" t="s">
        <v>789</v>
      </c>
      <c r="Q87" s="270" t="s">
        <v>789</v>
      </c>
      <c r="R87" s="270" t="s">
        <v>789</v>
      </c>
      <c r="S87" s="270" t="s">
        <v>789</v>
      </c>
      <c r="T87" s="270" t="s">
        <v>789</v>
      </c>
      <c r="U87" s="270" t="s">
        <v>789</v>
      </c>
      <c r="V87" s="270" t="s">
        <v>789</v>
      </c>
      <c r="W87" s="270" t="s">
        <v>789</v>
      </c>
      <c r="X87" s="270" t="s">
        <v>789</v>
      </c>
      <c r="Y87" s="270" t="s">
        <v>789</v>
      </c>
      <c r="Z87" s="270" t="s">
        <v>789</v>
      </c>
      <c r="AA87" s="270" t="s">
        <v>789</v>
      </c>
      <c r="AB87" s="270" t="s">
        <v>789</v>
      </c>
      <c r="AC87" s="270" t="s">
        <v>789</v>
      </c>
      <c r="AD87" s="270" t="s">
        <v>789</v>
      </c>
      <c r="AE87" s="270" t="s">
        <v>789</v>
      </c>
      <c r="AF87" s="270" t="s">
        <v>789</v>
      </c>
      <c r="AG87" s="270" t="s">
        <v>789</v>
      </c>
      <c r="AH87" s="270" t="s">
        <v>789</v>
      </c>
      <c r="AI87" s="270" t="s">
        <v>789</v>
      </c>
      <c r="AJ87" s="270" t="s">
        <v>789</v>
      </c>
      <c r="AK87" s="270" t="s">
        <v>789</v>
      </c>
      <c r="AL87" s="270" t="s">
        <v>789</v>
      </c>
      <c r="AM87" s="270" t="s">
        <v>789</v>
      </c>
      <c r="AN87" s="270" t="s">
        <v>3075</v>
      </c>
      <c r="AO87" s="270" t="s">
        <v>3075</v>
      </c>
      <c r="AP87" s="270" t="s">
        <v>3075</v>
      </c>
      <c r="AQ87" s="270" t="s">
        <v>3075</v>
      </c>
      <c r="AR87" s="270" t="s">
        <v>3075</v>
      </c>
      <c r="AS87" s="270" t="s">
        <v>3075</v>
      </c>
      <c r="AT87" s="270" t="s">
        <v>3075</v>
      </c>
      <c r="AU87" s="270" t="s">
        <v>3075</v>
      </c>
      <c r="AV87" s="270" t="s">
        <v>3075</v>
      </c>
      <c r="AW87" s="277" t="s">
        <v>3075</v>
      </c>
      <c r="AX87" s="270" t="s">
        <v>3075</v>
      </c>
      <c r="AY87" s="270" t="s">
        <v>3075</v>
      </c>
      <c r="AZ87" s="270" t="s">
        <v>3075</v>
      </c>
      <c r="BA87" s="270" t="s">
        <v>3075</v>
      </c>
      <c r="BB87" s="270" t="s">
        <v>3075</v>
      </c>
      <c r="BC87" s="270" t="s">
        <v>3075</v>
      </c>
      <c r="BD87" s="270" t="s">
        <v>521</v>
      </c>
      <c r="BE87" s="270" t="str">
        <f>VLOOKUP(A87,[1]القائمة!A$1:F$4442,6,0)</f>
        <v/>
      </c>
      <c r="BF87">
        <f>VLOOKUP(A87,[1]القائمة!A$1:F$4442,1,0)</f>
        <v>517224</v>
      </c>
      <c r="BG87" t="str">
        <f>VLOOKUP(A87,[1]القائمة!A$1:F$4442,5,0)</f>
        <v>الثالثة</v>
      </c>
    </row>
    <row r="88" spans="1:83" ht="43.2" x14ac:dyDescent="0.3">
      <c r="A88" s="269">
        <v>517329</v>
      </c>
      <c r="B88" s="270" t="s">
        <v>521</v>
      </c>
      <c r="C88" s="270" t="s">
        <v>789</v>
      </c>
      <c r="D88" s="270" t="s">
        <v>789</v>
      </c>
      <c r="E88" s="270" t="s">
        <v>789</v>
      </c>
      <c r="F88" s="270" t="s">
        <v>789</v>
      </c>
      <c r="G88" s="270" t="s">
        <v>789</v>
      </c>
      <c r="H88" s="270" t="s">
        <v>789</v>
      </c>
      <c r="I88" s="270" t="s">
        <v>789</v>
      </c>
      <c r="J88" s="270" t="s">
        <v>789</v>
      </c>
      <c r="K88" s="270" t="s">
        <v>789</v>
      </c>
      <c r="L88" s="270" t="s">
        <v>789</v>
      </c>
      <c r="M88" s="270" t="s">
        <v>789</v>
      </c>
      <c r="N88" s="270" t="s">
        <v>789</v>
      </c>
      <c r="O88" s="270" t="s">
        <v>789</v>
      </c>
      <c r="P88" s="270" t="s">
        <v>789</v>
      </c>
      <c r="Q88" s="270" t="s">
        <v>789</v>
      </c>
      <c r="R88" s="270" t="s">
        <v>789</v>
      </c>
      <c r="S88" s="270" t="s">
        <v>789</v>
      </c>
      <c r="T88" s="270" t="s">
        <v>789</v>
      </c>
      <c r="U88" s="270" t="s">
        <v>789</v>
      </c>
      <c r="V88" s="270" t="s">
        <v>789</v>
      </c>
      <c r="W88" s="270" t="s">
        <v>789</v>
      </c>
      <c r="X88" s="270" t="s">
        <v>789</v>
      </c>
      <c r="Y88" s="270" t="s">
        <v>789</v>
      </c>
      <c r="Z88" s="270" t="s">
        <v>789</v>
      </c>
      <c r="AA88" s="270" t="s">
        <v>789</v>
      </c>
      <c r="AB88" s="270" t="s">
        <v>789</v>
      </c>
      <c r="AC88" s="270" t="s">
        <v>789</v>
      </c>
      <c r="AD88" s="270" t="s">
        <v>789</v>
      </c>
      <c r="AE88" s="270" t="s">
        <v>789</v>
      </c>
      <c r="AF88" s="270" t="s">
        <v>789</v>
      </c>
      <c r="AG88" s="270" t="s">
        <v>789</v>
      </c>
      <c r="AH88" s="270" t="s">
        <v>789</v>
      </c>
      <c r="AI88" s="270" t="s">
        <v>789</v>
      </c>
      <c r="AJ88" s="270" t="s">
        <v>789</v>
      </c>
      <c r="AK88" s="270" t="s">
        <v>789</v>
      </c>
      <c r="AL88" s="270" t="s">
        <v>789</v>
      </c>
      <c r="AM88" s="270" t="s">
        <v>789</v>
      </c>
      <c r="AN88" s="270" t="s">
        <v>3075</v>
      </c>
      <c r="AO88" s="270" t="s">
        <v>3075</v>
      </c>
      <c r="AP88" s="270" t="s">
        <v>3075</v>
      </c>
      <c r="AQ88" s="270" t="s">
        <v>3075</v>
      </c>
      <c r="AR88" s="270" t="s">
        <v>3075</v>
      </c>
      <c r="AS88" s="270" t="s">
        <v>3075</v>
      </c>
      <c r="AT88" s="270" t="s">
        <v>3075</v>
      </c>
      <c r="AU88" s="270" t="s">
        <v>3075</v>
      </c>
      <c r="AV88" s="270" t="s">
        <v>3075</v>
      </c>
      <c r="AW88" s="277" t="s">
        <v>3075</v>
      </c>
      <c r="AX88" s="270" t="s">
        <v>3075</v>
      </c>
      <c r="AY88" s="270" t="s">
        <v>3075</v>
      </c>
      <c r="AZ88" s="270" t="s">
        <v>3075</v>
      </c>
      <c r="BA88" s="270" t="s">
        <v>3075</v>
      </c>
      <c r="BB88" s="270" t="s">
        <v>3075</v>
      </c>
      <c r="BC88" s="270" t="s">
        <v>3075</v>
      </c>
      <c r="BD88" s="270" t="s">
        <v>521</v>
      </c>
      <c r="BE88" s="270" t="str">
        <f>VLOOKUP(A88,[1]القائمة!A$1:F$4442,6,0)</f>
        <v>مستنفذ فصل اول 2023-2024</v>
      </c>
      <c r="BF88">
        <f>VLOOKUP(A88,[1]القائمة!A$1:F$4442,1,0)</f>
        <v>517329</v>
      </c>
      <c r="BG88" t="str">
        <f>VLOOKUP(A88,[1]القائمة!A$1:F$4442,5,0)</f>
        <v>الثالثة</v>
      </c>
      <c r="BH88" s="249"/>
      <c r="BI88" s="249"/>
      <c r="BJ88" s="249"/>
      <c r="BK88" s="249"/>
      <c r="BL88" s="249"/>
      <c r="BM88" s="249"/>
      <c r="BN88" s="249"/>
      <c r="BO88" s="249"/>
      <c r="BP88" s="249" t="s">
        <v>3075</v>
      </c>
      <c r="BQ88" s="249" t="s">
        <v>3075</v>
      </c>
      <c r="BR88" s="249" t="s">
        <v>3075</v>
      </c>
      <c r="BS88" s="249" t="s">
        <v>3075</v>
      </c>
      <c r="BT88" s="249" t="s">
        <v>3075</v>
      </c>
      <c r="BU88" s="249" t="s">
        <v>3075</v>
      </c>
      <c r="BV88" s="248"/>
      <c r="BW88" s="249"/>
      <c r="BX88" s="249"/>
      <c r="BY88" s="249"/>
      <c r="BZ88" s="249"/>
      <c r="CA88" s="242"/>
      <c r="CB88" s="242"/>
      <c r="CC88" s="242"/>
      <c r="CD88" s="242"/>
      <c r="CE88" s="249"/>
    </row>
    <row r="89" spans="1:83" ht="14.4" x14ac:dyDescent="0.3">
      <c r="A89" s="269">
        <v>517335</v>
      </c>
      <c r="B89" s="270" t="s">
        <v>521</v>
      </c>
      <c r="C89" s="270" t="s">
        <v>789</v>
      </c>
      <c r="D89" s="270" t="s">
        <v>789</v>
      </c>
      <c r="E89" s="270" t="s">
        <v>789</v>
      </c>
      <c r="F89" s="270" t="s">
        <v>789</v>
      </c>
      <c r="G89" s="270" t="s">
        <v>789</v>
      </c>
      <c r="H89" s="270" t="s">
        <v>789</v>
      </c>
      <c r="I89" s="270" t="s">
        <v>789</v>
      </c>
      <c r="J89" s="270" t="s">
        <v>789</v>
      </c>
      <c r="K89" s="270" t="s">
        <v>789</v>
      </c>
      <c r="L89" s="270" t="s">
        <v>789</v>
      </c>
      <c r="M89" s="270" t="s">
        <v>789</v>
      </c>
      <c r="N89" s="270" t="s">
        <v>789</v>
      </c>
      <c r="O89" s="270" t="s">
        <v>789</v>
      </c>
      <c r="P89" s="270" t="s">
        <v>789</v>
      </c>
      <c r="Q89" s="270" t="s">
        <v>789</v>
      </c>
      <c r="R89" s="270" t="s">
        <v>789</v>
      </c>
      <c r="S89" s="270" t="s">
        <v>789</v>
      </c>
      <c r="T89" s="270" t="s">
        <v>789</v>
      </c>
      <c r="U89" s="270" t="s">
        <v>789</v>
      </c>
      <c r="V89" s="270" t="s">
        <v>789</v>
      </c>
      <c r="W89" s="270" t="s">
        <v>789</v>
      </c>
      <c r="X89" s="270" t="s">
        <v>789</v>
      </c>
      <c r="Y89" s="270" t="s">
        <v>789</v>
      </c>
      <c r="Z89" s="270" t="s">
        <v>789</v>
      </c>
      <c r="AA89" s="270" t="s">
        <v>789</v>
      </c>
      <c r="AB89" s="270" t="s">
        <v>789</v>
      </c>
      <c r="AC89" s="270" t="s">
        <v>789</v>
      </c>
      <c r="AD89" s="270" t="s">
        <v>789</v>
      </c>
      <c r="AE89" s="270" t="s">
        <v>789</v>
      </c>
      <c r="AF89" s="270" t="s">
        <v>789</v>
      </c>
      <c r="AG89" s="270" t="s">
        <v>789</v>
      </c>
      <c r="AH89" s="270" t="s">
        <v>789</v>
      </c>
      <c r="AI89" s="270" t="s">
        <v>789</v>
      </c>
      <c r="AJ89" s="270" t="s">
        <v>789</v>
      </c>
      <c r="AK89" s="270" t="s">
        <v>789</v>
      </c>
      <c r="AL89" s="270" t="s">
        <v>789</v>
      </c>
      <c r="AM89" s="270" t="s">
        <v>789</v>
      </c>
      <c r="AN89" s="270" t="s">
        <v>3075</v>
      </c>
      <c r="AO89" s="270" t="s">
        <v>3075</v>
      </c>
      <c r="AP89" s="270" t="s">
        <v>3075</v>
      </c>
      <c r="AQ89" s="270" t="s">
        <v>3075</v>
      </c>
      <c r="AR89" s="270" t="s">
        <v>3075</v>
      </c>
      <c r="AS89" s="270" t="s">
        <v>3075</v>
      </c>
      <c r="AT89" s="270" t="s">
        <v>3075</v>
      </c>
      <c r="AU89" s="270" t="s">
        <v>3075</v>
      </c>
      <c r="AV89" s="270" t="s">
        <v>3075</v>
      </c>
      <c r="AW89" s="277" t="s">
        <v>3075</v>
      </c>
      <c r="AX89" s="270" t="s">
        <v>3075</v>
      </c>
      <c r="AY89" s="270" t="s">
        <v>3075</v>
      </c>
      <c r="AZ89" s="270" t="s">
        <v>3075</v>
      </c>
      <c r="BA89" s="270" t="s">
        <v>3075</v>
      </c>
      <c r="BB89" s="270" t="s">
        <v>3075</v>
      </c>
      <c r="BC89" s="270" t="s">
        <v>3075</v>
      </c>
      <c r="BD89" s="270" t="s">
        <v>521</v>
      </c>
      <c r="BE89" s="270" t="str">
        <f>VLOOKUP(A89,[1]القائمة!A$1:F$4442,6,0)</f>
        <v/>
      </c>
      <c r="BF89">
        <f>VLOOKUP(A89,[1]القائمة!A$1:F$4442,1,0)</f>
        <v>517335</v>
      </c>
      <c r="BG89" t="str">
        <f>VLOOKUP(A89,[1]القائمة!A$1:F$4442,5,0)</f>
        <v>الثالثة</v>
      </c>
      <c r="BH89" s="249"/>
      <c r="BI89" s="249"/>
      <c r="BJ89" s="249"/>
      <c r="BK89" s="249"/>
      <c r="BL89" s="249"/>
      <c r="BM89" s="249"/>
      <c r="BN89" s="249"/>
      <c r="BO89" s="249"/>
      <c r="BP89" s="249" t="s">
        <v>3075</v>
      </c>
      <c r="BQ89" s="249" t="s">
        <v>3075</v>
      </c>
      <c r="BR89" s="249" t="s">
        <v>3075</v>
      </c>
      <c r="BS89" s="249" t="s">
        <v>3075</v>
      </c>
      <c r="BT89" s="249" t="s">
        <v>3075</v>
      </c>
      <c r="BU89" s="249" t="s">
        <v>3075</v>
      </c>
      <c r="BV89" s="248"/>
      <c r="BW89" s="249"/>
      <c r="BX89" s="249"/>
      <c r="BY89" s="249"/>
      <c r="BZ89" s="249"/>
      <c r="CA89" s="242"/>
      <c r="CB89" s="242"/>
      <c r="CC89" s="242"/>
      <c r="CD89" s="242"/>
      <c r="CE89" s="249"/>
    </row>
    <row r="90" spans="1:83" ht="43.2" x14ac:dyDescent="0.3">
      <c r="A90" s="269">
        <v>517463</v>
      </c>
      <c r="B90" s="270" t="s">
        <v>521</v>
      </c>
      <c r="C90" s="270" t="s">
        <v>789</v>
      </c>
      <c r="D90" s="270" t="s">
        <v>789</v>
      </c>
      <c r="E90" s="270" t="s">
        <v>789</v>
      </c>
      <c r="F90" s="270" t="s">
        <v>789</v>
      </c>
      <c r="G90" s="270" t="s">
        <v>789</v>
      </c>
      <c r="H90" s="270" t="s">
        <v>789</v>
      </c>
      <c r="I90" s="270" t="s">
        <v>789</v>
      </c>
      <c r="J90" s="270" t="s">
        <v>789</v>
      </c>
      <c r="K90" s="270" t="s">
        <v>789</v>
      </c>
      <c r="L90" s="270" t="s">
        <v>789</v>
      </c>
      <c r="M90" s="270" t="s">
        <v>789</v>
      </c>
      <c r="N90" s="270" t="s">
        <v>789</v>
      </c>
      <c r="O90" s="270" t="s">
        <v>789</v>
      </c>
      <c r="P90" s="270" t="s">
        <v>789</v>
      </c>
      <c r="Q90" s="270" t="s">
        <v>789</v>
      </c>
      <c r="R90" s="270" t="s">
        <v>789</v>
      </c>
      <c r="S90" s="270" t="s">
        <v>789</v>
      </c>
      <c r="T90" s="270" t="s">
        <v>789</v>
      </c>
      <c r="U90" s="270" t="s">
        <v>789</v>
      </c>
      <c r="V90" s="270" t="s">
        <v>789</v>
      </c>
      <c r="W90" s="270" t="s">
        <v>789</v>
      </c>
      <c r="X90" s="270" t="s">
        <v>789</v>
      </c>
      <c r="Y90" s="270" t="s">
        <v>789</v>
      </c>
      <c r="Z90" s="270" t="s">
        <v>789</v>
      </c>
      <c r="AA90" s="270" t="s">
        <v>789</v>
      </c>
      <c r="AB90" s="270" t="s">
        <v>789</v>
      </c>
      <c r="AC90" s="270" t="s">
        <v>789</v>
      </c>
      <c r="AD90" s="270" t="s">
        <v>789</v>
      </c>
      <c r="AE90" s="270" t="s">
        <v>789</v>
      </c>
      <c r="AF90" s="270" t="s">
        <v>789</v>
      </c>
      <c r="AG90" s="270" t="s">
        <v>789</v>
      </c>
      <c r="AH90" s="270" t="s">
        <v>789</v>
      </c>
      <c r="AI90" s="270" t="s">
        <v>789</v>
      </c>
      <c r="AJ90" s="270" t="s">
        <v>789</v>
      </c>
      <c r="AK90" s="270" t="s">
        <v>789</v>
      </c>
      <c r="AL90" s="270" t="s">
        <v>789</v>
      </c>
      <c r="AM90" s="270" t="s">
        <v>789</v>
      </c>
      <c r="AN90" s="270" t="s">
        <v>3075</v>
      </c>
      <c r="AO90" s="270" t="s">
        <v>3075</v>
      </c>
      <c r="AP90" s="270" t="s">
        <v>3075</v>
      </c>
      <c r="AQ90" s="270" t="s">
        <v>3075</v>
      </c>
      <c r="AR90" s="270" t="s">
        <v>3075</v>
      </c>
      <c r="AS90" s="270" t="s">
        <v>3075</v>
      </c>
      <c r="AT90" s="270" t="s">
        <v>3075</v>
      </c>
      <c r="AU90" s="270" t="s">
        <v>3075</v>
      </c>
      <c r="AV90" s="270" t="s">
        <v>3075</v>
      </c>
      <c r="AW90" s="277" t="s">
        <v>3075</v>
      </c>
      <c r="AX90" s="270" t="s">
        <v>3075</v>
      </c>
      <c r="AY90" s="270" t="s">
        <v>3075</v>
      </c>
      <c r="AZ90" s="270" t="s">
        <v>3075</v>
      </c>
      <c r="BA90" s="270" t="s">
        <v>3075</v>
      </c>
      <c r="BB90" s="270" t="s">
        <v>3075</v>
      </c>
      <c r="BC90" s="270" t="s">
        <v>3075</v>
      </c>
      <c r="BD90" s="270" t="s">
        <v>521</v>
      </c>
      <c r="BE90" s="270" t="str">
        <f>VLOOKUP(A90,[1]القائمة!A$1:F$4442,6,0)</f>
        <v>مستنفذ فصل اول 2023-2024</v>
      </c>
      <c r="BF90">
        <f>VLOOKUP(A90,[1]القائمة!A$1:F$4442,1,0)</f>
        <v>517463</v>
      </c>
      <c r="BG90" t="str">
        <f>VLOOKUP(A90,[1]القائمة!A$1:F$4442,5,0)</f>
        <v>الثالثة</v>
      </c>
    </row>
    <row r="91" spans="1:83" ht="14.4" x14ac:dyDescent="0.3">
      <c r="A91" s="271">
        <v>517470</v>
      </c>
      <c r="B91" s="272" t="s">
        <v>522</v>
      </c>
      <c r="C91" s="270" t="s">
        <v>789</v>
      </c>
      <c r="D91" s="270" t="s">
        <v>789</v>
      </c>
      <c r="E91" s="270" t="s">
        <v>789</v>
      </c>
      <c r="F91" s="270" t="s">
        <v>789</v>
      </c>
      <c r="G91" s="270" t="s">
        <v>789</v>
      </c>
      <c r="H91" s="270" t="s">
        <v>789</v>
      </c>
      <c r="I91" s="270" t="s">
        <v>789</v>
      </c>
      <c r="J91" s="270" t="s">
        <v>789</v>
      </c>
      <c r="K91" s="270" t="s">
        <v>789</v>
      </c>
      <c r="L91" s="270" t="s">
        <v>789</v>
      </c>
      <c r="M91" s="270" t="s">
        <v>789</v>
      </c>
      <c r="N91" s="270" t="s">
        <v>789</v>
      </c>
      <c r="O91" s="270" t="s">
        <v>789</v>
      </c>
      <c r="P91" s="270" t="s">
        <v>789</v>
      </c>
      <c r="Q91" s="270" t="s">
        <v>789</v>
      </c>
      <c r="R91" s="270" t="s">
        <v>789</v>
      </c>
      <c r="S91" s="270" t="s">
        <v>789</v>
      </c>
      <c r="T91" s="270" t="s">
        <v>789</v>
      </c>
      <c r="U91" s="270" t="s">
        <v>789</v>
      </c>
      <c r="V91" s="270" t="s">
        <v>789</v>
      </c>
      <c r="W91" s="270" t="s">
        <v>789</v>
      </c>
      <c r="X91" s="270" t="s">
        <v>789</v>
      </c>
      <c r="Y91" s="270" t="s">
        <v>789</v>
      </c>
      <c r="Z91" s="270" t="s">
        <v>789</v>
      </c>
      <c r="AA91" s="270" t="s">
        <v>789</v>
      </c>
      <c r="AB91" s="270" t="s">
        <v>789</v>
      </c>
      <c r="AC91" s="270" t="s">
        <v>789</v>
      </c>
      <c r="AD91" s="270" t="s">
        <v>789</v>
      </c>
      <c r="AE91" s="270" t="s">
        <v>789</v>
      </c>
      <c r="AF91" s="270" t="s">
        <v>789</v>
      </c>
      <c r="AG91" s="270" t="s">
        <v>789</v>
      </c>
      <c r="AH91" s="250"/>
      <c r="AI91" s="250"/>
      <c r="AJ91" s="250"/>
      <c r="AK91" s="250"/>
      <c r="AL91" s="250"/>
      <c r="AM91" s="250"/>
      <c r="AN91" s="250"/>
      <c r="AO91" s="250"/>
      <c r="AP91" s="250"/>
      <c r="AQ91" s="250"/>
      <c r="AR91" s="250"/>
      <c r="AS91" s="250"/>
      <c r="AT91" s="250"/>
      <c r="AU91" s="250"/>
      <c r="AV91" s="250"/>
      <c r="AW91" s="276"/>
      <c r="AX91" s="250"/>
      <c r="AY91" s="250"/>
      <c r="AZ91" s="250"/>
      <c r="BA91" s="250"/>
      <c r="BB91" s="250"/>
      <c r="BC91" s="250"/>
      <c r="BD91" s="250"/>
      <c r="BE91" s="270" t="str">
        <f>VLOOKUP(A91,[1]القائمة!A$1:F$4442,6,0)</f>
        <v/>
      </c>
      <c r="BF91">
        <f>VLOOKUP(A91,[1]القائمة!A$1:F$4442,1,0)</f>
        <v>517470</v>
      </c>
      <c r="BG91" t="str">
        <f>VLOOKUP(A91,[1]القائمة!A$1:F$4442,5,0)</f>
        <v>الثالثة حديث</v>
      </c>
      <c r="BH91" s="249"/>
      <c r="BI91" s="249"/>
      <c r="BJ91" s="249"/>
      <c r="BK91" s="249"/>
      <c r="BL91" s="249"/>
      <c r="BM91" s="249"/>
      <c r="BN91" s="249"/>
      <c r="BO91" s="249"/>
      <c r="BP91" s="249" t="s">
        <v>3075</v>
      </c>
      <c r="BQ91" s="249" t="s">
        <v>3075</v>
      </c>
      <c r="BR91" s="249" t="s">
        <v>3075</v>
      </c>
      <c r="BS91" s="249" t="s">
        <v>3075</v>
      </c>
      <c r="BT91" s="249" t="s">
        <v>3075</v>
      </c>
      <c r="BU91" s="249" t="s">
        <v>3075</v>
      </c>
      <c r="BV91" s="248"/>
      <c r="BW91" s="249"/>
      <c r="BX91" s="249"/>
      <c r="BY91" s="249"/>
      <c r="BZ91" s="249"/>
      <c r="CA91" s="242"/>
      <c r="CB91" s="242"/>
      <c r="CC91" s="242"/>
      <c r="CD91" s="242"/>
      <c r="CE91" s="249"/>
    </row>
    <row r="92" spans="1:83" ht="43.2" x14ac:dyDescent="0.3">
      <c r="A92" s="269">
        <v>517522</v>
      </c>
      <c r="B92" s="270" t="s">
        <v>521</v>
      </c>
      <c r="C92" s="270" t="s">
        <v>789</v>
      </c>
      <c r="D92" s="270" t="s">
        <v>789</v>
      </c>
      <c r="E92" s="270" t="s">
        <v>789</v>
      </c>
      <c r="F92" s="270" t="s">
        <v>789</v>
      </c>
      <c r="G92" s="270" t="s">
        <v>789</v>
      </c>
      <c r="H92" s="270" t="s">
        <v>789</v>
      </c>
      <c r="I92" s="270" t="s">
        <v>789</v>
      </c>
      <c r="J92" s="270" t="s">
        <v>789</v>
      </c>
      <c r="K92" s="270" t="s">
        <v>789</v>
      </c>
      <c r="L92" s="270" t="s">
        <v>789</v>
      </c>
      <c r="M92" s="270" t="s">
        <v>789</v>
      </c>
      <c r="N92" s="270" t="s">
        <v>789</v>
      </c>
      <c r="O92" s="270" t="s">
        <v>789</v>
      </c>
      <c r="P92" s="270" t="s">
        <v>789</v>
      </c>
      <c r="Q92" s="270" t="s">
        <v>789</v>
      </c>
      <c r="R92" s="270" t="s">
        <v>789</v>
      </c>
      <c r="S92" s="270" t="s">
        <v>789</v>
      </c>
      <c r="T92" s="270" t="s">
        <v>789</v>
      </c>
      <c r="U92" s="270" t="s">
        <v>789</v>
      </c>
      <c r="V92" s="270" t="s">
        <v>789</v>
      </c>
      <c r="W92" s="270" t="s">
        <v>789</v>
      </c>
      <c r="X92" s="270" t="s">
        <v>789</v>
      </c>
      <c r="Y92" s="270" t="s">
        <v>789</v>
      </c>
      <c r="Z92" s="270" t="s">
        <v>789</v>
      </c>
      <c r="AA92" s="270" t="s">
        <v>789</v>
      </c>
      <c r="AB92" s="270" t="s">
        <v>789</v>
      </c>
      <c r="AC92" s="270" t="s">
        <v>789</v>
      </c>
      <c r="AD92" s="270" t="s">
        <v>789</v>
      </c>
      <c r="AE92" s="270" t="s">
        <v>789</v>
      </c>
      <c r="AF92" s="270" t="s">
        <v>789</v>
      </c>
      <c r="AG92" s="270" t="s">
        <v>789</v>
      </c>
      <c r="AH92" s="270" t="s">
        <v>789</v>
      </c>
      <c r="AI92" s="270" t="s">
        <v>789</v>
      </c>
      <c r="AJ92" s="270" t="s">
        <v>789</v>
      </c>
      <c r="AK92" s="270" t="s">
        <v>789</v>
      </c>
      <c r="AL92" s="270" t="s">
        <v>789</v>
      </c>
      <c r="AM92" s="270" t="s">
        <v>789</v>
      </c>
      <c r="AN92" s="270" t="s">
        <v>3075</v>
      </c>
      <c r="AO92" s="270" t="s">
        <v>3075</v>
      </c>
      <c r="AP92" s="270" t="s">
        <v>3075</v>
      </c>
      <c r="AQ92" s="270" t="s">
        <v>3075</v>
      </c>
      <c r="AR92" s="270" t="s">
        <v>3075</v>
      </c>
      <c r="AS92" s="270" t="s">
        <v>3075</v>
      </c>
      <c r="AT92" s="270" t="s">
        <v>3075</v>
      </c>
      <c r="AU92" s="270" t="s">
        <v>3075</v>
      </c>
      <c r="AV92" s="270" t="s">
        <v>3075</v>
      </c>
      <c r="AW92" s="277" t="s">
        <v>3075</v>
      </c>
      <c r="AX92" s="270" t="s">
        <v>3075</v>
      </c>
      <c r="AY92" s="270" t="s">
        <v>3075</v>
      </c>
      <c r="AZ92" s="270" t="s">
        <v>3075</v>
      </c>
      <c r="BA92" s="270" t="s">
        <v>3075</v>
      </c>
      <c r="BB92" s="270" t="s">
        <v>3075</v>
      </c>
      <c r="BC92" s="270" t="s">
        <v>3075</v>
      </c>
      <c r="BD92" s="270" t="s">
        <v>521</v>
      </c>
      <c r="BE92" s="270" t="str">
        <f>VLOOKUP(A92,[1]القائمة!A$1:F$4442,6,0)</f>
        <v>مستنفذ فصل اول 2023-2024</v>
      </c>
      <c r="BF92">
        <f>VLOOKUP(A92,[1]القائمة!A$1:F$4442,1,0)</f>
        <v>517522</v>
      </c>
      <c r="BG92" t="str">
        <f>VLOOKUP(A92,[1]القائمة!A$1:F$4442,5,0)</f>
        <v>الثالثة</v>
      </c>
    </row>
    <row r="93" spans="1:83" ht="14.4" x14ac:dyDescent="0.3">
      <c r="A93" s="269">
        <v>517541</v>
      </c>
      <c r="B93" s="270" t="s">
        <v>521</v>
      </c>
      <c r="C93" s="270" t="s">
        <v>788</v>
      </c>
      <c r="D93" s="270" t="s">
        <v>788</v>
      </c>
      <c r="E93" s="270" t="s">
        <v>788</v>
      </c>
      <c r="F93" s="270" t="s">
        <v>788</v>
      </c>
      <c r="G93" s="270" t="s">
        <v>788</v>
      </c>
      <c r="H93" s="270" t="s">
        <v>788</v>
      </c>
      <c r="I93" s="270" t="s">
        <v>788</v>
      </c>
      <c r="J93" s="270" t="s">
        <v>788</v>
      </c>
      <c r="K93" s="270" t="s">
        <v>788</v>
      </c>
      <c r="L93" s="270" t="s">
        <v>788</v>
      </c>
      <c r="M93" s="270" t="s">
        <v>788</v>
      </c>
      <c r="N93" s="270" t="s">
        <v>788</v>
      </c>
      <c r="O93" s="270" t="s">
        <v>788</v>
      </c>
      <c r="P93" s="270" t="s">
        <v>788</v>
      </c>
      <c r="Q93" s="270" t="s">
        <v>788</v>
      </c>
      <c r="R93" s="270" t="s">
        <v>788</v>
      </c>
      <c r="S93" s="270" t="s">
        <v>788</v>
      </c>
      <c r="T93" s="270" t="s">
        <v>788</v>
      </c>
      <c r="U93" s="270" t="s">
        <v>788</v>
      </c>
      <c r="V93" s="270" t="s">
        <v>788</v>
      </c>
      <c r="W93" s="270" t="s">
        <v>788</v>
      </c>
      <c r="X93" s="270" t="s">
        <v>788</v>
      </c>
      <c r="Y93" s="270" t="s">
        <v>788</v>
      </c>
      <c r="Z93" s="270" t="s">
        <v>788</v>
      </c>
      <c r="AA93" s="270" t="s">
        <v>788</v>
      </c>
      <c r="AB93" s="270" t="s">
        <v>788</v>
      </c>
      <c r="AC93" s="270" t="s">
        <v>788</v>
      </c>
      <c r="AD93" s="270" t="s">
        <v>788</v>
      </c>
      <c r="AE93" s="270" t="s">
        <v>788</v>
      </c>
      <c r="AF93" s="270" t="s">
        <v>788</v>
      </c>
      <c r="AG93" s="270" t="s">
        <v>788</v>
      </c>
      <c r="AH93" s="270" t="s">
        <v>788</v>
      </c>
      <c r="AI93" s="270" t="s">
        <v>788</v>
      </c>
      <c r="AJ93" s="270" t="s">
        <v>788</v>
      </c>
      <c r="AK93" s="270" t="s">
        <v>788</v>
      </c>
      <c r="AL93" s="270" t="s">
        <v>788</v>
      </c>
      <c r="AM93" s="270" t="s">
        <v>788</v>
      </c>
      <c r="AN93" s="270" t="s">
        <v>3075</v>
      </c>
      <c r="AO93" s="270" t="s">
        <v>3075</v>
      </c>
      <c r="AP93" s="270" t="s">
        <v>3075</v>
      </c>
      <c r="AQ93" s="270" t="s">
        <v>3075</v>
      </c>
      <c r="AR93" s="270" t="s">
        <v>3075</v>
      </c>
      <c r="AS93" s="270" t="s">
        <v>3075</v>
      </c>
      <c r="AT93" s="270" t="s">
        <v>3075</v>
      </c>
      <c r="AU93" s="270" t="s">
        <v>3075</v>
      </c>
      <c r="AV93" s="270" t="s">
        <v>3075</v>
      </c>
      <c r="AW93" s="277" t="s">
        <v>3075</v>
      </c>
      <c r="AX93" s="270" t="s">
        <v>3075</v>
      </c>
      <c r="AY93" s="270" t="s">
        <v>3075</v>
      </c>
      <c r="AZ93" s="270" t="s">
        <v>3075</v>
      </c>
      <c r="BA93" s="270" t="s">
        <v>3075</v>
      </c>
      <c r="BB93" s="270" t="s">
        <v>3075</v>
      </c>
      <c r="BC93" s="270" t="s">
        <v>3075</v>
      </c>
      <c r="BD93" s="270" t="s">
        <v>521</v>
      </c>
      <c r="BE93" s="270" t="str">
        <f>VLOOKUP(A93,[1]القائمة!A$1:F$4442,6,0)</f>
        <v/>
      </c>
      <c r="BF93">
        <f>VLOOKUP(A93,[1]القائمة!A$1:F$4442,1,0)</f>
        <v>517541</v>
      </c>
      <c r="BG93" t="str">
        <f>VLOOKUP(A93,[1]القائمة!A$1:F$4442,5,0)</f>
        <v>الثالثة</v>
      </c>
    </row>
    <row r="94" spans="1:83" ht="14.4" x14ac:dyDescent="0.3">
      <c r="A94" s="269">
        <v>517577</v>
      </c>
      <c r="B94" s="270" t="s">
        <v>521</v>
      </c>
      <c r="C94" s="270" t="s">
        <v>789</v>
      </c>
      <c r="D94" s="270" t="s">
        <v>789</v>
      </c>
      <c r="E94" s="270" t="s">
        <v>789</v>
      </c>
      <c r="F94" s="270" t="s">
        <v>789</v>
      </c>
      <c r="G94" s="270" t="s">
        <v>789</v>
      </c>
      <c r="H94" s="270" t="s">
        <v>789</v>
      </c>
      <c r="I94" s="270" t="s">
        <v>789</v>
      </c>
      <c r="J94" s="270" t="s">
        <v>789</v>
      </c>
      <c r="K94" s="270" t="s">
        <v>789</v>
      </c>
      <c r="L94" s="270" t="s">
        <v>789</v>
      </c>
      <c r="M94" s="270" t="s">
        <v>789</v>
      </c>
      <c r="N94" s="270" t="s">
        <v>789</v>
      </c>
      <c r="O94" s="270" t="s">
        <v>789</v>
      </c>
      <c r="P94" s="270" t="s">
        <v>789</v>
      </c>
      <c r="Q94" s="270" t="s">
        <v>789</v>
      </c>
      <c r="R94" s="270" t="s">
        <v>789</v>
      </c>
      <c r="S94" s="270" t="s">
        <v>789</v>
      </c>
      <c r="T94" s="270" t="s">
        <v>789</v>
      </c>
      <c r="U94" s="270" t="s">
        <v>789</v>
      </c>
      <c r="V94" s="270" t="s">
        <v>789</v>
      </c>
      <c r="W94" s="270" t="s">
        <v>789</v>
      </c>
      <c r="X94" s="270" t="s">
        <v>789</v>
      </c>
      <c r="Y94" s="270" t="s">
        <v>789</v>
      </c>
      <c r="Z94" s="270" t="s">
        <v>789</v>
      </c>
      <c r="AA94" s="270" t="s">
        <v>789</v>
      </c>
      <c r="AB94" s="270" t="s">
        <v>789</v>
      </c>
      <c r="AC94" s="270" t="s">
        <v>789</v>
      </c>
      <c r="AD94" s="270" t="s">
        <v>789</v>
      </c>
      <c r="AE94" s="270" t="s">
        <v>789</v>
      </c>
      <c r="AF94" s="270" t="s">
        <v>789</v>
      </c>
      <c r="AG94" s="270" t="s">
        <v>789</v>
      </c>
      <c r="AH94" s="270" t="s">
        <v>789</v>
      </c>
      <c r="AI94" s="270" t="s">
        <v>789</v>
      </c>
      <c r="AJ94" s="270" t="s">
        <v>789</v>
      </c>
      <c r="AK94" s="270" t="s">
        <v>789</v>
      </c>
      <c r="AL94" s="270" t="s">
        <v>789</v>
      </c>
      <c r="AM94" s="270" t="s">
        <v>789</v>
      </c>
      <c r="AN94" s="270" t="s">
        <v>3075</v>
      </c>
      <c r="AO94" s="270" t="s">
        <v>3075</v>
      </c>
      <c r="AP94" s="270" t="s">
        <v>3075</v>
      </c>
      <c r="AQ94" s="270" t="s">
        <v>3075</v>
      </c>
      <c r="AR94" s="270" t="s">
        <v>3075</v>
      </c>
      <c r="AS94" s="270" t="s">
        <v>3075</v>
      </c>
      <c r="AT94" s="270" t="s">
        <v>3075</v>
      </c>
      <c r="AU94" s="270" t="s">
        <v>3075</v>
      </c>
      <c r="AV94" s="270" t="s">
        <v>3075</v>
      </c>
      <c r="AW94" s="277" t="s">
        <v>3075</v>
      </c>
      <c r="AX94" s="270" t="s">
        <v>3075</v>
      </c>
      <c r="AY94" s="270" t="s">
        <v>3075</v>
      </c>
      <c r="AZ94" s="270" t="s">
        <v>3075</v>
      </c>
      <c r="BA94" s="270" t="s">
        <v>3075</v>
      </c>
      <c r="BB94" s="270" t="s">
        <v>3075</v>
      </c>
      <c r="BC94" s="270" t="s">
        <v>3075</v>
      </c>
      <c r="BD94" s="270" t="s">
        <v>521</v>
      </c>
      <c r="BE94" s="270" t="str">
        <f>VLOOKUP(A94,[1]القائمة!A$1:F$4442,6,0)</f>
        <v/>
      </c>
      <c r="BF94">
        <f>VLOOKUP(A94,[1]القائمة!A$1:F$4442,1,0)</f>
        <v>517577</v>
      </c>
      <c r="BG94" t="str">
        <f>VLOOKUP(A94,[1]القائمة!A$1:F$4442,5,0)</f>
        <v>الثالثة</v>
      </c>
    </row>
    <row r="95" spans="1:83" ht="14.4" x14ac:dyDescent="0.3">
      <c r="A95" s="269">
        <v>517581</v>
      </c>
      <c r="B95" s="270" t="s">
        <v>521</v>
      </c>
      <c r="C95" s="270" t="s">
        <v>789</v>
      </c>
      <c r="D95" s="270" t="s">
        <v>789</v>
      </c>
      <c r="E95" s="270" t="s">
        <v>789</v>
      </c>
      <c r="F95" s="270" t="s">
        <v>789</v>
      </c>
      <c r="G95" s="270" t="s">
        <v>789</v>
      </c>
      <c r="H95" s="270" t="s">
        <v>789</v>
      </c>
      <c r="I95" s="270" t="s">
        <v>789</v>
      </c>
      <c r="J95" s="270" t="s">
        <v>789</v>
      </c>
      <c r="K95" s="270" t="s">
        <v>789</v>
      </c>
      <c r="L95" s="270" t="s">
        <v>789</v>
      </c>
      <c r="M95" s="270" t="s">
        <v>789</v>
      </c>
      <c r="N95" s="270" t="s">
        <v>789</v>
      </c>
      <c r="O95" s="270" t="s">
        <v>789</v>
      </c>
      <c r="P95" s="270" t="s">
        <v>789</v>
      </c>
      <c r="Q95" s="270" t="s">
        <v>789</v>
      </c>
      <c r="R95" s="270" t="s">
        <v>789</v>
      </c>
      <c r="S95" s="270" t="s">
        <v>789</v>
      </c>
      <c r="T95" s="270" t="s">
        <v>789</v>
      </c>
      <c r="U95" s="270" t="s">
        <v>789</v>
      </c>
      <c r="V95" s="270" t="s">
        <v>789</v>
      </c>
      <c r="W95" s="270" t="s">
        <v>789</v>
      </c>
      <c r="X95" s="270" t="s">
        <v>789</v>
      </c>
      <c r="Y95" s="270" t="s">
        <v>789</v>
      </c>
      <c r="Z95" s="270" t="s">
        <v>789</v>
      </c>
      <c r="AA95" s="270" t="s">
        <v>789</v>
      </c>
      <c r="AB95" s="270" t="s">
        <v>789</v>
      </c>
      <c r="AC95" s="270" t="s">
        <v>789</v>
      </c>
      <c r="AD95" s="270" t="s">
        <v>789</v>
      </c>
      <c r="AE95" s="270" t="s">
        <v>789</v>
      </c>
      <c r="AF95" s="270" t="s">
        <v>789</v>
      </c>
      <c r="AG95" s="270" t="s">
        <v>789</v>
      </c>
      <c r="AH95" s="270" t="s">
        <v>789</v>
      </c>
      <c r="AI95" s="270" t="s">
        <v>789</v>
      </c>
      <c r="AJ95" s="270" t="s">
        <v>789</v>
      </c>
      <c r="AK95" s="270" t="s">
        <v>789</v>
      </c>
      <c r="AL95" s="270" t="s">
        <v>789</v>
      </c>
      <c r="AM95" s="270" t="s">
        <v>789</v>
      </c>
      <c r="AN95" s="270" t="s">
        <v>3075</v>
      </c>
      <c r="AO95" s="270" t="s">
        <v>3075</v>
      </c>
      <c r="AP95" s="270" t="s">
        <v>3075</v>
      </c>
      <c r="AQ95" s="270" t="s">
        <v>3075</v>
      </c>
      <c r="AR95" s="270" t="s">
        <v>3075</v>
      </c>
      <c r="AS95" s="270" t="s">
        <v>3075</v>
      </c>
      <c r="AT95" s="270" t="s">
        <v>3075</v>
      </c>
      <c r="AU95" s="270" t="s">
        <v>3075</v>
      </c>
      <c r="AV95" s="270" t="s">
        <v>3075</v>
      </c>
      <c r="AW95" s="277" t="s">
        <v>3075</v>
      </c>
      <c r="AX95" s="270" t="s">
        <v>3075</v>
      </c>
      <c r="AY95" s="270" t="s">
        <v>3075</v>
      </c>
      <c r="AZ95" s="270" t="s">
        <v>3075</v>
      </c>
      <c r="BA95" s="270" t="s">
        <v>3075</v>
      </c>
      <c r="BB95" s="270" t="s">
        <v>3075</v>
      </c>
      <c r="BC95" s="270" t="s">
        <v>3075</v>
      </c>
      <c r="BD95" s="270" t="s">
        <v>521</v>
      </c>
      <c r="BE95" s="270" t="str">
        <f>VLOOKUP(A95,[1]القائمة!A$1:F$4442,6,0)</f>
        <v/>
      </c>
      <c r="BF95">
        <f>VLOOKUP(A95,[1]القائمة!A$1:F$4442,1,0)</f>
        <v>517581</v>
      </c>
      <c r="BG95" t="str">
        <f>VLOOKUP(A95,[1]القائمة!A$1:F$4442,5,0)</f>
        <v>الثالثة</v>
      </c>
    </row>
    <row r="96" spans="1:83" ht="14.4" x14ac:dyDescent="0.3">
      <c r="A96" s="269">
        <v>517648</v>
      </c>
      <c r="B96" s="270" t="s">
        <v>521</v>
      </c>
      <c r="C96" s="270" t="s">
        <v>788</v>
      </c>
      <c r="D96" s="270" t="s">
        <v>788</v>
      </c>
      <c r="E96" s="270" t="s">
        <v>788</v>
      </c>
      <c r="F96" s="270" t="s">
        <v>788</v>
      </c>
      <c r="G96" s="270" t="s">
        <v>788</v>
      </c>
      <c r="H96" s="270" t="s">
        <v>788</v>
      </c>
      <c r="I96" s="270" t="s">
        <v>788</v>
      </c>
      <c r="J96" s="270" t="s">
        <v>788</v>
      </c>
      <c r="K96" s="270" t="s">
        <v>788</v>
      </c>
      <c r="L96" s="270" t="s">
        <v>788</v>
      </c>
      <c r="M96" s="270" t="s">
        <v>788</v>
      </c>
      <c r="N96" s="270" t="s">
        <v>788</v>
      </c>
      <c r="O96" s="270" t="s">
        <v>788</v>
      </c>
      <c r="P96" s="270" t="s">
        <v>788</v>
      </c>
      <c r="Q96" s="270" t="s">
        <v>788</v>
      </c>
      <c r="R96" s="270" t="s">
        <v>788</v>
      </c>
      <c r="S96" s="270" t="s">
        <v>788</v>
      </c>
      <c r="T96" s="270" t="s">
        <v>788</v>
      </c>
      <c r="U96" s="270" t="s">
        <v>788</v>
      </c>
      <c r="V96" s="270" t="s">
        <v>788</v>
      </c>
      <c r="W96" s="270" t="s">
        <v>788</v>
      </c>
      <c r="X96" s="270" t="s">
        <v>788</v>
      </c>
      <c r="Y96" s="270" t="s">
        <v>788</v>
      </c>
      <c r="Z96" s="270" t="s">
        <v>788</v>
      </c>
      <c r="AA96" s="270" t="s">
        <v>788</v>
      </c>
      <c r="AB96" s="270" t="s">
        <v>788</v>
      </c>
      <c r="AC96" s="270" t="s">
        <v>788</v>
      </c>
      <c r="AD96" s="270" t="s">
        <v>788</v>
      </c>
      <c r="AE96" s="270" t="s">
        <v>788</v>
      </c>
      <c r="AF96" s="270" t="s">
        <v>788</v>
      </c>
      <c r="AG96" s="270" t="s">
        <v>788</v>
      </c>
      <c r="AH96" s="270" t="s">
        <v>788</v>
      </c>
      <c r="AI96" s="270" t="s">
        <v>788</v>
      </c>
      <c r="AJ96" s="270" t="s">
        <v>788</v>
      </c>
      <c r="AK96" s="270" t="s">
        <v>788</v>
      </c>
      <c r="AL96" s="270" t="s">
        <v>788</v>
      </c>
      <c r="AM96" s="270" t="s">
        <v>788</v>
      </c>
      <c r="AN96" s="270" t="s">
        <v>3075</v>
      </c>
      <c r="AO96" s="270" t="s">
        <v>3075</v>
      </c>
      <c r="AP96" s="270" t="s">
        <v>3075</v>
      </c>
      <c r="AQ96" s="270" t="s">
        <v>3075</v>
      </c>
      <c r="AR96" s="270" t="s">
        <v>3075</v>
      </c>
      <c r="AS96" s="270" t="s">
        <v>3075</v>
      </c>
      <c r="AT96" s="270" t="s">
        <v>3075</v>
      </c>
      <c r="AU96" s="270" t="s">
        <v>3075</v>
      </c>
      <c r="AV96" s="270" t="s">
        <v>3075</v>
      </c>
      <c r="AW96" s="277" t="s">
        <v>3075</v>
      </c>
      <c r="AX96" s="270" t="s">
        <v>3075</v>
      </c>
      <c r="AY96" s="270" t="s">
        <v>3075</v>
      </c>
      <c r="AZ96" s="270" t="s">
        <v>3075</v>
      </c>
      <c r="BA96" s="270" t="s">
        <v>3075</v>
      </c>
      <c r="BB96" s="270" t="s">
        <v>3075</v>
      </c>
      <c r="BC96" s="270" t="s">
        <v>3075</v>
      </c>
      <c r="BD96" s="270" t="s">
        <v>521</v>
      </c>
      <c r="BE96" s="270" t="str">
        <f>VLOOKUP(A96,[1]القائمة!A$1:F$4442,6,0)</f>
        <v/>
      </c>
      <c r="BF96">
        <f>VLOOKUP(A96,[1]القائمة!A$1:F$4442,1,0)</f>
        <v>517648</v>
      </c>
      <c r="BG96" t="str">
        <f>VLOOKUP(A96,[1]القائمة!A$1:F$4442,5,0)</f>
        <v>الثالثة</v>
      </c>
    </row>
    <row r="97" spans="1:83" ht="14.4" x14ac:dyDescent="0.3">
      <c r="A97" s="269">
        <v>517661</v>
      </c>
      <c r="B97" s="270" t="s">
        <v>521</v>
      </c>
      <c r="C97" s="270" t="s">
        <v>788</v>
      </c>
      <c r="D97" s="270" t="s">
        <v>788</v>
      </c>
      <c r="E97" s="270" t="s">
        <v>788</v>
      </c>
      <c r="F97" s="270" t="s">
        <v>788</v>
      </c>
      <c r="G97" s="270" t="s">
        <v>788</v>
      </c>
      <c r="H97" s="270" t="s">
        <v>788</v>
      </c>
      <c r="I97" s="270" t="s">
        <v>788</v>
      </c>
      <c r="J97" s="270" t="s">
        <v>788</v>
      </c>
      <c r="K97" s="270" t="s">
        <v>788</v>
      </c>
      <c r="L97" s="270" t="s">
        <v>788</v>
      </c>
      <c r="M97" s="270" t="s">
        <v>788</v>
      </c>
      <c r="N97" s="270" t="s">
        <v>788</v>
      </c>
      <c r="O97" s="270" t="s">
        <v>788</v>
      </c>
      <c r="P97" s="270" t="s">
        <v>788</v>
      </c>
      <c r="Q97" s="270" t="s">
        <v>788</v>
      </c>
      <c r="R97" s="270" t="s">
        <v>788</v>
      </c>
      <c r="S97" s="270" t="s">
        <v>788</v>
      </c>
      <c r="T97" s="270" t="s">
        <v>788</v>
      </c>
      <c r="U97" s="270" t="s">
        <v>788</v>
      </c>
      <c r="V97" s="270" t="s">
        <v>788</v>
      </c>
      <c r="W97" s="270" t="s">
        <v>788</v>
      </c>
      <c r="X97" s="270" t="s">
        <v>788</v>
      </c>
      <c r="Y97" s="270" t="s">
        <v>788</v>
      </c>
      <c r="Z97" s="270" t="s">
        <v>788</v>
      </c>
      <c r="AA97" s="270" t="s">
        <v>788</v>
      </c>
      <c r="AB97" s="270" t="s">
        <v>788</v>
      </c>
      <c r="AC97" s="270" t="s">
        <v>788</v>
      </c>
      <c r="AD97" s="270" t="s">
        <v>788</v>
      </c>
      <c r="AE97" s="270" t="s">
        <v>788</v>
      </c>
      <c r="AF97" s="270" t="s">
        <v>788</v>
      </c>
      <c r="AG97" s="270" t="s">
        <v>788</v>
      </c>
      <c r="AH97" s="270" t="s">
        <v>788</v>
      </c>
      <c r="AI97" s="270" t="s">
        <v>788</v>
      </c>
      <c r="AJ97" s="270" t="s">
        <v>788</v>
      </c>
      <c r="AK97" s="270" t="s">
        <v>788</v>
      </c>
      <c r="AL97" s="270" t="s">
        <v>788</v>
      </c>
      <c r="AM97" s="270" t="s">
        <v>788</v>
      </c>
      <c r="AN97" s="270" t="s">
        <v>3075</v>
      </c>
      <c r="AO97" s="270" t="s">
        <v>3075</v>
      </c>
      <c r="AP97" s="270" t="s">
        <v>3075</v>
      </c>
      <c r="AQ97" s="270" t="s">
        <v>3075</v>
      </c>
      <c r="AR97" s="270" t="s">
        <v>3075</v>
      </c>
      <c r="AS97" s="270" t="s">
        <v>3075</v>
      </c>
      <c r="AT97" s="270" t="s">
        <v>3075</v>
      </c>
      <c r="AU97" s="270" t="s">
        <v>3075</v>
      </c>
      <c r="AV97" s="270" t="s">
        <v>3075</v>
      </c>
      <c r="AW97" s="277" t="s">
        <v>3075</v>
      </c>
      <c r="AX97" s="270" t="s">
        <v>3075</v>
      </c>
      <c r="AY97" s="270" t="s">
        <v>3075</v>
      </c>
      <c r="AZ97" s="270" t="s">
        <v>3075</v>
      </c>
      <c r="BA97" s="270" t="s">
        <v>3075</v>
      </c>
      <c r="BB97" s="270" t="s">
        <v>3075</v>
      </c>
      <c r="BC97" s="270" t="s">
        <v>3075</v>
      </c>
      <c r="BD97" s="270" t="s">
        <v>521</v>
      </c>
      <c r="BE97" s="270" t="str">
        <f>VLOOKUP(A97,[1]القائمة!A$1:F$4442,6,0)</f>
        <v/>
      </c>
      <c r="BF97">
        <f>VLOOKUP(A97,[1]القائمة!A$1:F$4442,1,0)</f>
        <v>517661</v>
      </c>
      <c r="BG97" t="str">
        <f>VLOOKUP(A97,[1]القائمة!A$1:F$4442,5,0)</f>
        <v>الثالثة</v>
      </c>
    </row>
    <row r="98" spans="1:83" ht="14.4" x14ac:dyDescent="0.3">
      <c r="A98" s="269">
        <v>517684</v>
      </c>
      <c r="B98" s="270" t="s">
        <v>521</v>
      </c>
      <c r="C98" s="270" t="s">
        <v>789</v>
      </c>
      <c r="D98" s="270" t="s">
        <v>789</v>
      </c>
      <c r="E98" s="270" t="s">
        <v>789</v>
      </c>
      <c r="F98" s="270" t="s">
        <v>789</v>
      </c>
      <c r="G98" s="270" t="s">
        <v>789</v>
      </c>
      <c r="H98" s="270" t="s">
        <v>789</v>
      </c>
      <c r="I98" s="270" t="s">
        <v>789</v>
      </c>
      <c r="J98" s="270" t="s">
        <v>789</v>
      </c>
      <c r="K98" s="270" t="s">
        <v>789</v>
      </c>
      <c r="L98" s="270" t="s">
        <v>789</v>
      </c>
      <c r="M98" s="270" t="s">
        <v>789</v>
      </c>
      <c r="N98" s="270" t="s">
        <v>789</v>
      </c>
      <c r="O98" s="270" t="s">
        <v>789</v>
      </c>
      <c r="P98" s="270" t="s">
        <v>789</v>
      </c>
      <c r="Q98" s="270" t="s">
        <v>789</v>
      </c>
      <c r="R98" s="270" t="s">
        <v>789</v>
      </c>
      <c r="S98" s="270" t="s">
        <v>789</v>
      </c>
      <c r="T98" s="270" t="s">
        <v>789</v>
      </c>
      <c r="U98" s="270" t="s">
        <v>789</v>
      </c>
      <c r="V98" s="270" t="s">
        <v>789</v>
      </c>
      <c r="W98" s="270" t="s">
        <v>789</v>
      </c>
      <c r="X98" s="270" t="s">
        <v>789</v>
      </c>
      <c r="Y98" s="270" t="s">
        <v>789</v>
      </c>
      <c r="Z98" s="270" t="s">
        <v>789</v>
      </c>
      <c r="AA98" s="270" t="s">
        <v>789</v>
      </c>
      <c r="AB98" s="270" t="s">
        <v>789</v>
      </c>
      <c r="AC98" s="270" t="s">
        <v>789</v>
      </c>
      <c r="AD98" s="270" t="s">
        <v>789</v>
      </c>
      <c r="AE98" s="270" t="s">
        <v>789</v>
      </c>
      <c r="AF98" s="270" t="s">
        <v>789</v>
      </c>
      <c r="AG98" s="270" t="s">
        <v>789</v>
      </c>
      <c r="AH98" s="270" t="s">
        <v>789</v>
      </c>
      <c r="AI98" s="270" t="s">
        <v>789</v>
      </c>
      <c r="AJ98" s="270" t="s">
        <v>789</v>
      </c>
      <c r="AK98" s="270" t="s">
        <v>789</v>
      </c>
      <c r="AL98" s="270" t="s">
        <v>789</v>
      </c>
      <c r="AM98" s="270" t="s">
        <v>789</v>
      </c>
      <c r="AN98" s="270" t="s">
        <v>3075</v>
      </c>
      <c r="AO98" s="270" t="s">
        <v>3075</v>
      </c>
      <c r="AP98" s="270" t="s">
        <v>3075</v>
      </c>
      <c r="AQ98" s="270" t="s">
        <v>3075</v>
      </c>
      <c r="AR98" s="270" t="s">
        <v>3075</v>
      </c>
      <c r="AS98" s="270" t="s">
        <v>3075</v>
      </c>
      <c r="AT98" s="270" t="s">
        <v>3075</v>
      </c>
      <c r="AU98" s="270" t="s">
        <v>3075</v>
      </c>
      <c r="AV98" s="270" t="s">
        <v>3075</v>
      </c>
      <c r="AW98" s="277" t="s">
        <v>3075</v>
      </c>
      <c r="AX98" s="270" t="s">
        <v>3075</v>
      </c>
      <c r="AY98" s="270" t="s">
        <v>3075</v>
      </c>
      <c r="AZ98" s="270" t="s">
        <v>3075</v>
      </c>
      <c r="BA98" s="270" t="s">
        <v>3075</v>
      </c>
      <c r="BB98" s="270" t="s">
        <v>3075</v>
      </c>
      <c r="BC98" s="270" t="s">
        <v>3075</v>
      </c>
      <c r="BD98" s="270" t="s">
        <v>521</v>
      </c>
      <c r="BE98" s="270" t="str">
        <f>VLOOKUP(A98,[1]القائمة!A$1:F$4442,6,0)</f>
        <v/>
      </c>
      <c r="BF98">
        <f>VLOOKUP(A98,[1]القائمة!A$1:F$4442,1,0)</f>
        <v>517684</v>
      </c>
      <c r="BG98" t="str">
        <f>VLOOKUP(A98,[1]القائمة!A$1:F$4442,5,0)</f>
        <v>الثالثة</v>
      </c>
    </row>
    <row r="99" spans="1:83" ht="14.4" x14ac:dyDescent="0.3">
      <c r="A99" s="269">
        <v>517694</v>
      </c>
      <c r="B99" s="270" t="s">
        <v>521</v>
      </c>
      <c r="C99" s="270" t="s">
        <v>789</v>
      </c>
      <c r="D99" s="270" t="s">
        <v>789</v>
      </c>
      <c r="E99" s="270" t="s">
        <v>789</v>
      </c>
      <c r="F99" s="270" t="s">
        <v>789</v>
      </c>
      <c r="G99" s="270" t="s">
        <v>789</v>
      </c>
      <c r="H99" s="270" t="s">
        <v>789</v>
      </c>
      <c r="I99" s="270" t="s">
        <v>789</v>
      </c>
      <c r="J99" s="270" t="s">
        <v>789</v>
      </c>
      <c r="K99" s="270" t="s">
        <v>789</v>
      </c>
      <c r="L99" s="270" t="s">
        <v>789</v>
      </c>
      <c r="M99" s="270" t="s">
        <v>789</v>
      </c>
      <c r="N99" s="270" t="s">
        <v>789</v>
      </c>
      <c r="O99" s="270" t="s">
        <v>789</v>
      </c>
      <c r="P99" s="270" t="s">
        <v>789</v>
      </c>
      <c r="Q99" s="270" t="s">
        <v>789</v>
      </c>
      <c r="R99" s="270" t="s">
        <v>789</v>
      </c>
      <c r="S99" s="270" t="s">
        <v>789</v>
      </c>
      <c r="T99" s="270" t="s">
        <v>789</v>
      </c>
      <c r="U99" s="270" t="s">
        <v>789</v>
      </c>
      <c r="V99" s="270" t="s">
        <v>789</v>
      </c>
      <c r="W99" s="270" t="s">
        <v>789</v>
      </c>
      <c r="X99" s="270" t="s">
        <v>789</v>
      </c>
      <c r="Y99" s="270" t="s">
        <v>789</v>
      </c>
      <c r="Z99" s="270" t="s">
        <v>789</v>
      </c>
      <c r="AA99" s="270" t="s">
        <v>789</v>
      </c>
      <c r="AB99" s="270" t="s">
        <v>789</v>
      </c>
      <c r="AC99" s="270" t="s">
        <v>789</v>
      </c>
      <c r="AD99" s="270" t="s">
        <v>789</v>
      </c>
      <c r="AE99" s="270" t="s">
        <v>789</v>
      </c>
      <c r="AF99" s="270" t="s">
        <v>789</v>
      </c>
      <c r="AG99" s="270" t="s">
        <v>789</v>
      </c>
      <c r="AH99" s="270" t="s">
        <v>789</v>
      </c>
      <c r="AI99" s="270" t="s">
        <v>789</v>
      </c>
      <c r="AJ99" s="270" t="s">
        <v>789</v>
      </c>
      <c r="AK99" s="270" t="s">
        <v>789</v>
      </c>
      <c r="AL99" s="270" t="s">
        <v>789</v>
      </c>
      <c r="AM99" s="270" t="s">
        <v>789</v>
      </c>
      <c r="AN99" s="270" t="s">
        <v>3075</v>
      </c>
      <c r="AO99" s="270" t="s">
        <v>3075</v>
      </c>
      <c r="AP99" s="270" t="s">
        <v>3075</v>
      </c>
      <c r="AQ99" s="270" t="s">
        <v>3075</v>
      </c>
      <c r="AR99" s="270" t="s">
        <v>3075</v>
      </c>
      <c r="AS99" s="270" t="s">
        <v>3075</v>
      </c>
      <c r="AT99" s="270" t="s">
        <v>3075</v>
      </c>
      <c r="AU99" s="270" t="s">
        <v>3075</v>
      </c>
      <c r="AV99" s="270" t="s">
        <v>3075</v>
      </c>
      <c r="AW99" s="277" t="s">
        <v>3075</v>
      </c>
      <c r="AX99" s="270" t="s">
        <v>3075</v>
      </c>
      <c r="AY99" s="270" t="s">
        <v>3075</v>
      </c>
      <c r="AZ99" s="270" t="s">
        <v>3075</v>
      </c>
      <c r="BA99" s="270" t="s">
        <v>3075</v>
      </c>
      <c r="BB99" s="270" t="s">
        <v>3075</v>
      </c>
      <c r="BC99" s="270" t="s">
        <v>3075</v>
      </c>
      <c r="BD99" s="270" t="s">
        <v>521</v>
      </c>
      <c r="BE99" s="270" t="str">
        <f>VLOOKUP(A99,[1]القائمة!A$1:F$4442,6,0)</f>
        <v/>
      </c>
      <c r="BF99">
        <f>VLOOKUP(A99,[1]القائمة!A$1:F$4442,1,0)</f>
        <v>517694</v>
      </c>
      <c r="BG99" t="str">
        <f>VLOOKUP(A99,[1]القائمة!A$1:F$4442,5,0)</f>
        <v>الثالثة</v>
      </c>
    </row>
    <row r="100" spans="1:83" ht="43.2" x14ac:dyDescent="0.3">
      <c r="A100" s="269">
        <v>517739</v>
      </c>
      <c r="B100" s="270" t="s">
        <v>521</v>
      </c>
      <c r="C100" s="270" t="s">
        <v>789</v>
      </c>
      <c r="D100" s="270" t="s">
        <v>789</v>
      </c>
      <c r="E100" s="270" t="s">
        <v>789</v>
      </c>
      <c r="F100" s="270" t="s">
        <v>789</v>
      </c>
      <c r="G100" s="270" t="s">
        <v>789</v>
      </c>
      <c r="H100" s="270" t="s">
        <v>789</v>
      </c>
      <c r="I100" s="270" t="s">
        <v>789</v>
      </c>
      <c r="J100" s="270" t="s">
        <v>789</v>
      </c>
      <c r="K100" s="270" t="s">
        <v>789</v>
      </c>
      <c r="L100" s="270" t="s">
        <v>789</v>
      </c>
      <c r="M100" s="270" t="s">
        <v>789</v>
      </c>
      <c r="N100" s="270" t="s">
        <v>789</v>
      </c>
      <c r="O100" s="270" t="s">
        <v>789</v>
      </c>
      <c r="P100" s="270" t="s">
        <v>789</v>
      </c>
      <c r="Q100" s="270" t="s">
        <v>789</v>
      </c>
      <c r="R100" s="270" t="s">
        <v>789</v>
      </c>
      <c r="S100" s="270" t="s">
        <v>789</v>
      </c>
      <c r="T100" s="270" t="s">
        <v>789</v>
      </c>
      <c r="U100" s="270" t="s">
        <v>789</v>
      </c>
      <c r="V100" s="270" t="s">
        <v>789</v>
      </c>
      <c r="W100" s="270" t="s">
        <v>789</v>
      </c>
      <c r="X100" s="270" t="s">
        <v>789</v>
      </c>
      <c r="Y100" s="270" t="s">
        <v>789</v>
      </c>
      <c r="Z100" s="270" t="s">
        <v>789</v>
      </c>
      <c r="AA100" s="270" t="s">
        <v>789</v>
      </c>
      <c r="AB100" s="270" t="s">
        <v>789</v>
      </c>
      <c r="AC100" s="270" t="s">
        <v>789</v>
      </c>
      <c r="AD100" s="270" t="s">
        <v>789</v>
      </c>
      <c r="AE100" s="270" t="s">
        <v>789</v>
      </c>
      <c r="AF100" s="270" t="s">
        <v>789</v>
      </c>
      <c r="AG100" s="270" t="s">
        <v>789</v>
      </c>
      <c r="AH100" s="270" t="s">
        <v>789</v>
      </c>
      <c r="AI100" s="270" t="s">
        <v>789</v>
      </c>
      <c r="AJ100" s="270" t="s">
        <v>789</v>
      </c>
      <c r="AK100" s="270" t="s">
        <v>789</v>
      </c>
      <c r="AL100" s="270" t="s">
        <v>789</v>
      </c>
      <c r="AM100" s="270" t="s">
        <v>789</v>
      </c>
      <c r="AN100" s="270" t="s">
        <v>3075</v>
      </c>
      <c r="AO100" s="270" t="s">
        <v>3075</v>
      </c>
      <c r="AP100" s="270" t="s">
        <v>3075</v>
      </c>
      <c r="AQ100" s="270" t="s">
        <v>3075</v>
      </c>
      <c r="AR100" s="270" t="s">
        <v>3075</v>
      </c>
      <c r="AS100" s="270" t="s">
        <v>3075</v>
      </c>
      <c r="AT100" s="270" t="s">
        <v>3075</v>
      </c>
      <c r="AU100" s="270" t="s">
        <v>3075</v>
      </c>
      <c r="AV100" s="270" t="s">
        <v>3075</v>
      </c>
      <c r="AW100" s="277" t="s">
        <v>3075</v>
      </c>
      <c r="AX100" s="270" t="s">
        <v>3075</v>
      </c>
      <c r="AY100" s="270" t="s">
        <v>3075</v>
      </c>
      <c r="AZ100" s="270" t="s">
        <v>3075</v>
      </c>
      <c r="BA100" s="270" t="s">
        <v>3075</v>
      </c>
      <c r="BB100" s="270" t="s">
        <v>3075</v>
      </c>
      <c r="BC100" s="270" t="s">
        <v>3075</v>
      </c>
      <c r="BD100" s="270" t="s">
        <v>521</v>
      </c>
      <c r="BE100" s="270" t="str">
        <f>VLOOKUP(A100,[1]القائمة!A$1:F$4442,6,0)</f>
        <v>مستنفذ فصل اول 2023-2024</v>
      </c>
      <c r="BF100">
        <f>VLOOKUP(A100,[1]القائمة!A$1:F$4442,1,0)</f>
        <v>517739</v>
      </c>
      <c r="BG100" t="str">
        <f>VLOOKUP(A100,[1]القائمة!A$1:F$4442,5,0)</f>
        <v>الثالثة</v>
      </c>
    </row>
    <row r="101" spans="1:83" ht="43.2" x14ac:dyDescent="0.3">
      <c r="A101" s="269">
        <v>517780</v>
      </c>
      <c r="B101" s="270" t="s">
        <v>521</v>
      </c>
      <c r="C101" s="270" t="s">
        <v>789</v>
      </c>
      <c r="D101" s="270" t="s">
        <v>789</v>
      </c>
      <c r="E101" s="270" t="s">
        <v>789</v>
      </c>
      <c r="F101" s="270" t="s">
        <v>789</v>
      </c>
      <c r="G101" s="270" t="s">
        <v>789</v>
      </c>
      <c r="H101" s="270" t="s">
        <v>789</v>
      </c>
      <c r="I101" s="270" t="s">
        <v>789</v>
      </c>
      <c r="J101" s="270" t="s">
        <v>789</v>
      </c>
      <c r="K101" s="270" t="s">
        <v>789</v>
      </c>
      <c r="L101" s="270" t="s">
        <v>789</v>
      </c>
      <c r="M101" s="270" t="s">
        <v>789</v>
      </c>
      <c r="N101" s="270" t="s">
        <v>789</v>
      </c>
      <c r="O101" s="270" t="s">
        <v>789</v>
      </c>
      <c r="P101" s="270" t="s">
        <v>789</v>
      </c>
      <c r="Q101" s="270" t="s">
        <v>789</v>
      </c>
      <c r="R101" s="270" t="s">
        <v>789</v>
      </c>
      <c r="S101" s="270" t="s">
        <v>789</v>
      </c>
      <c r="T101" s="270" t="s">
        <v>789</v>
      </c>
      <c r="U101" s="270" t="s">
        <v>789</v>
      </c>
      <c r="V101" s="270" t="s">
        <v>789</v>
      </c>
      <c r="W101" s="270" t="s">
        <v>789</v>
      </c>
      <c r="X101" s="270" t="s">
        <v>789</v>
      </c>
      <c r="Y101" s="270" t="s">
        <v>789</v>
      </c>
      <c r="Z101" s="270" t="s">
        <v>789</v>
      </c>
      <c r="AA101" s="270" t="s">
        <v>789</v>
      </c>
      <c r="AB101" s="270" t="s">
        <v>789</v>
      </c>
      <c r="AC101" s="270" t="s">
        <v>789</v>
      </c>
      <c r="AD101" s="270" t="s">
        <v>789</v>
      </c>
      <c r="AE101" s="270" t="s">
        <v>789</v>
      </c>
      <c r="AF101" s="270" t="s">
        <v>789</v>
      </c>
      <c r="AG101" s="270" t="s">
        <v>789</v>
      </c>
      <c r="AH101" s="270" t="s">
        <v>789</v>
      </c>
      <c r="AI101" s="270" t="s">
        <v>789</v>
      </c>
      <c r="AJ101" s="270" t="s">
        <v>789</v>
      </c>
      <c r="AK101" s="270" t="s">
        <v>789</v>
      </c>
      <c r="AL101" s="270" t="s">
        <v>789</v>
      </c>
      <c r="AM101" s="270" t="s">
        <v>789</v>
      </c>
      <c r="AN101" s="270" t="s">
        <v>3075</v>
      </c>
      <c r="AO101" s="270" t="s">
        <v>3075</v>
      </c>
      <c r="AP101" s="270" t="s">
        <v>3075</v>
      </c>
      <c r="AQ101" s="270" t="s">
        <v>3075</v>
      </c>
      <c r="AR101" s="270" t="s">
        <v>3075</v>
      </c>
      <c r="AS101" s="270" t="s">
        <v>3075</v>
      </c>
      <c r="AT101" s="270" t="s">
        <v>3075</v>
      </c>
      <c r="AU101" s="270" t="s">
        <v>3075</v>
      </c>
      <c r="AV101" s="270" t="s">
        <v>3075</v>
      </c>
      <c r="AW101" s="277" t="s">
        <v>3075</v>
      </c>
      <c r="AX101" s="270" t="s">
        <v>3075</v>
      </c>
      <c r="AY101" s="270" t="s">
        <v>3075</v>
      </c>
      <c r="AZ101" s="270" t="s">
        <v>3075</v>
      </c>
      <c r="BA101" s="270" t="s">
        <v>3075</v>
      </c>
      <c r="BB101" s="270" t="s">
        <v>3075</v>
      </c>
      <c r="BC101" s="270" t="s">
        <v>3075</v>
      </c>
      <c r="BD101" s="270" t="s">
        <v>521</v>
      </c>
      <c r="BE101" s="270" t="str">
        <f>VLOOKUP(A101,[1]القائمة!A$1:F$4442,6,0)</f>
        <v>مستنفذ فصل اول 2023-2024</v>
      </c>
      <c r="BF101">
        <f>VLOOKUP(A101,[1]القائمة!A$1:F$4442,1,0)</f>
        <v>517780</v>
      </c>
      <c r="BG101" t="str">
        <f>VLOOKUP(A101,[1]القائمة!A$1:F$4442,5,0)</f>
        <v>الثالثة</v>
      </c>
      <c r="BH101" s="249"/>
      <c r="BI101" s="249"/>
      <c r="BJ101" s="249"/>
      <c r="BK101" s="249"/>
      <c r="BL101" s="249"/>
      <c r="BM101" s="249"/>
      <c r="BN101" s="249"/>
      <c r="BO101" s="249"/>
      <c r="BP101" s="249" t="s">
        <v>3075</v>
      </c>
      <c r="BQ101" s="249" t="s">
        <v>3075</v>
      </c>
      <c r="BR101" s="249" t="s">
        <v>3075</v>
      </c>
      <c r="BS101" s="249" t="s">
        <v>3075</v>
      </c>
      <c r="BT101" s="249" t="s">
        <v>3075</v>
      </c>
      <c r="BU101" s="249" t="s">
        <v>3075</v>
      </c>
      <c r="BV101" s="248"/>
      <c r="BW101" s="249"/>
      <c r="BX101" s="249"/>
      <c r="BY101" s="249"/>
      <c r="BZ101" s="249"/>
      <c r="CA101" s="242"/>
      <c r="CB101" s="242"/>
      <c r="CC101" s="242"/>
      <c r="CD101" s="242"/>
      <c r="CE101" s="249"/>
    </row>
    <row r="102" spans="1:83" ht="14.4" x14ac:dyDescent="0.3">
      <c r="A102" s="269">
        <v>517794</v>
      </c>
      <c r="B102" s="270" t="s">
        <v>521</v>
      </c>
      <c r="C102" s="270" t="s">
        <v>788</v>
      </c>
      <c r="D102" s="270" t="s">
        <v>788</v>
      </c>
      <c r="E102" s="270" t="s">
        <v>788</v>
      </c>
      <c r="F102" s="270" t="s">
        <v>788</v>
      </c>
      <c r="G102" s="270" t="s">
        <v>788</v>
      </c>
      <c r="H102" s="270" t="s">
        <v>788</v>
      </c>
      <c r="I102" s="270" t="s">
        <v>788</v>
      </c>
      <c r="J102" s="270" t="s">
        <v>788</v>
      </c>
      <c r="K102" s="270" t="s">
        <v>788</v>
      </c>
      <c r="L102" s="270" t="s">
        <v>788</v>
      </c>
      <c r="M102" s="270" t="s">
        <v>788</v>
      </c>
      <c r="N102" s="270" t="s">
        <v>788</v>
      </c>
      <c r="O102" s="270" t="s">
        <v>788</v>
      </c>
      <c r="P102" s="270" t="s">
        <v>788</v>
      </c>
      <c r="Q102" s="270" t="s">
        <v>788</v>
      </c>
      <c r="R102" s="270" t="s">
        <v>788</v>
      </c>
      <c r="S102" s="270" t="s">
        <v>788</v>
      </c>
      <c r="T102" s="270" t="s">
        <v>788</v>
      </c>
      <c r="U102" s="270" t="s">
        <v>788</v>
      </c>
      <c r="V102" s="270" t="s">
        <v>788</v>
      </c>
      <c r="W102" s="270" t="s">
        <v>788</v>
      </c>
      <c r="X102" s="270" t="s">
        <v>788</v>
      </c>
      <c r="Y102" s="270" t="s">
        <v>788</v>
      </c>
      <c r="Z102" s="270" t="s">
        <v>788</v>
      </c>
      <c r="AA102" s="270" t="s">
        <v>788</v>
      </c>
      <c r="AB102" s="270" t="s">
        <v>788</v>
      </c>
      <c r="AC102" s="270" t="s">
        <v>788</v>
      </c>
      <c r="AD102" s="270" t="s">
        <v>788</v>
      </c>
      <c r="AE102" s="270" t="s">
        <v>788</v>
      </c>
      <c r="AF102" s="270" t="s">
        <v>788</v>
      </c>
      <c r="AG102" s="270" t="s">
        <v>788</v>
      </c>
      <c r="AH102" s="270" t="s">
        <v>788</v>
      </c>
      <c r="AI102" s="270" t="s">
        <v>788</v>
      </c>
      <c r="AJ102" s="270" t="s">
        <v>788</v>
      </c>
      <c r="AK102" s="270" t="s">
        <v>788</v>
      </c>
      <c r="AL102" s="270" t="s">
        <v>788</v>
      </c>
      <c r="AM102" s="270" t="s">
        <v>788</v>
      </c>
      <c r="AN102" s="270" t="s">
        <v>3075</v>
      </c>
      <c r="AO102" s="270" t="s">
        <v>3075</v>
      </c>
      <c r="AP102" s="270" t="s">
        <v>3075</v>
      </c>
      <c r="AQ102" s="270" t="s">
        <v>3075</v>
      </c>
      <c r="AR102" s="270" t="s">
        <v>3075</v>
      </c>
      <c r="AS102" s="270" t="s">
        <v>3075</v>
      </c>
      <c r="AT102" s="270" t="s">
        <v>3075</v>
      </c>
      <c r="AU102" s="270" t="s">
        <v>3075</v>
      </c>
      <c r="AV102" s="270" t="s">
        <v>3075</v>
      </c>
      <c r="AW102" s="277" t="s">
        <v>3075</v>
      </c>
      <c r="AX102" s="270" t="s">
        <v>3075</v>
      </c>
      <c r="AY102" s="270" t="s">
        <v>3075</v>
      </c>
      <c r="AZ102" s="270" t="s">
        <v>3075</v>
      </c>
      <c r="BA102" s="270" t="s">
        <v>3075</v>
      </c>
      <c r="BB102" s="270" t="s">
        <v>3075</v>
      </c>
      <c r="BC102" s="270" t="s">
        <v>3075</v>
      </c>
      <c r="BD102" s="270" t="s">
        <v>521</v>
      </c>
      <c r="BE102" s="270" t="str">
        <f>VLOOKUP(A102,[1]القائمة!A$1:F$4442,6,0)</f>
        <v/>
      </c>
      <c r="BF102">
        <f>VLOOKUP(A102,[1]القائمة!A$1:F$4442,1,0)</f>
        <v>517794</v>
      </c>
      <c r="BG102" t="str">
        <f>VLOOKUP(A102,[1]القائمة!A$1:F$4442,5,0)</f>
        <v>الثالثة</v>
      </c>
    </row>
    <row r="103" spans="1:83" ht="14.4" x14ac:dyDescent="0.3">
      <c r="A103" s="269">
        <v>517796</v>
      </c>
      <c r="B103" s="270" t="s">
        <v>521</v>
      </c>
      <c r="C103" s="270" t="s">
        <v>788</v>
      </c>
      <c r="D103" s="270" t="s">
        <v>788</v>
      </c>
      <c r="E103" s="270" t="s">
        <v>788</v>
      </c>
      <c r="F103" s="270" t="s">
        <v>788</v>
      </c>
      <c r="G103" s="270" t="s">
        <v>788</v>
      </c>
      <c r="H103" s="270" t="s">
        <v>788</v>
      </c>
      <c r="I103" s="270" t="s">
        <v>788</v>
      </c>
      <c r="J103" s="270" t="s">
        <v>788</v>
      </c>
      <c r="K103" s="270" t="s">
        <v>788</v>
      </c>
      <c r="L103" s="270" t="s">
        <v>788</v>
      </c>
      <c r="M103" s="270" t="s">
        <v>788</v>
      </c>
      <c r="N103" s="270" t="s">
        <v>788</v>
      </c>
      <c r="O103" s="270" t="s">
        <v>788</v>
      </c>
      <c r="P103" s="270" t="s">
        <v>788</v>
      </c>
      <c r="Q103" s="270" t="s">
        <v>788</v>
      </c>
      <c r="R103" s="270" t="s">
        <v>788</v>
      </c>
      <c r="S103" s="270" t="s">
        <v>788</v>
      </c>
      <c r="T103" s="270" t="s">
        <v>788</v>
      </c>
      <c r="U103" s="270" t="s">
        <v>788</v>
      </c>
      <c r="V103" s="270" t="s">
        <v>788</v>
      </c>
      <c r="W103" s="270" t="s">
        <v>788</v>
      </c>
      <c r="X103" s="270" t="s">
        <v>788</v>
      </c>
      <c r="Y103" s="270" t="s">
        <v>788</v>
      </c>
      <c r="Z103" s="270" t="s">
        <v>788</v>
      </c>
      <c r="AA103" s="270" t="s">
        <v>788</v>
      </c>
      <c r="AB103" s="270" t="s">
        <v>788</v>
      </c>
      <c r="AC103" s="270" t="s">
        <v>788</v>
      </c>
      <c r="AD103" s="270" t="s">
        <v>788</v>
      </c>
      <c r="AE103" s="270" t="s">
        <v>788</v>
      </c>
      <c r="AF103" s="270" t="s">
        <v>788</v>
      </c>
      <c r="AG103" s="270" t="s">
        <v>788</v>
      </c>
      <c r="AH103" s="270" t="s">
        <v>788</v>
      </c>
      <c r="AI103" s="270" t="s">
        <v>788</v>
      </c>
      <c r="AJ103" s="270" t="s">
        <v>788</v>
      </c>
      <c r="AK103" s="270" t="s">
        <v>788</v>
      </c>
      <c r="AL103" s="270" t="s">
        <v>788</v>
      </c>
      <c r="AM103" s="270" t="s">
        <v>788</v>
      </c>
      <c r="AN103" s="270" t="s">
        <v>3075</v>
      </c>
      <c r="AO103" s="270" t="s">
        <v>3075</v>
      </c>
      <c r="AP103" s="270" t="s">
        <v>3075</v>
      </c>
      <c r="AQ103" s="270" t="s">
        <v>3075</v>
      </c>
      <c r="AR103" s="270" t="s">
        <v>3075</v>
      </c>
      <c r="AS103" s="270" t="s">
        <v>3075</v>
      </c>
      <c r="AT103" s="270" t="s">
        <v>3075</v>
      </c>
      <c r="AU103" s="270" t="s">
        <v>3075</v>
      </c>
      <c r="AV103" s="270" t="s">
        <v>3075</v>
      </c>
      <c r="AW103" s="277" t="s">
        <v>3075</v>
      </c>
      <c r="AX103" s="270" t="s">
        <v>3075</v>
      </c>
      <c r="AY103" s="270" t="s">
        <v>3075</v>
      </c>
      <c r="AZ103" s="270" t="s">
        <v>3075</v>
      </c>
      <c r="BA103" s="270" t="s">
        <v>3075</v>
      </c>
      <c r="BB103" s="270" t="s">
        <v>3075</v>
      </c>
      <c r="BC103" s="270" t="s">
        <v>3075</v>
      </c>
      <c r="BD103" s="270" t="s">
        <v>521</v>
      </c>
      <c r="BE103" s="270" t="str">
        <f>VLOOKUP(A103,[1]القائمة!A$1:F$4442,6,0)</f>
        <v/>
      </c>
      <c r="BF103">
        <f>VLOOKUP(A103,[1]القائمة!A$1:F$4442,1,0)</f>
        <v>517796</v>
      </c>
      <c r="BG103" t="str">
        <f>VLOOKUP(A103,[1]القائمة!A$1:F$4442,5,0)</f>
        <v>الثالثة</v>
      </c>
    </row>
    <row r="104" spans="1:83" ht="14.4" x14ac:dyDescent="0.3">
      <c r="A104" s="269">
        <v>517815</v>
      </c>
      <c r="B104" s="270" t="s">
        <v>521</v>
      </c>
      <c r="C104" s="270" t="s">
        <v>788</v>
      </c>
      <c r="D104" s="270" t="s">
        <v>788</v>
      </c>
      <c r="E104" s="270" t="s">
        <v>788</v>
      </c>
      <c r="F104" s="270" t="s">
        <v>788</v>
      </c>
      <c r="G104" s="270" t="s">
        <v>788</v>
      </c>
      <c r="H104" s="270" t="s">
        <v>788</v>
      </c>
      <c r="I104" s="270" t="s">
        <v>788</v>
      </c>
      <c r="J104" s="270" t="s">
        <v>788</v>
      </c>
      <c r="K104" s="270" t="s">
        <v>788</v>
      </c>
      <c r="L104" s="270" t="s">
        <v>788</v>
      </c>
      <c r="M104" s="270" t="s">
        <v>788</v>
      </c>
      <c r="N104" s="270" t="s">
        <v>788</v>
      </c>
      <c r="O104" s="270" t="s">
        <v>788</v>
      </c>
      <c r="P104" s="270" t="s">
        <v>788</v>
      </c>
      <c r="Q104" s="270" t="s">
        <v>788</v>
      </c>
      <c r="R104" s="270" t="s">
        <v>788</v>
      </c>
      <c r="S104" s="270" t="s">
        <v>788</v>
      </c>
      <c r="T104" s="270" t="s">
        <v>788</v>
      </c>
      <c r="U104" s="270" t="s">
        <v>788</v>
      </c>
      <c r="V104" s="270" t="s">
        <v>788</v>
      </c>
      <c r="W104" s="270" t="s">
        <v>788</v>
      </c>
      <c r="X104" s="270" t="s">
        <v>788</v>
      </c>
      <c r="Y104" s="270" t="s">
        <v>788</v>
      </c>
      <c r="Z104" s="270" t="s">
        <v>788</v>
      </c>
      <c r="AA104" s="270" t="s">
        <v>788</v>
      </c>
      <c r="AB104" s="270" t="s">
        <v>788</v>
      </c>
      <c r="AC104" s="270" t="s">
        <v>788</v>
      </c>
      <c r="AD104" s="270" t="s">
        <v>788</v>
      </c>
      <c r="AE104" s="270" t="s">
        <v>788</v>
      </c>
      <c r="AF104" s="270" t="s">
        <v>788</v>
      </c>
      <c r="AG104" s="270" t="s">
        <v>788</v>
      </c>
      <c r="AH104" s="270" t="s">
        <v>788</v>
      </c>
      <c r="AI104" s="270" t="s">
        <v>788</v>
      </c>
      <c r="AJ104" s="270" t="s">
        <v>788</v>
      </c>
      <c r="AK104" s="270" t="s">
        <v>788</v>
      </c>
      <c r="AL104" s="270" t="s">
        <v>788</v>
      </c>
      <c r="AM104" s="270" t="s">
        <v>788</v>
      </c>
      <c r="AN104" s="270" t="s">
        <v>3075</v>
      </c>
      <c r="AO104" s="270" t="s">
        <v>3075</v>
      </c>
      <c r="AP104" s="270" t="s">
        <v>3075</v>
      </c>
      <c r="AQ104" s="270" t="s">
        <v>3075</v>
      </c>
      <c r="AR104" s="270" t="s">
        <v>3075</v>
      </c>
      <c r="AS104" s="270" t="s">
        <v>3075</v>
      </c>
      <c r="AT104" s="270" t="s">
        <v>3075</v>
      </c>
      <c r="AU104" s="270" t="s">
        <v>3075</v>
      </c>
      <c r="AV104" s="270" t="s">
        <v>3075</v>
      </c>
      <c r="AW104" s="277" t="s">
        <v>3075</v>
      </c>
      <c r="AX104" s="270" t="s">
        <v>3075</v>
      </c>
      <c r="AY104" s="270" t="s">
        <v>3075</v>
      </c>
      <c r="AZ104" s="270" t="s">
        <v>3075</v>
      </c>
      <c r="BA104" s="270" t="s">
        <v>3075</v>
      </c>
      <c r="BB104" s="270" t="s">
        <v>3075</v>
      </c>
      <c r="BC104" s="270" t="s">
        <v>3075</v>
      </c>
      <c r="BD104" s="270" t="s">
        <v>521</v>
      </c>
      <c r="BE104" s="270" t="str">
        <f>VLOOKUP(A104,[1]القائمة!A$1:F$4442,6,0)</f>
        <v/>
      </c>
      <c r="BF104">
        <f>VLOOKUP(A104,[1]القائمة!A$1:F$4442,1,0)</f>
        <v>517815</v>
      </c>
      <c r="BG104" t="str">
        <f>VLOOKUP(A104,[1]القائمة!A$1:F$4442,5,0)</f>
        <v>الثالثة</v>
      </c>
      <c r="BH104" s="249"/>
      <c r="BI104" s="249"/>
      <c r="BJ104" s="249"/>
      <c r="BK104" s="249"/>
      <c r="BL104" s="249"/>
      <c r="BM104" s="249"/>
      <c r="BN104" s="249"/>
      <c r="BO104" s="249"/>
      <c r="BP104" s="249" t="s">
        <v>3075</v>
      </c>
      <c r="BQ104" s="249" t="s">
        <v>3075</v>
      </c>
      <c r="BR104" s="249" t="s">
        <v>3075</v>
      </c>
      <c r="BS104" s="249" t="s">
        <v>3075</v>
      </c>
      <c r="BT104" s="249" t="s">
        <v>3075</v>
      </c>
      <c r="BU104" s="249" t="s">
        <v>3075</v>
      </c>
      <c r="BV104" s="248"/>
      <c r="BW104" s="249"/>
      <c r="BX104" s="249"/>
      <c r="BY104" s="249"/>
      <c r="BZ104" s="249"/>
      <c r="CA104" s="242"/>
      <c r="CB104" s="242"/>
      <c r="CC104" s="242"/>
      <c r="CD104" s="242"/>
      <c r="CE104" s="249"/>
    </row>
    <row r="105" spans="1:83" ht="43.2" x14ac:dyDescent="0.3">
      <c r="A105" s="269">
        <v>517870</v>
      </c>
      <c r="B105" s="270" t="s">
        <v>521</v>
      </c>
      <c r="C105" s="270" t="s">
        <v>789</v>
      </c>
      <c r="D105" s="270" t="s">
        <v>789</v>
      </c>
      <c r="E105" s="270" t="s">
        <v>789</v>
      </c>
      <c r="F105" s="270" t="s">
        <v>789</v>
      </c>
      <c r="G105" s="270" t="s">
        <v>789</v>
      </c>
      <c r="H105" s="270" t="s">
        <v>789</v>
      </c>
      <c r="I105" s="270" t="s">
        <v>789</v>
      </c>
      <c r="J105" s="270" t="s">
        <v>789</v>
      </c>
      <c r="K105" s="270" t="s">
        <v>789</v>
      </c>
      <c r="L105" s="270" t="s">
        <v>789</v>
      </c>
      <c r="M105" s="270" t="s">
        <v>789</v>
      </c>
      <c r="N105" s="270" t="s">
        <v>789</v>
      </c>
      <c r="O105" s="270" t="s">
        <v>789</v>
      </c>
      <c r="P105" s="270" t="s">
        <v>789</v>
      </c>
      <c r="Q105" s="270" t="s">
        <v>789</v>
      </c>
      <c r="R105" s="270" t="s">
        <v>789</v>
      </c>
      <c r="S105" s="270" t="s">
        <v>789</v>
      </c>
      <c r="T105" s="270" t="s">
        <v>789</v>
      </c>
      <c r="U105" s="270" t="s">
        <v>789</v>
      </c>
      <c r="V105" s="270" t="s">
        <v>789</v>
      </c>
      <c r="W105" s="270" t="s">
        <v>789</v>
      </c>
      <c r="X105" s="270" t="s">
        <v>789</v>
      </c>
      <c r="Y105" s="270" t="s">
        <v>789</v>
      </c>
      <c r="Z105" s="270" t="s">
        <v>789</v>
      </c>
      <c r="AA105" s="270" t="s">
        <v>789</v>
      </c>
      <c r="AB105" s="270" t="s">
        <v>789</v>
      </c>
      <c r="AC105" s="270" t="s">
        <v>789</v>
      </c>
      <c r="AD105" s="270" t="s">
        <v>789</v>
      </c>
      <c r="AE105" s="270" t="s">
        <v>789</v>
      </c>
      <c r="AF105" s="270" t="s">
        <v>789</v>
      </c>
      <c r="AG105" s="270" t="s">
        <v>789</v>
      </c>
      <c r="AH105" s="270" t="s">
        <v>789</v>
      </c>
      <c r="AI105" s="270" t="s">
        <v>789</v>
      </c>
      <c r="AJ105" s="270" t="s">
        <v>789</v>
      </c>
      <c r="AK105" s="270" t="s">
        <v>789</v>
      </c>
      <c r="AL105" s="270" t="s">
        <v>789</v>
      </c>
      <c r="AM105" s="270" t="s">
        <v>789</v>
      </c>
      <c r="AN105" s="270" t="s">
        <v>3075</v>
      </c>
      <c r="AO105" s="270" t="s">
        <v>3075</v>
      </c>
      <c r="AP105" s="270" t="s">
        <v>3075</v>
      </c>
      <c r="AQ105" s="270" t="s">
        <v>3075</v>
      </c>
      <c r="AR105" s="270" t="s">
        <v>3075</v>
      </c>
      <c r="AS105" s="270" t="s">
        <v>3075</v>
      </c>
      <c r="AT105" s="270" t="s">
        <v>3075</v>
      </c>
      <c r="AU105" s="270" t="s">
        <v>3075</v>
      </c>
      <c r="AV105" s="270" t="s">
        <v>3075</v>
      </c>
      <c r="AW105" s="277" t="s">
        <v>3075</v>
      </c>
      <c r="AX105" s="270" t="s">
        <v>3075</v>
      </c>
      <c r="AY105" s="270" t="s">
        <v>3075</v>
      </c>
      <c r="AZ105" s="270" t="s">
        <v>3075</v>
      </c>
      <c r="BA105" s="270" t="s">
        <v>3075</v>
      </c>
      <c r="BB105" s="270" t="s">
        <v>3075</v>
      </c>
      <c r="BC105" s="270" t="s">
        <v>3075</v>
      </c>
      <c r="BD105" s="270" t="s">
        <v>521</v>
      </c>
      <c r="BE105" s="270" t="str">
        <f>VLOOKUP(A105,[1]القائمة!A$1:F$4442,6,0)</f>
        <v>مستنفذ فصل اول 2023-2024</v>
      </c>
      <c r="BF105">
        <f>VLOOKUP(A105,[1]القائمة!A$1:F$4442,1,0)</f>
        <v>517870</v>
      </c>
      <c r="BG105" t="str">
        <f>VLOOKUP(A105,[1]القائمة!A$1:F$4442,5,0)</f>
        <v>الثالثة</v>
      </c>
    </row>
    <row r="106" spans="1:83" ht="14.4" x14ac:dyDescent="0.3">
      <c r="A106" s="269">
        <v>517874</v>
      </c>
      <c r="B106" s="270" t="s">
        <v>521</v>
      </c>
      <c r="C106" s="270" t="s">
        <v>789</v>
      </c>
      <c r="D106" s="270" t="s">
        <v>789</v>
      </c>
      <c r="E106" s="270" t="s">
        <v>789</v>
      </c>
      <c r="F106" s="270" t="s">
        <v>789</v>
      </c>
      <c r="G106" s="270" t="s">
        <v>789</v>
      </c>
      <c r="H106" s="270" t="s">
        <v>789</v>
      </c>
      <c r="I106" s="270" t="s">
        <v>789</v>
      </c>
      <c r="J106" s="270" t="s">
        <v>789</v>
      </c>
      <c r="K106" s="270" t="s">
        <v>789</v>
      </c>
      <c r="L106" s="270" t="s">
        <v>789</v>
      </c>
      <c r="M106" s="270" t="s">
        <v>789</v>
      </c>
      <c r="N106" s="270" t="s">
        <v>789</v>
      </c>
      <c r="O106" s="270" t="s">
        <v>789</v>
      </c>
      <c r="P106" s="270" t="s">
        <v>789</v>
      </c>
      <c r="Q106" s="270" t="s">
        <v>789</v>
      </c>
      <c r="R106" s="270" t="s">
        <v>789</v>
      </c>
      <c r="S106" s="270" t="s">
        <v>789</v>
      </c>
      <c r="T106" s="270" t="s">
        <v>789</v>
      </c>
      <c r="U106" s="270" t="s">
        <v>789</v>
      </c>
      <c r="V106" s="270" t="s">
        <v>789</v>
      </c>
      <c r="W106" s="270" t="s">
        <v>789</v>
      </c>
      <c r="X106" s="270" t="s">
        <v>789</v>
      </c>
      <c r="Y106" s="270" t="s">
        <v>789</v>
      </c>
      <c r="Z106" s="270" t="s">
        <v>789</v>
      </c>
      <c r="AA106" s="270" t="s">
        <v>789</v>
      </c>
      <c r="AB106" s="270" t="s">
        <v>789</v>
      </c>
      <c r="AC106" s="270" t="s">
        <v>789</v>
      </c>
      <c r="AD106" s="270" t="s">
        <v>789</v>
      </c>
      <c r="AE106" s="270" t="s">
        <v>789</v>
      </c>
      <c r="AF106" s="270" t="s">
        <v>789</v>
      </c>
      <c r="AG106" s="270" t="s">
        <v>789</v>
      </c>
      <c r="AH106" s="270" t="s">
        <v>789</v>
      </c>
      <c r="AI106" s="270" t="s">
        <v>789</v>
      </c>
      <c r="AJ106" s="270" t="s">
        <v>789</v>
      </c>
      <c r="AK106" s="270" t="s">
        <v>789</v>
      </c>
      <c r="AL106" s="270" t="s">
        <v>789</v>
      </c>
      <c r="AM106" s="270" t="s">
        <v>789</v>
      </c>
      <c r="AN106" s="270" t="s">
        <v>3075</v>
      </c>
      <c r="AO106" s="270" t="s">
        <v>3075</v>
      </c>
      <c r="AP106" s="270" t="s">
        <v>3075</v>
      </c>
      <c r="AQ106" s="270" t="s">
        <v>3075</v>
      </c>
      <c r="AR106" s="270" t="s">
        <v>3075</v>
      </c>
      <c r="AS106" s="270" t="s">
        <v>3075</v>
      </c>
      <c r="AT106" s="270" t="s">
        <v>3075</v>
      </c>
      <c r="AU106" s="270" t="s">
        <v>3075</v>
      </c>
      <c r="AV106" s="270" t="s">
        <v>3075</v>
      </c>
      <c r="AW106" s="277" t="s">
        <v>3075</v>
      </c>
      <c r="AX106" s="270" t="s">
        <v>3075</v>
      </c>
      <c r="AY106" s="270" t="s">
        <v>3075</v>
      </c>
      <c r="AZ106" s="270" t="s">
        <v>3075</v>
      </c>
      <c r="BA106" s="270" t="s">
        <v>3075</v>
      </c>
      <c r="BB106" s="270" t="s">
        <v>3075</v>
      </c>
      <c r="BC106" s="270" t="s">
        <v>3075</v>
      </c>
      <c r="BD106" s="270" t="s">
        <v>521</v>
      </c>
      <c r="BE106" s="270" t="str">
        <f>VLOOKUP(A106,[1]القائمة!A$1:F$4442,6,0)</f>
        <v/>
      </c>
      <c r="BF106">
        <f>VLOOKUP(A106,[1]القائمة!A$1:F$4442,1,0)</f>
        <v>517874</v>
      </c>
      <c r="BG106" t="str">
        <f>VLOOKUP(A106,[1]القائمة!A$1:F$4442,5,0)</f>
        <v>الثالثة</v>
      </c>
    </row>
    <row r="107" spans="1:83" ht="43.2" x14ac:dyDescent="0.3">
      <c r="A107" s="269">
        <v>517882</v>
      </c>
      <c r="B107" s="270" t="s">
        <v>521</v>
      </c>
      <c r="C107" s="270" t="s">
        <v>789</v>
      </c>
      <c r="D107" s="270" t="s">
        <v>789</v>
      </c>
      <c r="E107" s="270" t="s">
        <v>789</v>
      </c>
      <c r="F107" s="270" t="s">
        <v>789</v>
      </c>
      <c r="G107" s="270" t="s">
        <v>789</v>
      </c>
      <c r="H107" s="270" t="s">
        <v>789</v>
      </c>
      <c r="I107" s="270" t="s">
        <v>789</v>
      </c>
      <c r="J107" s="270" t="s">
        <v>789</v>
      </c>
      <c r="K107" s="270" t="s">
        <v>789</v>
      </c>
      <c r="L107" s="270" t="s">
        <v>789</v>
      </c>
      <c r="M107" s="270" t="s">
        <v>789</v>
      </c>
      <c r="N107" s="270" t="s">
        <v>789</v>
      </c>
      <c r="O107" s="270" t="s">
        <v>789</v>
      </c>
      <c r="P107" s="270" t="s">
        <v>789</v>
      </c>
      <c r="Q107" s="270" t="s">
        <v>789</v>
      </c>
      <c r="R107" s="270" t="s">
        <v>789</v>
      </c>
      <c r="S107" s="270" t="s">
        <v>789</v>
      </c>
      <c r="T107" s="270" t="s">
        <v>789</v>
      </c>
      <c r="U107" s="270" t="s">
        <v>789</v>
      </c>
      <c r="V107" s="270" t="s">
        <v>789</v>
      </c>
      <c r="W107" s="270" t="s">
        <v>789</v>
      </c>
      <c r="X107" s="270" t="s">
        <v>789</v>
      </c>
      <c r="Y107" s="270" t="s">
        <v>789</v>
      </c>
      <c r="Z107" s="270" t="s">
        <v>789</v>
      </c>
      <c r="AA107" s="270" t="s">
        <v>789</v>
      </c>
      <c r="AB107" s="270" t="s">
        <v>789</v>
      </c>
      <c r="AC107" s="270" t="s">
        <v>789</v>
      </c>
      <c r="AD107" s="270" t="s">
        <v>789</v>
      </c>
      <c r="AE107" s="270" t="s">
        <v>789</v>
      </c>
      <c r="AF107" s="270" t="s">
        <v>789</v>
      </c>
      <c r="AG107" s="270" t="s">
        <v>789</v>
      </c>
      <c r="AH107" s="270" t="s">
        <v>789</v>
      </c>
      <c r="AI107" s="270" t="s">
        <v>789</v>
      </c>
      <c r="AJ107" s="270" t="s">
        <v>789</v>
      </c>
      <c r="AK107" s="270" t="s">
        <v>789</v>
      </c>
      <c r="AL107" s="270" t="s">
        <v>789</v>
      </c>
      <c r="AM107" s="270" t="s">
        <v>789</v>
      </c>
      <c r="AN107" s="270" t="s">
        <v>3075</v>
      </c>
      <c r="AO107" s="270" t="s">
        <v>3075</v>
      </c>
      <c r="AP107" s="270" t="s">
        <v>3075</v>
      </c>
      <c r="AQ107" s="270" t="s">
        <v>3075</v>
      </c>
      <c r="AR107" s="270" t="s">
        <v>3075</v>
      </c>
      <c r="AS107" s="270" t="s">
        <v>3075</v>
      </c>
      <c r="AT107" s="270" t="s">
        <v>3075</v>
      </c>
      <c r="AU107" s="270" t="s">
        <v>3075</v>
      </c>
      <c r="AV107" s="270" t="s">
        <v>3075</v>
      </c>
      <c r="AW107" s="277" t="s">
        <v>3075</v>
      </c>
      <c r="AX107" s="270" t="s">
        <v>3075</v>
      </c>
      <c r="AY107" s="270" t="s">
        <v>3075</v>
      </c>
      <c r="AZ107" s="270" t="s">
        <v>3075</v>
      </c>
      <c r="BA107" s="270" t="s">
        <v>3075</v>
      </c>
      <c r="BB107" s="270" t="s">
        <v>3075</v>
      </c>
      <c r="BC107" s="270" t="s">
        <v>3075</v>
      </c>
      <c r="BD107" s="270" t="s">
        <v>521</v>
      </c>
      <c r="BE107" s="270" t="str">
        <f>VLOOKUP(A107,[1]القائمة!A$1:F$4442,6,0)</f>
        <v>مستنفذ فصل اول 2023-2024</v>
      </c>
      <c r="BF107">
        <f>VLOOKUP(A107,[1]القائمة!A$1:F$4442,1,0)</f>
        <v>517882</v>
      </c>
      <c r="BG107" t="str">
        <f>VLOOKUP(A107,[1]القائمة!A$1:F$4442,5,0)</f>
        <v>الثالثة</v>
      </c>
      <c r="BH107" s="249"/>
      <c r="BI107" s="249"/>
      <c r="BJ107" s="249"/>
      <c r="BK107" s="249"/>
      <c r="BL107" s="249"/>
      <c r="BM107" s="249"/>
      <c r="BN107" s="249"/>
      <c r="BO107" s="249"/>
      <c r="BP107" s="249" t="s">
        <v>3075</v>
      </c>
      <c r="BQ107" s="249" t="s">
        <v>3075</v>
      </c>
      <c r="BR107" s="249" t="s">
        <v>3075</v>
      </c>
      <c r="BS107" s="249" t="s">
        <v>3075</v>
      </c>
      <c r="BT107" s="249" t="s">
        <v>3075</v>
      </c>
      <c r="BU107" s="249" t="s">
        <v>3075</v>
      </c>
      <c r="BV107" s="248"/>
      <c r="BW107" s="249"/>
      <c r="BX107" s="249"/>
      <c r="BY107" s="249"/>
      <c r="BZ107" s="249"/>
      <c r="CA107" s="242"/>
      <c r="CB107" s="242"/>
      <c r="CC107" s="242"/>
      <c r="CD107" s="242"/>
      <c r="CE107" s="249"/>
    </row>
    <row r="108" spans="1:83" ht="28.8" x14ac:dyDescent="0.3">
      <c r="A108" s="269">
        <v>517904</v>
      </c>
      <c r="B108" s="270" t="s">
        <v>521</v>
      </c>
      <c r="C108" s="270" t="s">
        <v>789</v>
      </c>
      <c r="D108" s="270" t="s">
        <v>789</v>
      </c>
      <c r="E108" s="270" t="s">
        <v>789</v>
      </c>
      <c r="F108" s="270" t="s">
        <v>789</v>
      </c>
      <c r="G108" s="270" t="s">
        <v>789</v>
      </c>
      <c r="H108" s="270" t="s">
        <v>789</v>
      </c>
      <c r="I108" s="270" t="s">
        <v>789</v>
      </c>
      <c r="J108" s="270" t="s">
        <v>789</v>
      </c>
      <c r="K108" s="270" t="s">
        <v>789</v>
      </c>
      <c r="L108" s="270" t="s">
        <v>789</v>
      </c>
      <c r="M108" s="270" t="s">
        <v>789</v>
      </c>
      <c r="N108" s="270" t="s">
        <v>789</v>
      </c>
      <c r="O108" s="270" t="s">
        <v>789</v>
      </c>
      <c r="P108" s="270" t="s">
        <v>789</v>
      </c>
      <c r="Q108" s="270" t="s">
        <v>789</v>
      </c>
      <c r="R108" s="270" t="s">
        <v>789</v>
      </c>
      <c r="S108" s="270" t="s">
        <v>789</v>
      </c>
      <c r="T108" s="270" t="s">
        <v>789</v>
      </c>
      <c r="U108" s="270" t="s">
        <v>789</v>
      </c>
      <c r="V108" s="270" t="s">
        <v>789</v>
      </c>
      <c r="W108" s="270" t="s">
        <v>789</v>
      </c>
      <c r="X108" s="270" t="s">
        <v>789</v>
      </c>
      <c r="Y108" s="270" t="s">
        <v>789</v>
      </c>
      <c r="Z108" s="270" t="s">
        <v>789</v>
      </c>
      <c r="AA108" s="270" t="s">
        <v>789</v>
      </c>
      <c r="AB108" s="270" t="s">
        <v>789</v>
      </c>
      <c r="AC108" s="270" t="s">
        <v>789</v>
      </c>
      <c r="AD108" s="270" t="s">
        <v>789</v>
      </c>
      <c r="AE108" s="270" t="s">
        <v>789</v>
      </c>
      <c r="AF108" s="270" t="s">
        <v>789</v>
      </c>
      <c r="AG108" s="270" t="s">
        <v>789</v>
      </c>
      <c r="AH108" s="270" t="s">
        <v>789</v>
      </c>
      <c r="AI108" s="270" t="s">
        <v>789</v>
      </c>
      <c r="AJ108" s="270" t="s">
        <v>789</v>
      </c>
      <c r="AK108" s="270" t="s">
        <v>789</v>
      </c>
      <c r="AL108" s="270" t="s">
        <v>789</v>
      </c>
      <c r="AM108" s="270" t="s">
        <v>789</v>
      </c>
      <c r="AN108" s="270" t="s">
        <v>3075</v>
      </c>
      <c r="AO108" s="270" t="s">
        <v>3075</v>
      </c>
      <c r="AP108" s="270" t="s">
        <v>3075</v>
      </c>
      <c r="AQ108" s="270" t="s">
        <v>3075</v>
      </c>
      <c r="AR108" s="270" t="s">
        <v>3075</v>
      </c>
      <c r="AS108" s="270" t="s">
        <v>3075</v>
      </c>
      <c r="AT108" s="270" t="s">
        <v>3075</v>
      </c>
      <c r="AU108" s="270" t="s">
        <v>3075</v>
      </c>
      <c r="AV108" s="270" t="s">
        <v>3075</v>
      </c>
      <c r="AW108" s="277" t="s">
        <v>3075</v>
      </c>
      <c r="AX108" s="270" t="s">
        <v>4659</v>
      </c>
      <c r="AY108" s="270" t="s">
        <v>3075</v>
      </c>
      <c r="AZ108" s="270" t="s">
        <v>3075</v>
      </c>
      <c r="BA108" s="270" t="s">
        <v>3075</v>
      </c>
      <c r="BB108" s="270" t="s">
        <v>3075</v>
      </c>
      <c r="BC108" s="270" t="s">
        <v>3075</v>
      </c>
      <c r="BD108" s="270" t="s">
        <v>521</v>
      </c>
      <c r="BE108" s="270" t="str">
        <f>VLOOKUP(A108,[1]القائمة!A$1:F$4442,6,0)</f>
        <v/>
      </c>
      <c r="BF108">
        <f>VLOOKUP(A108,[1]القائمة!A$1:F$4442,1,0)</f>
        <v>517904</v>
      </c>
      <c r="BG108" t="str">
        <f>VLOOKUP(A108,[1]القائمة!A$1:F$4442,5,0)</f>
        <v>الثالثة</v>
      </c>
    </row>
    <row r="109" spans="1:83" ht="43.2" x14ac:dyDescent="0.3">
      <c r="A109" s="271">
        <v>517928</v>
      </c>
      <c r="B109" s="272" t="s">
        <v>521</v>
      </c>
      <c r="C109" s="250" t="s">
        <v>789</v>
      </c>
      <c r="D109" s="250" t="s">
        <v>789</v>
      </c>
      <c r="E109" s="250" t="s">
        <v>789</v>
      </c>
      <c r="F109" s="250" t="s">
        <v>789</v>
      </c>
      <c r="G109" s="250" t="s">
        <v>789</v>
      </c>
      <c r="H109" s="250" t="s">
        <v>789</v>
      </c>
      <c r="I109" s="250" t="s">
        <v>789</v>
      </c>
      <c r="J109" s="250" t="s">
        <v>789</v>
      </c>
      <c r="K109" s="250" t="s">
        <v>789</v>
      </c>
      <c r="L109" s="250" t="s">
        <v>789</v>
      </c>
      <c r="M109" s="250" t="s">
        <v>789</v>
      </c>
      <c r="N109" s="250" t="s">
        <v>789</v>
      </c>
      <c r="O109" s="250" t="s">
        <v>789</v>
      </c>
      <c r="P109" s="250" t="s">
        <v>789</v>
      </c>
      <c r="Q109" s="250" t="s">
        <v>789</v>
      </c>
      <c r="R109" s="250" t="s">
        <v>789</v>
      </c>
      <c r="S109" s="250" t="s">
        <v>789</v>
      </c>
      <c r="T109" s="250" t="s">
        <v>789</v>
      </c>
      <c r="U109" s="250" t="s">
        <v>789</v>
      </c>
      <c r="V109" s="250" t="s">
        <v>789</v>
      </c>
      <c r="W109" s="250" t="s">
        <v>789</v>
      </c>
      <c r="X109" s="250" t="s">
        <v>789</v>
      </c>
      <c r="Y109" s="250" t="s">
        <v>789</v>
      </c>
      <c r="Z109" s="250" t="s">
        <v>789</v>
      </c>
      <c r="AA109" s="250" t="s">
        <v>789</v>
      </c>
      <c r="AB109" s="250" t="s">
        <v>789</v>
      </c>
      <c r="AC109" s="250" t="s">
        <v>789</v>
      </c>
      <c r="AD109" s="250" t="s">
        <v>789</v>
      </c>
      <c r="AE109" s="250" t="s">
        <v>789</v>
      </c>
      <c r="AF109" s="250" t="s">
        <v>789</v>
      </c>
      <c r="AG109" s="250" t="s">
        <v>789</v>
      </c>
      <c r="AH109" s="250" t="s">
        <v>789</v>
      </c>
      <c r="AI109" s="250" t="s">
        <v>789</v>
      </c>
      <c r="AJ109" s="250" t="s">
        <v>789</v>
      </c>
      <c r="AK109" s="250" t="s">
        <v>789</v>
      </c>
      <c r="AL109" s="250" t="s">
        <v>789</v>
      </c>
      <c r="AM109" s="250" t="s">
        <v>789</v>
      </c>
      <c r="AN109" s="250"/>
      <c r="AO109" s="250"/>
      <c r="AP109" s="250"/>
      <c r="AQ109" s="250"/>
      <c r="AR109" s="250"/>
      <c r="AS109" s="250"/>
      <c r="AT109" s="250"/>
      <c r="AU109" s="250"/>
      <c r="AV109" s="250"/>
      <c r="AW109" s="276"/>
      <c r="AX109" s="250"/>
      <c r="AY109" s="250"/>
      <c r="AZ109" s="250"/>
      <c r="BA109" s="250"/>
      <c r="BB109" s="250"/>
      <c r="BC109" s="250"/>
      <c r="BD109" s="250"/>
      <c r="BE109" s="270" t="str">
        <f>VLOOKUP(A109,[1]القائمة!A$1:F$4442,6,0)</f>
        <v>مستنفذ فصل اول 2023-2024</v>
      </c>
      <c r="BF109">
        <f>VLOOKUP(A109,[1]القائمة!A$1:F$4442,1,0)</f>
        <v>517928</v>
      </c>
      <c r="BG109" t="str">
        <f>VLOOKUP(A109,[1]القائمة!A$1:F$4442,5,0)</f>
        <v>الثالثة</v>
      </c>
      <c r="BH109" s="249"/>
      <c r="BI109" s="249"/>
      <c r="BJ109" s="249"/>
      <c r="BK109" s="249"/>
      <c r="BL109" s="249"/>
      <c r="BM109" s="249"/>
      <c r="BN109" s="249"/>
      <c r="BO109" s="249"/>
      <c r="BP109" s="249" t="s">
        <v>3075</v>
      </c>
      <c r="BQ109" s="249" t="s">
        <v>3075</v>
      </c>
      <c r="BR109" s="249" t="s">
        <v>3075</v>
      </c>
      <c r="BS109" s="249" t="s">
        <v>3075</v>
      </c>
      <c r="BT109" s="249" t="s">
        <v>3075</v>
      </c>
      <c r="BU109" s="249" t="s">
        <v>3075</v>
      </c>
      <c r="BV109" s="248"/>
      <c r="BW109" s="249"/>
      <c r="BX109" s="249"/>
      <c r="BY109" s="249"/>
      <c r="BZ109" s="249"/>
      <c r="CA109" s="242"/>
      <c r="CB109" s="242"/>
      <c r="CC109" s="242"/>
      <c r="CD109" s="242"/>
      <c r="CE109" s="249"/>
    </row>
    <row r="110" spans="1:83" ht="43.2" x14ac:dyDescent="0.3">
      <c r="A110" s="269">
        <v>517941</v>
      </c>
      <c r="B110" s="270" t="s">
        <v>521</v>
      </c>
      <c r="C110" s="270" t="s">
        <v>789</v>
      </c>
      <c r="D110" s="270" t="s">
        <v>789</v>
      </c>
      <c r="E110" s="270" t="s">
        <v>789</v>
      </c>
      <c r="F110" s="270" t="s">
        <v>789</v>
      </c>
      <c r="G110" s="270" t="s">
        <v>789</v>
      </c>
      <c r="H110" s="270" t="s">
        <v>789</v>
      </c>
      <c r="I110" s="270" t="s">
        <v>789</v>
      </c>
      <c r="J110" s="270" t="s">
        <v>789</v>
      </c>
      <c r="K110" s="270" t="s">
        <v>789</v>
      </c>
      <c r="L110" s="270" t="s">
        <v>789</v>
      </c>
      <c r="M110" s="270" t="s">
        <v>789</v>
      </c>
      <c r="N110" s="270" t="s">
        <v>789</v>
      </c>
      <c r="O110" s="270" t="s">
        <v>789</v>
      </c>
      <c r="P110" s="270" t="s">
        <v>789</v>
      </c>
      <c r="Q110" s="270" t="s">
        <v>789</v>
      </c>
      <c r="R110" s="270" t="s">
        <v>789</v>
      </c>
      <c r="S110" s="270" t="s">
        <v>789</v>
      </c>
      <c r="T110" s="270" t="s">
        <v>789</v>
      </c>
      <c r="U110" s="270" t="s">
        <v>789</v>
      </c>
      <c r="V110" s="270" t="s">
        <v>789</v>
      </c>
      <c r="W110" s="270" t="s">
        <v>789</v>
      </c>
      <c r="X110" s="270" t="s">
        <v>789</v>
      </c>
      <c r="Y110" s="270" t="s">
        <v>789</v>
      </c>
      <c r="Z110" s="270" t="s">
        <v>789</v>
      </c>
      <c r="AA110" s="270" t="s">
        <v>789</v>
      </c>
      <c r="AB110" s="270" t="s">
        <v>789</v>
      </c>
      <c r="AC110" s="270" t="s">
        <v>789</v>
      </c>
      <c r="AD110" s="270" t="s">
        <v>789</v>
      </c>
      <c r="AE110" s="270" t="s">
        <v>789</v>
      </c>
      <c r="AF110" s="270" t="s">
        <v>789</v>
      </c>
      <c r="AG110" s="270" t="s">
        <v>789</v>
      </c>
      <c r="AH110" s="270" t="s">
        <v>789</v>
      </c>
      <c r="AI110" s="270" t="s">
        <v>789</v>
      </c>
      <c r="AJ110" s="270" t="s">
        <v>789</v>
      </c>
      <c r="AK110" s="270" t="s">
        <v>789</v>
      </c>
      <c r="AL110" s="270" t="s">
        <v>789</v>
      </c>
      <c r="AM110" s="270" t="s">
        <v>789</v>
      </c>
      <c r="AN110" s="270" t="s">
        <v>3075</v>
      </c>
      <c r="AO110" s="270" t="s">
        <v>3075</v>
      </c>
      <c r="AP110" s="270" t="s">
        <v>3075</v>
      </c>
      <c r="AQ110" s="270" t="s">
        <v>3075</v>
      </c>
      <c r="AR110" s="270" t="s">
        <v>3075</v>
      </c>
      <c r="AS110" s="270" t="s">
        <v>3075</v>
      </c>
      <c r="AT110" s="270" t="s">
        <v>3075</v>
      </c>
      <c r="AU110" s="270" t="s">
        <v>3075</v>
      </c>
      <c r="AV110" s="270" t="s">
        <v>3075</v>
      </c>
      <c r="AW110" s="277" t="s">
        <v>3075</v>
      </c>
      <c r="AX110" s="270" t="s">
        <v>3075</v>
      </c>
      <c r="AY110" s="270" t="s">
        <v>3075</v>
      </c>
      <c r="AZ110" s="270" t="s">
        <v>3075</v>
      </c>
      <c r="BA110" s="270" t="s">
        <v>3075</v>
      </c>
      <c r="BB110" s="270" t="s">
        <v>3075</v>
      </c>
      <c r="BC110" s="270" t="s">
        <v>3075</v>
      </c>
      <c r="BD110" s="270" t="s">
        <v>521</v>
      </c>
      <c r="BE110" s="270" t="str">
        <f>VLOOKUP(A110,[1]القائمة!A$1:F$4442,6,0)</f>
        <v>مستنفذ فصل اول 2023-2024</v>
      </c>
      <c r="BF110">
        <f>VLOOKUP(A110,[1]القائمة!A$1:F$4442,1,0)</f>
        <v>517941</v>
      </c>
      <c r="BG110" t="str">
        <f>VLOOKUP(A110,[1]القائمة!A$1:F$4442,5,0)</f>
        <v>الثالثة</v>
      </c>
    </row>
    <row r="111" spans="1:83" ht="28.8" x14ac:dyDescent="0.3">
      <c r="A111" s="269">
        <v>517954</v>
      </c>
      <c r="B111" s="270" t="s">
        <v>521</v>
      </c>
      <c r="C111" s="270" t="s">
        <v>789</v>
      </c>
      <c r="D111" s="270" t="s">
        <v>789</v>
      </c>
      <c r="E111" s="270" t="s">
        <v>789</v>
      </c>
      <c r="F111" s="270" t="s">
        <v>789</v>
      </c>
      <c r="G111" s="270" t="s">
        <v>789</v>
      </c>
      <c r="H111" s="270" t="s">
        <v>789</v>
      </c>
      <c r="I111" s="270" t="s">
        <v>789</v>
      </c>
      <c r="J111" s="270" t="s">
        <v>789</v>
      </c>
      <c r="K111" s="270" t="s">
        <v>789</v>
      </c>
      <c r="L111" s="270" t="s">
        <v>789</v>
      </c>
      <c r="M111" s="270" t="s">
        <v>789</v>
      </c>
      <c r="N111" s="270" t="s">
        <v>789</v>
      </c>
      <c r="O111" s="270" t="s">
        <v>789</v>
      </c>
      <c r="P111" s="270" t="s">
        <v>789</v>
      </c>
      <c r="Q111" s="270" t="s">
        <v>789</v>
      </c>
      <c r="R111" s="270" t="s">
        <v>789</v>
      </c>
      <c r="S111" s="270" t="s">
        <v>789</v>
      </c>
      <c r="T111" s="270" t="s">
        <v>789</v>
      </c>
      <c r="U111" s="270" t="s">
        <v>789</v>
      </c>
      <c r="V111" s="270" t="s">
        <v>789</v>
      </c>
      <c r="W111" s="270" t="s">
        <v>789</v>
      </c>
      <c r="X111" s="270" t="s">
        <v>789</v>
      </c>
      <c r="Y111" s="270" t="s">
        <v>789</v>
      </c>
      <c r="Z111" s="270" t="s">
        <v>789</v>
      </c>
      <c r="AA111" s="270" t="s">
        <v>789</v>
      </c>
      <c r="AB111" s="270" t="s">
        <v>789</v>
      </c>
      <c r="AC111" s="270" t="s">
        <v>789</v>
      </c>
      <c r="AD111" s="270" t="s">
        <v>789</v>
      </c>
      <c r="AE111" s="270" t="s">
        <v>789</v>
      </c>
      <c r="AF111" s="270" t="s">
        <v>789</v>
      </c>
      <c r="AG111" s="270" t="s">
        <v>789</v>
      </c>
      <c r="AH111" s="270" t="s">
        <v>789</v>
      </c>
      <c r="AI111" s="270" t="s">
        <v>789</v>
      </c>
      <c r="AJ111" s="270" t="s">
        <v>789</v>
      </c>
      <c r="AK111" s="270" t="s">
        <v>789</v>
      </c>
      <c r="AL111" s="270" t="s">
        <v>789</v>
      </c>
      <c r="AM111" s="270" t="s">
        <v>789</v>
      </c>
      <c r="AN111" s="270" t="s">
        <v>3075</v>
      </c>
      <c r="AO111" s="270" t="s">
        <v>3075</v>
      </c>
      <c r="AP111" s="270" t="s">
        <v>3075</v>
      </c>
      <c r="AQ111" s="270" t="s">
        <v>3075</v>
      </c>
      <c r="AR111" s="270" t="s">
        <v>3075</v>
      </c>
      <c r="AS111" s="270" t="s">
        <v>3075</v>
      </c>
      <c r="AT111" s="270" t="s">
        <v>3075</v>
      </c>
      <c r="AU111" s="270" t="s">
        <v>3075</v>
      </c>
      <c r="AV111" s="270" t="s">
        <v>3075</v>
      </c>
      <c r="AW111" s="277" t="s">
        <v>3075</v>
      </c>
      <c r="AX111" s="270" t="s">
        <v>4659</v>
      </c>
      <c r="AY111" s="270" t="s">
        <v>3075</v>
      </c>
      <c r="AZ111" s="270" t="s">
        <v>3075</v>
      </c>
      <c r="BA111" s="270" t="s">
        <v>3075</v>
      </c>
      <c r="BB111" s="270" t="s">
        <v>3075</v>
      </c>
      <c r="BC111" s="270" t="s">
        <v>3075</v>
      </c>
      <c r="BD111" s="270" t="s">
        <v>521</v>
      </c>
      <c r="BE111" s="270" t="str">
        <f>VLOOKUP(A111,[1]القائمة!A$1:F$4442,6,0)</f>
        <v/>
      </c>
      <c r="BF111">
        <f>VLOOKUP(A111,[1]القائمة!A$1:F$4442,1,0)</f>
        <v>517954</v>
      </c>
      <c r="BG111" t="str">
        <f>VLOOKUP(A111,[1]القائمة!A$1:F$4442,5,0)</f>
        <v>الثالثة</v>
      </c>
      <c r="BH111" s="249"/>
      <c r="BI111" s="249"/>
      <c r="BJ111" s="249"/>
      <c r="BK111" s="249"/>
      <c r="BL111" s="249"/>
      <c r="BM111" s="249"/>
      <c r="BN111" s="249"/>
      <c r="BO111" s="249"/>
      <c r="BP111" s="249" t="s">
        <v>3075</v>
      </c>
      <c r="BQ111" s="249" t="s">
        <v>3075</v>
      </c>
      <c r="BR111" s="249" t="s">
        <v>3075</v>
      </c>
      <c r="BS111" s="249" t="s">
        <v>3075</v>
      </c>
      <c r="BT111" s="249" t="s">
        <v>3075</v>
      </c>
      <c r="BU111" s="249" t="s">
        <v>3075</v>
      </c>
      <c r="BV111" s="248"/>
      <c r="BW111" s="249"/>
      <c r="BX111" s="249"/>
      <c r="BY111" s="249"/>
      <c r="BZ111" s="249"/>
      <c r="CA111" s="242"/>
      <c r="CB111" s="242"/>
      <c r="CC111" s="242"/>
      <c r="CD111" s="242"/>
      <c r="CE111" s="249"/>
    </row>
    <row r="112" spans="1:83" ht="14.4" x14ac:dyDescent="0.3">
      <c r="A112" s="271">
        <v>517976</v>
      </c>
      <c r="B112" s="272" t="s">
        <v>521</v>
      </c>
      <c r="C112" s="270" t="s">
        <v>789</v>
      </c>
      <c r="D112" s="270" t="s">
        <v>789</v>
      </c>
      <c r="E112" s="270" t="s">
        <v>789</v>
      </c>
      <c r="F112" s="270" t="s">
        <v>789</v>
      </c>
      <c r="G112" s="270" t="s">
        <v>789</v>
      </c>
      <c r="H112" s="270" t="s">
        <v>789</v>
      </c>
      <c r="I112" s="270" t="s">
        <v>789</v>
      </c>
      <c r="J112" s="270" t="s">
        <v>789</v>
      </c>
      <c r="K112" s="270" t="s">
        <v>789</v>
      </c>
      <c r="L112" s="270" t="s">
        <v>789</v>
      </c>
      <c r="M112" s="270" t="s">
        <v>789</v>
      </c>
      <c r="N112" s="270" t="s">
        <v>789</v>
      </c>
      <c r="O112" s="270" t="s">
        <v>789</v>
      </c>
      <c r="P112" s="270" t="s">
        <v>789</v>
      </c>
      <c r="Q112" s="270" t="s">
        <v>789</v>
      </c>
      <c r="R112" s="270" t="s">
        <v>789</v>
      </c>
      <c r="S112" s="270" t="s">
        <v>789</v>
      </c>
      <c r="T112" s="270" t="s">
        <v>789</v>
      </c>
      <c r="U112" s="270" t="s">
        <v>789</v>
      </c>
      <c r="V112" s="270" t="s">
        <v>789</v>
      </c>
      <c r="W112" s="270" t="s">
        <v>789</v>
      </c>
      <c r="X112" s="270" t="s">
        <v>789</v>
      </c>
      <c r="Y112" s="270" t="s">
        <v>789</v>
      </c>
      <c r="Z112" s="270" t="s">
        <v>789</v>
      </c>
      <c r="AA112" s="270" t="s">
        <v>789</v>
      </c>
      <c r="AB112" s="270" t="s">
        <v>789</v>
      </c>
      <c r="AC112" s="270" t="s">
        <v>789</v>
      </c>
      <c r="AD112" s="270" t="s">
        <v>789</v>
      </c>
      <c r="AE112" s="270" t="s">
        <v>789</v>
      </c>
      <c r="AF112" s="270" t="s">
        <v>789</v>
      </c>
      <c r="AG112" s="270" t="s">
        <v>789</v>
      </c>
      <c r="AH112" s="270" t="s">
        <v>789</v>
      </c>
      <c r="AI112" s="270" t="s">
        <v>789</v>
      </c>
      <c r="AJ112" s="270" t="s">
        <v>789</v>
      </c>
      <c r="AK112" s="270" t="s">
        <v>789</v>
      </c>
      <c r="AL112" s="270" t="s">
        <v>789</v>
      </c>
      <c r="AM112" s="270" t="s">
        <v>789</v>
      </c>
      <c r="AN112" s="250"/>
      <c r="AO112" s="250"/>
      <c r="AP112" s="250"/>
      <c r="AQ112" s="250"/>
      <c r="AR112" s="250"/>
      <c r="AS112" s="250"/>
      <c r="AT112" s="250"/>
      <c r="AU112" s="250"/>
      <c r="AV112" s="250"/>
      <c r="AW112" s="276"/>
      <c r="AX112" s="250"/>
      <c r="AY112" s="250"/>
      <c r="AZ112" s="250"/>
      <c r="BA112" s="250"/>
      <c r="BB112" s="250"/>
      <c r="BC112" s="250"/>
      <c r="BD112" s="250"/>
      <c r="BE112" s="270" t="str">
        <f>VLOOKUP(A112,[1]القائمة!A$1:F$4442,6,0)</f>
        <v/>
      </c>
      <c r="BF112">
        <f>VLOOKUP(A112,[1]القائمة!A$1:F$4442,1,0)</f>
        <v>517976</v>
      </c>
      <c r="BG112" t="str">
        <f>VLOOKUP(A112,[1]القائمة!A$1:F$4442,5,0)</f>
        <v>الثالثة</v>
      </c>
    </row>
    <row r="113" spans="1:83" ht="14.4" x14ac:dyDescent="0.3">
      <c r="A113" s="269">
        <v>518006</v>
      </c>
      <c r="B113" s="270" t="s">
        <v>521</v>
      </c>
      <c r="C113" s="270" t="s">
        <v>788</v>
      </c>
      <c r="D113" s="270" t="s">
        <v>788</v>
      </c>
      <c r="E113" s="270" t="s">
        <v>788</v>
      </c>
      <c r="F113" s="270" t="s">
        <v>788</v>
      </c>
      <c r="G113" s="270" t="s">
        <v>788</v>
      </c>
      <c r="H113" s="270" t="s">
        <v>788</v>
      </c>
      <c r="I113" s="270" t="s">
        <v>788</v>
      </c>
      <c r="J113" s="270" t="s">
        <v>788</v>
      </c>
      <c r="K113" s="270" t="s">
        <v>788</v>
      </c>
      <c r="L113" s="270" t="s">
        <v>788</v>
      </c>
      <c r="M113" s="270" t="s">
        <v>788</v>
      </c>
      <c r="N113" s="270" t="s">
        <v>788</v>
      </c>
      <c r="O113" s="270" t="s">
        <v>788</v>
      </c>
      <c r="P113" s="270" t="s">
        <v>788</v>
      </c>
      <c r="Q113" s="270" t="s">
        <v>788</v>
      </c>
      <c r="R113" s="270" t="s">
        <v>788</v>
      </c>
      <c r="S113" s="270" t="s">
        <v>788</v>
      </c>
      <c r="T113" s="270" t="s">
        <v>788</v>
      </c>
      <c r="U113" s="270" t="s">
        <v>788</v>
      </c>
      <c r="V113" s="270" t="s">
        <v>788</v>
      </c>
      <c r="W113" s="270" t="s">
        <v>788</v>
      </c>
      <c r="X113" s="270" t="s">
        <v>788</v>
      </c>
      <c r="Y113" s="270" t="s">
        <v>788</v>
      </c>
      <c r="Z113" s="270" t="s">
        <v>788</v>
      </c>
      <c r="AA113" s="270" t="s">
        <v>788</v>
      </c>
      <c r="AB113" s="270" t="s">
        <v>788</v>
      </c>
      <c r="AC113" s="270" t="s">
        <v>788</v>
      </c>
      <c r="AD113" s="270" t="s">
        <v>788</v>
      </c>
      <c r="AE113" s="270" t="s">
        <v>788</v>
      </c>
      <c r="AF113" s="270" t="s">
        <v>788</v>
      </c>
      <c r="AG113" s="270" t="s">
        <v>788</v>
      </c>
      <c r="AH113" s="270" t="s">
        <v>788</v>
      </c>
      <c r="AI113" s="270" t="s">
        <v>788</v>
      </c>
      <c r="AJ113" s="270" t="s">
        <v>788</v>
      </c>
      <c r="AK113" s="270" t="s">
        <v>788</v>
      </c>
      <c r="AL113" s="270" t="s">
        <v>788</v>
      </c>
      <c r="AM113" s="270" t="s">
        <v>788</v>
      </c>
      <c r="AN113" s="270" t="s">
        <v>3075</v>
      </c>
      <c r="AO113" s="270" t="s">
        <v>3075</v>
      </c>
      <c r="AP113" s="270" t="s">
        <v>3075</v>
      </c>
      <c r="AQ113" s="270" t="s">
        <v>3075</v>
      </c>
      <c r="AR113" s="270" t="s">
        <v>3075</v>
      </c>
      <c r="AS113" s="270" t="s">
        <v>3075</v>
      </c>
      <c r="AT113" s="270" t="s">
        <v>3075</v>
      </c>
      <c r="AU113" s="270" t="s">
        <v>3075</v>
      </c>
      <c r="AV113" s="270" t="s">
        <v>3075</v>
      </c>
      <c r="AW113" s="277" t="s">
        <v>3075</v>
      </c>
      <c r="AX113" s="270" t="s">
        <v>3075</v>
      </c>
      <c r="AY113" s="270" t="s">
        <v>3075</v>
      </c>
      <c r="AZ113" s="270" t="s">
        <v>3075</v>
      </c>
      <c r="BA113" s="270" t="s">
        <v>3075</v>
      </c>
      <c r="BB113" s="270" t="s">
        <v>3075</v>
      </c>
      <c r="BC113" s="270" t="s">
        <v>3075</v>
      </c>
      <c r="BD113" s="270" t="s">
        <v>521</v>
      </c>
      <c r="BE113" s="270" t="str">
        <f>VLOOKUP(A113,[1]القائمة!A$1:F$4442,6,0)</f>
        <v/>
      </c>
      <c r="BF113">
        <f>VLOOKUP(A113,[1]القائمة!A$1:F$4442,1,0)</f>
        <v>518006</v>
      </c>
      <c r="BG113" t="str">
        <f>VLOOKUP(A113,[1]القائمة!A$1:F$4442,5,0)</f>
        <v>الثالثة</v>
      </c>
    </row>
    <row r="114" spans="1:83" ht="43.2" x14ac:dyDescent="0.3">
      <c r="A114" s="269">
        <v>518022</v>
      </c>
      <c r="B114" s="270" t="s">
        <v>521</v>
      </c>
      <c r="C114" s="270" t="s">
        <v>789</v>
      </c>
      <c r="D114" s="270" t="s">
        <v>789</v>
      </c>
      <c r="E114" s="270" t="s">
        <v>789</v>
      </c>
      <c r="F114" s="270" t="s">
        <v>789</v>
      </c>
      <c r="G114" s="270" t="s">
        <v>789</v>
      </c>
      <c r="H114" s="270" t="s">
        <v>789</v>
      </c>
      <c r="I114" s="270" t="s">
        <v>789</v>
      </c>
      <c r="J114" s="270" t="s">
        <v>789</v>
      </c>
      <c r="K114" s="270" t="s">
        <v>789</v>
      </c>
      <c r="L114" s="270" t="s">
        <v>789</v>
      </c>
      <c r="M114" s="270" t="s">
        <v>789</v>
      </c>
      <c r="N114" s="270" t="s">
        <v>789</v>
      </c>
      <c r="O114" s="270" t="s">
        <v>789</v>
      </c>
      <c r="P114" s="270" t="s">
        <v>789</v>
      </c>
      <c r="Q114" s="270" t="s">
        <v>789</v>
      </c>
      <c r="R114" s="270" t="s">
        <v>789</v>
      </c>
      <c r="S114" s="270" t="s">
        <v>789</v>
      </c>
      <c r="T114" s="270" t="s">
        <v>789</v>
      </c>
      <c r="U114" s="270" t="s">
        <v>789</v>
      </c>
      <c r="V114" s="270" t="s">
        <v>789</v>
      </c>
      <c r="W114" s="270" t="s">
        <v>789</v>
      </c>
      <c r="X114" s="270" t="s">
        <v>789</v>
      </c>
      <c r="Y114" s="270" t="s">
        <v>789</v>
      </c>
      <c r="Z114" s="270" t="s">
        <v>789</v>
      </c>
      <c r="AA114" s="270" t="s">
        <v>789</v>
      </c>
      <c r="AB114" s="270" t="s">
        <v>789</v>
      </c>
      <c r="AC114" s="270" t="s">
        <v>789</v>
      </c>
      <c r="AD114" s="270" t="s">
        <v>789</v>
      </c>
      <c r="AE114" s="270" t="s">
        <v>789</v>
      </c>
      <c r="AF114" s="270" t="s">
        <v>789</v>
      </c>
      <c r="AG114" s="270" t="s">
        <v>789</v>
      </c>
      <c r="AH114" s="270" t="s">
        <v>789</v>
      </c>
      <c r="AI114" s="270" t="s">
        <v>789</v>
      </c>
      <c r="AJ114" s="270" t="s">
        <v>789</v>
      </c>
      <c r="AK114" s="270" t="s">
        <v>789</v>
      </c>
      <c r="AL114" s="270" t="s">
        <v>789</v>
      </c>
      <c r="AM114" s="270" t="s">
        <v>789</v>
      </c>
      <c r="AN114" s="270" t="s">
        <v>3075</v>
      </c>
      <c r="AO114" s="270" t="s">
        <v>3075</v>
      </c>
      <c r="AP114" s="270" t="s">
        <v>3075</v>
      </c>
      <c r="AQ114" s="270" t="s">
        <v>3075</v>
      </c>
      <c r="AR114" s="270" t="s">
        <v>3075</v>
      </c>
      <c r="AS114" s="270" t="s">
        <v>3075</v>
      </c>
      <c r="AT114" s="270" t="s">
        <v>3075</v>
      </c>
      <c r="AU114" s="270" t="s">
        <v>3075</v>
      </c>
      <c r="AV114" s="270" t="s">
        <v>3075</v>
      </c>
      <c r="AW114" s="277" t="s">
        <v>3075</v>
      </c>
      <c r="AX114" s="270" t="s">
        <v>3075</v>
      </c>
      <c r="AY114" s="270" t="s">
        <v>3075</v>
      </c>
      <c r="AZ114" s="270" t="s">
        <v>3075</v>
      </c>
      <c r="BA114" s="270" t="s">
        <v>3075</v>
      </c>
      <c r="BB114" s="270" t="s">
        <v>3075</v>
      </c>
      <c r="BC114" s="270" t="s">
        <v>3075</v>
      </c>
      <c r="BD114" s="270" t="s">
        <v>521</v>
      </c>
      <c r="BE114" s="270" t="str">
        <f>VLOOKUP(A114,[1]القائمة!A$1:F$4442,6,0)</f>
        <v>مستنفذ فصل اول 2023-2024</v>
      </c>
      <c r="BF114">
        <f>VLOOKUP(A114,[1]القائمة!A$1:F$4442,1,0)</f>
        <v>518022</v>
      </c>
      <c r="BG114" t="str">
        <f>VLOOKUP(A114,[1]القائمة!A$1:F$4442,5,0)</f>
        <v>الثالثة</v>
      </c>
    </row>
    <row r="115" spans="1:83" ht="28.8" x14ac:dyDescent="0.3">
      <c r="A115" s="269">
        <v>518089</v>
      </c>
      <c r="B115" s="270" t="s">
        <v>521</v>
      </c>
      <c r="C115" s="270" t="s">
        <v>789</v>
      </c>
      <c r="D115" s="270" t="s">
        <v>789</v>
      </c>
      <c r="E115" s="270" t="s">
        <v>789</v>
      </c>
      <c r="F115" s="270" t="s">
        <v>789</v>
      </c>
      <c r="G115" s="270" t="s">
        <v>789</v>
      </c>
      <c r="H115" s="270" t="s">
        <v>789</v>
      </c>
      <c r="I115" s="270" t="s">
        <v>789</v>
      </c>
      <c r="J115" s="270" t="s">
        <v>789</v>
      </c>
      <c r="K115" s="270" t="s">
        <v>789</v>
      </c>
      <c r="L115" s="270" t="s">
        <v>789</v>
      </c>
      <c r="M115" s="270" t="s">
        <v>789</v>
      </c>
      <c r="N115" s="270" t="s">
        <v>789</v>
      </c>
      <c r="O115" s="270" t="s">
        <v>789</v>
      </c>
      <c r="P115" s="270" t="s">
        <v>789</v>
      </c>
      <c r="Q115" s="270" t="s">
        <v>789</v>
      </c>
      <c r="R115" s="270" t="s">
        <v>789</v>
      </c>
      <c r="S115" s="270" t="s">
        <v>789</v>
      </c>
      <c r="T115" s="270" t="s">
        <v>789</v>
      </c>
      <c r="U115" s="270" t="s">
        <v>789</v>
      </c>
      <c r="V115" s="270" t="s">
        <v>789</v>
      </c>
      <c r="W115" s="270" t="s">
        <v>789</v>
      </c>
      <c r="X115" s="270" t="s">
        <v>789</v>
      </c>
      <c r="Y115" s="270" t="s">
        <v>789</v>
      </c>
      <c r="Z115" s="270" t="s">
        <v>789</v>
      </c>
      <c r="AA115" s="270" t="s">
        <v>789</v>
      </c>
      <c r="AB115" s="270" t="s">
        <v>789</v>
      </c>
      <c r="AC115" s="270" t="s">
        <v>789</v>
      </c>
      <c r="AD115" s="270" t="s">
        <v>789</v>
      </c>
      <c r="AE115" s="270" t="s">
        <v>789</v>
      </c>
      <c r="AF115" s="270" t="s">
        <v>789</v>
      </c>
      <c r="AG115" s="270" t="s">
        <v>789</v>
      </c>
      <c r="AH115" s="270" t="s">
        <v>789</v>
      </c>
      <c r="AI115" s="270" t="s">
        <v>789</v>
      </c>
      <c r="AJ115" s="270" t="s">
        <v>789</v>
      </c>
      <c r="AK115" s="270" t="s">
        <v>789</v>
      </c>
      <c r="AL115" s="270" t="s">
        <v>789</v>
      </c>
      <c r="AM115" s="270" t="s">
        <v>789</v>
      </c>
      <c r="AN115" s="270" t="s">
        <v>3075</v>
      </c>
      <c r="AO115" s="270" t="s">
        <v>3075</v>
      </c>
      <c r="AP115" s="270" t="s">
        <v>3075</v>
      </c>
      <c r="AQ115" s="270" t="s">
        <v>3075</v>
      </c>
      <c r="AR115" s="270" t="s">
        <v>3075</v>
      </c>
      <c r="AS115" s="270" t="s">
        <v>3075</v>
      </c>
      <c r="AT115" s="270" t="s">
        <v>3075</v>
      </c>
      <c r="AU115" s="270" t="s">
        <v>3075</v>
      </c>
      <c r="AV115" s="270" t="s">
        <v>3075</v>
      </c>
      <c r="AW115" s="277" t="s">
        <v>3075</v>
      </c>
      <c r="AX115" s="270" t="s">
        <v>4659</v>
      </c>
      <c r="AY115" s="270" t="s">
        <v>3075</v>
      </c>
      <c r="AZ115" s="270" t="s">
        <v>3075</v>
      </c>
      <c r="BA115" s="270" t="s">
        <v>3075</v>
      </c>
      <c r="BB115" s="270" t="s">
        <v>3075</v>
      </c>
      <c r="BC115" s="270" t="s">
        <v>3075</v>
      </c>
      <c r="BD115" s="270" t="s">
        <v>521</v>
      </c>
      <c r="BE115" s="270" t="str">
        <f>VLOOKUP(A115,[1]القائمة!A$1:F$4442,6,0)</f>
        <v/>
      </c>
      <c r="BF115">
        <f>VLOOKUP(A115,[1]القائمة!A$1:F$4442,1,0)</f>
        <v>518089</v>
      </c>
      <c r="BG115" t="str">
        <f>VLOOKUP(A115,[1]القائمة!A$1:F$4442,5,0)</f>
        <v>الثالثة</v>
      </c>
    </row>
    <row r="116" spans="1:83" ht="14.4" x14ac:dyDescent="0.3">
      <c r="A116" s="269">
        <v>518092</v>
      </c>
      <c r="B116" s="270" t="s">
        <v>521</v>
      </c>
      <c r="C116" s="270" t="s">
        <v>788</v>
      </c>
      <c r="D116" s="270" t="s">
        <v>788</v>
      </c>
      <c r="E116" s="270" t="s">
        <v>788</v>
      </c>
      <c r="F116" s="270" t="s">
        <v>788</v>
      </c>
      <c r="G116" s="270" t="s">
        <v>788</v>
      </c>
      <c r="H116" s="270" t="s">
        <v>788</v>
      </c>
      <c r="I116" s="270" t="s">
        <v>788</v>
      </c>
      <c r="J116" s="270" t="s">
        <v>788</v>
      </c>
      <c r="K116" s="270" t="s">
        <v>788</v>
      </c>
      <c r="L116" s="270" t="s">
        <v>788</v>
      </c>
      <c r="M116" s="270" t="s">
        <v>788</v>
      </c>
      <c r="N116" s="270" t="s">
        <v>788</v>
      </c>
      <c r="O116" s="270" t="s">
        <v>788</v>
      </c>
      <c r="P116" s="270" t="s">
        <v>788</v>
      </c>
      <c r="Q116" s="270" t="s">
        <v>788</v>
      </c>
      <c r="R116" s="270" t="s">
        <v>788</v>
      </c>
      <c r="S116" s="270" t="s">
        <v>788</v>
      </c>
      <c r="T116" s="270" t="s">
        <v>788</v>
      </c>
      <c r="U116" s="270" t="s">
        <v>788</v>
      </c>
      <c r="V116" s="270" t="s">
        <v>788</v>
      </c>
      <c r="W116" s="270" t="s">
        <v>788</v>
      </c>
      <c r="X116" s="270" t="s">
        <v>788</v>
      </c>
      <c r="Y116" s="270" t="s">
        <v>788</v>
      </c>
      <c r="Z116" s="270" t="s">
        <v>788</v>
      </c>
      <c r="AA116" s="270" t="s">
        <v>788</v>
      </c>
      <c r="AB116" s="270" t="s">
        <v>788</v>
      </c>
      <c r="AC116" s="270" t="s">
        <v>788</v>
      </c>
      <c r="AD116" s="270" t="s">
        <v>788</v>
      </c>
      <c r="AE116" s="270" t="s">
        <v>788</v>
      </c>
      <c r="AF116" s="270" t="s">
        <v>788</v>
      </c>
      <c r="AG116" s="270" t="s">
        <v>788</v>
      </c>
      <c r="AH116" s="270" t="s">
        <v>788</v>
      </c>
      <c r="AI116" s="270" t="s">
        <v>788</v>
      </c>
      <c r="AJ116" s="270" t="s">
        <v>788</v>
      </c>
      <c r="AK116" s="270" t="s">
        <v>788</v>
      </c>
      <c r="AL116" s="270" t="s">
        <v>788</v>
      </c>
      <c r="AM116" s="270" t="s">
        <v>788</v>
      </c>
      <c r="AN116" s="270" t="s">
        <v>3075</v>
      </c>
      <c r="AO116" s="270" t="s">
        <v>3075</v>
      </c>
      <c r="AP116" s="270" t="s">
        <v>3075</v>
      </c>
      <c r="AQ116" s="270" t="s">
        <v>3075</v>
      </c>
      <c r="AR116" s="270" t="s">
        <v>3075</v>
      </c>
      <c r="AS116" s="270" t="s">
        <v>3075</v>
      </c>
      <c r="AT116" s="270" t="s">
        <v>3075</v>
      </c>
      <c r="AU116" s="270" t="s">
        <v>3075</v>
      </c>
      <c r="AV116" s="270" t="s">
        <v>3075</v>
      </c>
      <c r="AW116" s="277" t="s">
        <v>3075</v>
      </c>
      <c r="AX116" s="270" t="s">
        <v>3075</v>
      </c>
      <c r="AY116" s="270" t="s">
        <v>3075</v>
      </c>
      <c r="AZ116" s="270" t="s">
        <v>3075</v>
      </c>
      <c r="BA116" s="270" t="s">
        <v>3075</v>
      </c>
      <c r="BB116" s="270" t="s">
        <v>3075</v>
      </c>
      <c r="BC116" s="270" t="s">
        <v>3075</v>
      </c>
      <c r="BD116" s="270" t="s">
        <v>521</v>
      </c>
      <c r="BE116" s="270" t="str">
        <f>VLOOKUP(A116,[1]القائمة!A$1:F$4442,6,0)</f>
        <v/>
      </c>
      <c r="BF116">
        <f>VLOOKUP(A116,[1]القائمة!A$1:F$4442,1,0)</f>
        <v>518092</v>
      </c>
      <c r="BG116" t="str">
        <f>VLOOKUP(A116,[1]القائمة!A$1:F$4442,5,0)</f>
        <v>الثالثة</v>
      </c>
    </row>
    <row r="117" spans="1:83" ht="43.2" x14ac:dyDescent="0.3">
      <c r="A117" s="269">
        <v>518104</v>
      </c>
      <c r="B117" s="270" t="s">
        <v>521</v>
      </c>
      <c r="C117" s="270" t="s">
        <v>789</v>
      </c>
      <c r="D117" s="270" t="s">
        <v>789</v>
      </c>
      <c r="E117" s="270" t="s">
        <v>789</v>
      </c>
      <c r="F117" s="270" t="s">
        <v>789</v>
      </c>
      <c r="G117" s="270" t="s">
        <v>789</v>
      </c>
      <c r="H117" s="270" t="s">
        <v>789</v>
      </c>
      <c r="I117" s="270" t="s">
        <v>789</v>
      </c>
      <c r="J117" s="270" t="s">
        <v>789</v>
      </c>
      <c r="K117" s="270" t="s">
        <v>789</v>
      </c>
      <c r="L117" s="270" t="s">
        <v>789</v>
      </c>
      <c r="M117" s="270" t="s">
        <v>789</v>
      </c>
      <c r="N117" s="270" t="s">
        <v>789</v>
      </c>
      <c r="O117" s="270" t="s">
        <v>789</v>
      </c>
      <c r="P117" s="270" t="s">
        <v>789</v>
      </c>
      <c r="Q117" s="270" t="s">
        <v>789</v>
      </c>
      <c r="R117" s="270" t="s">
        <v>789</v>
      </c>
      <c r="S117" s="270" t="s">
        <v>789</v>
      </c>
      <c r="T117" s="270" t="s">
        <v>789</v>
      </c>
      <c r="U117" s="270" t="s">
        <v>789</v>
      </c>
      <c r="V117" s="270" t="s">
        <v>789</v>
      </c>
      <c r="W117" s="270" t="s">
        <v>789</v>
      </c>
      <c r="X117" s="270" t="s">
        <v>789</v>
      </c>
      <c r="Y117" s="270" t="s">
        <v>789</v>
      </c>
      <c r="Z117" s="270" t="s">
        <v>789</v>
      </c>
      <c r="AA117" s="270" t="s">
        <v>789</v>
      </c>
      <c r="AB117" s="270" t="s">
        <v>789</v>
      </c>
      <c r="AC117" s="270" t="s">
        <v>789</v>
      </c>
      <c r="AD117" s="270" t="s">
        <v>789</v>
      </c>
      <c r="AE117" s="270" t="s">
        <v>789</v>
      </c>
      <c r="AF117" s="270" t="s">
        <v>789</v>
      </c>
      <c r="AG117" s="270" t="s">
        <v>789</v>
      </c>
      <c r="AH117" s="270" t="s">
        <v>789</v>
      </c>
      <c r="AI117" s="270" t="s">
        <v>789</v>
      </c>
      <c r="AJ117" s="270" t="s">
        <v>789</v>
      </c>
      <c r="AK117" s="270" t="s">
        <v>789</v>
      </c>
      <c r="AL117" s="270" t="s">
        <v>789</v>
      </c>
      <c r="AM117" s="270" t="s">
        <v>789</v>
      </c>
      <c r="AN117" s="270" t="s">
        <v>3075</v>
      </c>
      <c r="AO117" s="270" t="s">
        <v>3075</v>
      </c>
      <c r="AP117" s="270" t="s">
        <v>3075</v>
      </c>
      <c r="AQ117" s="270" t="s">
        <v>3075</v>
      </c>
      <c r="AR117" s="270" t="s">
        <v>3075</v>
      </c>
      <c r="AS117" s="270" t="s">
        <v>3075</v>
      </c>
      <c r="AT117" s="270" t="s">
        <v>3075</v>
      </c>
      <c r="AU117" s="270" t="s">
        <v>3075</v>
      </c>
      <c r="AV117" s="270" t="s">
        <v>3075</v>
      </c>
      <c r="AW117" s="277" t="s">
        <v>3075</v>
      </c>
      <c r="AX117" s="270" t="s">
        <v>3075</v>
      </c>
      <c r="AY117" s="270" t="s">
        <v>3075</v>
      </c>
      <c r="AZ117" s="270" t="s">
        <v>3075</v>
      </c>
      <c r="BA117" s="270" t="s">
        <v>3075</v>
      </c>
      <c r="BB117" s="270" t="s">
        <v>3075</v>
      </c>
      <c r="BC117" s="270" t="s">
        <v>3075</v>
      </c>
      <c r="BD117" s="270" t="s">
        <v>521</v>
      </c>
      <c r="BE117" s="270" t="str">
        <f>VLOOKUP(A117,[1]القائمة!A$1:F$4442,6,0)</f>
        <v>مستنفذ فصل اول 2023-2024</v>
      </c>
      <c r="BF117">
        <f>VLOOKUP(A117,[1]القائمة!A$1:F$4442,1,0)</f>
        <v>518104</v>
      </c>
      <c r="BG117" t="str">
        <f>VLOOKUP(A117,[1]القائمة!A$1:F$4442,5,0)</f>
        <v>الثالثة</v>
      </c>
      <c r="BH117" s="249"/>
      <c r="BI117" s="249"/>
      <c r="BJ117" s="249"/>
      <c r="BK117" s="249"/>
      <c r="BL117" s="249"/>
      <c r="BM117" s="249"/>
      <c r="BN117" s="249"/>
      <c r="BO117" s="249"/>
      <c r="BP117" s="249" t="s">
        <v>3075</v>
      </c>
      <c r="BQ117" s="249" t="s">
        <v>3075</v>
      </c>
      <c r="BR117" s="249" t="s">
        <v>3075</v>
      </c>
      <c r="BS117" s="249" t="s">
        <v>3075</v>
      </c>
      <c r="BT117" s="249" t="s">
        <v>3075</v>
      </c>
      <c r="BU117" s="249" t="s">
        <v>3075</v>
      </c>
      <c r="BV117" s="248"/>
      <c r="BW117" s="249"/>
      <c r="BX117" s="249"/>
      <c r="BY117" s="249"/>
      <c r="BZ117" s="249"/>
      <c r="CA117" s="242"/>
      <c r="CB117" s="242"/>
      <c r="CC117" s="242"/>
      <c r="CD117" s="242"/>
      <c r="CE117" s="249"/>
    </row>
    <row r="118" spans="1:83" ht="43.2" x14ac:dyDescent="0.3">
      <c r="A118" s="269">
        <v>518129</v>
      </c>
      <c r="B118" s="270" t="s">
        <v>521</v>
      </c>
      <c r="C118" s="270" t="s">
        <v>789</v>
      </c>
      <c r="D118" s="270" t="s">
        <v>789</v>
      </c>
      <c r="E118" s="270" t="s">
        <v>789</v>
      </c>
      <c r="F118" s="270" t="s">
        <v>789</v>
      </c>
      <c r="G118" s="270" t="s">
        <v>789</v>
      </c>
      <c r="H118" s="270" t="s">
        <v>789</v>
      </c>
      <c r="I118" s="270" t="s">
        <v>789</v>
      </c>
      <c r="J118" s="270" t="s">
        <v>789</v>
      </c>
      <c r="K118" s="270" t="s">
        <v>789</v>
      </c>
      <c r="L118" s="270" t="s">
        <v>789</v>
      </c>
      <c r="M118" s="270" t="s">
        <v>789</v>
      </c>
      <c r="N118" s="270" t="s">
        <v>789</v>
      </c>
      <c r="O118" s="270" t="s">
        <v>789</v>
      </c>
      <c r="P118" s="270" t="s">
        <v>789</v>
      </c>
      <c r="Q118" s="270" t="s">
        <v>789</v>
      </c>
      <c r="R118" s="270" t="s">
        <v>789</v>
      </c>
      <c r="S118" s="270" t="s">
        <v>789</v>
      </c>
      <c r="T118" s="270" t="s">
        <v>789</v>
      </c>
      <c r="U118" s="270" t="s">
        <v>789</v>
      </c>
      <c r="V118" s="270" t="s">
        <v>789</v>
      </c>
      <c r="W118" s="270" t="s">
        <v>789</v>
      </c>
      <c r="X118" s="270" t="s">
        <v>789</v>
      </c>
      <c r="Y118" s="270" t="s">
        <v>789</v>
      </c>
      <c r="Z118" s="270" t="s">
        <v>789</v>
      </c>
      <c r="AA118" s="270" t="s">
        <v>789</v>
      </c>
      <c r="AB118" s="270" t="s">
        <v>789</v>
      </c>
      <c r="AC118" s="270" t="s">
        <v>789</v>
      </c>
      <c r="AD118" s="270" t="s">
        <v>789</v>
      </c>
      <c r="AE118" s="270" t="s">
        <v>789</v>
      </c>
      <c r="AF118" s="270" t="s">
        <v>789</v>
      </c>
      <c r="AG118" s="270" t="s">
        <v>789</v>
      </c>
      <c r="AH118" s="270" t="s">
        <v>789</v>
      </c>
      <c r="AI118" s="270" t="s">
        <v>789</v>
      </c>
      <c r="AJ118" s="270" t="s">
        <v>789</v>
      </c>
      <c r="AK118" s="270" t="s">
        <v>789</v>
      </c>
      <c r="AL118" s="270" t="s">
        <v>789</v>
      </c>
      <c r="AM118" s="270" t="s">
        <v>789</v>
      </c>
      <c r="AN118" s="270" t="s">
        <v>3075</v>
      </c>
      <c r="AO118" s="270" t="s">
        <v>3075</v>
      </c>
      <c r="AP118" s="270" t="s">
        <v>3075</v>
      </c>
      <c r="AQ118" s="270" t="s">
        <v>3075</v>
      </c>
      <c r="AR118" s="270" t="s">
        <v>3075</v>
      </c>
      <c r="AS118" s="270" t="s">
        <v>3075</v>
      </c>
      <c r="AT118" s="270" t="s">
        <v>3075</v>
      </c>
      <c r="AU118" s="270" t="s">
        <v>3075</v>
      </c>
      <c r="AV118" s="270" t="s">
        <v>3075</v>
      </c>
      <c r="AW118" s="277" t="s">
        <v>3075</v>
      </c>
      <c r="AX118" s="270" t="s">
        <v>3075</v>
      </c>
      <c r="AY118" s="270" t="s">
        <v>3075</v>
      </c>
      <c r="AZ118" s="270" t="s">
        <v>3075</v>
      </c>
      <c r="BA118" s="270" t="s">
        <v>3075</v>
      </c>
      <c r="BB118" s="270" t="s">
        <v>3075</v>
      </c>
      <c r="BC118" s="270" t="s">
        <v>3075</v>
      </c>
      <c r="BD118" s="270" t="s">
        <v>521</v>
      </c>
      <c r="BE118" s="270" t="str">
        <f>VLOOKUP(A118,[1]القائمة!A$1:F$4442,6,0)</f>
        <v>مستنفذ فصل اول 2023-2024</v>
      </c>
      <c r="BF118">
        <f>VLOOKUP(A118,[1]القائمة!A$1:F$4442,1,0)</f>
        <v>518129</v>
      </c>
      <c r="BG118" t="str">
        <f>VLOOKUP(A118,[1]القائمة!A$1:F$4442,5,0)</f>
        <v>الثالثة</v>
      </c>
    </row>
    <row r="119" spans="1:83" ht="14.4" x14ac:dyDescent="0.3">
      <c r="A119" s="269">
        <v>518158</v>
      </c>
      <c r="B119" s="270" t="s">
        <v>521</v>
      </c>
      <c r="C119" s="270" t="s">
        <v>789</v>
      </c>
      <c r="D119" s="270" t="s">
        <v>789</v>
      </c>
      <c r="E119" s="270" t="s">
        <v>789</v>
      </c>
      <c r="F119" s="270" t="s">
        <v>789</v>
      </c>
      <c r="G119" s="270" t="s">
        <v>789</v>
      </c>
      <c r="H119" s="270" t="s">
        <v>789</v>
      </c>
      <c r="I119" s="270" t="s">
        <v>789</v>
      </c>
      <c r="J119" s="270" t="s">
        <v>789</v>
      </c>
      <c r="K119" s="270" t="s">
        <v>789</v>
      </c>
      <c r="L119" s="270" t="s">
        <v>789</v>
      </c>
      <c r="M119" s="270" t="s">
        <v>789</v>
      </c>
      <c r="N119" s="270" t="s">
        <v>789</v>
      </c>
      <c r="O119" s="270" t="s">
        <v>789</v>
      </c>
      <c r="P119" s="270" t="s">
        <v>789</v>
      </c>
      <c r="Q119" s="270" t="s">
        <v>789</v>
      </c>
      <c r="R119" s="270" t="s">
        <v>789</v>
      </c>
      <c r="S119" s="270" t="s">
        <v>789</v>
      </c>
      <c r="T119" s="270" t="s">
        <v>789</v>
      </c>
      <c r="U119" s="270" t="s">
        <v>789</v>
      </c>
      <c r="V119" s="270" t="s">
        <v>789</v>
      </c>
      <c r="W119" s="270" t="s">
        <v>789</v>
      </c>
      <c r="X119" s="270" t="s">
        <v>789</v>
      </c>
      <c r="Y119" s="270" t="s">
        <v>789</v>
      </c>
      <c r="Z119" s="270" t="s">
        <v>789</v>
      </c>
      <c r="AA119" s="270" t="s">
        <v>789</v>
      </c>
      <c r="AB119" s="270" t="s">
        <v>789</v>
      </c>
      <c r="AC119" s="270" t="s">
        <v>789</v>
      </c>
      <c r="AD119" s="270" t="s">
        <v>789</v>
      </c>
      <c r="AE119" s="270" t="s">
        <v>789</v>
      </c>
      <c r="AF119" s="270" t="s">
        <v>789</v>
      </c>
      <c r="AG119" s="270" t="s">
        <v>789</v>
      </c>
      <c r="AH119" s="270" t="s">
        <v>789</v>
      </c>
      <c r="AI119" s="270" t="s">
        <v>789</v>
      </c>
      <c r="AJ119" s="270" t="s">
        <v>789</v>
      </c>
      <c r="AK119" s="270" t="s">
        <v>789</v>
      </c>
      <c r="AL119" s="270" t="s">
        <v>789</v>
      </c>
      <c r="AM119" s="270" t="s">
        <v>789</v>
      </c>
      <c r="AN119" s="270" t="s">
        <v>3075</v>
      </c>
      <c r="AO119" s="270" t="s">
        <v>3075</v>
      </c>
      <c r="AP119" s="270" t="s">
        <v>3075</v>
      </c>
      <c r="AQ119" s="270" t="s">
        <v>3075</v>
      </c>
      <c r="AR119" s="270" t="s">
        <v>3075</v>
      </c>
      <c r="AS119" s="270" t="s">
        <v>3075</v>
      </c>
      <c r="AT119" s="270" t="s">
        <v>3075</v>
      </c>
      <c r="AU119" s="270" t="s">
        <v>3075</v>
      </c>
      <c r="AV119" s="270" t="s">
        <v>3075</v>
      </c>
      <c r="AW119" s="277" t="s">
        <v>3075</v>
      </c>
      <c r="AX119" s="270" t="s">
        <v>3075</v>
      </c>
      <c r="AY119" s="270" t="s">
        <v>3075</v>
      </c>
      <c r="AZ119" s="270" t="s">
        <v>3075</v>
      </c>
      <c r="BA119" s="270" t="s">
        <v>3075</v>
      </c>
      <c r="BB119" s="270" t="s">
        <v>3075</v>
      </c>
      <c r="BC119" s="270" t="s">
        <v>3075</v>
      </c>
      <c r="BD119" s="270" t="s">
        <v>521</v>
      </c>
      <c r="BE119" s="270" t="str">
        <f>VLOOKUP(A119,[1]القائمة!A$1:F$4442,6,0)</f>
        <v/>
      </c>
      <c r="BF119">
        <f>VLOOKUP(A119,[1]القائمة!A$1:F$4442,1,0)</f>
        <v>518158</v>
      </c>
      <c r="BG119" t="str">
        <f>VLOOKUP(A119,[1]القائمة!A$1:F$4442,5,0)</f>
        <v>الثالثة</v>
      </c>
      <c r="BH119" s="249"/>
      <c r="BI119" s="249"/>
      <c r="BJ119" s="249"/>
      <c r="BK119" s="249"/>
      <c r="BL119" s="249"/>
      <c r="BM119" s="249"/>
      <c r="BN119" s="249"/>
      <c r="BO119" s="249"/>
      <c r="BP119" s="249" t="s">
        <v>3075</v>
      </c>
      <c r="BQ119" s="249" t="s">
        <v>3075</v>
      </c>
      <c r="BR119" s="249" t="s">
        <v>3075</v>
      </c>
      <c r="BS119" s="249" t="s">
        <v>3075</v>
      </c>
      <c r="BT119" s="249" t="s">
        <v>3075</v>
      </c>
      <c r="BU119" s="249" t="s">
        <v>3075</v>
      </c>
      <c r="BV119" s="248"/>
      <c r="BW119" s="249"/>
      <c r="BX119" s="249"/>
      <c r="BY119" s="249"/>
      <c r="BZ119" s="249"/>
      <c r="CA119" s="242"/>
      <c r="CB119" s="242"/>
      <c r="CC119" s="242"/>
      <c r="CD119" s="242"/>
      <c r="CE119" s="249"/>
    </row>
    <row r="120" spans="1:83" ht="14.4" x14ac:dyDescent="0.3">
      <c r="A120" s="269">
        <v>518208</v>
      </c>
      <c r="B120" s="270" t="s">
        <v>521</v>
      </c>
      <c r="C120" s="270" t="s">
        <v>789</v>
      </c>
      <c r="D120" s="270" t="s">
        <v>789</v>
      </c>
      <c r="E120" s="270" t="s">
        <v>789</v>
      </c>
      <c r="F120" s="270" t="s">
        <v>789</v>
      </c>
      <c r="G120" s="270" t="s">
        <v>789</v>
      </c>
      <c r="H120" s="270" t="s">
        <v>789</v>
      </c>
      <c r="I120" s="270" t="s">
        <v>789</v>
      </c>
      <c r="J120" s="270" t="s">
        <v>789</v>
      </c>
      <c r="K120" s="270" t="s">
        <v>789</v>
      </c>
      <c r="L120" s="270" t="s">
        <v>789</v>
      </c>
      <c r="M120" s="270" t="s">
        <v>789</v>
      </c>
      <c r="N120" s="270" t="s">
        <v>789</v>
      </c>
      <c r="O120" s="270" t="s">
        <v>789</v>
      </c>
      <c r="P120" s="270" t="s">
        <v>789</v>
      </c>
      <c r="Q120" s="270" t="s">
        <v>789</v>
      </c>
      <c r="R120" s="270" t="s">
        <v>789</v>
      </c>
      <c r="S120" s="270" t="s">
        <v>789</v>
      </c>
      <c r="T120" s="270" t="s">
        <v>789</v>
      </c>
      <c r="U120" s="270" t="s">
        <v>789</v>
      </c>
      <c r="V120" s="270" t="s">
        <v>789</v>
      </c>
      <c r="W120" s="270" t="s">
        <v>789</v>
      </c>
      <c r="X120" s="270" t="s">
        <v>789</v>
      </c>
      <c r="Y120" s="270" t="s">
        <v>789</v>
      </c>
      <c r="Z120" s="270" t="s">
        <v>789</v>
      </c>
      <c r="AA120" s="270" t="s">
        <v>789</v>
      </c>
      <c r="AB120" s="270" t="s">
        <v>789</v>
      </c>
      <c r="AC120" s="270" t="s">
        <v>789</v>
      </c>
      <c r="AD120" s="270" t="s">
        <v>789</v>
      </c>
      <c r="AE120" s="270" t="s">
        <v>789</v>
      </c>
      <c r="AF120" s="270" t="s">
        <v>789</v>
      </c>
      <c r="AG120" s="270" t="s">
        <v>789</v>
      </c>
      <c r="AH120" s="270" t="s">
        <v>789</v>
      </c>
      <c r="AI120" s="270" t="s">
        <v>789</v>
      </c>
      <c r="AJ120" s="270" t="s">
        <v>789</v>
      </c>
      <c r="AK120" s="270" t="s">
        <v>789</v>
      </c>
      <c r="AL120" s="270" t="s">
        <v>789</v>
      </c>
      <c r="AM120" s="270" t="s">
        <v>789</v>
      </c>
      <c r="AN120" s="270" t="s">
        <v>3075</v>
      </c>
      <c r="AO120" s="270" t="s">
        <v>3075</v>
      </c>
      <c r="AP120" s="270" t="s">
        <v>3075</v>
      </c>
      <c r="AQ120" s="270" t="s">
        <v>3075</v>
      </c>
      <c r="AR120" s="270" t="s">
        <v>3075</v>
      </c>
      <c r="AS120" s="270" t="s">
        <v>3075</v>
      </c>
      <c r="AT120" s="270" t="s">
        <v>3075</v>
      </c>
      <c r="AU120" s="270" t="s">
        <v>3075</v>
      </c>
      <c r="AV120" s="270" t="s">
        <v>3075</v>
      </c>
      <c r="AW120" s="277" t="s">
        <v>3075</v>
      </c>
      <c r="AX120" s="270" t="s">
        <v>3075</v>
      </c>
      <c r="AY120" s="270" t="s">
        <v>3075</v>
      </c>
      <c r="AZ120" s="270" t="s">
        <v>3075</v>
      </c>
      <c r="BA120" s="270" t="s">
        <v>3075</v>
      </c>
      <c r="BB120" s="270" t="s">
        <v>3075</v>
      </c>
      <c r="BC120" s="270" t="s">
        <v>3075</v>
      </c>
      <c r="BD120" s="270" t="s">
        <v>521</v>
      </c>
      <c r="BE120" s="270" t="str">
        <f>VLOOKUP(A120,[1]القائمة!A$1:F$4442,6,0)</f>
        <v/>
      </c>
      <c r="BF120">
        <f>VLOOKUP(A120,[1]القائمة!A$1:F$4442,1,0)</f>
        <v>518208</v>
      </c>
      <c r="BG120" t="str">
        <f>VLOOKUP(A120,[1]القائمة!A$1:F$4442,5,0)</f>
        <v>الثالثة</v>
      </c>
      <c r="BH120" s="249"/>
      <c r="BI120" s="249"/>
      <c r="BJ120" s="249"/>
      <c r="BK120" s="249"/>
      <c r="BL120" s="249"/>
      <c r="BM120" s="249"/>
      <c r="BN120" s="249"/>
      <c r="BO120" s="249"/>
      <c r="BP120" s="249" t="s">
        <v>3075</v>
      </c>
      <c r="BQ120" s="249" t="s">
        <v>3075</v>
      </c>
      <c r="BR120" s="249" t="s">
        <v>3075</v>
      </c>
      <c r="BS120" s="249" t="s">
        <v>3075</v>
      </c>
      <c r="BT120" s="249" t="s">
        <v>3075</v>
      </c>
      <c r="BU120" s="249" t="s">
        <v>3075</v>
      </c>
      <c r="BV120" s="248"/>
      <c r="BW120" s="249"/>
      <c r="BX120" s="249"/>
      <c r="BY120" s="249"/>
      <c r="BZ120" s="249"/>
      <c r="CA120" s="242"/>
      <c r="CB120" s="242"/>
      <c r="CC120" s="242"/>
      <c r="CD120" s="242"/>
      <c r="CE120" s="249"/>
    </row>
    <row r="121" spans="1:83" ht="14.4" x14ac:dyDescent="0.3">
      <c r="A121" s="269">
        <v>518210</v>
      </c>
      <c r="B121" s="270" t="s">
        <v>521</v>
      </c>
      <c r="C121" s="270" t="s">
        <v>788</v>
      </c>
      <c r="D121" s="270" t="s">
        <v>788</v>
      </c>
      <c r="E121" s="270" t="s">
        <v>788</v>
      </c>
      <c r="F121" s="270" t="s">
        <v>788</v>
      </c>
      <c r="G121" s="270" t="s">
        <v>788</v>
      </c>
      <c r="H121" s="270" t="s">
        <v>788</v>
      </c>
      <c r="I121" s="270" t="s">
        <v>788</v>
      </c>
      <c r="J121" s="270" t="s">
        <v>788</v>
      </c>
      <c r="K121" s="270" t="s">
        <v>788</v>
      </c>
      <c r="L121" s="270" t="s">
        <v>788</v>
      </c>
      <c r="M121" s="270" t="s">
        <v>788</v>
      </c>
      <c r="N121" s="270" t="s">
        <v>788</v>
      </c>
      <c r="O121" s="270" t="s">
        <v>788</v>
      </c>
      <c r="P121" s="270" t="s">
        <v>788</v>
      </c>
      <c r="Q121" s="270" t="s">
        <v>788</v>
      </c>
      <c r="R121" s="270" t="s">
        <v>788</v>
      </c>
      <c r="S121" s="270" t="s">
        <v>788</v>
      </c>
      <c r="T121" s="270" t="s">
        <v>788</v>
      </c>
      <c r="U121" s="270" t="s">
        <v>788</v>
      </c>
      <c r="V121" s="270" t="s">
        <v>788</v>
      </c>
      <c r="W121" s="270" t="s">
        <v>788</v>
      </c>
      <c r="X121" s="270" t="s">
        <v>788</v>
      </c>
      <c r="Y121" s="270" t="s">
        <v>788</v>
      </c>
      <c r="Z121" s="270" t="s">
        <v>788</v>
      </c>
      <c r="AA121" s="270" t="s">
        <v>788</v>
      </c>
      <c r="AB121" s="270" t="s">
        <v>788</v>
      </c>
      <c r="AC121" s="270" t="s">
        <v>788</v>
      </c>
      <c r="AD121" s="270" t="s">
        <v>788</v>
      </c>
      <c r="AE121" s="270" t="s">
        <v>788</v>
      </c>
      <c r="AF121" s="270" t="s">
        <v>788</v>
      </c>
      <c r="AG121" s="270" t="s">
        <v>788</v>
      </c>
      <c r="AH121" s="270" t="s">
        <v>788</v>
      </c>
      <c r="AI121" s="270" t="s">
        <v>788</v>
      </c>
      <c r="AJ121" s="270" t="s">
        <v>788</v>
      </c>
      <c r="AK121" s="270" t="s">
        <v>788</v>
      </c>
      <c r="AL121" s="270" t="s">
        <v>788</v>
      </c>
      <c r="AM121" s="270" t="s">
        <v>788</v>
      </c>
      <c r="AN121" s="270" t="s">
        <v>3075</v>
      </c>
      <c r="AO121" s="270" t="s">
        <v>3075</v>
      </c>
      <c r="AP121" s="270" t="s">
        <v>3075</v>
      </c>
      <c r="AQ121" s="270" t="s">
        <v>3075</v>
      </c>
      <c r="AR121" s="270" t="s">
        <v>3075</v>
      </c>
      <c r="AS121" s="270" t="s">
        <v>3075</v>
      </c>
      <c r="AT121" s="270" t="s">
        <v>3075</v>
      </c>
      <c r="AU121" s="270" t="s">
        <v>3075</v>
      </c>
      <c r="AV121" s="270" t="s">
        <v>3075</v>
      </c>
      <c r="AW121" s="277" t="s">
        <v>3075</v>
      </c>
      <c r="AX121" s="270" t="s">
        <v>3075</v>
      </c>
      <c r="AY121" s="270" t="s">
        <v>3075</v>
      </c>
      <c r="AZ121" s="270" t="s">
        <v>3075</v>
      </c>
      <c r="BA121" s="270" t="s">
        <v>3075</v>
      </c>
      <c r="BB121" s="270" t="s">
        <v>3075</v>
      </c>
      <c r="BC121" s="270" t="s">
        <v>3075</v>
      </c>
      <c r="BD121" s="270" t="s">
        <v>521</v>
      </c>
      <c r="BE121" s="270" t="str">
        <f>VLOOKUP(A121,[1]القائمة!A$1:F$4442,6,0)</f>
        <v/>
      </c>
      <c r="BF121">
        <f>VLOOKUP(A121,[1]القائمة!A$1:F$4442,1,0)</f>
        <v>518210</v>
      </c>
      <c r="BG121" t="str">
        <f>VLOOKUP(A121,[1]القائمة!A$1:F$4442,5,0)</f>
        <v>الثالثة</v>
      </c>
    </row>
    <row r="122" spans="1:83" ht="14.4" x14ac:dyDescent="0.3">
      <c r="A122" s="269">
        <v>518226</v>
      </c>
      <c r="B122" s="270" t="s">
        <v>521</v>
      </c>
      <c r="C122" s="270" t="s">
        <v>788</v>
      </c>
      <c r="D122" s="270" t="s">
        <v>788</v>
      </c>
      <c r="E122" s="270" t="s">
        <v>788</v>
      </c>
      <c r="F122" s="270" t="s">
        <v>788</v>
      </c>
      <c r="G122" s="270" t="s">
        <v>788</v>
      </c>
      <c r="H122" s="270" t="s">
        <v>788</v>
      </c>
      <c r="I122" s="270" t="s">
        <v>788</v>
      </c>
      <c r="J122" s="270" t="s">
        <v>788</v>
      </c>
      <c r="K122" s="270" t="s">
        <v>788</v>
      </c>
      <c r="L122" s="270" t="s">
        <v>788</v>
      </c>
      <c r="M122" s="270" t="s">
        <v>788</v>
      </c>
      <c r="N122" s="270" t="s">
        <v>788</v>
      </c>
      <c r="O122" s="270" t="s">
        <v>788</v>
      </c>
      <c r="P122" s="270" t="s">
        <v>788</v>
      </c>
      <c r="Q122" s="270" t="s">
        <v>788</v>
      </c>
      <c r="R122" s="270" t="s">
        <v>788</v>
      </c>
      <c r="S122" s="270" t="s">
        <v>788</v>
      </c>
      <c r="T122" s="270" t="s">
        <v>788</v>
      </c>
      <c r="U122" s="270" t="s">
        <v>788</v>
      </c>
      <c r="V122" s="270" t="s">
        <v>788</v>
      </c>
      <c r="W122" s="270" t="s">
        <v>788</v>
      </c>
      <c r="X122" s="270" t="s">
        <v>788</v>
      </c>
      <c r="Y122" s="270" t="s">
        <v>788</v>
      </c>
      <c r="Z122" s="270" t="s">
        <v>788</v>
      </c>
      <c r="AA122" s="270" t="s">
        <v>788</v>
      </c>
      <c r="AB122" s="270" t="s">
        <v>788</v>
      </c>
      <c r="AC122" s="270" t="s">
        <v>788</v>
      </c>
      <c r="AD122" s="270" t="s">
        <v>788</v>
      </c>
      <c r="AE122" s="270" t="s">
        <v>788</v>
      </c>
      <c r="AF122" s="270" t="s">
        <v>788</v>
      </c>
      <c r="AG122" s="270" t="s">
        <v>788</v>
      </c>
      <c r="AH122" s="270" t="s">
        <v>788</v>
      </c>
      <c r="AI122" s="270" t="s">
        <v>788</v>
      </c>
      <c r="AJ122" s="270" t="s">
        <v>788</v>
      </c>
      <c r="AK122" s="270" t="s">
        <v>788</v>
      </c>
      <c r="AL122" s="270" t="s">
        <v>788</v>
      </c>
      <c r="AM122" s="270" t="s">
        <v>788</v>
      </c>
      <c r="AN122" s="270" t="s">
        <v>3075</v>
      </c>
      <c r="AO122" s="270" t="s">
        <v>3075</v>
      </c>
      <c r="AP122" s="270" t="s">
        <v>3075</v>
      </c>
      <c r="AQ122" s="270" t="s">
        <v>3075</v>
      </c>
      <c r="AR122" s="270" t="s">
        <v>3075</v>
      </c>
      <c r="AS122" s="270" t="s">
        <v>3075</v>
      </c>
      <c r="AT122" s="270" t="s">
        <v>3075</v>
      </c>
      <c r="AU122" s="270" t="s">
        <v>3075</v>
      </c>
      <c r="AV122" s="270" t="s">
        <v>3075</v>
      </c>
      <c r="AW122" s="277" t="s">
        <v>3075</v>
      </c>
      <c r="AX122" s="270" t="s">
        <v>3075</v>
      </c>
      <c r="AY122" s="270" t="s">
        <v>3075</v>
      </c>
      <c r="AZ122" s="270" t="s">
        <v>3075</v>
      </c>
      <c r="BA122" s="270" t="s">
        <v>3075</v>
      </c>
      <c r="BB122" s="270" t="s">
        <v>3075</v>
      </c>
      <c r="BC122" s="270" t="s">
        <v>3075</v>
      </c>
      <c r="BD122" s="270" t="s">
        <v>521</v>
      </c>
      <c r="BE122" s="270" t="str">
        <f>VLOOKUP(A122,[1]القائمة!A$1:F$4442,6,0)</f>
        <v/>
      </c>
      <c r="BF122">
        <f>VLOOKUP(A122,[1]القائمة!A$1:F$4442,1,0)</f>
        <v>518226</v>
      </c>
      <c r="BG122" t="str">
        <f>VLOOKUP(A122,[1]القائمة!A$1:F$4442,5,0)</f>
        <v>الثالثة</v>
      </c>
    </row>
    <row r="123" spans="1:83" ht="14.4" x14ac:dyDescent="0.3">
      <c r="A123" s="271">
        <v>518228</v>
      </c>
      <c r="B123" s="272" t="s">
        <v>521</v>
      </c>
      <c r="C123" s="270" t="s">
        <v>789</v>
      </c>
      <c r="D123" s="270" t="s">
        <v>789</v>
      </c>
      <c r="E123" s="270" t="s">
        <v>789</v>
      </c>
      <c r="F123" s="270" t="s">
        <v>789</v>
      </c>
      <c r="G123" s="270" t="s">
        <v>789</v>
      </c>
      <c r="H123" s="270" t="s">
        <v>789</v>
      </c>
      <c r="I123" s="270" t="s">
        <v>789</v>
      </c>
      <c r="J123" s="270" t="s">
        <v>789</v>
      </c>
      <c r="K123" s="270" t="s">
        <v>789</v>
      </c>
      <c r="L123" s="270" t="s">
        <v>789</v>
      </c>
      <c r="M123" s="270" t="s">
        <v>789</v>
      </c>
      <c r="N123" s="270" t="s">
        <v>789</v>
      </c>
      <c r="O123" s="270" t="s">
        <v>789</v>
      </c>
      <c r="P123" s="270" t="s">
        <v>789</v>
      </c>
      <c r="Q123" s="270" t="s">
        <v>789</v>
      </c>
      <c r="R123" s="270" t="s">
        <v>789</v>
      </c>
      <c r="S123" s="270" t="s">
        <v>789</v>
      </c>
      <c r="T123" s="270" t="s">
        <v>789</v>
      </c>
      <c r="U123" s="270" t="s">
        <v>789</v>
      </c>
      <c r="V123" s="270" t="s">
        <v>789</v>
      </c>
      <c r="W123" s="270" t="s">
        <v>789</v>
      </c>
      <c r="X123" s="270" t="s">
        <v>789</v>
      </c>
      <c r="Y123" s="270" t="s">
        <v>789</v>
      </c>
      <c r="Z123" s="270" t="s">
        <v>789</v>
      </c>
      <c r="AA123" s="270" t="s">
        <v>789</v>
      </c>
      <c r="AB123" s="270" t="s">
        <v>789</v>
      </c>
      <c r="AC123" s="270" t="s">
        <v>789</v>
      </c>
      <c r="AD123" s="270" t="s">
        <v>789</v>
      </c>
      <c r="AE123" s="270" t="s">
        <v>789</v>
      </c>
      <c r="AF123" s="270" t="s">
        <v>789</v>
      </c>
      <c r="AG123" s="270" t="s">
        <v>789</v>
      </c>
      <c r="AH123" s="270" t="s">
        <v>789</v>
      </c>
      <c r="AI123" s="270" t="s">
        <v>789</v>
      </c>
      <c r="AJ123" s="270" t="s">
        <v>789</v>
      </c>
      <c r="AK123" s="270" t="s">
        <v>789</v>
      </c>
      <c r="AL123" s="270" t="s">
        <v>789</v>
      </c>
      <c r="AM123" s="270" t="s">
        <v>789</v>
      </c>
      <c r="AN123" s="250"/>
      <c r="AO123" s="250"/>
      <c r="AP123" s="250"/>
      <c r="AQ123" s="250"/>
      <c r="AR123" s="250"/>
      <c r="AS123" s="250"/>
      <c r="AT123" s="250"/>
      <c r="AU123" s="250"/>
      <c r="AV123" s="250"/>
      <c r="AW123" s="276"/>
      <c r="AX123" s="250"/>
      <c r="AY123" s="250"/>
      <c r="AZ123" s="250"/>
      <c r="BA123" s="250"/>
      <c r="BB123" s="250"/>
      <c r="BC123" s="250"/>
      <c r="BD123" s="250"/>
      <c r="BE123" s="270" t="str">
        <f>VLOOKUP(A123,[1]القائمة!A$1:F$4442,6,0)</f>
        <v/>
      </c>
      <c r="BF123">
        <f>VLOOKUP(A123,[1]القائمة!A$1:F$4442,1,0)</f>
        <v>518228</v>
      </c>
      <c r="BG123" t="str">
        <f>VLOOKUP(A123,[1]القائمة!A$1:F$4442,5,0)</f>
        <v>الثالثة</v>
      </c>
      <c r="BH123" s="249"/>
      <c r="BI123" s="249"/>
      <c r="BJ123" s="249"/>
      <c r="BK123" s="249"/>
      <c r="BL123" s="249"/>
      <c r="BM123" s="249"/>
      <c r="BN123" s="249"/>
      <c r="BO123" s="249"/>
      <c r="BP123" s="249" t="s">
        <v>3075</v>
      </c>
      <c r="BQ123" s="249" t="s">
        <v>3075</v>
      </c>
      <c r="BR123" s="249" t="s">
        <v>3075</v>
      </c>
      <c r="BS123" s="249" t="s">
        <v>3075</v>
      </c>
      <c r="BT123" s="249" t="s">
        <v>3075</v>
      </c>
      <c r="BU123" s="249" t="s">
        <v>3075</v>
      </c>
      <c r="BV123" s="248"/>
      <c r="BW123" s="249"/>
      <c r="BX123" s="249"/>
      <c r="BY123" s="249"/>
      <c r="BZ123" s="249"/>
      <c r="CA123" s="242"/>
      <c r="CB123" s="242"/>
      <c r="CC123" s="242"/>
      <c r="CD123" s="242"/>
      <c r="CE123" s="249"/>
    </row>
    <row r="124" spans="1:83" ht="14.4" x14ac:dyDescent="0.3">
      <c r="A124" s="271">
        <v>518232</v>
      </c>
      <c r="B124" s="272" t="s">
        <v>522</v>
      </c>
      <c r="C124" s="250" t="s">
        <v>788</v>
      </c>
      <c r="D124" s="250" t="s">
        <v>788</v>
      </c>
      <c r="E124" s="250" t="s">
        <v>788</v>
      </c>
      <c r="F124" s="250" t="s">
        <v>788</v>
      </c>
      <c r="G124" s="250" t="s">
        <v>788</v>
      </c>
      <c r="H124" s="250" t="s">
        <v>788</v>
      </c>
      <c r="I124" s="250" t="s">
        <v>788</v>
      </c>
      <c r="J124" s="250" t="s">
        <v>788</v>
      </c>
      <c r="K124" s="250" t="s">
        <v>788</v>
      </c>
      <c r="L124" s="250" t="s">
        <v>788</v>
      </c>
      <c r="M124" s="250" t="s">
        <v>788</v>
      </c>
      <c r="N124" s="250" t="s">
        <v>788</v>
      </c>
      <c r="O124" s="250" t="s">
        <v>788</v>
      </c>
      <c r="P124" s="250" t="s">
        <v>788</v>
      </c>
      <c r="Q124" s="250" t="s">
        <v>788</v>
      </c>
      <c r="R124" s="250" t="s">
        <v>788</v>
      </c>
      <c r="S124" s="250" t="s">
        <v>788</v>
      </c>
      <c r="T124" s="250" t="s">
        <v>788</v>
      </c>
      <c r="U124" s="250" t="s">
        <v>788</v>
      </c>
      <c r="V124" s="250" t="s">
        <v>788</v>
      </c>
      <c r="W124" s="250" t="s">
        <v>788</v>
      </c>
      <c r="X124" s="250" t="s">
        <v>788</v>
      </c>
      <c r="Y124" s="250" t="s">
        <v>788</v>
      </c>
      <c r="Z124" s="250" t="s">
        <v>788</v>
      </c>
      <c r="AA124" s="250" t="s">
        <v>788</v>
      </c>
      <c r="AB124" s="250" t="s">
        <v>788</v>
      </c>
      <c r="AC124" s="250" t="s">
        <v>788</v>
      </c>
      <c r="AD124" s="250" t="s">
        <v>788</v>
      </c>
      <c r="AE124" s="250" t="s">
        <v>788</v>
      </c>
      <c r="AF124" s="250" t="s">
        <v>788</v>
      </c>
      <c r="AG124" s="250" t="s">
        <v>788</v>
      </c>
      <c r="AH124" s="250"/>
      <c r="AI124" s="250"/>
      <c r="AJ124" s="250"/>
      <c r="AK124" s="250"/>
      <c r="AL124" s="250"/>
      <c r="AM124" s="250"/>
      <c r="AN124" s="250"/>
      <c r="AO124" s="250"/>
      <c r="AP124" s="250"/>
      <c r="AQ124" s="250"/>
      <c r="AR124" s="250"/>
      <c r="AS124" s="250"/>
      <c r="AT124" s="250"/>
      <c r="AU124" s="250"/>
      <c r="AV124" s="250"/>
      <c r="AW124" s="276"/>
      <c r="AX124" s="250"/>
      <c r="AY124" s="250"/>
      <c r="AZ124" s="250"/>
      <c r="BA124" s="250"/>
      <c r="BB124" s="250"/>
      <c r="BC124" s="250"/>
      <c r="BD124" s="250"/>
      <c r="BE124" s="270" t="str">
        <f>VLOOKUP(A124,[1]القائمة!A$1:F$4442,6,0)</f>
        <v/>
      </c>
      <c r="BF124">
        <f>VLOOKUP(A124,[1]القائمة!A$1:F$4442,1,0)</f>
        <v>518232</v>
      </c>
      <c r="BG124" t="str">
        <f>VLOOKUP(A124,[1]القائمة!A$1:F$4442,5,0)</f>
        <v>الثالثة حديث</v>
      </c>
    </row>
    <row r="125" spans="1:83" ht="43.2" x14ac:dyDescent="0.3">
      <c r="A125" s="269">
        <v>518275</v>
      </c>
      <c r="B125" s="270" t="s">
        <v>521</v>
      </c>
      <c r="C125" s="270" t="s">
        <v>789</v>
      </c>
      <c r="D125" s="270" t="s">
        <v>789</v>
      </c>
      <c r="E125" s="270" t="s">
        <v>789</v>
      </c>
      <c r="F125" s="270" t="s">
        <v>789</v>
      </c>
      <c r="G125" s="270" t="s">
        <v>789</v>
      </c>
      <c r="H125" s="270" t="s">
        <v>789</v>
      </c>
      <c r="I125" s="270" t="s">
        <v>789</v>
      </c>
      <c r="J125" s="270" t="s">
        <v>789</v>
      </c>
      <c r="K125" s="270" t="s">
        <v>789</v>
      </c>
      <c r="L125" s="270" t="s">
        <v>789</v>
      </c>
      <c r="M125" s="270" t="s">
        <v>789</v>
      </c>
      <c r="N125" s="270" t="s">
        <v>789</v>
      </c>
      <c r="O125" s="270" t="s">
        <v>789</v>
      </c>
      <c r="P125" s="270" t="s">
        <v>789</v>
      </c>
      <c r="Q125" s="270" t="s">
        <v>789</v>
      </c>
      <c r="R125" s="270" t="s">
        <v>789</v>
      </c>
      <c r="S125" s="270" t="s">
        <v>789</v>
      </c>
      <c r="T125" s="270" t="s">
        <v>789</v>
      </c>
      <c r="U125" s="270" t="s">
        <v>789</v>
      </c>
      <c r="V125" s="270" t="s">
        <v>789</v>
      </c>
      <c r="W125" s="270" t="s">
        <v>789</v>
      </c>
      <c r="X125" s="270" t="s">
        <v>789</v>
      </c>
      <c r="Y125" s="270" t="s">
        <v>789</v>
      </c>
      <c r="Z125" s="270" t="s">
        <v>789</v>
      </c>
      <c r="AA125" s="270" t="s">
        <v>789</v>
      </c>
      <c r="AB125" s="270" t="s">
        <v>789</v>
      </c>
      <c r="AC125" s="270" t="s">
        <v>789</v>
      </c>
      <c r="AD125" s="270" t="s">
        <v>789</v>
      </c>
      <c r="AE125" s="270" t="s">
        <v>789</v>
      </c>
      <c r="AF125" s="270" t="s">
        <v>789</v>
      </c>
      <c r="AG125" s="270" t="s">
        <v>789</v>
      </c>
      <c r="AH125" s="270" t="s">
        <v>789</v>
      </c>
      <c r="AI125" s="270" t="s">
        <v>789</v>
      </c>
      <c r="AJ125" s="270" t="s">
        <v>789</v>
      </c>
      <c r="AK125" s="270" t="s">
        <v>789</v>
      </c>
      <c r="AL125" s="270" t="s">
        <v>789</v>
      </c>
      <c r="AM125" s="270" t="s">
        <v>789</v>
      </c>
      <c r="AN125" s="270" t="s">
        <v>3075</v>
      </c>
      <c r="AO125" s="270" t="s">
        <v>3075</v>
      </c>
      <c r="AP125" s="270" t="s">
        <v>3075</v>
      </c>
      <c r="AQ125" s="270" t="s">
        <v>3075</v>
      </c>
      <c r="AR125" s="270" t="s">
        <v>3075</v>
      </c>
      <c r="AS125" s="270" t="s">
        <v>3075</v>
      </c>
      <c r="AT125" s="270" t="s">
        <v>3075</v>
      </c>
      <c r="AU125" s="270" t="s">
        <v>3075</v>
      </c>
      <c r="AV125" s="270" t="s">
        <v>3075</v>
      </c>
      <c r="AW125" s="277" t="s">
        <v>3075</v>
      </c>
      <c r="AX125" s="270" t="s">
        <v>3075</v>
      </c>
      <c r="AY125" s="270" t="s">
        <v>3075</v>
      </c>
      <c r="AZ125" s="270" t="s">
        <v>3075</v>
      </c>
      <c r="BA125" s="270" t="s">
        <v>3075</v>
      </c>
      <c r="BB125" s="270" t="s">
        <v>3075</v>
      </c>
      <c r="BC125" s="270" t="s">
        <v>3075</v>
      </c>
      <c r="BD125" s="270" t="s">
        <v>521</v>
      </c>
      <c r="BE125" s="270" t="str">
        <f>VLOOKUP(A125,[1]القائمة!A$1:F$4442,6,0)</f>
        <v>مستنفذ فصل اول 2023-2024</v>
      </c>
      <c r="BF125">
        <f>VLOOKUP(A125,[1]القائمة!A$1:F$4442,1,0)</f>
        <v>518275</v>
      </c>
      <c r="BG125" t="str">
        <f>VLOOKUP(A125,[1]القائمة!A$1:F$4442,5,0)</f>
        <v>الثالثة</v>
      </c>
    </row>
    <row r="126" spans="1:83" ht="14.4" x14ac:dyDescent="0.3">
      <c r="A126" s="269">
        <v>518295</v>
      </c>
      <c r="B126" s="270" t="s">
        <v>521</v>
      </c>
      <c r="C126" s="270" t="s">
        <v>788</v>
      </c>
      <c r="D126" s="270" t="s">
        <v>788</v>
      </c>
      <c r="E126" s="270" t="s">
        <v>788</v>
      </c>
      <c r="F126" s="270" t="s">
        <v>788</v>
      </c>
      <c r="G126" s="270" t="s">
        <v>788</v>
      </c>
      <c r="H126" s="270" t="s">
        <v>788</v>
      </c>
      <c r="I126" s="270" t="s">
        <v>788</v>
      </c>
      <c r="J126" s="270" t="s">
        <v>788</v>
      </c>
      <c r="K126" s="270" t="s">
        <v>788</v>
      </c>
      <c r="L126" s="270" t="s">
        <v>788</v>
      </c>
      <c r="M126" s="270" t="s">
        <v>788</v>
      </c>
      <c r="N126" s="270" t="s">
        <v>788</v>
      </c>
      <c r="O126" s="270" t="s">
        <v>788</v>
      </c>
      <c r="P126" s="270" t="s">
        <v>788</v>
      </c>
      <c r="Q126" s="270" t="s">
        <v>788</v>
      </c>
      <c r="R126" s="270" t="s">
        <v>788</v>
      </c>
      <c r="S126" s="270" t="s">
        <v>788</v>
      </c>
      <c r="T126" s="270" t="s">
        <v>788</v>
      </c>
      <c r="U126" s="270" t="s">
        <v>788</v>
      </c>
      <c r="V126" s="270" t="s">
        <v>788</v>
      </c>
      <c r="W126" s="270" t="s">
        <v>788</v>
      </c>
      <c r="X126" s="270" t="s">
        <v>788</v>
      </c>
      <c r="Y126" s="270" t="s">
        <v>788</v>
      </c>
      <c r="Z126" s="270" t="s">
        <v>788</v>
      </c>
      <c r="AA126" s="270" t="s">
        <v>788</v>
      </c>
      <c r="AB126" s="270" t="s">
        <v>788</v>
      </c>
      <c r="AC126" s="270" t="s">
        <v>788</v>
      </c>
      <c r="AD126" s="270" t="s">
        <v>788</v>
      </c>
      <c r="AE126" s="270" t="s">
        <v>788</v>
      </c>
      <c r="AF126" s="270" t="s">
        <v>788</v>
      </c>
      <c r="AG126" s="270" t="s">
        <v>788</v>
      </c>
      <c r="AH126" s="270" t="s">
        <v>788</v>
      </c>
      <c r="AI126" s="270" t="s">
        <v>788</v>
      </c>
      <c r="AJ126" s="270" t="s">
        <v>788</v>
      </c>
      <c r="AK126" s="270" t="s">
        <v>788</v>
      </c>
      <c r="AL126" s="270" t="s">
        <v>788</v>
      </c>
      <c r="AM126" s="270" t="s">
        <v>788</v>
      </c>
      <c r="AN126" s="270" t="s">
        <v>3075</v>
      </c>
      <c r="AO126" s="270" t="s">
        <v>3075</v>
      </c>
      <c r="AP126" s="270" t="s">
        <v>3075</v>
      </c>
      <c r="AQ126" s="270" t="s">
        <v>3075</v>
      </c>
      <c r="AR126" s="270" t="s">
        <v>3075</v>
      </c>
      <c r="AS126" s="270" t="s">
        <v>3075</v>
      </c>
      <c r="AT126" s="270" t="s">
        <v>3075</v>
      </c>
      <c r="AU126" s="270" t="s">
        <v>3075</v>
      </c>
      <c r="AV126" s="270" t="s">
        <v>3075</v>
      </c>
      <c r="AW126" s="277" t="s">
        <v>3075</v>
      </c>
      <c r="AX126" s="270" t="s">
        <v>3075</v>
      </c>
      <c r="AY126" s="270" t="s">
        <v>3075</v>
      </c>
      <c r="AZ126" s="270" t="s">
        <v>3075</v>
      </c>
      <c r="BA126" s="270" t="s">
        <v>3075</v>
      </c>
      <c r="BB126" s="270" t="s">
        <v>3075</v>
      </c>
      <c r="BC126" s="270" t="s">
        <v>3075</v>
      </c>
      <c r="BD126" s="270" t="s">
        <v>521</v>
      </c>
      <c r="BE126" s="270" t="str">
        <f>VLOOKUP(A126,[1]القائمة!A$1:F$4442,6,0)</f>
        <v/>
      </c>
      <c r="BF126">
        <f>VLOOKUP(A126,[1]القائمة!A$1:F$4442,1,0)</f>
        <v>518295</v>
      </c>
      <c r="BG126" t="str">
        <f>VLOOKUP(A126,[1]القائمة!A$1:F$4442,5,0)</f>
        <v>الثالثة</v>
      </c>
    </row>
    <row r="127" spans="1:83" ht="14.4" x14ac:dyDescent="0.3">
      <c r="A127" s="269">
        <v>518314</v>
      </c>
      <c r="B127" s="270" t="s">
        <v>521</v>
      </c>
      <c r="C127" s="270" t="s">
        <v>789</v>
      </c>
      <c r="D127" s="270" t="s">
        <v>789</v>
      </c>
      <c r="E127" s="270" t="s">
        <v>789</v>
      </c>
      <c r="F127" s="270" t="s">
        <v>789</v>
      </c>
      <c r="G127" s="270" t="s">
        <v>789</v>
      </c>
      <c r="H127" s="270" t="s">
        <v>789</v>
      </c>
      <c r="I127" s="270" t="s">
        <v>789</v>
      </c>
      <c r="J127" s="270" t="s">
        <v>789</v>
      </c>
      <c r="K127" s="270" t="s">
        <v>789</v>
      </c>
      <c r="L127" s="270" t="s">
        <v>789</v>
      </c>
      <c r="M127" s="270" t="s">
        <v>789</v>
      </c>
      <c r="N127" s="270" t="s">
        <v>789</v>
      </c>
      <c r="O127" s="270" t="s">
        <v>789</v>
      </c>
      <c r="P127" s="270" t="s">
        <v>789</v>
      </c>
      <c r="Q127" s="270" t="s">
        <v>789</v>
      </c>
      <c r="R127" s="270" t="s">
        <v>789</v>
      </c>
      <c r="S127" s="270" t="s">
        <v>789</v>
      </c>
      <c r="T127" s="270" t="s">
        <v>789</v>
      </c>
      <c r="U127" s="270" t="s">
        <v>789</v>
      </c>
      <c r="V127" s="270" t="s">
        <v>789</v>
      </c>
      <c r="W127" s="270" t="s">
        <v>789</v>
      </c>
      <c r="X127" s="270" t="s">
        <v>789</v>
      </c>
      <c r="Y127" s="270" t="s">
        <v>789</v>
      </c>
      <c r="Z127" s="270" t="s">
        <v>789</v>
      </c>
      <c r="AA127" s="270" t="s">
        <v>789</v>
      </c>
      <c r="AB127" s="270" t="s">
        <v>789</v>
      </c>
      <c r="AC127" s="270" t="s">
        <v>789</v>
      </c>
      <c r="AD127" s="270" t="s">
        <v>789</v>
      </c>
      <c r="AE127" s="270" t="s">
        <v>789</v>
      </c>
      <c r="AF127" s="270" t="s">
        <v>789</v>
      </c>
      <c r="AG127" s="270" t="s">
        <v>789</v>
      </c>
      <c r="AH127" s="270" t="s">
        <v>789</v>
      </c>
      <c r="AI127" s="270" t="s">
        <v>789</v>
      </c>
      <c r="AJ127" s="270" t="s">
        <v>789</v>
      </c>
      <c r="AK127" s="270" t="s">
        <v>789</v>
      </c>
      <c r="AL127" s="270" t="s">
        <v>789</v>
      </c>
      <c r="AM127" s="270" t="s">
        <v>789</v>
      </c>
      <c r="AN127" s="270" t="s">
        <v>3075</v>
      </c>
      <c r="AO127" s="270" t="s">
        <v>3075</v>
      </c>
      <c r="AP127" s="270" t="s">
        <v>3075</v>
      </c>
      <c r="AQ127" s="270" t="s">
        <v>3075</v>
      </c>
      <c r="AR127" s="270" t="s">
        <v>3075</v>
      </c>
      <c r="AS127" s="270" t="s">
        <v>3075</v>
      </c>
      <c r="AT127" s="270" t="s">
        <v>3075</v>
      </c>
      <c r="AU127" s="270" t="s">
        <v>3075</v>
      </c>
      <c r="AV127" s="270" t="s">
        <v>3075</v>
      </c>
      <c r="AW127" s="277" t="s">
        <v>3075</v>
      </c>
      <c r="AX127" s="270" t="s">
        <v>3075</v>
      </c>
      <c r="AY127" s="270" t="s">
        <v>3075</v>
      </c>
      <c r="AZ127" s="270" t="s">
        <v>3075</v>
      </c>
      <c r="BA127" s="270" t="s">
        <v>3075</v>
      </c>
      <c r="BB127" s="270" t="s">
        <v>3075</v>
      </c>
      <c r="BC127" s="270" t="s">
        <v>3075</v>
      </c>
      <c r="BD127" s="270" t="s">
        <v>521</v>
      </c>
      <c r="BE127" s="270" t="str">
        <f>VLOOKUP(A127,[1]القائمة!A$1:F$4442,6,0)</f>
        <v/>
      </c>
      <c r="BF127">
        <f>VLOOKUP(A127,[1]القائمة!A$1:F$4442,1,0)</f>
        <v>518314</v>
      </c>
      <c r="BG127" t="str">
        <f>VLOOKUP(A127,[1]القائمة!A$1:F$4442,5,0)</f>
        <v>الثالثة</v>
      </c>
    </row>
    <row r="128" spans="1:83" ht="14.4" x14ac:dyDescent="0.3">
      <c r="A128" s="269">
        <v>518346</v>
      </c>
      <c r="B128" s="270" t="s">
        <v>521</v>
      </c>
      <c r="C128" s="270" t="s">
        <v>789</v>
      </c>
      <c r="D128" s="270" t="s">
        <v>789</v>
      </c>
      <c r="E128" s="270" t="s">
        <v>789</v>
      </c>
      <c r="F128" s="270" t="s">
        <v>789</v>
      </c>
      <c r="G128" s="270" t="s">
        <v>789</v>
      </c>
      <c r="H128" s="270" t="s">
        <v>789</v>
      </c>
      <c r="I128" s="270" t="s">
        <v>789</v>
      </c>
      <c r="J128" s="270" t="s">
        <v>789</v>
      </c>
      <c r="K128" s="270" t="s">
        <v>789</v>
      </c>
      <c r="L128" s="270" t="s">
        <v>789</v>
      </c>
      <c r="M128" s="270" t="s">
        <v>789</v>
      </c>
      <c r="N128" s="270" t="s">
        <v>789</v>
      </c>
      <c r="O128" s="270" t="s">
        <v>789</v>
      </c>
      <c r="P128" s="270" t="s">
        <v>789</v>
      </c>
      <c r="Q128" s="270" t="s">
        <v>789</v>
      </c>
      <c r="R128" s="270" t="s">
        <v>789</v>
      </c>
      <c r="S128" s="270" t="s">
        <v>789</v>
      </c>
      <c r="T128" s="270" t="s">
        <v>789</v>
      </c>
      <c r="U128" s="270" t="s">
        <v>789</v>
      </c>
      <c r="V128" s="270" t="s">
        <v>789</v>
      </c>
      <c r="W128" s="270" t="s">
        <v>789</v>
      </c>
      <c r="X128" s="270" t="s">
        <v>789</v>
      </c>
      <c r="Y128" s="270" t="s">
        <v>789</v>
      </c>
      <c r="Z128" s="270" t="s">
        <v>789</v>
      </c>
      <c r="AA128" s="270" t="s">
        <v>789</v>
      </c>
      <c r="AB128" s="270" t="s">
        <v>789</v>
      </c>
      <c r="AC128" s="270" t="s">
        <v>789</v>
      </c>
      <c r="AD128" s="270" t="s">
        <v>789</v>
      </c>
      <c r="AE128" s="270" t="s">
        <v>789</v>
      </c>
      <c r="AF128" s="270" t="s">
        <v>789</v>
      </c>
      <c r="AG128" s="270" t="s">
        <v>789</v>
      </c>
      <c r="AH128" s="270" t="s">
        <v>789</v>
      </c>
      <c r="AI128" s="270" t="s">
        <v>789</v>
      </c>
      <c r="AJ128" s="270" t="s">
        <v>789</v>
      </c>
      <c r="AK128" s="270" t="s">
        <v>789</v>
      </c>
      <c r="AL128" s="270" t="s">
        <v>789</v>
      </c>
      <c r="AM128" s="270" t="s">
        <v>789</v>
      </c>
      <c r="AN128" s="270" t="s">
        <v>3075</v>
      </c>
      <c r="AO128" s="270" t="s">
        <v>3075</v>
      </c>
      <c r="AP128" s="270" t="s">
        <v>3075</v>
      </c>
      <c r="AQ128" s="270" t="s">
        <v>3075</v>
      </c>
      <c r="AR128" s="270" t="s">
        <v>3075</v>
      </c>
      <c r="AS128" s="270" t="s">
        <v>3075</v>
      </c>
      <c r="AT128" s="270" t="s">
        <v>3075</v>
      </c>
      <c r="AU128" s="270" t="s">
        <v>3075</v>
      </c>
      <c r="AV128" s="270" t="s">
        <v>3075</v>
      </c>
      <c r="AW128" s="277" t="s">
        <v>3075</v>
      </c>
      <c r="AX128" s="270" t="s">
        <v>3075</v>
      </c>
      <c r="AY128" s="270" t="s">
        <v>3075</v>
      </c>
      <c r="AZ128" s="270" t="s">
        <v>3075</v>
      </c>
      <c r="BA128" s="270" t="s">
        <v>3075</v>
      </c>
      <c r="BB128" s="270" t="s">
        <v>3075</v>
      </c>
      <c r="BC128" s="270" t="s">
        <v>3075</v>
      </c>
      <c r="BD128" s="270" t="s">
        <v>521</v>
      </c>
      <c r="BE128" s="270" t="str">
        <f>VLOOKUP(A128,[1]القائمة!A$1:F$4442,6,0)</f>
        <v/>
      </c>
      <c r="BF128">
        <f>VLOOKUP(A128,[1]القائمة!A$1:F$4442,1,0)</f>
        <v>518346</v>
      </c>
      <c r="BG128" t="str">
        <f>VLOOKUP(A128,[1]القائمة!A$1:F$4442,5,0)</f>
        <v>الثالثة</v>
      </c>
      <c r="BH128" s="249"/>
      <c r="BI128" s="249"/>
      <c r="BJ128" s="249"/>
      <c r="BK128" s="249"/>
      <c r="BL128" s="249"/>
      <c r="BM128" s="249"/>
      <c r="BN128" s="249"/>
      <c r="BO128" s="249"/>
      <c r="BP128" s="249" t="s">
        <v>3075</v>
      </c>
      <c r="BQ128" s="249" t="s">
        <v>3075</v>
      </c>
      <c r="BR128" s="249" t="s">
        <v>3075</v>
      </c>
      <c r="BS128" s="249" t="s">
        <v>3075</v>
      </c>
      <c r="BT128" s="249" t="s">
        <v>3075</v>
      </c>
      <c r="BU128" s="249" t="s">
        <v>3075</v>
      </c>
      <c r="BV128" s="248"/>
      <c r="BW128" s="249"/>
      <c r="BX128" s="249"/>
      <c r="BY128" s="249"/>
      <c r="BZ128" s="249"/>
      <c r="CA128" s="242"/>
      <c r="CB128" s="242"/>
      <c r="CC128" s="242"/>
      <c r="CD128" s="242"/>
      <c r="CE128" s="249"/>
    </row>
    <row r="129" spans="1:83" ht="43.2" x14ac:dyDescent="0.3">
      <c r="A129" s="269">
        <v>518359</v>
      </c>
      <c r="B129" s="270" t="s">
        <v>521</v>
      </c>
      <c r="C129" s="270" t="s">
        <v>789</v>
      </c>
      <c r="D129" s="270" t="s">
        <v>789</v>
      </c>
      <c r="E129" s="270" t="s">
        <v>789</v>
      </c>
      <c r="F129" s="270" t="s">
        <v>789</v>
      </c>
      <c r="G129" s="270" t="s">
        <v>789</v>
      </c>
      <c r="H129" s="270" t="s">
        <v>789</v>
      </c>
      <c r="I129" s="270" t="s">
        <v>789</v>
      </c>
      <c r="J129" s="270" t="s">
        <v>789</v>
      </c>
      <c r="K129" s="270" t="s">
        <v>789</v>
      </c>
      <c r="L129" s="270" t="s">
        <v>789</v>
      </c>
      <c r="M129" s="270" t="s">
        <v>789</v>
      </c>
      <c r="N129" s="270" t="s">
        <v>789</v>
      </c>
      <c r="O129" s="270" t="s">
        <v>789</v>
      </c>
      <c r="P129" s="270" t="s">
        <v>789</v>
      </c>
      <c r="Q129" s="270" t="s">
        <v>789</v>
      </c>
      <c r="R129" s="270" t="s">
        <v>789</v>
      </c>
      <c r="S129" s="270" t="s">
        <v>789</v>
      </c>
      <c r="T129" s="270" t="s">
        <v>789</v>
      </c>
      <c r="U129" s="270" t="s">
        <v>789</v>
      </c>
      <c r="V129" s="270" t="s">
        <v>789</v>
      </c>
      <c r="W129" s="270" t="s">
        <v>789</v>
      </c>
      <c r="X129" s="270" t="s">
        <v>789</v>
      </c>
      <c r="Y129" s="270" t="s">
        <v>789</v>
      </c>
      <c r="Z129" s="270" t="s">
        <v>789</v>
      </c>
      <c r="AA129" s="270" t="s">
        <v>789</v>
      </c>
      <c r="AB129" s="270" t="s">
        <v>789</v>
      </c>
      <c r="AC129" s="270" t="s">
        <v>789</v>
      </c>
      <c r="AD129" s="270" t="s">
        <v>789</v>
      </c>
      <c r="AE129" s="270" t="s">
        <v>789</v>
      </c>
      <c r="AF129" s="270" t="s">
        <v>789</v>
      </c>
      <c r="AG129" s="270" t="s">
        <v>789</v>
      </c>
      <c r="AH129" s="270" t="s">
        <v>789</v>
      </c>
      <c r="AI129" s="270" t="s">
        <v>789</v>
      </c>
      <c r="AJ129" s="270" t="s">
        <v>789</v>
      </c>
      <c r="AK129" s="270" t="s">
        <v>789</v>
      </c>
      <c r="AL129" s="270" t="s">
        <v>789</v>
      </c>
      <c r="AM129" s="270" t="s">
        <v>789</v>
      </c>
      <c r="AN129" s="270" t="s">
        <v>3075</v>
      </c>
      <c r="AO129" s="270" t="s">
        <v>3075</v>
      </c>
      <c r="AP129" s="270" t="s">
        <v>3075</v>
      </c>
      <c r="AQ129" s="270" t="s">
        <v>3075</v>
      </c>
      <c r="AR129" s="270" t="s">
        <v>3075</v>
      </c>
      <c r="AS129" s="270" t="s">
        <v>3075</v>
      </c>
      <c r="AT129" s="270" t="s">
        <v>3075</v>
      </c>
      <c r="AU129" s="270" t="s">
        <v>3075</v>
      </c>
      <c r="AV129" s="270" t="s">
        <v>3075</v>
      </c>
      <c r="AW129" s="277" t="s">
        <v>3075</v>
      </c>
      <c r="AX129" s="270" t="s">
        <v>3075</v>
      </c>
      <c r="AY129" s="270" t="s">
        <v>3075</v>
      </c>
      <c r="AZ129" s="270" t="s">
        <v>3075</v>
      </c>
      <c r="BA129" s="270" t="s">
        <v>3075</v>
      </c>
      <c r="BB129" s="270" t="s">
        <v>3075</v>
      </c>
      <c r="BC129" s="270" t="s">
        <v>3075</v>
      </c>
      <c r="BD129" s="270" t="s">
        <v>521</v>
      </c>
      <c r="BE129" s="270" t="str">
        <f>VLOOKUP(A129,[1]القائمة!A$1:F$4442,6,0)</f>
        <v>مستنفذ فصل اول 2023-2024</v>
      </c>
      <c r="BF129">
        <f>VLOOKUP(A129,[1]القائمة!A$1:F$4442,1,0)</f>
        <v>518359</v>
      </c>
      <c r="BG129" t="str">
        <f>VLOOKUP(A129,[1]القائمة!A$1:F$4442,5,0)</f>
        <v>الثالثة</v>
      </c>
    </row>
    <row r="130" spans="1:83" ht="14.4" x14ac:dyDescent="0.3">
      <c r="A130" s="269">
        <v>518415</v>
      </c>
      <c r="B130" s="270" t="s">
        <v>521</v>
      </c>
      <c r="C130" s="270" t="s">
        <v>788</v>
      </c>
      <c r="D130" s="270" t="s">
        <v>788</v>
      </c>
      <c r="E130" s="270" t="s">
        <v>788</v>
      </c>
      <c r="F130" s="270" t="s">
        <v>788</v>
      </c>
      <c r="G130" s="270" t="s">
        <v>788</v>
      </c>
      <c r="H130" s="270" t="s">
        <v>788</v>
      </c>
      <c r="I130" s="270" t="s">
        <v>788</v>
      </c>
      <c r="J130" s="270" t="s">
        <v>788</v>
      </c>
      <c r="K130" s="270" t="s">
        <v>788</v>
      </c>
      <c r="L130" s="270" t="s">
        <v>788</v>
      </c>
      <c r="M130" s="270" t="s">
        <v>788</v>
      </c>
      <c r="N130" s="270" t="s">
        <v>788</v>
      </c>
      <c r="O130" s="270" t="s">
        <v>788</v>
      </c>
      <c r="P130" s="270" t="s">
        <v>788</v>
      </c>
      <c r="Q130" s="270" t="s">
        <v>788</v>
      </c>
      <c r="R130" s="270" t="s">
        <v>788</v>
      </c>
      <c r="S130" s="270" t="s">
        <v>788</v>
      </c>
      <c r="T130" s="270" t="s">
        <v>788</v>
      </c>
      <c r="U130" s="270" t="s">
        <v>788</v>
      </c>
      <c r="V130" s="270" t="s">
        <v>788</v>
      </c>
      <c r="W130" s="270" t="s">
        <v>788</v>
      </c>
      <c r="X130" s="270" t="s">
        <v>788</v>
      </c>
      <c r="Y130" s="270" t="s">
        <v>788</v>
      </c>
      <c r="Z130" s="270" t="s">
        <v>788</v>
      </c>
      <c r="AA130" s="270" t="s">
        <v>788</v>
      </c>
      <c r="AB130" s="270" t="s">
        <v>788</v>
      </c>
      <c r="AC130" s="270" t="s">
        <v>788</v>
      </c>
      <c r="AD130" s="270" t="s">
        <v>788</v>
      </c>
      <c r="AE130" s="270" t="s">
        <v>788</v>
      </c>
      <c r="AF130" s="270" t="s">
        <v>788</v>
      </c>
      <c r="AG130" s="270" t="s">
        <v>788</v>
      </c>
      <c r="AH130" s="270" t="s">
        <v>788</v>
      </c>
      <c r="AI130" s="270" t="s">
        <v>788</v>
      </c>
      <c r="AJ130" s="270" t="s">
        <v>788</v>
      </c>
      <c r="AK130" s="270" t="s">
        <v>788</v>
      </c>
      <c r="AL130" s="270" t="s">
        <v>788</v>
      </c>
      <c r="AM130" s="270" t="s">
        <v>788</v>
      </c>
      <c r="AN130" s="270" t="s">
        <v>4206</v>
      </c>
      <c r="AO130" s="270" t="s">
        <v>4206</v>
      </c>
      <c r="AP130" s="270" t="s">
        <v>4206</v>
      </c>
      <c r="AQ130" s="270" t="s">
        <v>4206</v>
      </c>
      <c r="AR130" s="270" t="s">
        <v>4206</v>
      </c>
      <c r="AS130" s="270" t="s">
        <v>4206</v>
      </c>
      <c r="AT130" s="270" t="s">
        <v>4206</v>
      </c>
      <c r="AU130" s="270" t="s">
        <v>4206</v>
      </c>
      <c r="AV130" s="270" t="s">
        <v>4206</v>
      </c>
      <c r="AW130" s="277" t="s">
        <v>4206</v>
      </c>
      <c r="AX130" s="270" t="s">
        <v>3075</v>
      </c>
      <c r="AY130" s="270" t="s">
        <v>3075</v>
      </c>
      <c r="AZ130" s="270" t="s">
        <v>3075</v>
      </c>
      <c r="BA130" s="270" t="s">
        <v>3075</v>
      </c>
      <c r="BB130" s="270" t="s">
        <v>3075</v>
      </c>
      <c r="BC130" s="270" t="s">
        <v>3075</v>
      </c>
      <c r="BD130" s="270" t="s">
        <v>521</v>
      </c>
      <c r="BE130" s="270" t="str">
        <f>VLOOKUP(A130,[1]القائمة!A$1:F$4442,6,0)</f>
        <v/>
      </c>
      <c r="BF130">
        <f>VLOOKUP(A130,[1]القائمة!A$1:F$4442,1,0)</f>
        <v>518415</v>
      </c>
      <c r="BG130" t="str">
        <f>VLOOKUP(A130,[1]القائمة!A$1:F$4442,5,0)</f>
        <v>الثالثة</v>
      </c>
    </row>
    <row r="131" spans="1:83" ht="43.2" x14ac:dyDescent="0.3">
      <c r="A131" s="269">
        <v>518441</v>
      </c>
      <c r="B131" s="270" t="s">
        <v>521</v>
      </c>
      <c r="C131" s="270" t="s">
        <v>789</v>
      </c>
      <c r="D131" s="270" t="s">
        <v>789</v>
      </c>
      <c r="E131" s="270" t="s">
        <v>789</v>
      </c>
      <c r="F131" s="270" t="s">
        <v>789</v>
      </c>
      <c r="G131" s="270" t="s">
        <v>789</v>
      </c>
      <c r="H131" s="270" t="s">
        <v>789</v>
      </c>
      <c r="I131" s="270" t="s">
        <v>789</v>
      </c>
      <c r="J131" s="270" t="s">
        <v>789</v>
      </c>
      <c r="K131" s="270" t="s">
        <v>789</v>
      </c>
      <c r="L131" s="270" t="s">
        <v>789</v>
      </c>
      <c r="M131" s="270" t="s">
        <v>789</v>
      </c>
      <c r="N131" s="270" t="s">
        <v>789</v>
      </c>
      <c r="O131" s="270" t="s">
        <v>789</v>
      </c>
      <c r="P131" s="270" t="s">
        <v>789</v>
      </c>
      <c r="Q131" s="270" t="s">
        <v>789</v>
      </c>
      <c r="R131" s="270" t="s">
        <v>789</v>
      </c>
      <c r="S131" s="270" t="s">
        <v>789</v>
      </c>
      <c r="T131" s="270" t="s">
        <v>789</v>
      </c>
      <c r="U131" s="270" t="s">
        <v>789</v>
      </c>
      <c r="V131" s="270" t="s">
        <v>789</v>
      </c>
      <c r="W131" s="270" t="s">
        <v>789</v>
      </c>
      <c r="X131" s="270" t="s">
        <v>789</v>
      </c>
      <c r="Y131" s="270" t="s">
        <v>789</v>
      </c>
      <c r="Z131" s="270" t="s">
        <v>789</v>
      </c>
      <c r="AA131" s="270" t="s">
        <v>789</v>
      </c>
      <c r="AB131" s="270" t="s">
        <v>789</v>
      </c>
      <c r="AC131" s="270" t="s">
        <v>789</v>
      </c>
      <c r="AD131" s="270" t="s">
        <v>789</v>
      </c>
      <c r="AE131" s="270" t="s">
        <v>789</v>
      </c>
      <c r="AF131" s="270" t="s">
        <v>789</v>
      </c>
      <c r="AG131" s="270" t="s">
        <v>789</v>
      </c>
      <c r="AH131" s="270" t="s">
        <v>789</v>
      </c>
      <c r="AI131" s="270" t="s">
        <v>789</v>
      </c>
      <c r="AJ131" s="270" t="s">
        <v>789</v>
      </c>
      <c r="AK131" s="270" t="s">
        <v>789</v>
      </c>
      <c r="AL131" s="270" t="s">
        <v>789</v>
      </c>
      <c r="AM131" s="270" t="s">
        <v>789</v>
      </c>
      <c r="AN131" s="270" t="s">
        <v>3075</v>
      </c>
      <c r="AO131" s="270" t="s">
        <v>3075</v>
      </c>
      <c r="AP131" s="270" t="s">
        <v>3075</v>
      </c>
      <c r="AQ131" s="270" t="s">
        <v>3075</v>
      </c>
      <c r="AR131" s="270" t="s">
        <v>3075</v>
      </c>
      <c r="AS131" s="270" t="s">
        <v>3075</v>
      </c>
      <c r="AT131" s="270" t="s">
        <v>3075</v>
      </c>
      <c r="AU131" s="270" t="s">
        <v>3075</v>
      </c>
      <c r="AV131" s="270" t="s">
        <v>3075</v>
      </c>
      <c r="AW131" s="277" t="s">
        <v>3075</v>
      </c>
      <c r="AX131" s="270" t="s">
        <v>3075</v>
      </c>
      <c r="AY131" s="270" t="s">
        <v>3075</v>
      </c>
      <c r="AZ131" s="270" t="s">
        <v>3075</v>
      </c>
      <c r="BA131" s="270" t="s">
        <v>3075</v>
      </c>
      <c r="BB131" s="270" t="s">
        <v>3075</v>
      </c>
      <c r="BC131" s="270" t="s">
        <v>3075</v>
      </c>
      <c r="BD131" s="270" t="s">
        <v>521</v>
      </c>
      <c r="BE131" s="270" t="str">
        <f>VLOOKUP(A131,[1]القائمة!A$1:F$4442,6,0)</f>
        <v>مستنفذ فصل اول 2023-2024</v>
      </c>
      <c r="BF131">
        <f>VLOOKUP(A131,[1]القائمة!A$1:F$4442,1,0)</f>
        <v>518441</v>
      </c>
      <c r="BG131" t="str">
        <f>VLOOKUP(A131,[1]القائمة!A$1:F$4442,5,0)</f>
        <v>الثالثة</v>
      </c>
    </row>
    <row r="132" spans="1:83" ht="43.2" x14ac:dyDescent="0.3">
      <c r="A132" s="269">
        <v>518452</v>
      </c>
      <c r="B132" s="270" t="s">
        <v>521</v>
      </c>
      <c r="C132" s="270" t="s">
        <v>789</v>
      </c>
      <c r="D132" s="270" t="s">
        <v>789</v>
      </c>
      <c r="E132" s="270" t="s">
        <v>789</v>
      </c>
      <c r="F132" s="270" t="s">
        <v>789</v>
      </c>
      <c r="G132" s="270" t="s">
        <v>789</v>
      </c>
      <c r="H132" s="270" t="s">
        <v>789</v>
      </c>
      <c r="I132" s="270" t="s">
        <v>789</v>
      </c>
      <c r="J132" s="270" t="s">
        <v>789</v>
      </c>
      <c r="K132" s="270" t="s">
        <v>789</v>
      </c>
      <c r="L132" s="270" t="s">
        <v>789</v>
      </c>
      <c r="M132" s="270" t="s">
        <v>789</v>
      </c>
      <c r="N132" s="270" t="s">
        <v>789</v>
      </c>
      <c r="O132" s="270" t="s">
        <v>789</v>
      </c>
      <c r="P132" s="270" t="s">
        <v>789</v>
      </c>
      <c r="Q132" s="270" t="s">
        <v>789</v>
      </c>
      <c r="R132" s="270" t="s">
        <v>789</v>
      </c>
      <c r="S132" s="270" t="s">
        <v>789</v>
      </c>
      <c r="T132" s="270" t="s">
        <v>789</v>
      </c>
      <c r="U132" s="270" t="s">
        <v>789</v>
      </c>
      <c r="V132" s="270" t="s">
        <v>789</v>
      </c>
      <c r="W132" s="270" t="s">
        <v>789</v>
      </c>
      <c r="X132" s="270" t="s">
        <v>789</v>
      </c>
      <c r="Y132" s="270" t="s">
        <v>789</v>
      </c>
      <c r="Z132" s="270" t="s">
        <v>789</v>
      </c>
      <c r="AA132" s="270" t="s">
        <v>789</v>
      </c>
      <c r="AB132" s="270" t="s">
        <v>789</v>
      </c>
      <c r="AC132" s="270" t="s">
        <v>789</v>
      </c>
      <c r="AD132" s="270" t="s">
        <v>789</v>
      </c>
      <c r="AE132" s="270" t="s">
        <v>789</v>
      </c>
      <c r="AF132" s="270" t="s">
        <v>789</v>
      </c>
      <c r="AG132" s="270" t="s">
        <v>789</v>
      </c>
      <c r="AH132" s="270" t="s">
        <v>789</v>
      </c>
      <c r="AI132" s="270" t="s">
        <v>789</v>
      </c>
      <c r="AJ132" s="270" t="s">
        <v>789</v>
      </c>
      <c r="AK132" s="270" t="s">
        <v>789</v>
      </c>
      <c r="AL132" s="270" t="s">
        <v>789</v>
      </c>
      <c r="AM132" s="270" t="s">
        <v>789</v>
      </c>
      <c r="AN132" s="270" t="s">
        <v>3075</v>
      </c>
      <c r="AO132" s="270" t="s">
        <v>3075</v>
      </c>
      <c r="AP132" s="270" t="s">
        <v>3075</v>
      </c>
      <c r="AQ132" s="270" t="s">
        <v>3075</v>
      </c>
      <c r="AR132" s="270" t="s">
        <v>3075</v>
      </c>
      <c r="AS132" s="270" t="s">
        <v>3075</v>
      </c>
      <c r="AT132" s="270" t="s">
        <v>3075</v>
      </c>
      <c r="AU132" s="270" t="s">
        <v>3075</v>
      </c>
      <c r="AV132" s="270" t="s">
        <v>3075</v>
      </c>
      <c r="AW132" s="277" t="s">
        <v>3075</v>
      </c>
      <c r="AX132" s="270" t="s">
        <v>3075</v>
      </c>
      <c r="AY132" s="270" t="s">
        <v>3075</v>
      </c>
      <c r="AZ132" s="270" t="s">
        <v>3075</v>
      </c>
      <c r="BA132" s="270" t="s">
        <v>3075</v>
      </c>
      <c r="BB132" s="270" t="s">
        <v>3075</v>
      </c>
      <c r="BC132" s="270" t="s">
        <v>3075</v>
      </c>
      <c r="BD132" s="270" t="s">
        <v>521</v>
      </c>
      <c r="BE132" s="270" t="str">
        <f>VLOOKUP(A132,[1]القائمة!A$1:F$4442,6,0)</f>
        <v>مستنفذ فصل اول 2023-2024</v>
      </c>
      <c r="BF132">
        <f>VLOOKUP(A132,[1]القائمة!A$1:F$4442,1,0)</f>
        <v>518452</v>
      </c>
      <c r="BG132" t="str">
        <f>VLOOKUP(A132,[1]القائمة!A$1:F$4442,5,0)</f>
        <v>الثالثة</v>
      </c>
    </row>
    <row r="133" spans="1:83" ht="14.4" x14ac:dyDescent="0.3">
      <c r="A133" s="269">
        <v>518461</v>
      </c>
      <c r="B133" s="270" t="s">
        <v>521</v>
      </c>
      <c r="C133" s="270" t="s">
        <v>788</v>
      </c>
      <c r="D133" s="270" t="s">
        <v>788</v>
      </c>
      <c r="E133" s="270" t="s">
        <v>788</v>
      </c>
      <c r="F133" s="270" t="s">
        <v>788</v>
      </c>
      <c r="G133" s="270" t="s">
        <v>788</v>
      </c>
      <c r="H133" s="270" t="s">
        <v>788</v>
      </c>
      <c r="I133" s="270" t="s">
        <v>788</v>
      </c>
      <c r="J133" s="270" t="s">
        <v>788</v>
      </c>
      <c r="K133" s="270" t="s">
        <v>788</v>
      </c>
      <c r="L133" s="270" t="s">
        <v>788</v>
      </c>
      <c r="M133" s="270" t="s">
        <v>788</v>
      </c>
      <c r="N133" s="270" t="s">
        <v>788</v>
      </c>
      <c r="O133" s="270" t="s">
        <v>788</v>
      </c>
      <c r="P133" s="270" t="s">
        <v>788</v>
      </c>
      <c r="Q133" s="270" t="s">
        <v>788</v>
      </c>
      <c r="R133" s="270" t="s">
        <v>788</v>
      </c>
      <c r="S133" s="270" t="s">
        <v>788</v>
      </c>
      <c r="T133" s="270" t="s">
        <v>788</v>
      </c>
      <c r="U133" s="270" t="s">
        <v>788</v>
      </c>
      <c r="V133" s="270" t="s">
        <v>788</v>
      </c>
      <c r="W133" s="270" t="s">
        <v>788</v>
      </c>
      <c r="X133" s="270" t="s">
        <v>788</v>
      </c>
      <c r="Y133" s="270" t="s">
        <v>788</v>
      </c>
      <c r="Z133" s="270" t="s">
        <v>788</v>
      </c>
      <c r="AA133" s="270" t="s">
        <v>788</v>
      </c>
      <c r="AB133" s="270" t="s">
        <v>788</v>
      </c>
      <c r="AC133" s="270" t="s">
        <v>788</v>
      </c>
      <c r="AD133" s="270" t="s">
        <v>788</v>
      </c>
      <c r="AE133" s="270" t="s">
        <v>788</v>
      </c>
      <c r="AF133" s="270" t="s">
        <v>788</v>
      </c>
      <c r="AG133" s="270" t="s">
        <v>788</v>
      </c>
      <c r="AH133" s="270" t="s">
        <v>788</v>
      </c>
      <c r="AI133" s="270" t="s">
        <v>788</v>
      </c>
      <c r="AJ133" s="270" t="s">
        <v>788</v>
      </c>
      <c r="AK133" s="270" t="s">
        <v>788</v>
      </c>
      <c r="AL133" s="270" t="s">
        <v>788</v>
      </c>
      <c r="AM133" s="270" t="s">
        <v>788</v>
      </c>
      <c r="AN133" s="270" t="s">
        <v>3075</v>
      </c>
      <c r="AO133" s="270" t="s">
        <v>3075</v>
      </c>
      <c r="AP133" s="270" t="s">
        <v>3075</v>
      </c>
      <c r="AQ133" s="270" t="s">
        <v>3075</v>
      </c>
      <c r="AR133" s="270" t="s">
        <v>3075</v>
      </c>
      <c r="AS133" s="270" t="s">
        <v>3075</v>
      </c>
      <c r="AT133" s="270" t="s">
        <v>3075</v>
      </c>
      <c r="AU133" s="270" t="s">
        <v>3075</v>
      </c>
      <c r="AV133" s="270" t="s">
        <v>3075</v>
      </c>
      <c r="AW133" s="277" t="s">
        <v>3075</v>
      </c>
      <c r="AX133" s="270" t="s">
        <v>3075</v>
      </c>
      <c r="AY133" s="270" t="s">
        <v>3075</v>
      </c>
      <c r="AZ133" s="270" t="s">
        <v>3075</v>
      </c>
      <c r="BA133" s="270" t="s">
        <v>3075</v>
      </c>
      <c r="BB133" s="270" t="s">
        <v>3075</v>
      </c>
      <c r="BC133" s="270" t="s">
        <v>3075</v>
      </c>
      <c r="BD133" s="270" t="s">
        <v>521</v>
      </c>
      <c r="BE133" s="270" t="str">
        <f>VLOOKUP(A133,[1]القائمة!A$1:F$4442,6,0)</f>
        <v/>
      </c>
      <c r="BF133">
        <f>VLOOKUP(A133,[1]القائمة!A$1:F$4442,1,0)</f>
        <v>518461</v>
      </c>
      <c r="BG133" t="str">
        <f>VLOOKUP(A133,[1]القائمة!A$1:F$4442,5,0)</f>
        <v>الثالثة</v>
      </c>
    </row>
    <row r="134" spans="1:83" ht="14.4" x14ac:dyDescent="0.3">
      <c r="A134" s="271">
        <v>518564</v>
      </c>
      <c r="B134" s="272" t="s">
        <v>521</v>
      </c>
      <c r="C134" s="270" t="s">
        <v>789</v>
      </c>
      <c r="D134" s="270" t="s">
        <v>789</v>
      </c>
      <c r="E134" s="270" t="s">
        <v>789</v>
      </c>
      <c r="F134" s="270" t="s">
        <v>789</v>
      </c>
      <c r="G134" s="270" t="s">
        <v>789</v>
      </c>
      <c r="H134" s="270" t="s">
        <v>789</v>
      </c>
      <c r="I134" s="270" t="s">
        <v>789</v>
      </c>
      <c r="J134" s="270" t="s">
        <v>789</v>
      </c>
      <c r="K134" s="270" t="s">
        <v>789</v>
      </c>
      <c r="L134" s="270" t="s">
        <v>789</v>
      </c>
      <c r="M134" s="270" t="s">
        <v>789</v>
      </c>
      <c r="N134" s="270" t="s">
        <v>789</v>
      </c>
      <c r="O134" s="270" t="s">
        <v>789</v>
      </c>
      <c r="P134" s="270" t="s">
        <v>789</v>
      </c>
      <c r="Q134" s="270" t="s">
        <v>789</v>
      </c>
      <c r="R134" s="270" t="s">
        <v>789</v>
      </c>
      <c r="S134" s="270" t="s">
        <v>789</v>
      </c>
      <c r="T134" s="270" t="s">
        <v>789</v>
      </c>
      <c r="U134" s="270" t="s">
        <v>789</v>
      </c>
      <c r="V134" s="270" t="s">
        <v>789</v>
      </c>
      <c r="W134" s="270" t="s">
        <v>789</v>
      </c>
      <c r="X134" s="270" t="s">
        <v>789</v>
      </c>
      <c r="Y134" s="270" t="s">
        <v>789</v>
      </c>
      <c r="Z134" s="270" t="s">
        <v>789</v>
      </c>
      <c r="AA134" s="270" t="s">
        <v>789</v>
      </c>
      <c r="AB134" s="270" t="s">
        <v>789</v>
      </c>
      <c r="AC134" s="270" t="s">
        <v>789</v>
      </c>
      <c r="AD134" s="270" t="s">
        <v>789</v>
      </c>
      <c r="AE134" s="270" t="s">
        <v>789</v>
      </c>
      <c r="AF134" s="270" t="s">
        <v>789</v>
      </c>
      <c r="AG134" s="270" t="s">
        <v>789</v>
      </c>
      <c r="AH134" s="270" t="s">
        <v>789</v>
      </c>
      <c r="AI134" s="270" t="s">
        <v>789</v>
      </c>
      <c r="AJ134" s="270" t="s">
        <v>789</v>
      </c>
      <c r="AK134" s="270" t="s">
        <v>789</v>
      </c>
      <c r="AL134" s="270" t="s">
        <v>789</v>
      </c>
      <c r="AM134" s="270" t="s">
        <v>789</v>
      </c>
      <c r="AN134" s="250"/>
      <c r="AO134" s="250"/>
      <c r="AP134" s="250"/>
      <c r="AQ134" s="250"/>
      <c r="AR134" s="250"/>
      <c r="AS134" s="250"/>
      <c r="AT134" s="250"/>
      <c r="AU134" s="250"/>
      <c r="AV134" s="250"/>
      <c r="AW134" s="276"/>
      <c r="AX134" s="250"/>
      <c r="AY134" s="250"/>
      <c r="AZ134" s="250"/>
      <c r="BA134" s="250"/>
      <c r="BB134" s="250"/>
      <c r="BC134" s="250"/>
      <c r="BD134" s="250"/>
      <c r="BE134" s="270" t="str">
        <f>VLOOKUP(A134,[1]القائمة!A$1:F$4442,6,0)</f>
        <v/>
      </c>
      <c r="BF134">
        <f>VLOOKUP(A134,[1]القائمة!A$1:F$4442,1,0)</f>
        <v>518564</v>
      </c>
      <c r="BG134" t="str">
        <f>VLOOKUP(A134,[1]القائمة!A$1:F$4442,5,0)</f>
        <v>الثالثة</v>
      </c>
    </row>
    <row r="135" spans="1:83" ht="14.4" x14ac:dyDescent="0.3">
      <c r="A135" s="269">
        <v>518569</v>
      </c>
      <c r="B135" s="270" t="s">
        <v>521</v>
      </c>
      <c r="C135" s="270" t="s">
        <v>789</v>
      </c>
      <c r="D135" s="270" t="s">
        <v>789</v>
      </c>
      <c r="E135" s="270" t="s">
        <v>789</v>
      </c>
      <c r="F135" s="270" t="s">
        <v>789</v>
      </c>
      <c r="G135" s="270" t="s">
        <v>789</v>
      </c>
      <c r="H135" s="270" t="s">
        <v>789</v>
      </c>
      <c r="I135" s="270" t="s">
        <v>789</v>
      </c>
      <c r="J135" s="270" t="s">
        <v>789</v>
      </c>
      <c r="K135" s="270" t="s">
        <v>789</v>
      </c>
      <c r="L135" s="270" t="s">
        <v>789</v>
      </c>
      <c r="M135" s="270" t="s">
        <v>789</v>
      </c>
      <c r="N135" s="270" t="s">
        <v>789</v>
      </c>
      <c r="O135" s="270" t="s">
        <v>789</v>
      </c>
      <c r="P135" s="270" t="s">
        <v>789</v>
      </c>
      <c r="Q135" s="270" t="s">
        <v>789</v>
      </c>
      <c r="R135" s="270" t="s">
        <v>789</v>
      </c>
      <c r="S135" s="270" t="s">
        <v>789</v>
      </c>
      <c r="T135" s="270" t="s">
        <v>789</v>
      </c>
      <c r="U135" s="270" t="s">
        <v>789</v>
      </c>
      <c r="V135" s="270" t="s">
        <v>789</v>
      </c>
      <c r="W135" s="270" t="s">
        <v>789</v>
      </c>
      <c r="X135" s="270" t="s">
        <v>789</v>
      </c>
      <c r="Y135" s="270" t="s">
        <v>789</v>
      </c>
      <c r="Z135" s="270" t="s">
        <v>789</v>
      </c>
      <c r="AA135" s="270" t="s">
        <v>789</v>
      </c>
      <c r="AB135" s="270" t="s">
        <v>789</v>
      </c>
      <c r="AC135" s="270" t="s">
        <v>789</v>
      </c>
      <c r="AD135" s="270" t="s">
        <v>789</v>
      </c>
      <c r="AE135" s="270" t="s">
        <v>789</v>
      </c>
      <c r="AF135" s="270" t="s">
        <v>789</v>
      </c>
      <c r="AG135" s="270" t="s">
        <v>789</v>
      </c>
      <c r="AH135" s="270" t="s">
        <v>789</v>
      </c>
      <c r="AI135" s="270" t="s">
        <v>789</v>
      </c>
      <c r="AJ135" s="270" t="s">
        <v>789</v>
      </c>
      <c r="AK135" s="270" t="s">
        <v>789</v>
      </c>
      <c r="AL135" s="270" t="s">
        <v>789</v>
      </c>
      <c r="AM135" s="270" t="s">
        <v>789</v>
      </c>
      <c r="AN135" s="270" t="s">
        <v>3075</v>
      </c>
      <c r="AO135" s="270" t="s">
        <v>3075</v>
      </c>
      <c r="AP135" s="270" t="s">
        <v>3075</v>
      </c>
      <c r="AQ135" s="270" t="s">
        <v>3075</v>
      </c>
      <c r="AR135" s="270" t="s">
        <v>3075</v>
      </c>
      <c r="AS135" s="270" t="s">
        <v>3075</v>
      </c>
      <c r="AT135" s="270" t="s">
        <v>3075</v>
      </c>
      <c r="AU135" s="270" t="s">
        <v>3075</v>
      </c>
      <c r="AV135" s="270" t="s">
        <v>3075</v>
      </c>
      <c r="AW135" s="277" t="s">
        <v>3075</v>
      </c>
      <c r="AX135" s="270" t="s">
        <v>3075</v>
      </c>
      <c r="AY135" s="270" t="s">
        <v>3075</v>
      </c>
      <c r="AZ135" s="270" t="s">
        <v>3075</v>
      </c>
      <c r="BA135" s="270" t="s">
        <v>3075</v>
      </c>
      <c r="BB135" s="270" t="s">
        <v>3075</v>
      </c>
      <c r="BC135" s="270" t="s">
        <v>3075</v>
      </c>
      <c r="BD135" s="270" t="s">
        <v>521</v>
      </c>
      <c r="BE135" s="270" t="str">
        <f>VLOOKUP(A135,[1]القائمة!A$1:F$4442,6,0)</f>
        <v/>
      </c>
      <c r="BF135">
        <f>VLOOKUP(A135,[1]القائمة!A$1:F$4442,1,0)</f>
        <v>518569</v>
      </c>
      <c r="BG135" t="str">
        <f>VLOOKUP(A135,[1]القائمة!A$1:F$4442,5,0)</f>
        <v>الثالثة</v>
      </c>
      <c r="BH135" s="249"/>
      <c r="BI135" s="249"/>
      <c r="BJ135" s="249"/>
      <c r="BK135" s="249"/>
      <c r="BL135" s="249"/>
      <c r="BM135" s="249"/>
      <c r="BN135" s="249"/>
      <c r="BO135" s="249"/>
      <c r="BP135" s="249" t="s">
        <v>3075</v>
      </c>
      <c r="BQ135" s="249" t="s">
        <v>3075</v>
      </c>
      <c r="BR135" s="249" t="s">
        <v>3075</v>
      </c>
      <c r="BS135" s="249" t="s">
        <v>3075</v>
      </c>
      <c r="BT135" s="249" t="s">
        <v>3075</v>
      </c>
      <c r="BU135" s="249" t="s">
        <v>3075</v>
      </c>
      <c r="BV135" s="248"/>
      <c r="BW135" s="249"/>
      <c r="BX135" s="249"/>
      <c r="BY135" s="249"/>
      <c r="BZ135" s="249"/>
      <c r="CA135" s="242"/>
      <c r="CB135" s="242"/>
      <c r="CC135" s="242"/>
      <c r="CD135" s="242"/>
      <c r="CE135" s="249"/>
    </row>
    <row r="136" spans="1:83" ht="14.4" x14ac:dyDescent="0.3">
      <c r="A136" s="269">
        <v>518616</v>
      </c>
      <c r="B136" s="270" t="s">
        <v>521</v>
      </c>
      <c r="C136" s="270" t="s">
        <v>789</v>
      </c>
      <c r="D136" s="270" t="s">
        <v>789</v>
      </c>
      <c r="E136" s="270" t="s">
        <v>789</v>
      </c>
      <c r="F136" s="270" t="s">
        <v>789</v>
      </c>
      <c r="G136" s="270" t="s">
        <v>789</v>
      </c>
      <c r="H136" s="270" t="s">
        <v>789</v>
      </c>
      <c r="I136" s="270" t="s">
        <v>789</v>
      </c>
      <c r="J136" s="270" t="s">
        <v>789</v>
      </c>
      <c r="K136" s="270" t="s">
        <v>789</v>
      </c>
      <c r="L136" s="270" t="s">
        <v>789</v>
      </c>
      <c r="M136" s="270" t="s">
        <v>789</v>
      </c>
      <c r="N136" s="270" t="s">
        <v>789</v>
      </c>
      <c r="O136" s="270" t="s">
        <v>789</v>
      </c>
      <c r="P136" s="270" t="s">
        <v>789</v>
      </c>
      <c r="Q136" s="270" t="s">
        <v>789</v>
      </c>
      <c r="R136" s="270" t="s">
        <v>789</v>
      </c>
      <c r="S136" s="270" t="s">
        <v>789</v>
      </c>
      <c r="T136" s="270" t="s">
        <v>789</v>
      </c>
      <c r="U136" s="270" t="s">
        <v>789</v>
      </c>
      <c r="V136" s="270" t="s">
        <v>789</v>
      </c>
      <c r="W136" s="270" t="s">
        <v>789</v>
      </c>
      <c r="X136" s="270" t="s">
        <v>789</v>
      </c>
      <c r="Y136" s="270" t="s">
        <v>789</v>
      </c>
      <c r="Z136" s="270" t="s">
        <v>789</v>
      </c>
      <c r="AA136" s="270" t="s">
        <v>789</v>
      </c>
      <c r="AB136" s="270" t="s">
        <v>789</v>
      </c>
      <c r="AC136" s="270" t="s">
        <v>789</v>
      </c>
      <c r="AD136" s="270" t="s">
        <v>789</v>
      </c>
      <c r="AE136" s="270" t="s">
        <v>789</v>
      </c>
      <c r="AF136" s="270" t="s">
        <v>789</v>
      </c>
      <c r="AG136" s="270" t="s">
        <v>789</v>
      </c>
      <c r="AH136" s="270" t="s">
        <v>789</v>
      </c>
      <c r="AI136" s="270" t="s">
        <v>789</v>
      </c>
      <c r="AJ136" s="270" t="s">
        <v>789</v>
      </c>
      <c r="AK136" s="270" t="s">
        <v>789</v>
      </c>
      <c r="AL136" s="270" t="s">
        <v>789</v>
      </c>
      <c r="AM136" s="270" t="s">
        <v>789</v>
      </c>
      <c r="AN136" s="270" t="s">
        <v>3075</v>
      </c>
      <c r="AO136" s="270" t="s">
        <v>3075</v>
      </c>
      <c r="AP136" s="270" t="s">
        <v>3075</v>
      </c>
      <c r="AQ136" s="270" t="s">
        <v>3075</v>
      </c>
      <c r="AR136" s="270" t="s">
        <v>3075</v>
      </c>
      <c r="AS136" s="270" t="s">
        <v>3075</v>
      </c>
      <c r="AT136" s="270" t="s">
        <v>3075</v>
      </c>
      <c r="AU136" s="270" t="s">
        <v>3075</v>
      </c>
      <c r="AV136" s="270" t="s">
        <v>3075</v>
      </c>
      <c r="AW136" s="277" t="s">
        <v>3075</v>
      </c>
      <c r="AX136" s="270" t="s">
        <v>3075</v>
      </c>
      <c r="AY136" s="270" t="s">
        <v>3075</v>
      </c>
      <c r="AZ136" s="270" t="s">
        <v>3075</v>
      </c>
      <c r="BA136" s="270" t="s">
        <v>3075</v>
      </c>
      <c r="BB136" s="270" t="s">
        <v>3075</v>
      </c>
      <c r="BC136" s="270" t="s">
        <v>3075</v>
      </c>
      <c r="BD136" s="270" t="s">
        <v>521</v>
      </c>
      <c r="BE136" s="270" t="str">
        <f>VLOOKUP(A136,[1]القائمة!A$1:F$4442,6,0)</f>
        <v/>
      </c>
      <c r="BF136">
        <f>VLOOKUP(A136,[1]القائمة!A$1:F$4442,1,0)</f>
        <v>518616</v>
      </c>
      <c r="BG136" t="str">
        <f>VLOOKUP(A136,[1]القائمة!A$1:F$4442,5,0)</f>
        <v>الثالثة</v>
      </c>
    </row>
    <row r="137" spans="1:83" ht="14.4" x14ac:dyDescent="0.3">
      <c r="A137" s="269">
        <v>518651</v>
      </c>
      <c r="B137" s="270" t="s">
        <v>521</v>
      </c>
      <c r="C137" s="270" t="s">
        <v>789</v>
      </c>
      <c r="D137" s="270" t="s">
        <v>789</v>
      </c>
      <c r="E137" s="270" t="s">
        <v>789</v>
      </c>
      <c r="F137" s="270" t="s">
        <v>789</v>
      </c>
      <c r="G137" s="270" t="s">
        <v>789</v>
      </c>
      <c r="H137" s="270" t="s">
        <v>789</v>
      </c>
      <c r="I137" s="270" t="s">
        <v>789</v>
      </c>
      <c r="J137" s="270" t="s">
        <v>789</v>
      </c>
      <c r="K137" s="270" t="s">
        <v>789</v>
      </c>
      <c r="L137" s="270" t="s">
        <v>789</v>
      </c>
      <c r="M137" s="270" t="s">
        <v>789</v>
      </c>
      <c r="N137" s="270" t="s">
        <v>789</v>
      </c>
      <c r="O137" s="270" t="s">
        <v>789</v>
      </c>
      <c r="P137" s="270" t="s">
        <v>789</v>
      </c>
      <c r="Q137" s="270" t="s">
        <v>789</v>
      </c>
      <c r="R137" s="270" t="s">
        <v>789</v>
      </c>
      <c r="S137" s="270" t="s">
        <v>789</v>
      </c>
      <c r="T137" s="270" t="s">
        <v>789</v>
      </c>
      <c r="U137" s="270" t="s">
        <v>789</v>
      </c>
      <c r="V137" s="270" t="s">
        <v>789</v>
      </c>
      <c r="W137" s="270" t="s">
        <v>789</v>
      </c>
      <c r="X137" s="270" t="s">
        <v>789</v>
      </c>
      <c r="Y137" s="270" t="s">
        <v>789</v>
      </c>
      <c r="Z137" s="270" t="s">
        <v>789</v>
      </c>
      <c r="AA137" s="270" t="s">
        <v>789</v>
      </c>
      <c r="AB137" s="270" t="s">
        <v>789</v>
      </c>
      <c r="AC137" s="270" t="s">
        <v>789</v>
      </c>
      <c r="AD137" s="270" t="s">
        <v>789</v>
      </c>
      <c r="AE137" s="270" t="s">
        <v>789</v>
      </c>
      <c r="AF137" s="270" t="s">
        <v>789</v>
      </c>
      <c r="AG137" s="270" t="s">
        <v>789</v>
      </c>
      <c r="AH137" s="270" t="s">
        <v>789</v>
      </c>
      <c r="AI137" s="270" t="s">
        <v>789</v>
      </c>
      <c r="AJ137" s="270" t="s">
        <v>789</v>
      </c>
      <c r="AK137" s="270" t="s">
        <v>789</v>
      </c>
      <c r="AL137" s="270" t="s">
        <v>789</v>
      </c>
      <c r="AM137" s="270" t="s">
        <v>789</v>
      </c>
      <c r="AN137" s="270" t="s">
        <v>3075</v>
      </c>
      <c r="AO137" s="270" t="s">
        <v>3075</v>
      </c>
      <c r="AP137" s="270" t="s">
        <v>3075</v>
      </c>
      <c r="AQ137" s="270" t="s">
        <v>3075</v>
      </c>
      <c r="AR137" s="270" t="s">
        <v>3075</v>
      </c>
      <c r="AS137" s="270" t="s">
        <v>3075</v>
      </c>
      <c r="AT137" s="270" t="s">
        <v>3075</v>
      </c>
      <c r="AU137" s="270" t="s">
        <v>3075</v>
      </c>
      <c r="AV137" s="270" t="s">
        <v>3075</v>
      </c>
      <c r="AW137" s="277" t="s">
        <v>3075</v>
      </c>
      <c r="AX137" s="270" t="s">
        <v>3075</v>
      </c>
      <c r="AY137" s="270" t="s">
        <v>3075</v>
      </c>
      <c r="AZ137" s="270" t="s">
        <v>3075</v>
      </c>
      <c r="BA137" s="270" t="s">
        <v>3075</v>
      </c>
      <c r="BB137" s="270" t="s">
        <v>3075</v>
      </c>
      <c r="BC137" s="270" t="s">
        <v>3075</v>
      </c>
      <c r="BD137" s="270" t="s">
        <v>521</v>
      </c>
      <c r="BE137" s="270" t="str">
        <f>VLOOKUP(A137,[1]القائمة!A$1:F$4442,6,0)</f>
        <v/>
      </c>
      <c r="BF137">
        <f>VLOOKUP(A137,[1]القائمة!A$1:F$4442,1,0)</f>
        <v>518651</v>
      </c>
      <c r="BG137" t="str">
        <f>VLOOKUP(A137,[1]القائمة!A$1:F$4442,5,0)</f>
        <v>الثالثة</v>
      </c>
    </row>
    <row r="138" spans="1:83" ht="14.4" x14ac:dyDescent="0.3">
      <c r="A138" s="269">
        <v>518772</v>
      </c>
      <c r="B138" s="270" t="s">
        <v>521</v>
      </c>
      <c r="C138" s="270" t="s">
        <v>789</v>
      </c>
      <c r="D138" s="270" t="s">
        <v>789</v>
      </c>
      <c r="E138" s="270" t="s">
        <v>789</v>
      </c>
      <c r="F138" s="270" t="s">
        <v>789</v>
      </c>
      <c r="G138" s="270" t="s">
        <v>789</v>
      </c>
      <c r="H138" s="270" t="s">
        <v>789</v>
      </c>
      <c r="I138" s="270" t="s">
        <v>789</v>
      </c>
      <c r="J138" s="270" t="s">
        <v>789</v>
      </c>
      <c r="K138" s="270" t="s">
        <v>789</v>
      </c>
      <c r="L138" s="270" t="s">
        <v>789</v>
      </c>
      <c r="M138" s="270" t="s">
        <v>789</v>
      </c>
      <c r="N138" s="270" t="s">
        <v>789</v>
      </c>
      <c r="O138" s="270" t="s">
        <v>789</v>
      </c>
      <c r="P138" s="270" t="s">
        <v>789</v>
      </c>
      <c r="Q138" s="270" t="s">
        <v>789</v>
      </c>
      <c r="R138" s="270" t="s">
        <v>789</v>
      </c>
      <c r="S138" s="270" t="s">
        <v>789</v>
      </c>
      <c r="T138" s="270" t="s">
        <v>789</v>
      </c>
      <c r="U138" s="270" t="s">
        <v>789</v>
      </c>
      <c r="V138" s="270" t="s">
        <v>789</v>
      </c>
      <c r="W138" s="270" t="s">
        <v>789</v>
      </c>
      <c r="X138" s="270" t="s">
        <v>789</v>
      </c>
      <c r="Y138" s="270" t="s">
        <v>789</v>
      </c>
      <c r="Z138" s="270" t="s">
        <v>789</v>
      </c>
      <c r="AA138" s="270" t="s">
        <v>789</v>
      </c>
      <c r="AB138" s="270" t="s">
        <v>789</v>
      </c>
      <c r="AC138" s="270" t="s">
        <v>789</v>
      </c>
      <c r="AD138" s="270" t="s">
        <v>789</v>
      </c>
      <c r="AE138" s="270" t="s">
        <v>789</v>
      </c>
      <c r="AF138" s="270" t="s">
        <v>789</v>
      </c>
      <c r="AG138" s="270" t="s">
        <v>789</v>
      </c>
      <c r="AH138" s="270" t="s">
        <v>789</v>
      </c>
      <c r="AI138" s="270" t="s">
        <v>789</v>
      </c>
      <c r="AJ138" s="270" t="s">
        <v>789</v>
      </c>
      <c r="AK138" s="270" t="s">
        <v>789</v>
      </c>
      <c r="AL138" s="270" t="s">
        <v>789</v>
      </c>
      <c r="AM138" s="270" t="s">
        <v>789</v>
      </c>
      <c r="AN138" s="270" t="s">
        <v>3075</v>
      </c>
      <c r="AO138" s="270" t="s">
        <v>3075</v>
      </c>
      <c r="AP138" s="270" t="s">
        <v>3075</v>
      </c>
      <c r="AQ138" s="270" t="s">
        <v>3075</v>
      </c>
      <c r="AR138" s="270" t="s">
        <v>3075</v>
      </c>
      <c r="AS138" s="270" t="s">
        <v>3075</v>
      </c>
      <c r="AT138" s="270" t="s">
        <v>3075</v>
      </c>
      <c r="AU138" s="270" t="s">
        <v>3075</v>
      </c>
      <c r="AV138" s="270" t="s">
        <v>3075</v>
      </c>
      <c r="AW138" s="277" t="s">
        <v>3075</v>
      </c>
      <c r="AX138" s="270" t="s">
        <v>3075</v>
      </c>
      <c r="AY138" s="270" t="s">
        <v>3075</v>
      </c>
      <c r="AZ138" s="270" t="s">
        <v>3075</v>
      </c>
      <c r="BA138" s="270" t="s">
        <v>3075</v>
      </c>
      <c r="BB138" s="270" t="s">
        <v>3075</v>
      </c>
      <c r="BC138" s="270" t="s">
        <v>3075</v>
      </c>
      <c r="BD138" s="270" t="s">
        <v>521</v>
      </c>
      <c r="BE138" s="270" t="str">
        <f>VLOOKUP(A138,[1]القائمة!A$1:F$4442,6,0)</f>
        <v/>
      </c>
      <c r="BF138">
        <f>VLOOKUP(A138,[1]القائمة!A$1:F$4442,1,0)</f>
        <v>518772</v>
      </c>
      <c r="BG138" t="str">
        <f>VLOOKUP(A138,[1]القائمة!A$1:F$4442,5,0)</f>
        <v>الثالثة</v>
      </c>
    </row>
    <row r="139" spans="1:83" ht="14.4" x14ac:dyDescent="0.3">
      <c r="A139" s="269">
        <v>518778</v>
      </c>
      <c r="B139" s="270" t="s">
        <v>521</v>
      </c>
      <c r="C139" s="270" t="s">
        <v>788</v>
      </c>
      <c r="D139" s="270" t="s">
        <v>788</v>
      </c>
      <c r="E139" s="270" t="s">
        <v>788</v>
      </c>
      <c r="F139" s="270" t="s">
        <v>788</v>
      </c>
      <c r="G139" s="270" t="s">
        <v>788</v>
      </c>
      <c r="H139" s="270" t="s">
        <v>788</v>
      </c>
      <c r="I139" s="270" t="s">
        <v>788</v>
      </c>
      <c r="J139" s="270" t="s">
        <v>788</v>
      </c>
      <c r="K139" s="270" t="s">
        <v>788</v>
      </c>
      <c r="L139" s="270" t="s">
        <v>788</v>
      </c>
      <c r="M139" s="270" t="s">
        <v>788</v>
      </c>
      <c r="N139" s="270" t="s">
        <v>788</v>
      </c>
      <c r="O139" s="270" t="s">
        <v>788</v>
      </c>
      <c r="P139" s="270" t="s">
        <v>788</v>
      </c>
      <c r="Q139" s="270" t="s">
        <v>788</v>
      </c>
      <c r="R139" s="270" t="s">
        <v>788</v>
      </c>
      <c r="S139" s="270" t="s">
        <v>788</v>
      </c>
      <c r="T139" s="270" t="s">
        <v>788</v>
      </c>
      <c r="U139" s="270" t="s">
        <v>788</v>
      </c>
      <c r="V139" s="270" t="s">
        <v>788</v>
      </c>
      <c r="W139" s="270" t="s">
        <v>788</v>
      </c>
      <c r="X139" s="270" t="s">
        <v>788</v>
      </c>
      <c r="Y139" s="270" t="s">
        <v>788</v>
      </c>
      <c r="Z139" s="270" t="s">
        <v>788</v>
      </c>
      <c r="AA139" s="270" t="s">
        <v>788</v>
      </c>
      <c r="AB139" s="270" t="s">
        <v>788</v>
      </c>
      <c r="AC139" s="270" t="s">
        <v>788</v>
      </c>
      <c r="AD139" s="270" t="s">
        <v>788</v>
      </c>
      <c r="AE139" s="270" t="s">
        <v>788</v>
      </c>
      <c r="AF139" s="270" t="s">
        <v>788</v>
      </c>
      <c r="AG139" s="270" t="s">
        <v>788</v>
      </c>
      <c r="AH139" s="270" t="s">
        <v>788</v>
      </c>
      <c r="AI139" s="270" t="s">
        <v>788</v>
      </c>
      <c r="AJ139" s="270" t="s">
        <v>788</v>
      </c>
      <c r="AK139" s="270" t="s">
        <v>788</v>
      </c>
      <c r="AL139" s="270" t="s">
        <v>788</v>
      </c>
      <c r="AM139" s="270" t="s">
        <v>788</v>
      </c>
      <c r="AN139" s="270" t="s">
        <v>3075</v>
      </c>
      <c r="AO139" s="270" t="s">
        <v>3075</v>
      </c>
      <c r="AP139" s="270" t="s">
        <v>3075</v>
      </c>
      <c r="AQ139" s="270" t="s">
        <v>3075</v>
      </c>
      <c r="AR139" s="270" t="s">
        <v>3075</v>
      </c>
      <c r="AS139" s="270" t="s">
        <v>3075</v>
      </c>
      <c r="AT139" s="270" t="s">
        <v>3075</v>
      </c>
      <c r="AU139" s="270" t="s">
        <v>3075</v>
      </c>
      <c r="AV139" s="270" t="s">
        <v>3075</v>
      </c>
      <c r="AW139" s="277" t="s">
        <v>3075</v>
      </c>
      <c r="AX139" s="270" t="s">
        <v>3075</v>
      </c>
      <c r="AY139" s="270" t="s">
        <v>3075</v>
      </c>
      <c r="AZ139" s="270" t="s">
        <v>3075</v>
      </c>
      <c r="BA139" s="270" t="s">
        <v>3075</v>
      </c>
      <c r="BB139" s="270" t="s">
        <v>3075</v>
      </c>
      <c r="BC139" s="270" t="s">
        <v>3075</v>
      </c>
      <c r="BD139" s="270" t="s">
        <v>521</v>
      </c>
      <c r="BE139" s="270" t="str">
        <f>VLOOKUP(A139,[1]القائمة!A$1:F$4442,6,0)</f>
        <v/>
      </c>
      <c r="BF139">
        <f>VLOOKUP(A139,[1]القائمة!A$1:F$4442,1,0)</f>
        <v>518778</v>
      </c>
      <c r="BG139" t="str">
        <f>VLOOKUP(A139,[1]القائمة!A$1:F$4442,5,0)</f>
        <v>الثالثة</v>
      </c>
    </row>
    <row r="140" spans="1:83" ht="43.2" x14ac:dyDescent="0.3">
      <c r="A140" s="269">
        <v>518801</v>
      </c>
      <c r="B140" s="270" t="s">
        <v>521</v>
      </c>
      <c r="C140" s="270" t="s">
        <v>789</v>
      </c>
      <c r="D140" s="270" t="s">
        <v>789</v>
      </c>
      <c r="E140" s="270" t="s">
        <v>789</v>
      </c>
      <c r="F140" s="270" t="s">
        <v>789</v>
      </c>
      <c r="G140" s="270" t="s">
        <v>789</v>
      </c>
      <c r="H140" s="270" t="s">
        <v>789</v>
      </c>
      <c r="I140" s="270" t="s">
        <v>789</v>
      </c>
      <c r="J140" s="270" t="s">
        <v>789</v>
      </c>
      <c r="K140" s="270" t="s">
        <v>789</v>
      </c>
      <c r="L140" s="270" t="s">
        <v>789</v>
      </c>
      <c r="M140" s="270" t="s">
        <v>789</v>
      </c>
      <c r="N140" s="270" t="s">
        <v>789</v>
      </c>
      <c r="O140" s="270" t="s">
        <v>789</v>
      </c>
      <c r="P140" s="270" t="s">
        <v>789</v>
      </c>
      <c r="Q140" s="270" t="s">
        <v>789</v>
      </c>
      <c r="R140" s="270" t="s">
        <v>789</v>
      </c>
      <c r="S140" s="270" t="s">
        <v>789</v>
      </c>
      <c r="T140" s="270" t="s">
        <v>789</v>
      </c>
      <c r="U140" s="270" t="s">
        <v>789</v>
      </c>
      <c r="V140" s="270" t="s">
        <v>789</v>
      </c>
      <c r="W140" s="270" t="s">
        <v>789</v>
      </c>
      <c r="X140" s="270" t="s">
        <v>789</v>
      </c>
      <c r="Y140" s="270" t="s">
        <v>789</v>
      </c>
      <c r="Z140" s="270" t="s">
        <v>789</v>
      </c>
      <c r="AA140" s="270" t="s">
        <v>789</v>
      </c>
      <c r="AB140" s="270" t="s">
        <v>789</v>
      </c>
      <c r="AC140" s="270" t="s">
        <v>789</v>
      </c>
      <c r="AD140" s="270" t="s">
        <v>789</v>
      </c>
      <c r="AE140" s="270" t="s">
        <v>789</v>
      </c>
      <c r="AF140" s="270" t="s">
        <v>789</v>
      </c>
      <c r="AG140" s="270" t="s">
        <v>789</v>
      </c>
      <c r="AH140" s="270" t="s">
        <v>789</v>
      </c>
      <c r="AI140" s="270" t="s">
        <v>789</v>
      </c>
      <c r="AJ140" s="270" t="s">
        <v>789</v>
      </c>
      <c r="AK140" s="270" t="s">
        <v>789</v>
      </c>
      <c r="AL140" s="270" t="s">
        <v>789</v>
      </c>
      <c r="AM140" s="270" t="s">
        <v>789</v>
      </c>
      <c r="AN140" s="270" t="s">
        <v>4206</v>
      </c>
      <c r="AO140" s="270" t="s">
        <v>4206</v>
      </c>
      <c r="AP140" s="270" t="s">
        <v>4206</v>
      </c>
      <c r="AQ140" s="270" t="s">
        <v>4206</v>
      </c>
      <c r="AR140" s="270" t="s">
        <v>4206</v>
      </c>
      <c r="AS140" s="270" t="s">
        <v>4206</v>
      </c>
      <c r="AT140" s="270" t="s">
        <v>4206</v>
      </c>
      <c r="AU140" s="270" t="s">
        <v>4206</v>
      </c>
      <c r="AV140" s="270" t="s">
        <v>4206</v>
      </c>
      <c r="AW140" s="277" t="s">
        <v>4206</v>
      </c>
      <c r="AX140" s="270" t="s">
        <v>4658</v>
      </c>
      <c r="AY140" s="270" t="s">
        <v>3075</v>
      </c>
      <c r="AZ140" s="270" t="s">
        <v>3075</v>
      </c>
      <c r="BA140" s="270" t="s">
        <v>3075</v>
      </c>
      <c r="BB140" s="270" t="s">
        <v>3075</v>
      </c>
      <c r="BC140" s="270" t="s">
        <v>3075</v>
      </c>
      <c r="BD140" s="270" t="s">
        <v>521</v>
      </c>
      <c r="BE140" s="270" t="str">
        <f>VLOOKUP(A140,[1]القائمة!A$1:F$4442,6,0)</f>
        <v/>
      </c>
      <c r="BF140">
        <f>VLOOKUP(A140,[1]القائمة!A$1:F$4442,1,0)</f>
        <v>518801</v>
      </c>
      <c r="BG140" t="str">
        <f>VLOOKUP(A140,[1]القائمة!A$1:F$4442,5,0)</f>
        <v>الثالثة</v>
      </c>
    </row>
    <row r="141" spans="1:83" ht="14.4" x14ac:dyDescent="0.3">
      <c r="A141" s="269">
        <v>518820</v>
      </c>
      <c r="B141" s="270" t="s">
        <v>521</v>
      </c>
      <c r="C141" s="270" t="s">
        <v>788</v>
      </c>
      <c r="D141" s="270" t="s">
        <v>788</v>
      </c>
      <c r="E141" s="270" t="s">
        <v>788</v>
      </c>
      <c r="F141" s="270" t="s">
        <v>788</v>
      </c>
      <c r="G141" s="270" t="s">
        <v>788</v>
      </c>
      <c r="H141" s="270" t="s">
        <v>788</v>
      </c>
      <c r="I141" s="270" t="s">
        <v>788</v>
      </c>
      <c r="J141" s="270" t="s">
        <v>788</v>
      </c>
      <c r="K141" s="270" t="s">
        <v>788</v>
      </c>
      <c r="L141" s="270" t="s">
        <v>788</v>
      </c>
      <c r="M141" s="270" t="s">
        <v>788</v>
      </c>
      <c r="N141" s="270" t="s">
        <v>788</v>
      </c>
      <c r="O141" s="270" t="s">
        <v>788</v>
      </c>
      <c r="P141" s="270" t="s">
        <v>788</v>
      </c>
      <c r="Q141" s="270" t="s">
        <v>788</v>
      </c>
      <c r="R141" s="270" t="s">
        <v>788</v>
      </c>
      <c r="S141" s="270" t="s">
        <v>788</v>
      </c>
      <c r="T141" s="270" t="s">
        <v>788</v>
      </c>
      <c r="U141" s="270" t="s">
        <v>788</v>
      </c>
      <c r="V141" s="270" t="s">
        <v>788</v>
      </c>
      <c r="W141" s="270" t="s">
        <v>788</v>
      </c>
      <c r="X141" s="270" t="s">
        <v>788</v>
      </c>
      <c r="Y141" s="270" t="s">
        <v>788</v>
      </c>
      <c r="Z141" s="270" t="s">
        <v>788</v>
      </c>
      <c r="AA141" s="270" t="s">
        <v>788</v>
      </c>
      <c r="AB141" s="270" t="s">
        <v>788</v>
      </c>
      <c r="AC141" s="270" t="s">
        <v>788</v>
      </c>
      <c r="AD141" s="270" t="s">
        <v>788</v>
      </c>
      <c r="AE141" s="270" t="s">
        <v>788</v>
      </c>
      <c r="AF141" s="270" t="s">
        <v>788</v>
      </c>
      <c r="AG141" s="270" t="s">
        <v>788</v>
      </c>
      <c r="AH141" s="270" t="s">
        <v>788</v>
      </c>
      <c r="AI141" s="270" t="s">
        <v>788</v>
      </c>
      <c r="AJ141" s="270" t="s">
        <v>788</v>
      </c>
      <c r="AK141" s="270" t="s">
        <v>788</v>
      </c>
      <c r="AL141" s="270" t="s">
        <v>788</v>
      </c>
      <c r="AM141" s="270" t="s">
        <v>788</v>
      </c>
      <c r="AN141" s="270" t="s">
        <v>3075</v>
      </c>
      <c r="AO141" s="270" t="s">
        <v>3075</v>
      </c>
      <c r="AP141" s="270" t="s">
        <v>3075</v>
      </c>
      <c r="AQ141" s="270" t="s">
        <v>3075</v>
      </c>
      <c r="AR141" s="270" t="s">
        <v>3075</v>
      </c>
      <c r="AS141" s="270" t="s">
        <v>3075</v>
      </c>
      <c r="AT141" s="270" t="s">
        <v>3075</v>
      </c>
      <c r="AU141" s="270" t="s">
        <v>3075</v>
      </c>
      <c r="AV141" s="270" t="s">
        <v>3075</v>
      </c>
      <c r="AW141" s="277" t="s">
        <v>3075</v>
      </c>
      <c r="AX141" s="270" t="s">
        <v>3075</v>
      </c>
      <c r="AY141" s="270" t="s">
        <v>3075</v>
      </c>
      <c r="AZ141" s="270" t="s">
        <v>3075</v>
      </c>
      <c r="BA141" s="270" t="s">
        <v>3075</v>
      </c>
      <c r="BB141" s="270" t="s">
        <v>3075</v>
      </c>
      <c r="BC141" s="270" t="s">
        <v>3075</v>
      </c>
      <c r="BD141" s="270" t="s">
        <v>521</v>
      </c>
      <c r="BE141" s="270" t="str">
        <f>VLOOKUP(A141,[1]القائمة!A$1:F$4442,6,0)</f>
        <v/>
      </c>
      <c r="BF141">
        <f>VLOOKUP(A141,[1]القائمة!A$1:F$4442,1,0)</f>
        <v>518820</v>
      </c>
      <c r="BG141" t="str">
        <f>VLOOKUP(A141,[1]القائمة!A$1:F$4442,5,0)</f>
        <v>الثالثة</v>
      </c>
    </row>
    <row r="142" spans="1:83" ht="14.4" x14ac:dyDescent="0.3">
      <c r="A142" s="269">
        <v>518825</v>
      </c>
      <c r="B142" s="270" t="s">
        <v>521</v>
      </c>
      <c r="C142" s="270" t="s">
        <v>788</v>
      </c>
      <c r="D142" s="270" t="s">
        <v>788</v>
      </c>
      <c r="E142" s="270" t="s">
        <v>788</v>
      </c>
      <c r="F142" s="270" t="s">
        <v>788</v>
      </c>
      <c r="G142" s="270" t="s">
        <v>788</v>
      </c>
      <c r="H142" s="270" t="s">
        <v>788</v>
      </c>
      <c r="I142" s="270" t="s">
        <v>788</v>
      </c>
      <c r="J142" s="270" t="s">
        <v>788</v>
      </c>
      <c r="K142" s="270" t="s">
        <v>788</v>
      </c>
      <c r="L142" s="270" t="s">
        <v>788</v>
      </c>
      <c r="M142" s="270" t="s">
        <v>788</v>
      </c>
      <c r="N142" s="270" t="s">
        <v>788</v>
      </c>
      <c r="O142" s="270" t="s">
        <v>788</v>
      </c>
      <c r="P142" s="270" t="s">
        <v>788</v>
      </c>
      <c r="Q142" s="270" t="s">
        <v>788</v>
      </c>
      <c r="R142" s="270" t="s">
        <v>788</v>
      </c>
      <c r="S142" s="270" t="s">
        <v>788</v>
      </c>
      <c r="T142" s="270" t="s">
        <v>788</v>
      </c>
      <c r="U142" s="270" t="s">
        <v>788</v>
      </c>
      <c r="V142" s="270" t="s">
        <v>788</v>
      </c>
      <c r="W142" s="270" t="s">
        <v>788</v>
      </c>
      <c r="X142" s="270" t="s">
        <v>788</v>
      </c>
      <c r="Y142" s="270" t="s">
        <v>788</v>
      </c>
      <c r="Z142" s="270" t="s">
        <v>788</v>
      </c>
      <c r="AA142" s="270" t="s">
        <v>788</v>
      </c>
      <c r="AB142" s="270" t="s">
        <v>788</v>
      </c>
      <c r="AC142" s="270" t="s">
        <v>788</v>
      </c>
      <c r="AD142" s="270" t="s">
        <v>788</v>
      </c>
      <c r="AE142" s="270" t="s">
        <v>788</v>
      </c>
      <c r="AF142" s="270" t="s">
        <v>788</v>
      </c>
      <c r="AG142" s="270" t="s">
        <v>788</v>
      </c>
      <c r="AH142" s="270" t="s">
        <v>788</v>
      </c>
      <c r="AI142" s="270" t="s">
        <v>788</v>
      </c>
      <c r="AJ142" s="270" t="s">
        <v>788</v>
      </c>
      <c r="AK142" s="270" t="s">
        <v>788</v>
      </c>
      <c r="AL142" s="270" t="s">
        <v>788</v>
      </c>
      <c r="AM142" s="270" t="s">
        <v>788</v>
      </c>
      <c r="AN142" s="270" t="s">
        <v>3075</v>
      </c>
      <c r="AO142" s="270" t="s">
        <v>3075</v>
      </c>
      <c r="AP142" s="270" t="s">
        <v>3075</v>
      </c>
      <c r="AQ142" s="270" t="s">
        <v>3075</v>
      </c>
      <c r="AR142" s="270" t="s">
        <v>3075</v>
      </c>
      <c r="AS142" s="270" t="s">
        <v>3075</v>
      </c>
      <c r="AT142" s="270" t="s">
        <v>3075</v>
      </c>
      <c r="AU142" s="270" t="s">
        <v>3075</v>
      </c>
      <c r="AV142" s="270" t="s">
        <v>3075</v>
      </c>
      <c r="AW142" s="277" t="s">
        <v>3075</v>
      </c>
      <c r="AX142" s="270" t="s">
        <v>3075</v>
      </c>
      <c r="AY142" s="270" t="s">
        <v>3075</v>
      </c>
      <c r="AZ142" s="270" t="s">
        <v>3075</v>
      </c>
      <c r="BA142" s="270" t="s">
        <v>3075</v>
      </c>
      <c r="BB142" s="270" t="s">
        <v>3075</v>
      </c>
      <c r="BC142" s="270" t="s">
        <v>3075</v>
      </c>
      <c r="BD142" s="270" t="s">
        <v>521</v>
      </c>
      <c r="BE142" s="270" t="str">
        <f>VLOOKUP(A142,[1]القائمة!A$1:F$4442,6,0)</f>
        <v/>
      </c>
      <c r="BF142">
        <f>VLOOKUP(A142,[1]القائمة!A$1:F$4442,1,0)</f>
        <v>518825</v>
      </c>
      <c r="BG142" t="str">
        <f>VLOOKUP(A142,[1]القائمة!A$1:F$4442,5,0)</f>
        <v>الثالثة</v>
      </c>
      <c r="BH142" s="249"/>
      <c r="BI142" s="249"/>
      <c r="BJ142" s="249"/>
      <c r="BK142" s="249"/>
      <c r="BL142" s="249"/>
      <c r="BM142" s="249"/>
      <c r="BN142" s="249"/>
      <c r="BO142" s="249"/>
      <c r="BP142" s="249" t="s">
        <v>3075</v>
      </c>
      <c r="BQ142" s="249" t="s">
        <v>3075</v>
      </c>
      <c r="BR142" s="249" t="s">
        <v>3075</v>
      </c>
      <c r="BS142" s="249" t="s">
        <v>3075</v>
      </c>
      <c r="BT142" s="249" t="s">
        <v>3075</v>
      </c>
      <c r="BU142" s="249" t="s">
        <v>3075</v>
      </c>
      <c r="BV142" s="248"/>
      <c r="BW142" s="249"/>
      <c r="BX142" s="249"/>
      <c r="BY142" s="249"/>
      <c r="BZ142" s="249"/>
      <c r="CA142" s="242"/>
      <c r="CB142" s="242"/>
      <c r="CC142" s="242"/>
      <c r="CD142" s="242"/>
      <c r="CE142" s="249"/>
    </row>
    <row r="143" spans="1:83" ht="14.4" x14ac:dyDescent="0.3">
      <c r="A143" s="269">
        <v>518851</v>
      </c>
      <c r="B143" s="270" t="s">
        <v>521</v>
      </c>
      <c r="C143" s="270" t="s">
        <v>788</v>
      </c>
      <c r="D143" s="270" t="s">
        <v>788</v>
      </c>
      <c r="E143" s="270" t="s">
        <v>788</v>
      </c>
      <c r="F143" s="270" t="s">
        <v>788</v>
      </c>
      <c r="G143" s="270" t="s">
        <v>788</v>
      </c>
      <c r="H143" s="270" t="s">
        <v>788</v>
      </c>
      <c r="I143" s="270" t="s">
        <v>788</v>
      </c>
      <c r="J143" s="270" t="s">
        <v>788</v>
      </c>
      <c r="K143" s="270" t="s">
        <v>788</v>
      </c>
      <c r="L143" s="270" t="s">
        <v>788</v>
      </c>
      <c r="M143" s="270" t="s">
        <v>788</v>
      </c>
      <c r="N143" s="270" t="s">
        <v>788</v>
      </c>
      <c r="O143" s="270" t="s">
        <v>788</v>
      </c>
      <c r="P143" s="270" t="s">
        <v>788</v>
      </c>
      <c r="Q143" s="270" t="s">
        <v>788</v>
      </c>
      <c r="R143" s="270" t="s">
        <v>788</v>
      </c>
      <c r="S143" s="270" t="s">
        <v>788</v>
      </c>
      <c r="T143" s="270" t="s">
        <v>788</v>
      </c>
      <c r="U143" s="270" t="s">
        <v>788</v>
      </c>
      <c r="V143" s="270" t="s">
        <v>788</v>
      </c>
      <c r="W143" s="270" t="s">
        <v>788</v>
      </c>
      <c r="X143" s="270" t="s">
        <v>788</v>
      </c>
      <c r="Y143" s="270" t="s">
        <v>788</v>
      </c>
      <c r="Z143" s="270" t="s">
        <v>788</v>
      </c>
      <c r="AA143" s="270" t="s">
        <v>788</v>
      </c>
      <c r="AB143" s="270" t="s">
        <v>788</v>
      </c>
      <c r="AC143" s="270" t="s">
        <v>788</v>
      </c>
      <c r="AD143" s="270" t="s">
        <v>788</v>
      </c>
      <c r="AE143" s="270" t="s">
        <v>788</v>
      </c>
      <c r="AF143" s="270" t="s">
        <v>788</v>
      </c>
      <c r="AG143" s="270" t="s">
        <v>788</v>
      </c>
      <c r="AH143" s="270" t="s">
        <v>788</v>
      </c>
      <c r="AI143" s="270" t="s">
        <v>788</v>
      </c>
      <c r="AJ143" s="270" t="s">
        <v>788</v>
      </c>
      <c r="AK143" s="270" t="s">
        <v>788</v>
      </c>
      <c r="AL143" s="270" t="s">
        <v>788</v>
      </c>
      <c r="AM143" s="270" t="s">
        <v>788</v>
      </c>
      <c r="AN143" s="270" t="s">
        <v>3075</v>
      </c>
      <c r="AO143" s="270" t="s">
        <v>3075</v>
      </c>
      <c r="AP143" s="270" t="s">
        <v>3075</v>
      </c>
      <c r="AQ143" s="270" t="s">
        <v>3075</v>
      </c>
      <c r="AR143" s="270" t="s">
        <v>3075</v>
      </c>
      <c r="AS143" s="270" t="s">
        <v>3075</v>
      </c>
      <c r="AT143" s="270" t="s">
        <v>3075</v>
      </c>
      <c r="AU143" s="270" t="s">
        <v>3075</v>
      </c>
      <c r="AV143" s="270" t="s">
        <v>3075</v>
      </c>
      <c r="AW143" s="277" t="s">
        <v>3075</v>
      </c>
      <c r="AX143" s="270" t="s">
        <v>3075</v>
      </c>
      <c r="AY143" s="270" t="s">
        <v>3075</v>
      </c>
      <c r="AZ143" s="270" t="s">
        <v>3075</v>
      </c>
      <c r="BA143" s="270" t="s">
        <v>3075</v>
      </c>
      <c r="BB143" s="270" t="s">
        <v>3075</v>
      </c>
      <c r="BC143" s="270" t="s">
        <v>3075</v>
      </c>
      <c r="BD143" s="270" t="s">
        <v>521</v>
      </c>
      <c r="BE143" s="270" t="str">
        <f>VLOOKUP(A143,[1]القائمة!A$1:F$4442,6,0)</f>
        <v/>
      </c>
      <c r="BF143">
        <f>VLOOKUP(A143,[1]القائمة!A$1:F$4442,1,0)</f>
        <v>518851</v>
      </c>
      <c r="BG143" t="str">
        <f>VLOOKUP(A143,[1]القائمة!A$1:F$4442,5,0)</f>
        <v>الثالثة</v>
      </c>
    </row>
    <row r="144" spans="1:83" ht="43.2" x14ac:dyDescent="0.3">
      <c r="A144" s="269">
        <v>518871</v>
      </c>
      <c r="B144" s="270" t="s">
        <v>521</v>
      </c>
      <c r="C144" s="270" t="s">
        <v>789</v>
      </c>
      <c r="D144" s="270" t="s">
        <v>789</v>
      </c>
      <c r="E144" s="270" t="s">
        <v>789</v>
      </c>
      <c r="F144" s="270" t="s">
        <v>789</v>
      </c>
      <c r="G144" s="270" t="s">
        <v>789</v>
      </c>
      <c r="H144" s="270" t="s">
        <v>789</v>
      </c>
      <c r="I144" s="270" t="s">
        <v>789</v>
      </c>
      <c r="J144" s="270" t="s">
        <v>789</v>
      </c>
      <c r="K144" s="270" t="s">
        <v>789</v>
      </c>
      <c r="L144" s="270" t="s">
        <v>789</v>
      </c>
      <c r="M144" s="270" t="s">
        <v>789</v>
      </c>
      <c r="N144" s="270" t="s">
        <v>789</v>
      </c>
      <c r="O144" s="270" t="s">
        <v>789</v>
      </c>
      <c r="P144" s="270" t="s">
        <v>789</v>
      </c>
      <c r="Q144" s="270" t="s">
        <v>789</v>
      </c>
      <c r="R144" s="270" t="s">
        <v>789</v>
      </c>
      <c r="S144" s="270" t="s">
        <v>789</v>
      </c>
      <c r="T144" s="270" t="s">
        <v>789</v>
      </c>
      <c r="U144" s="270" t="s">
        <v>789</v>
      </c>
      <c r="V144" s="270" t="s">
        <v>789</v>
      </c>
      <c r="W144" s="270" t="s">
        <v>789</v>
      </c>
      <c r="X144" s="270" t="s">
        <v>789</v>
      </c>
      <c r="Y144" s="270" t="s">
        <v>789</v>
      </c>
      <c r="Z144" s="270" t="s">
        <v>789</v>
      </c>
      <c r="AA144" s="270" t="s">
        <v>789</v>
      </c>
      <c r="AB144" s="270" t="s">
        <v>789</v>
      </c>
      <c r="AC144" s="270" t="s">
        <v>789</v>
      </c>
      <c r="AD144" s="270" t="s">
        <v>789</v>
      </c>
      <c r="AE144" s="270" t="s">
        <v>789</v>
      </c>
      <c r="AF144" s="270" t="s">
        <v>789</v>
      </c>
      <c r="AG144" s="270" t="s">
        <v>789</v>
      </c>
      <c r="AH144" s="270" t="s">
        <v>789</v>
      </c>
      <c r="AI144" s="270" t="s">
        <v>789</v>
      </c>
      <c r="AJ144" s="270" t="s">
        <v>789</v>
      </c>
      <c r="AK144" s="270" t="s">
        <v>789</v>
      </c>
      <c r="AL144" s="270" t="s">
        <v>789</v>
      </c>
      <c r="AM144" s="270" t="s">
        <v>789</v>
      </c>
      <c r="AN144" s="270" t="s">
        <v>3075</v>
      </c>
      <c r="AO144" s="270" t="s">
        <v>3075</v>
      </c>
      <c r="AP144" s="270" t="s">
        <v>3075</v>
      </c>
      <c r="AQ144" s="270" t="s">
        <v>3075</v>
      </c>
      <c r="AR144" s="270" t="s">
        <v>3075</v>
      </c>
      <c r="AS144" s="270" t="s">
        <v>3075</v>
      </c>
      <c r="AT144" s="270" t="s">
        <v>3075</v>
      </c>
      <c r="AU144" s="270" t="s">
        <v>3075</v>
      </c>
      <c r="AV144" s="270" t="s">
        <v>3075</v>
      </c>
      <c r="AW144" s="277" t="s">
        <v>3075</v>
      </c>
      <c r="AX144" s="270" t="s">
        <v>3075</v>
      </c>
      <c r="AY144" s="270" t="s">
        <v>3075</v>
      </c>
      <c r="AZ144" s="270" t="s">
        <v>3075</v>
      </c>
      <c r="BA144" s="270" t="s">
        <v>3075</v>
      </c>
      <c r="BB144" s="270" t="s">
        <v>3075</v>
      </c>
      <c r="BC144" s="270" t="s">
        <v>3075</v>
      </c>
      <c r="BD144" s="270" t="s">
        <v>521</v>
      </c>
      <c r="BE144" s="270" t="str">
        <f>VLOOKUP(A144,[1]القائمة!A$1:F$4442,6,0)</f>
        <v>مستنفذ فصل اول 2023-2024</v>
      </c>
      <c r="BF144">
        <f>VLOOKUP(A144,[1]القائمة!A$1:F$4442,1,0)</f>
        <v>518871</v>
      </c>
      <c r="BG144" t="str">
        <f>VLOOKUP(A144,[1]القائمة!A$1:F$4442,5,0)</f>
        <v>الثالثة</v>
      </c>
    </row>
    <row r="145" spans="1:83" ht="14.4" x14ac:dyDescent="0.3">
      <c r="A145" s="269">
        <v>518887</v>
      </c>
      <c r="B145" s="270" t="s">
        <v>521</v>
      </c>
      <c r="C145" s="270" t="s">
        <v>788</v>
      </c>
      <c r="D145" s="270" t="s">
        <v>788</v>
      </c>
      <c r="E145" s="270" t="s">
        <v>788</v>
      </c>
      <c r="F145" s="270" t="s">
        <v>788</v>
      </c>
      <c r="G145" s="270" t="s">
        <v>788</v>
      </c>
      <c r="H145" s="270" t="s">
        <v>788</v>
      </c>
      <c r="I145" s="270" t="s">
        <v>788</v>
      </c>
      <c r="J145" s="270" t="s">
        <v>788</v>
      </c>
      <c r="K145" s="270" t="s">
        <v>788</v>
      </c>
      <c r="L145" s="270" t="s">
        <v>788</v>
      </c>
      <c r="M145" s="270" t="s">
        <v>788</v>
      </c>
      <c r="N145" s="270" t="s">
        <v>788</v>
      </c>
      <c r="O145" s="270" t="s">
        <v>788</v>
      </c>
      <c r="P145" s="270" t="s">
        <v>788</v>
      </c>
      <c r="Q145" s="270" t="s">
        <v>788</v>
      </c>
      <c r="R145" s="270" t="s">
        <v>788</v>
      </c>
      <c r="S145" s="270" t="s">
        <v>788</v>
      </c>
      <c r="T145" s="270" t="s">
        <v>788</v>
      </c>
      <c r="U145" s="270" t="s">
        <v>788</v>
      </c>
      <c r="V145" s="270" t="s">
        <v>788</v>
      </c>
      <c r="W145" s="270" t="s">
        <v>788</v>
      </c>
      <c r="X145" s="270" t="s">
        <v>788</v>
      </c>
      <c r="Y145" s="270" t="s">
        <v>788</v>
      </c>
      <c r="Z145" s="270" t="s">
        <v>788</v>
      </c>
      <c r="AA145" s="270" t="s">
        <v>788</v>
      </c>
      <c r="AB145" s="270" t="s">
        <v>788</v>
      </c>
      <c r="AC145" s="270" t="s">
        <v>788</v>
      </c>
      <c r="AD145" s="270" t="s">
        <v>788</v>
      </c>
      <c r="AE145" s="270" t="s">
        <v>788</v>
      </c>
      <c r="AF145" s="270" t="s">
        <v>788</v>
      </c>
      <c r="AG145" s="270" t="s">
        <v>788</v>
      </c>
      <c r="AH145" s="270" t="s">
        <v>788</v>
      </c>
      <c r="AI145" s="270" t="s">
        <v>788</v>
      </c>
      <c r="AJ145" s="270" t="s">
        <v>788</v>
      </c>
      <c r="AK145" s="270" t="s">
        <v>788</v>
      </c>
      <c r="AL145" s="270" t="s">
        <v>788</v>
      </c>
      <c r="AM145" s="270" t="s">
        <v>788</v>
      </c>
      <c r="AN145" s="270" t="s">
        <v>3075</v>
      </c>
      <c r="AO145" s="270" t="s">
        <v>3075</v>
      </c>
      <c r="AP145" s="270" t="s">
        <v>3075</v>
      </c>
      <c r="AQ145" s="270" t="s">
        <v>3075</v>
      </c>
      <c r="AR145" s="270" t="s">
        <v>3075</v>
      </c>
      <c r="AS145" s="270" t="s">
        <v>3075</v>
      </c>
      <c r="AT145" s="270" t="s">
        <v>3075</v>
      </c>
      <c r="AU145" s="270" t="s">
        <v>3075</v>
      </c>
      <c r="AV145" s="270" t="s">
        <v>3075</v>
      </c>
      <c r="AW145" s="277" t="s">
        <v>3075</v>
      </c>
      <c r="AX145" s="270" t="s">
        <v>3075</v>
      </c>
      <c r="AY145" s="270" t="s">
        <v>3075</v>
      </c>
      <c r="AZ145" s="270" t="s">
        <v>3075</v>
      </c>
      <c r="BA145" s="270" t="s">
        <v>3075</v>
      </c>
      <c r="BB145" s="270" t="s">
        <v>3075</v>
      </c>
      <c r="BC145" s="270" t="s">
        <v>3075</v>
      </c>
      <c r="BD145" s="270" t="s">
        <v>521</v>
      </c>
      <c r="BE145" s="270" t="str">
        <f>VLOOKUP(A145,[1]القائمة!A$1:F$4442,6,0)</f>
        <v/>
      </c>
      <c r="BF145">
        <f>VLOOKUP(A145,[1]القائمة!A$1:F$4442,1,0)</f>
        <v>518887</v>
      </c>
      <c r="BG145" t="str">
        <f>VLOOKUP(A145,[1]القائمة!A$1:F$4442,5,0)</f>
        <v>الثالثة</v>
      </c>
    </row>
    <row r="146" spans="1:83" ht="14.4" x14ac:dyDescent="0.3">
      <c r="A146" s="269">
        <v>518923</v>
      </c>
      <c r="B146" s="270" t="s">
        <v>521</v>
      </c>
      <c r="C146" s="270" t="s">
        <v>789</v>
      </c>
      <c r="D146" s="270" t="s">
        <v>789</v>
      </c>
      <c r="E146" s="270" t="s">
        <v>789</v>
      </c>
      <c r="F146" s="270" t="s">
        <v>789</v>
      </c>
      <c r="G146" s="270" t="s">
        <v>789</v>
      </c>
      <c r="H146" s="270" t="s">
        <v>789</v>
      </c>
      <c r="I146" s="270" t="s">
        <v>789</v>
      </c>
      <c r="J146" s="270" t="s">
        <v>789</v>
      </c>
      <c r="K146" s="270" t="s">
        <v>789</v>
      </c>
      <c r="L146" s="270" t="s">
        <v>789</v>
      </c>
      <c r="M146" s="270" t="s">
        <v>789</v>
      </c>
      <c r="N146" s="270" t="s">
        <v>789</v>
      </c>
      <c r="O146" s="270" t="s">
        <v>789</v>
      </c>
      <c r="P146" s="270" t="s">
        <v>789</v>
      </c>
      <c r="Q146" s="270" t="s">
        <v>789</v>
      </c>
      <c r="R146" s="270" t="s">
        <v>789</v>
      </c>
      <c r="S146" s="270" t="s">
        <v>789</v>
      </c>
      <c r="T146" s="270" t="s">
        <v>789</v>
      </c>
      <c r="U146" s="270" t="s">
        <v>789</v>
      </c>
      <c r="V146" s="270" t="s">
        <v>789</v>
      </c>
      <c r="W146" s="270" t="s">
        <v>789</v>
      </c>
      <c r="X146" s="270" t="s">
        <v>789</v>
      </c>
      <c r="Y146" s="270" t="s">
        <v>789</v>
      </c>
      <c r="Z146" s="270" t="s">
        <v>789</v>
      </c>
      <c r="AA146" s="270" t="s">
        <v>789</v>
      </c>
      <c r="AB146" s="270" t="s">
        <v>789</v>
      </c>
      <c r="AC146" s="270" t="s">
        <v>789</v>
      </c>
      <c r="AD146" s="270" t="s">
        <v>789</v>
      </c>
      <c r="AE146" s="270" t="s">
        <v>789</v>
      </c>
      <c r="AF146" s="270" t="s">
        <v>789</v>
      </c>
      <c r="AG146" s="270" t="s">
        <v>789</v>
      </c>
      <c r="AH146" s="270" t="s">
        <v>789</v>
      </c>
      <c r="AI146" s="270" t="s">
        <v>789</v>
      </c>
      <c r="AJ146" s="270" t="s">
        <v>789</v>
      </c>
      <c r="AK146" s="270" t="s">
        <v>789</v>
      </c>
      <c r="AL146" s="270" t="s">
        <v>789</v>
      </c>
      <c r="AM146" s="270" t="s">
        <v>789</v>
      </c>
      <c r="AN146" s="270" t="s">
        <v>3075</v>
      </c>
      <c r="AO146" s="270" t="s">
        <v>3075</v>
      </c>
      <c r="AP146" s="270" t="s">
        <v>3075</v>
      </c>
      <c r="AQ146" s="270" t="s">
        <v>3075</v>
      </c>
      <c r="AR146" s="270" t="s">
        <v>3075</v>
      </c>
      <c r="AS146" s="270" t="s">
        <v>3075</v>
      </c>
      <c r="AT146" s="270" t="s">
        <v>3075</v>
      </c>
      <c r="AU146" s="270" t="s">
        <v>3075</v>
      </c>
      <c r="AV146" s="270" t="s">
        <v>3075</v>
      </c>
      <c r="AW146" s="277" t="s">
        <v>3075</v>
      </c>
      <c r="AX146" s="270" t="s">
        <v>3075</v>
      </c>
      <c r="AY146" s="270" t="s">
        <v>3075</v>
      </c>
      <c r="AZ146" s="270" t="s">
        <v>3075</v>
      </c>
      <c r="BA146" s="270" t="s">
        <v>3075</v>
      </c>
      <c r="BB146" s="270" t="s">
        <v>3075</v>
      </c>
      <c r="BC146" s="270" t="s">
        <v>3075</v>
      </c>
      <c r="BD146" s="270" t="s">
        <v>521</v>
      </c>
      <c r="BE146" s="270" t="str">
        <f>VLOOKUP(A146,[1]القائمة!A$1:F$4442,6,0)</f>
        <v/>
      </c>
      <c r="BF146">
        <f>VLOOKUP(A146,[1]القائمة!A$1:F$4442,1,0)</f>
        <v>518923</v>
      </c>
      <c r="BG146" t="str">
        <f>VLOOKUP(A146,[1]القائمة!A$1:F$4442,5,0)</f>
        <v>الثالثة</v>
      </c>
      <c r="BH146" s="249"/>
      <c r="BI146" s="249"/>
      <c r="BJ146" s="249"/>
      <c r="BK146" s="249"/>
      <c r="BL146" s="249"/>
      <c r="BM146" s="249"/>
      <c r="BN146" s="249"/>
      <c r="BO146" s="249"/>
      <c r="BP146" s="249" t="s">
        <v>3075</v>
      </c>
      <c r="BQ146" s="249" t="s">
        <v>3075</v>
      </c>
      <c r="BR146" s="249" t="s">
        <v>3075</v>
      </c>
      <c r="BS146" s="249" t="s">
        <v>3075</v>
      </c>
      <c r="BT146" s="249" t="s">
        <v>3075</v>
      </c>
      <c r="BU146" s="249" t="s">
        <v>3075</v>
      </c>
      <c r="BV146" s="248"/>
      <c r="BW146" s="249"/>
      <c r="BX146" s="249"/>
      <c r="BY146" s="249"/>
      <c r="BZ146" s="249"/>
      <c r="CA146" s="242"/>
      <c r="CB146" s="242"/>
      <c r="CC146" s="242"/>
      <c r="CD146" s="242"/>
      <c r="CE146" s="249"/>
    </row>
    <row r="147" spans="1:83" ht="28.8" x14ac:dyDescent="0.3">
      <c r="A147" s="269">
        <v>518966</v>
      </c>
      <c r="B147" s="270" t="s">
        <v>521</v>
      </c>
      <c r="C147" s="270" t="s">
        <v>789</v>
      </c>
      <c r="D147" s="270" t="s">
        <v>789</v>
      </c>
      <c r="E147" s="270" t="s">
        <v>789</v>
      </c>
      <c r="F147" s="270" t="s">
        <v>789</v>
      </c>
      <c r="G147" s="270" t="s">
        <v>789</v>
      </c>
      <c r="H147" s="270" t="s">
        <v>789</v>
      </c>
      <c r="I147" s="270" t="s">
        <v>789</v>
      </c>
      <c r="J147" s="270" t="s">
        <v>789</v>
      </c>
      <c r="K147" s="270" t="s">
        <v>789</v>
      </c>
      <c r="L147" s="270" t="s">
        <v>789</v>
      </c>
      <c r="M147" s="270" t="s">
        <v>789</v>
      </c>
      <c r="N147" s="270" t="s">
        <v>789</v>
      </c>
      <c r="O147" s="270" t="s">
        <v>789</v>
      </c>
      <c r="P147" s="270" t="s">
        <v>789</v>
      </c>
      <c r="Q147" s="270" t="s">
        <v>789</v>
      </c>
      <c r="R147" s="270" t="s">
        <v>789</v>
      </c>
      <c r="S147" s="270" t="s">
        <v>789</v>
      </c>
      <c r="T147" s="270" t="s">
        <v>789</v>
      </c>
      <c r="U147" s="270" t="s">
        <v>789</v>
      </c>
      <c r="V147" s="270" t="s">
        <v>789</v>
      </c>
      <c r="W147" s="270" t="s">
        <v>789</v>
      </c>
      <c r="X147" s="270" t="s">
        <v>789</v>
      </c>
      <c r="Y147" s="270" t="s">
        <v>789</v>
      </c>
      <c r="Z147" s="270" t="s">
        <v>789</v>
      </c>
      <c r="AA147" s="270" t="s">
        <v>789</v>
      </c>
      <c r="AB147" s="270" t="s">
        <v>789</v>
      </c>
      <c r="AC147" s="270" t="s">
        <v>789</v>
      </c>
      <c r="AD147" s="270" t="s">
        <v>789</v>
      </c>
      <c r="AE147" s="270" t="s">
        <v>789</v>
      </c>
      <c r="AF147" s="270" t="s">
        <v>789</v>
      </c>
      <c r="AG147" s="270" t="s">
        <v>789</v>
      </c>
      <c r="AH147" s="270" t="s">
        <v>789</v>
      </c>
      <c r="AI147" s="270" t="s">
        <v>789</v>
      </c>
      <c r="AJ147" s="270" t="s">
        <v>789</v>
      </c>
      <c r="AK147" s="270" t="s">
        <v>789</v>
      </c>
      <c r="AL147" s="270" t="s">
        <v>789</v>
      </c>
      <c r="AM147" s="270" t="s">
        <v>789</v>
      </c>
      <c r="AN147" s="270" t="s">
        <v>3075</v>
      </c>
      <c r="AO147" s="270" t="s">
        <v>3075</v>
      </c>
      <c r="AP147" s="270" t="s">
        <v>3075</v>
      </c>
      <c r="AQ147" s="270" t="s">
        <v>3075</v>
      </c>
      <c r="AR147" s="270" t="s">
        <v>3075</v>
      </c>
      <c r="AS147" s="270" t="s">
        <v>3075</v>
      </c>
      <c r="AT147" s="270" t="s">
        <v>3075</v>
      </c>
      <c r="AU147" s="270" t="s">
        <v>3075</v>
      </c>
      <c r="AV147" s="270" t="s">
        <v>3075</v>
      </c>
      <c r="AW147" s="277" t="s">
        <v>3075</v>
      </c>
      <c r="AX147" s="270" t="s">
        <v>4659</v>
      </c>
      <c r="AY147" s="270" t="s">
        <v>3075</v>
      </c>
      <c r="AZ147" s="270" t="s">
        <v>3075</v>
      </c>
      <c r="BA147" s="270" t="s">
        <v>3075</v>
      </c>
      <c r="BB147" s="270" t="s">
        <v>3075</v>
      </c>
      <c r="BC147" s="270" t="s">
        <v>3075</v>
      </c>
      <c r="BD147" s="270" t="s">
        <v>521</v>
      </c>
      <c r="BE147" s="270" t="str">
        <f>VLOOKUP(A147,[1]القائمة!A$1:F$4442,6,0)</f>
        <v/>
      </c>
      <c r="BF147">
        <f>VLOOKUP(A147,[1]القائمة!A$1:F$4442,1,0)</f>
        <v>518966</v>
      </c>
      <c r="BG147" t="str">
        <f>VLOOKUP(A147,[1]القائمة!A$1:F$4442,5,0)</f>
        <v>الثالثة</v>
      </c>
    </row>
    <row r="148" spans="1:83" ht="14.4" x14ac:dyDescent="0.3">
      <c r="A148" s="269">
        <v>518978</v>
      </c>
      <c r="B148" s="270" t="s">
        <v>521</v>
      </c>
      <c r="C148" s="270" t="s">
        <v>788</v>
      </c>
      <c r="D148" s="270" t="s">
        <v>788</v>
      </c>
      <c r="E148" s="270" t="s">
        <v>788</v>
      </c>
      <c r="F148" s="270" t="s">
        <v>788</v>
      </c>
      <c r="G148" s="270" t="s">
        <v>788</v>
      </c>
      <c r="H148" s="270" t="s">
        <v>788</v>
      </c>
      <c r="I148" s="270" t="s">
        <v>788</v>
      </c>
      <c r="J148" s="270" t="s">
        <v>788</v>
      </c>
      <c r="K148" s="270" t="s">
        <v>788</v>
      </c>
      <c r="L148" s="270" t="s">
        <v>788</v>
      </c>
      <c r="M148" s="270" t="s">
        <v>788</v>
      </c>
      <c r="N148" s="270" t="s">
        <v>788</v>
      </c>
      <c r="O148" s="270" t="s">
        <v>788</v>
      </c>
      <c r="P148" s="270" t="s">
        <v>788</v>
      </c>
      <c r="Q148" s="270" t="s">
        <v>788</v>
      </c>
      <c r="R148" s="270" t="s">
        <v>788</v>
      </c>
      <c r="S148" s="270" t="s">
        <v>788</v>
      </c>
      <c r="T148" s="270" t="s">
        <v>788</v>
      </c>
      <c r="U148" s="270" t="s">
        <v>788</v>
      </c>
      <c r="V148" s="270" t="s">
        <v>788</v>
      </c>
      <c r="W148" s="270" t="s">
        <v>788</v>
      </c>
      <c r="X148" s="270" t="s">
        <v>788</v>
      </c>
      <c r="Y148" s="270" t="s">
        <v>788</v>
      </c>
      <c r="Z148" s="270" t="s">
        <v>788</v>
      </c>
      <c r="AA148" s="270" t="s">
        <v>788</v>
      </c>
      <c r="AB148" s="270" t="s">
        <v>788</v>
      </c>
      <c r="AC148" s="270" t="s">
        <v>788</v>
      </c>
      <c r="AD148" s="270" t="s">
        <v>788</v>
      </c>
      <c r="AE148" s="270" t="s">
        <v>788</v>
      </c>
      <c r="AF148" s="270" t="s">
        <v>788</v>
      </c>
      <c r="AG148" s="270" t="s">
        <v>788</v>
      </c>
      <c r="AH148" s="270" t="s">
        <v>788</v>
      </c>
      <c r="AI148" s="270" t="s">
        <v>788</v>
      </c>
      <c r="AJ148" s="270" t="s">
        <v>788</v>
      </c>
      <c r="AK148" s="270" t="s">
        <v>788</v>
      </c>
      <c r="AL148" s="270" t="s">
        <v>788</v>
      </c>
      <c r="AM148" s="270" t="s">
        <v>788</v>
      </c>
      <c r="AN148" s="270" t="s">
        <v>3075</v>
      </c>
      <c r="AO148" s="270" t="s">
        <v>3075</v>
      </c>
      <c r="AP148" s="270" t="s">
        <v>3075</v>
      </c>
      <c r="AQ148" s="270" t="s">
        <v>3075</v>
      </c>
      <c r="AR148" s="270" t="s">
        <v>3075</v>
      </c>
      <c r="AS148" s="270" t="s">
        <v>3075</v>
      </c>
      <c r="AT148" s="270" t="s">
        <v>3075</v>
      </c>
      <c r="AU148" s="270" t="s">
        <v>3075</v>
      </c>
      <c r="AV148" s="270" t="s">
        <v>3075</v>
      </c>
      <c r="AW148" s="277" t="s">
        <v>3075</v>
      </c>
      <c r="AX148" s="270" t="s">
        <v>3075</v>
      </c>
      <c r="AY148" s="270" t="s">
        <v>3075</v>
      </c>
      <c r="AZ148" s="270" t="s">
        <v>3075</v>
      </c>
      <c r="BA148" s="270" t="s">
        <v>3075</v>
      </c>
      <c r="BB148" s="270" t="s">
        <v>3075</v>
      </c>
      <c r="BC148" s="270" t="s">
        <v>3075</v>
      </c>
      <c r="BD148" s="270" t="s">
        <v>521</v>
      </c>
      <c r="BE148" s="270" t="str">
        <f>VLOOKUP(A148,[1]القائمة!A$1:F$4442,6,0)</f>
        <v/>
      </c>
      <c r="BF148">
        <f>VLOOKUP(A148,[1]القائمة!A$1:F$4442,1,0)</f>
        <v>518978</v>
      </c>
      <c r="BG148" t="str">
        <f>VLOOKUP(A148,[1]القائمة!A$1:F$4442,5,0)</f>
        <v>الثالثة</v>
      </c>
    </row>
    <row r="149" spans="1:83" ht="28.8" x14ac:dyDescent="0.3">
      <c r="A149" s="269">
        <v>518979</v>
      </c>
      <c r="B149" s="270" t="s">
        <v>521</v>
      </c>
      <c r="C149" s="270" t="s">
        <v>789</v>
      </c>
      <c r="D149" s="270" t="s">
        <v>789</v>
      </c>
      <c r="E149" s="270" t="s">
        <v>789</v>
      </c>
      <c r="F149" s="270" t="s">
        <v>789</v>
      </c>
      <c r="G149" s="270" t="s">
        <v>789</v>
      </c>
      <c r="H149" s="270" t="s">
        <v>789</v>
      </c>
      <c r="I149" s="270" t="s">
        <v>789</v>
      </c>
      <c r="J149" s="270" t="s">
        <v>789</v>
      </c>
      <c r="K149" s="270" t="s">
        <v>789</v>
      </c>
      <c r="L149" s="270" t="s">
        <v>789</v>
      </c>
      <c r="M149" s="270" t="s">
        <v>789</v>
      </c>
      <c r="N149" s="270" t="s">
        <v>789</v>
      </c>
      <c r="O149" s="270" t="s">
        <v>789</v>
      </c>
      <c r="P149" s="270" t="s">
        <v>789</v>
      </c>
      <c r="Q149" s="270" t="s">
        <v>789</v>
      </c>
      <c r="R149" s="270" t="s">
        <v>789</v>
      </c>
      <c r="S149" s="270" t="s">
        <v>789</v>
      </c>
      <c r="T149" s="270" t="s">
        <v>789</v>
      </c>
      <c r="U149" s="270" t="s">
        <v>789</v>
      </c>
      <c r="V149" s="270" t="s">
        <v>789</v>
      </c>
      <c r="W149" s="270" t="s">
        <v>789</v>
      </c>
      <c r="X149" s="270" t="s">
        <v>789</v>
      </c>
      <c r="Y149" s="270" t="s">
        <v>789</v>
      </c>
      <c r="Z149" s="270" t="s">
        <v>789</v>
      </c>
      <c r="AA149" s="270" t="s">
        <v>789</v>
      </c>
      <c r="AB149" s="270" t="s">
        <v>789</v>
      </c>
      <c r="AC149" s="270" t="s">
        <v>789</v>
      </c>
      <c r="AD149" s="270" t="s">
        <v>789</v>
      </c>
      <c r="AE149" s="270" t="s">
        <v>789</v>
      </c>
      <c r="AF149" s="270" t="s">
        <v>789</v>
      </c>
      <c r="AG149" s="270" t="s">
        <v>789</v>
      </c>
      <c r="AH149" s="270" t="s">
        <v>789</v>
      </c>
      <c r="AI149" s="270" t="s">
        <v>789</v>
      </c>
      <c r="AJ149" s="270" t="s">
        <v>789</v>
      </c>
      <c r="AK149" s="270" t="s">
        <v>789</v>
      </c>
      <c r="AL149" s="270" t="s">
        <v>789</v>
      </c>
      <c r="AM149" s="270" t="s">
        <v>789</v>
      </c>
      <c r="AN149" s="270" t="s">
        <v>3075</v>
      </c>
      <c r="AO149" s="270" t="s">
        <v>3075</v>
      </c>
      <c r="AP149" s="270" t="s">
        <v>3075</v>
      </c>
      <c r="AQ149" s="270" t="s">
        <v>3075</v>
      </c>
      <c r="AR149" s="270" t="s">
        <v>3075</v>
      </c>
      <c r="AS149" s="270" t="s">
        <v>3075</v>
      </c>
      <c r="AT149" s="270" t="s">
        <v>3075</v>
      </c>
      <c r="AU149" s="270" t="s">
        <v>3075</v>
      </c>
      <c r="AV149" s="270" t="s">
        <v>3075</v>
      </c>
      <c r="AW149" s="277" t="s">
        <v>3075</v>
      </c>
      <c r="AX149" s="270" t="s">
        <v>4659</v>
      </c>
      <c r="AY149" s="270" t="s">
        <v>3075</v>
      </c>
      <c r="AZ149" s="270" t="s">
        <v>3075</v>
      </c>
      <c r="BA149" s="270" t="s">
        <v>3075</v>
      </c>
      <c r="BB149" s="270" t="s">
        <v>3075</v>
      </c>
      <c r="BC149" s="270" t="s">
        <v>3075</v>
      </c>
      <c r="BD149" s="270" t="s">
        <v>521</v>
      </c>
      <c r="BE149" s="270" t="str">
        <f>VLOOKUP(A149,[1]القائمة!A$1:F$4442,6,0)</f>
        <v/>
      </c>
      <c r="BF149">
        <f>VLOOKUP(A149,[1]القائمة!A$1:F$4442,1,0)</f>
        <v>518979</v>
      </c>
      <c r="BG149" t="str">
        <f>VLOOKUP(A149,[1]القائمة!A$1:F$4442,5,0)</f>
        <v>الثالثة</v>
      </c>
    </row>
    <row r="150" spans="1:83" ht="14.4" x14ac:dyDescent="0.3">
      <c r="A150" s="269">
        <v>518987</v>
      </c>
      <c r="B150" s="270" t="s">
        <v>521</v>
      </c>
      <c r="C150" s="270" t="s">
        <v>788</v>
      </c>
      <c r="D150" s="270" t="s">
        <v>788</v>
      </c>
      <c r="E150" s="270" t="s">
        <v>788</v>
      </c>
      <c r="F150" s="270" t="s">
        <v>788</v>
      </c>
      <c r="G150" s="270" t="s">
        <v>788</v>
      </c>
      <c r="H150" s="270" t="s">
        <v>788</v>
      </c>
      <c r="I150" s="270" t="s">
        <v>788</v>
      </c>
      <c r="J150" s="270" t="s">
        <v>788</v>
      </c>
      <c r="K150" s="270" t="s">
        <v>788</v>
      </c>
      <c r="L150" s="270" t="s">
        <v>788</v>
      </c>
      <c r="M150" s="270" t="s">
        <v>788</v>
      </c>
      <c r="N150" s="270" t="s">
        <v>788</v>
      </c>
      <c r="O150" s="270" t="s">
        <v>788</v>
      </c>
      <c r="P150" s="270" t="s">
        <v>788</v>
      </c>
      <c r="Q150" s="270" t="s">
        <v>788</v>
      </c>
      <c r="R150" s="270" t="s">
        <v>788</v>
      </c>
      <c r="S150" s="270" t="s">
        <v>788</v>
      </c>
      <c r="T150" s="270" t="s">
        <v>788</v>
      </c>
      <c r="U150" s="270" t="s">
        <v>788</v>
      </c>
      <c r="V150" s="270" t="s">
        <v>788</v>
      </c>
      <c r="W150" s="270" t="s">
        <v>788</v>
      </c>
      <c r="X150" s="270" t="s">
        <v>788</v>
      </c>
      <c r="Y150" s="270" t="s">
        <v>788</v>
      </c>
      <c r="Z150" s="270" t="s">
        <v>788</v>
      </c>
      <c r="AA150" s="270" t="s">
        <v>788</v>
      </c>
      <c r="AB150" s="270" t="s">
        <v>788</v>
      </c>
      <c r="AC150" s="270" t="s">
        <v>788</v>
      </c>
      <c r="AD150" s="270" t="s">
        <v>788</v>
      </c>
      <c r="AE150" s="270" t="s">
        <v>788</v>
      </c>
      <c r="AF150" s="270" t="s">
        <v>788</v>
      </c>
      <c r="AG150" s="270" t="s">
        <v>788</v>
      </c>
      <c r="AH150" s="270" t="s">
        <v>788</v>
      </c>
      <c r="AI150" s="270" t="s">
        <v>788</v>
      </c>
      <c r="AJ150" s="270" t="s">
        <v>788</v>
      </c>
      <c r="AK150" s="270" t="s">
        <v>788</v>
      </c>
      <c r="AL150" s="270" t="s">
        <v>788</v>
      </c>
      <c r="AM150" s="270" t="s">
        <v>788</v>
      </c>
      <c r="AN150" s="270" t="s">
        <v>3075</v>
      </c>
      <c r="AO150" s="270" t="s">
        <v>3075</v>
      </c>
      <c r="AP150" s="270" t="s">
        <v>3075</v>
      </c>
      <c r="AQ150" s="270" t="s">
        <v>3075</v>
      </c>
      <c r="AR150" s="270" t="s">
        <v>3075</v>
      </c>
      <c r="AS150" s="270" t="s">
        <v>3075</v>
      </c>
      <c r="AT150" s="270" t="s">
        <v>3075</v>
      </c>
      <c r="AU150" s="270" t="s">
        <v>3075</v>
      </c>
      <c r="AV150" s="270" t="s">
        <v>3075</v>
      </c>
      <c r="AW150" s="277" t="s">
        <v>3075</v>
      </c>
      <c r="AX150" s="270" t="s">
        <v>3075</v>
      </c>
      <c r="AY150" s="270" t="s">
        <v>3075</v>
      </c>
      <c r="AZ150" s="270" t="s">
        <v>3075</v>
      </c>
      <c r="BA150" s="270" t="s">
        <v>3075</v>
      </c>
      <c r="BB150" s="270" t="s">
        <v>3075</v>
      </c>
      <c r="BC150" s="270" t="s">
        <v>3075</v>
      </c>
      <c r="BD150" s="270" t="s">
        <v>521</v>
      </c>
      <c r="BE150" s="270" t="str">
        <f>VLOOKUP(A150,[1]القائمة!A$1:F$4442,6,0)</f>
        <v/>
      </c>
      <c r="BF150">
        <f>VLOOKUP(A150,[1]القائمة!A$1:F$4442,1,0)</f>
        <v>518987</v>
      </c>
      <c r="BG150" t="str">
        <f>VLOOKUP(A150,[1]القائمة!A$1:F$4442,5,0)</f>
        <v>الثالثة</v>
      </c>
    </row>
    <row r="151" spans="1:83" ht="14.4" x14ac:dyDescent="0.3">
      <c r="A151" s="269">
        <v>519002</v>
      </c>
      <c r="B151" s="270" t="s">
        <v>521</v>
      </c>
      <c r="C151" s="270" t="s">
        <v>789</v>
      </c>
      <c r="D151" s="270" t="s">
        <v>789</v>
      </c>
      <c r="E151" s="270" t="s">
        <v>789</v>
      </c>
      <c r="F151" s="270" t="s">
        <v>789</v>
      </c>
      <c r="G151" s="270" t="s">
        <v>789</v>
      </c>
      <c r="H151" s="270" t="s">
        <v>789</v>
      </c>
      <c r="I151" s="270" t="s">
        <v>789</v>
      </c>
      <c r="J151" s="270" t="s">
        <v>789</v>
      </c>
      <c r="K151" s="270" t="s">
        <v>789</v>
      </c>
      <c r="L151" s="270" t="s">
        <v>789</v>
      </c>
      <c r="M151" s="270" t="s">
        <v>789</v>
      </c>
      <c r="N151" s="270" t="s">
        <v>789</v>
      </c>
      <c r="O151" s="270" t="s">
        <v>789</v>
      </c>
      <c r="P151" s="270" t="s">
        <v>789</v>
      </c>
      <c r="Q151" s="270" t="s">
        <v>789</v>
      </c>
      <c r="R151" s="270" t="s">
        <v>789</v>
      </c>
      <c r="S151" s="270" t="s">
        <v>789</v>
      </c>
      <c r="T151" s="270" t="s">
        <v>789</v>
      </c>
      <c r="U151" s="270" t="s">
        <v>789</v>
      </c>
      <c r="V151" s="270" t="s">
        <v>789</v>
      </c>
      <c r="W151" s="270" t="s">
        <v>789</v>
      </c>
      <c r="X151" s="270" t="s">
        <v>789</v>
      </c>
      <c r="Y151" s="270" t="s">
        <v>789</v>
      </c>
      <c r="Z151" s="270" t="s">
        <v>789</v>
      </c>
      <c r="AA151" s="270" t="s">
        <v>789</v>
      </c>
      <c r="AB151" s="270" t="s">
        <v>789</v>
      </c>
      <c r="AC151" s="270" t="s">
        <v>789</v>
      </c>
      <c r="AD151" s="270" t="s">
        <v>789</v>
      </c>
      <c r="AE151" s="270" t="s">
        <v>789</v>
      </c>
      <c r="AF151" s="270" t="s">
        <v>789</v>
      </c>
      <c r="AG151" s="270" t="s">
        <v>789</v>
      </c>
      <c r="AH151" s="270" t="s">
        <v>789</v>
      </c>
      <c r="AI151" s="270" t="s">
        <v>789</v>
      </c>
      <c r="AJ151" s="270" t="s">
        <v>789</v>
      </c>
      <c r="AK151" s="270" t="s">
        <v>789</v>
      </c>
      <c r="AL151" s="270" t="s">
        <v>789</v>
      </c>
      <c r="AM151" s="270" t="s">
        <v>789</v>
      </c>
      <c r="AN151" s="270" t="s">
        <v>3075</v>
      </c>
      <c r="AO151" s="270" t="s">
        <v>3075</v>
      </c>
      <c r="AP151" s="270" t="s">
        <v>3075</v>
      </c>
      <c r="AQ151" s="270" t="s">
        <v>3075</v>
      </c>
      <c r="AR151" s="270" t="s">
        <v>3075</v>
      </c>
      <c r="AS151" s="270" t="s">
        <v>3075</v>
      </c>
      <c r="AT151" s="270" t="s">
        <v>3075</v>
      </c>
      <c r="AU151" s="270" t="s">
        <v>3075</v>
      </c>
      <c r="AV151" s="270" t="s">
        <v>3075</v>
      </c>
      <c r="AW151" s="277" t="s">
        <v>3075</v>
      </c>
      <c r="AX151" s="270" t="s">
        <v>3075</v>
      </c>
      <c r="AY151" s="270" t="s">
        <v>3075</v>
      </c>
      <c r="AZ151" s="270" t="s">
        <v>3075</v>
      </c>
      <c r="BA151" s="270" t="s">
        <v>3075</v>
      </c>
      <c r="BB151" s="270" t="s">
        <v>3075</v>
      </c>
      <c r="BC151" s="270" t="s">
        <v>3075</v>
      </c>
      <c r="BD151" s="270" t="s">
        <v>521</v>
      </c>
      <c r="BE151" s="270" t="str">
        <f>VLOOKUP(A151,[1]القائمة!A$1:F$4442,6,0)</f>
        <v/>
      </c>
      <c r="BF151">
        <f>VLOOKUP(A151,[1]القائمة!A$1:F$4442,1,0)</f>
        <v>519002</v>
      </c>
      <c r="BG151" t="str">
        <f>VLOOKUP(A151,[1]القائمة!A$1:F$4442,5,0)</f>
        <v>الثالثة</v>
      </c>
    </row>
    <row r="152" spans="1:83" ht="14.4" x14ac:dyDescent="0.3">
      <c r="A152" s="269">
        <v>519004</v>
      </c>
      <c r="B152" s="270" t="s">
        <v>521</v>
      </c>
      <c r="C152" s="270" t="s">
        <v>788</v>
      </c>
      <c r="D152" s="270" t="s">
        <v>788</v>
      </c>
      <c r="E152" s="270" t="s">
        <v>788</v>
      </c>
      <c r="F152" s="270" t="s">
        <v>788</v>
      </c>
      <c r="G152" s="270" t="s">
        <v>788</v>
      </c>
      <c r="H152" s="270" t="s">
        <v>788</v>
      </c>
      <c r="I152" s="270" t="s">
        <v>788</v>
      </c>
      <c r="J152" s="270" t="s">
        <v>788</v>
      </c>
      <c r="K152" s="270" t="s">
        <v>788</v>
      </c>
      <c r="L152" s="270" t="s">
        <v>788</v>
      </c>
      <c r="M152" s="270" t="s">
        <v>788</v>
      </c>
      <c r="N152" s="270" t="s">
        <v>788</v>
      </c>
      <c r="O152" s="270" t="s">
        <v>788</v>
      </c>
      <c r="P152" s="270" t="s">
        <v>788</v>
      </c>
      <c r="Q152" s="270" t="s">
        <v>788</v>
      </c>
      <c r="R152" s="270" t="s">
        <v>788</v>
      </c>
      <c r="S152" s="270" t="s">
        <v>788</v>
      </c>
      <c r="T152" s="270" t="s">
        <v>788</v>
      </c>
      <c r="U152" s="270" t="s">
        <v>788</v>
      </c>
      <c r="V152" s="270" t="s">
        <v>788</v>
      </c>
      <c r="W152" s="270" t="s">
        <v>788</v>
      </c>
      <c r="X152" s="270" t="s">
        <v>788</v>
      </c>
      <c r="Y152" s="270" t="s">
        <v>788</v>
      </c>
      <c r="Z152" s="270" t="s">
        <v>788</v>
      </c>
      <c r="AA152" s="270" t="s">
        <v>788</v>
      </c>
      <c r="AB152" s="270" t="s">
        <v>788</v>
      </c>
      <c r="AC152" s="270" t="s">
        <v>788</v>
      </c>
      <c r="AD152" s="270" t="s">
        <v>788</v>
      </c>
      <c r="AE152" s="270" t="s">
        <v>788</v>
      </c>
      <c r="AF152" s="270" t="s">
        <v>788</v>
      </c>
      <c r="AG152" s="270" t="s">
        <v>788</v>
      </c>
      <c r="AH152" s="270" t="s">
        <v>788</v>
      </c>
      <c r="AI152" s="270" t="s">
        <v>788</v>
      </c>
      <c r="AJ152" s="270" t="s">
        <v>788</v>
      </c>
      <c r="AK152" s="270" t="s">
        <v>788</v>
      </c>
      <c r="AL152" s="270" t="s">
        <v>788</v>
      </c>
      <c r="AM152" s="270" t="s">
        <v>788</v>
      </c>
      <c r="AN152" s="270" t="s">
        <v>3075</v>
      </c>
      <c r="AO152" s="270" t="s">
        <v>3075</v>
      </c>
      <c r="AP152" s="270" t="s">
        <v>3075</v>
      </c>
      <c r="AQ152" s="270" t="s">
        <v>3075</v>
      </c>
      <c r="AR152" s="270" t="s">
        <v>3075</v>
      </c>
      <c r="AS152" s="270" t="s">
        <v>3075</v>
      </c>
      <c r="AT152" s="270" t="s">
        <v>3075</v>
      </c>
      <c r="AU152" s="270" t="s">
        <v>3075</v>
      </c>
      <c r="AV152" s="270" t="s">
        <v>3075</v>
      </c>
      <c r="AW152" s="277" t="s">
        <v>3075</v>
      </c>
      <c r="AX152" s="270" t="s">
        <v>3075</v>
      </c>
      <c r="AY152" s="270" t="s">
        <v>3075</v>
      </c>
      <c r="AZ152" s="270" t="s">
        <v>3075</v>
      </c>
      <c r="BA152" s="270" t="s">
        <v>3075</v>
      </c>
      <c r="BB152" s="270" t="s">
        <v>3075</v>
      </c>
      <c r="BC152" s="270" t="s">
        <v>3075</v>
      </c>
      <c r="BD152" s="270" t="s">
        <v>521</v>
      </c>
      <c r="BE152" s="270" t="str">
        <f>VLOOKUP(A152,[1]القائمة!A$1:F$4442,6,0)</f>
        <v/>
      </c>
      <c r="BF152">
        <f>VLOOKUP(A152,[1]القائمة!A$1:F$4442,1,0)</f>
        <v>519004</v>
      </c>
      <c r="BG152" t="str">
        <f>VLOOKUP(A152,[1]القائمة!A$1:F$4442,5,0)</f>
        <v>الثالثة</v>
      </c>
    </row>
    <row r="153" spans="1:83" ht="14.4" x14ac:dyDescent="0.3">
      <c r="A153" s="269">
        <v>519033</v>
      </c>
      <c r="B153" s="270" t="s">
        <v>521</v>
      </c>
      <c r="C153" s="270" t="s">
        <v>788</v>
      </c>
      <c r="D153" s="270" t="s">
        <v>788</v>
      </c>
      <c r="E153" s="270" t="s">
        <v>788</v>
      </c>
      <c r="F153" s="270" t="s">
        <v>788</v>
      </c>
      <c r="G153" s="270" t="s">
        <v>788</v>
      </c>
      <c r="H153" s="270" t="s">
        <v>788</v>
      </c>
      <c r="I153" s="270" t="s">
        <v>788</v>
      </c>
      <c r="J153" s="270" t="s">
        <v>788</v>
      </c>
      <c r="K153" s="270" t="s">
        <v>788</v>
      </c>
      <c r="L153" s="270" t="s">
        <v>788</v>
      </c>
      <c r="M153" s="270" t="s">
        <v>788</v>
      </c>
      <c r="N153" s="270" t="s">
        <v>788</v>
      </c>
      <c r="O153" s="270" t="s">
        <v>788</v>
      </c>
      <c r="P153" s="270" t="s">
        <v>788</v>
      </c>
      <c r="Q153" s="270" t="s">
        <v>788</v>
      </c>
      <c r="R153" s="270" t="s">
        <v>788</v>
      </c>
      <c r="S153" s="270" t="s">
        <v>788</v>
      </c>
      <c r="T153" s="270" t="s">
        <v>788</v>
      </c>
      <c r="U153" s="270" t="s">
        <v>788</v>
      </c>
      <c r="V153" s="270" t="s">
        <v>788</v>
      </c>
      <c r="W153" s="270" t="s">
        <v>788</v>
      </c>
      <c r="X153" s="270" t="s">
        <v>788</v>
      </c>
      <c r="Y153" s="270" t="s">
        <v>788</v>
      </c>
      <c r="Z153" s="270" t="s">
        <v>788</v>
      </c>
      <c r="AA153" s="270" t="s">
        <v>788</v>
      </c>
      <c r="AB153" s="270" t="s">
        <v>788</v>
      </c>
      <c r="AC153" s="270" t="s">
        <v>788</v>
      </c>
      <c r="AD153" s="270" t="s">
        <v>788</v>
      </c>
      <c r="AE153" s="270" t="s">
        <v>788</v>
      </c>
      <c r="AF153" s="270" t="s">
        <v>788</v>
      </c>
      <c r="AG153" s="270" t="s">
        <v>788</v>
      </c>
      <c r="AH153" s="270" t="s">
        <v>788</v>
      </c>
      <c r="AI153" s="270" t="s">
        <v>788</v>
      </c>
      <c r="AJ153" s="270" t="s">
        <v>788</v>
      </c>
      <c r="AK153" s="270" t="s">
        <v>788</v>
      </c>
      <c r="AL153" s="270" t="s">
        <v>788</v>
      </c>
      <c r="AM153" s="270" t="s">
        <v>788</v>
      </c>
      <c r="AN153" s="270" t="s">
        <v>3075</v>
      </c>
      <c r="AO153" s="270" t="s">
        <v>3075</v>
      </c>
      <c r="AP153" s="270" t="s">
        <v>3075</v>
      </c>
      <c r="AQ153" s="270" t="s">
        <v>3075</v>
      </c>
      <c r="AR153" s="270" t="s">
        <v>3075</v>
      </c>
      <c r="AS153" s="270" t="s">
        <v>3075</v>
      </c>
      <c r="AT153" s="270" t="s">
        <v>3075</v>
      </c>
      <c r="AU153" s="270" t="s">
        <v>3075</v>
      </c>
      <c r="AV153" s="270" t="s">
        <v>3075</v>
      </c>
      <c r="AW153" s="277" t="s">
        <v>3075</v>
      </c>
      <c r="AX153" s="270" t="s">
        <v>3075</v>
      </c>
      <c r="AY153" s="270" t="s">
        <v>3075</v>
      </c>
      <c r="AZ153" s="270" t="s">
        <v>3075</v>
      </c>
      <c r="BA153" s="270" t="s">
        <v>3075</v>
      </c>
      <c r="BB153" s="270" t="s">
        <v>3075</v>
      </c>
      <c r="BC153" s="270" t="s">
        <v>3075</v>
      </c>
      <c r="BD153" s="270" t="s">
        <v>521</v>
      </c>
      <c r="BE153" s="270" t="str">
        <f>VLOOKUP(A153,[1]القائمة!A$1:F$4442,6,0)</f>
        <v/>
      </c>
      <c r="BF153">
        <f>VLOOKUP(A153,[1]القائمة!A$1:F$4442,1,0)</f>
        <v>519033</v>
      </c>
      <c r="BG153" t="str">
        <f>VLOOKUP(A153,[1]القائمة!A$1:F$4442,5,0)</f>
        <v>الثالثة</v>
      </c>
    </row>
    <row r="154" spans="1:83" ht="14.4" x14ac:dyDescent="0.3">
      <c r="A154" s="269">
        <v>519107</v>
      </c>
      <c r="B154" s="270" t="s">
        <v>521</v>
      </c>
      <c r="C154" s="270" t="s">
        <v>789</v>
      </c>
      <c r="D154" s="270" t="s">
        <v>789</v>
      </c>
      <c r="E154" s="270" t="s">
        <v>789</v>
      </c>
      <c r="F154" s="270" t="s">
        <v>789</v>
      </c>
      <c r="G154" s="270" t="s">
        <v>789</v>
      </c>
      <c r="H154" s="270" t="s">
        <v>789</v>
      </c>
      <c r="I154" s="270" t="s">
        <v>789</v>
      </c>
      <c r="J154" s="270" t="s">
        <v>789</v>
      </c>
      <c r="K154" s="270" t="s">
        <v>789</v>
      </c>
      <c r="L154" s="270" t="s">
        <v>789</v>
      </c>
      <c r="M154" s="270" t="s">
        <v>789</v>
      </c>
      <c r="N154" s="270" t="s">
        <v>789</v>
      </c>
      <c r="O154" s="270" t="s">
        <v>789</v>
      </c>
      <c r="P154" s="270" t="s">
        <v>789</v>
      </c>
      <c r="Q154" s="270" t="s">
        <v>789</v>
      </c>
      <c r="R154" s="270" t="s">
        <v>789</v>
      </c>
      <c r="S154" s="270" t="s">
        <v>789</v>
      </c>
      <c r="T154" s="270" t="s">
        <v>789</v>
      </c>
      <c r="U154" s="270" t="s">
        <v>789</v>
      </c>
      <c r="V154" s="270" t="s">
        <v>789</v>
      </c>
      <c r="W154" s="270" t="s">
        <v>789</v>
      </c>
      <c r="X154" s="270" t="s">
        <v>789</v>
      </c>
      <c r="Y154" s="270" t="s">
        <v>789</v>
      </c>
      <c r="Z154" s="270" t="s">
        <v>789</v>
      </c>
      <c r="AA154" s="270" t="s">
        <v>789</v>
      </c>
      <c r="AB154" s="270" t="s">
        <v>789</v>
      </c>
      <c r="AC154" s="270" t="s">
        <v>789</v>
      </c>
      <c r="AD154" s="270" t="s">
        <v>789</v>
      </c>
      <c r="AE154" s="270" t="s">
        <v>789</v>
      </c>
      <c r="AF154" s="270" t="s">
        <v>789</v>
      </c>
      <c r="AG154" s="270" t="s">
        <v>789</v>
      </c>
      <c r="AH154" s="270" t="s">
        <v>789</v>
      </c>
      <c r="AI154" s="270" t="s">
        <v>789</v>
      </c>
      <c r="AJ154" s="270" t="s">
        <v>789</v>
      </c>
      <c r="AK154" s="270" t="s">
        <v>789</v>
      </c>
      <c r="AL154" s="270" t="s">
        <v>789</v>
      </c>
      <c r="AM154" s="270" t="s">
        <v>789</v>
      </c>
      <c r="AN154" s="270" t="s">
        <v>3075</v>
      </c>
      <c r="AO154" s="270" t="s">
        <v>3075</v>
      </c>
      <c r="AP154" s="270" t="s">
        <v>3075</v>
      </c>
      <c r="AQ154" s="270" t="s">
        <v>3075</v>
      </c>
      <c r="AR154" s="270" t="s">
        <v>3075</v>
      </c>
      <c r="AS154" s="270" t="s">
        <v>3075</v>
      </c>
      <c r="AT154" s="270" t="s">
        <v>3075</v>
      </c>
      <c r="AU154" s="270" t="s">
        <v>3075</v>
      </c>
      <c r="AV154" s="270" t="s">
        <v>3075</v>
      </c>
      <c r="AW154" s="277" t="s">
        <v>3075</v>
      </c>
      <c r="AX154" s="270" t="s">
        <v>3075</v>
      </c>
      <c r="AY154" s="270" t="s">
        <v>3075</v>
      </c>
      <c r="AZ154" s="270" t="s">
        <v>3075</v>
      </c>
      <c r="BA154" s="270" t="s">
        <v>3075</v>
      </c>
      <c r="BB154" s="270" t="s">
        <v>3075</v>
      </c>
      <c r="BC154" s="270" t="s">
        <v>3075</v>
      </c>
      <c r="BD154" s="270" t="s">
        <v>521</v>
      </c>
      <c r="BE154" s="270" t="str">
        <f>VLOOKUP(A154,[1]القائمة!A$1:F$4442,6,0)</f>
        <v/>
      </c>
      <c r="BF154">
        <f>VLOOKUP(A154,[1]القائمة!A$1:F$4442,1,0)</f>
        <v>519107</v>
      </c>
      <c r="BG154" t="str">
        <f>VLOOKUP(A154,[1]القائمة!A$1:F$4442,5,0)</f>
        <v>الثالثة</v>
      </c>
    </row>
    <row r="155" spans="1:83" ht="14.4" x14ac:dyDescent="0.3">
      <c r="A155" s="269">
        <v>519117</v>
      </c>
      <c r="B155" s="270" t="s">
        <v>521</v>
      </c>
      <c r="C155" s="270" t="s">
        <v>788</v>
      </c>
      <c r="D155" s="270" t="s">
        <v>788</v>
      </c>
      <c r="E155" s="270" t="s">
        <v>788</v>
      </c>
      <c r="F155" s="270" t="s">
        <v>788</v>
      </c>
      <c r="G155" s="270" t="s">
        <v>788</v>
      </c>
      <c r="H155" s="270" t="s">
        <v>788</v>
      </c>
      <c r="I155" s="270" t="s">
        <v>788</v>
      </c>
      <c r="J155" s="270" t="s">
        <v>788</v>
      </c>
      <c r="K155" s="270" t="s">
        <v>788</v>
      </c>
      <c r="L155" s="270" t="s">
        <v>788</v>
      </c>
      <c r="M155" s="270" t="s">
        <v>788</v>
      </c>
      <c r="N155" s="270" t="s">
        <v>788</v>
      </c>
      <c r="O155" s="270" t="s">
        <v>788</v>
      </c>
      <c r="P155" s="270" t="s">
        <v>788</v>
      </c>
      <c r="Q155" s="270" t="s">
        <v>788</v>
      </c>
      <c r="R155" s="270" t="s">
        <v>788</v>
      </c>
      <c r="S155" s="270" t="s">
        <v>788</v>
      </c>
      <c r="T155" s="270" t="s">
        <v>788</v>
      </c>
      <c r="U155" s="270" t="s">
        <v>788</v>
      </c>
      <c r="V155" s="270" t="s">
        <v>788</v>
      </c>
      <c r="W155" s="270" t="s">
        <v>788</v>
      </c>
      <c r="X155" s="270" t="s">
        <v>788</v>
      </c>
      <c r="Y155" s="270" t="s">
        <v>788</v>
      </c>
      <c r="Z155" s="270" t="s">
        <v>788</v>
      </c>
      <c r="AA155" s="270" t="s">
        <v>788</v>
      </c>
      <c r="AB155" s="270" t="s">
        <v>788</v>
      </c>
      <c r="AC155" s="270" t="s">
        <v>788</v>
      </c>
      <c r="AD155" s="270" t="s">
        <v>788</v>
      </c>
      <c r="AE155" s="270" t="s">
        <v>788</v>
      </c>
      <c r="AF155" s="270" t="s">
        <v>788</v>
      </c>
      <c r="AG155" s="270" t="s">
        <v>788</v>
      </c>
      <c r="AH155" s="270" t="s">
        <v>788</v>
      </c>
      <c r="AI155" s="270" t="s">
        <v>788</v>
      </c>
      <c r="AJ155" s="270" t="s">
        <v>788</v>
      </c>
      <c r="AK155" s="270" t="s">
        <v>788</v>
      </c>
      <c r="AL155" s="270" t="s">
        <v>788</v>
      </c>
      <c r="AM155" s="270" t="s">
        <v>788</v>
      </c>
      <c r="AN155" s="270" t="s">
        <v>3075</v>
      </c>
      <c r="AO155" s="270" t="s">
        <v>3075</v>
      </c>
      <c r="AP155" s="270" t="s">
        <v>3075</v>
      </c>
      <c r="AQ155" s="270" t="s">
        <v>3075</v>
      </c>
      <c r="AR155" s="270" t="s">
        <v>3075</v>
      </c>
      <c r="AS155" s="270" t="s">
        <v>3075</v>
      </c>
      <c r="AT155" s="270" t="s">
        <v>3075</v>
      </c>
      <c r="AU155" s="270" t="s">
        <v>3075</v>
      </c>
      <c r="AV155" s="270" t="s">
        <v>3075</v>
      </c>
      <c r="AW155" s="277" t="s">
        <v>3075</v>
      </c>
      <c r="AX155" s="270" t="s">
        <v>3075</v>
      </c>
      <c r="AY155" s="270" t="s">
        <v>3075</v>
      </c>
      <c r="AZ155" s="270" t="s">
        <v>3075</v>
      </c>
      <c r="BA155" s="270" t="s">
        <v>3075</v>
      </c>
      <c r="BB155" s="270" t="s">
        <v>3075</v>
      </c>
      <c r="BC155" s="270" t="s">
        <v>3075</v>
      </c>
      <c r="BD155" s="270" t="s">
        <v>521</v>
      </c>
      <c r="BE155" s="270" t="str">
        <f>VLOOKUP(A155,[1]القائمة!A$1:F$4442,6,0)</f>
        <v/>
      </c>
      <c r="BF155">
        <f>VLOOKUP(A155,[1]القائمة!A$1:F$4442,1,0)</f>
        <v>519117</v>
      </c>
      <c r="BG155" t="str">
        <f>VLOOKUP(A155,[1]القائمة!A$1:F$4442,5,0)</f>
        <v>الثالثة</v>
      </c>
    </row>
    <row r="156" spans="1:83" ht="14.4" x14ac:dyDescent="0.3">
      <c r="A156" s="269">
        <v>519118</v>
      </c>
      <c r="B156" s="270" t="s">
        <v>521</v>
      </c>
      <c r="C156" s="270" t="s">
        <v>788</v>
      </c>
      <c r="D156" s="270" t="s">
        <v>788</v>
      </c>
      <c r="E156" s="270" t="s">
        <v>788</v>
      </c>
      <c r="F156" s="270" t="s">
        <v>788</v>
      </c>
      <c r="G156" s="270" t="s">
        <v>788</v>
      </c>
      <c r="H156" s="270" t="s">
        <v>788</v>
      </c>
      <c r="I156" s="270" t="s">
        <v>788</v>
      </c>
      <c r="J156" s="270" t="s">
        <v>788</v>
      </c>
      <c r="K156" s="270" t="s">
        <v>788</v>
      </c>
      <c r="L156" s="270" t="s">
        <v>788</v>
      </c>
      <c r="M156" s="270" t="s">
        <v>788</v>
      </c>
      <c r="N156" s="270" t="s">
        <v>788</v>
      </c>
      <c r="O156" s="270" t="s">
        <v>788</v>
      </c>
      <c r="P156" s="270" t="s">
        <v>788</v>
      </c>
      <c r="Q156" s="270" t="s">
        <v>788</v>
      </c>
      <c r="R156" s="270" t="s">
        <v>788</v>
      </c>
      <c r="S156" s="270" t="s">
        <v>788</v>
      </c>
      <c r="T156" s="270" t="s">
        <v>788</v>
      </c>
      <c r="U156" s="270" t="s">
        <v>788</v>
      </c>
      <c r="V156" s="270" t="s">
        <v>788</v>
      </c>
      <c r="W156" s="270" t="s">
        <v>788</v>
      </c>
      <c r="X156" s="270" t="s">
        <v>788</v>
      </c>
      <c r="Y156" s="270" t="s">
        <v>788</v>
      </c>
      <c r="Z156" s="270" t="s">
        <v>788</v>
      </c>
      <c r="AA156" s="270" t="s">
        <v>788</v>
      </c>
      <c r="AB156" s="270" t="s">
        <v>788</v>
      </c>
      <c r="AC156" s="270" t="s">
        <v>788</v>
      </c>
      <c r="AD156" s="270" t="s">
        <v>788</v>
      </c>
      <c r="AE156" s="270" t="s">
        <v>788</v>
      </c>
      <c r="AF156" s="270" t="s">
        <v>788</v>
      </c>
      <c r="AG156" s="270" t="s">
        <v>788</v>
      </c>
      <c r="AH156" s="270" t="s">
        <v>788</v>
      </c>
      <c r="AI156" s="270" t="s">
        <v>788</v>
      </c>
      <c r="AJ156" s="270" t="s">
        <v>788</v>
      </c>
      <c r="AK156" s="270" t="s">
        <v>788</v>
      </c>
      <c r="AL156" s="270" t="s">
        <v>788</v>
      </c>
      <c r="AM156" s="270" t="s">
        <v>788</v>
      </c>
      <c r="AN156" s="270" t="s">
        <v>3075</v>
      </c>
      <c r="AO156" s="270" t="s">
        <v>3075</v>
      </c>
      <c r="AP156" s="270" t="s">
        <v>3075</v>
      </c>
      <c r="AQ156" s="270" t="s">
        <v>3075</v>
      </c>
      <c r="AR156" s="270" t="s">
        <v>3075</v>
      </c>
      <c r="AS156" s="270" t="s">
        <v>3075</v>
      </c>
      <c r="AT156" s="270" t="s">
        <v>3075</v>
      </c>
      <c r="AU156" s="270" t="s">
        <v>3075</v>
      </c>
      <c r="AV156" s="270" t="s">
        <v>3075</v>
      </c>
      <c r="AW156" s="277" t="s">
        <v>3075</v>
      </c>
      <c r="AX156" s="270" t="s">
        <v>3075</v>
      </c>
      <c r="AY156" s="270" t="s">
        <v>3075</v>
      </c>
      <c r="AZ156" s="270" t="s">
        <v>3075</v>
      </c>
      <c r="BA156" s="270" t="s">
        <v>3075</v>
      </c>
      <c r="BB156" s="270" t="s">
        <v>3075</v>
      </c>
      <c r="BC156" s="270" t="s">
        <v>3075</v>
      </c>
      <c r="BD156" s="270" t="s">
        <v>521</v>
      </c>
      <c r="BE156" s="270" t="str">
        <f>VLOOKUP(A156,[1]القائمة!A$1:F$4442,6,0)</f>
        <v/>
      </c>
      <c r="BF156">
        <f>VLOOKUP(A156,[1]القائمة!A$1:F$4442,1,0)</f>
        <v>519118</v>
      </c>
      <c r="BG156" t="str">
        <f>VLOOKUP(A156,[1]القائمة!A$1:F$4442,5,0)</f>
        <v>الثالثة</v>
      </c>
      <c r="BH156" s="249"/>
      <c r="BI156" s="249"/>
      <c r="BJ156" s="249"/>
      <c r="BK156" s="249"/>
      <c r="BL156" s="249"/>
      <c r="BM156" s="249"/>
      <c r="BN156" s="249"/>
      <c r="BO156" s="249"/>
      <c r="BP156" s="249" t="s">
        <v>3075</v>
      </c>
      <c r="BQ156" s="249" t="s">
        <v>3075</v>
      </c>
      <c r="BR156" s="249" t="s">
        <v>3075</v>
      </c>
      <c r="BS156" s="249" t="s">
        <v>3075</v>
      </c>
      <c r="BT156" s="249" t="s">
        <v>3075</v>
      </c>
      <c r="BU156" s="249" t="s">
        <v>3075</v>
      </c>
      <c r="BV156" s="248"/>
      <c r="BW156" s="249"/>
      <c r="BX156" s="249"/>
      <c r="BY156" s="249"/>
      <c r="BZ156" s="249"/>
      <c r="CA156" s="242"/>
      <c r="CB156" s="242"/>
      <c r="CC156" s="242"/>
      <c r="CD156" s="242"/>
      <c r="CE156" s="249"/>
    </row>
    <row r="157" spans="1:83" ht="14.4" x14ac:dyDescent="0.3">
      <c r="A157" s="269">
        <v>519120</v>
      </c>
      <c r="B157" s="270" t="s">
        <v>521</v>
      </c>
      <c r="C157" s="270" t="s">
        <v>789</v>
      </c>
      <c r="D157" s="270" t="s">
        <v>789</v>
      </c>
      <c r="E157" s="270" t="s">
        <v>789</v>
      </c>
      <c r="F157" s="270" t="s">
        <v>789</v>
      </c>
      <c r="G157" s="270" t="s">
        <v>789</v>
      </c>
      <c r="H157" s="270" t="s">
        <v>789</v>
      </c>
      <c r="I157" s="270" t="s">
        <v>789</v>
      </c>
      <c r="J157" s="270" t="s">
        <v>789</v>
      </c>
      <c r="K157" s="270" t="s">
        <v>789</v>
      </c>
      <c r="L157" s="270" t="s">
        <v>789</v>
      </c>
      <c r="M157" s="270" t="s">
        <v>789</v>
      </c>
      <c r="N157" s="270" t="s">
        <v>789</v>
      </c>
      <c r="O157" s="270" t="s">
        <v>789</v>
      </c>
      <c r="P157" s="270" t="s">
        <v>789</v>
      </c>
      <c r="Q157" s="270" t="s">
        <v>789</v>
      </c>
      <c r="R157" s="270" t="s">
        <v>789</v>
      </c>
      <c r="S157" s="270" t="s">
        <v>789</v>
      </c>
      <c r="T157" s="270" t="s">
        <v>789</v>
      </c>
      <c r="U157" s="270" t="s">
        <v>789</v>
      </c>
      <c r="V157" s="270" t="s">
        <v>789</v>
      </c>
      <c r="W157" s="270" t="s">
        <v>789</v>
      </c>
      <c r="X157" s="270" t="s">
        <v>789</v>
      </c>
      <c r="Y157" s="270" t="s">
        <v>789</v>
      </c>
      <c r="Z157" s="270" t="s">
        <v>789</v>
      </c>
      <c r="AA157" s="270" t="s">
        <v>789</v>
      </c>
      <c r="AB157" s="270" t="s">
        <v>789</v>
      </c>
      <c r="AC157" s="270" t="s">
        <v>789</v>
      </c>
      <c r="AD157" s="270" t="s">
        <v>789</v>
      </c>
      <c r="AE157" s="270" t="s">
        <v>789</v>
      </c>
      <c r="AF157" s="270" t="s">
        <v>789</v>
      </c>
      <c r="AG157" s="270" t="s">
        <v>789</v>
      </c>
      <c r="AH157" s="270" t="s">
        <v>789</v>
      </c>
      <c r="AI157" s="270" t="s">
        <v>789</v>
      </c>
      <c r="AJ157" s="270" t="s">
        <v>789</v>
      </c>
      <c r="AK157" s="270" t="s">
        <v>789</v>
      </c>
      <c r="AL157" s="270" t="s">
        <v>789</v>
      </c>
      <c r="AM157" s="270" t="s">
        <v>789</v>
      </c>
      <c r="AN157" s="270" t="s">
        <v>3075</v>
      </c>
      <c r="AO157" s="270" t="s">
        <v>3075</v>
      </c>
      <c r="AP157" s="270" t="s">
        <v>3075</v>
      </c>
      <c r="AQ157" s="270" t="s">
        <v>3075</v>
      </c>
      <c r="AR157" s="270" t="s">
        <v>3075</v>
      </c>
      <c r="AS157" s="270" t="s">
        <v>3075</v>
      </c>
      <c r="AT157" s="270" t="s">
        <v>3075</v>
      </c>
      <c r="AU157" s="270" t="s">
        <v>3075</v>
      </c>
      <c r="AV157" s="270" t="s">
        <v>3075</v>
      </c>
      <c r="AW157" s="277" t="s">
        <v>3075</v>
      </c>
      <c r="AX157" s="270" t="s">
        <v>3075</v>
      </c>
      <c r="AY157" s="270" t="s">
        <v>3075</v>
      </c>
      <c r="AZ157" s="270" t="s">
        <v>3075</v>
      </c>
      <c r="BA157" s="270" t="s">
        <v>3075</v>
      </c>
      <c r="BB157" s="270" t="s">
        <v>3075</v>
      </c>
      <c r="BC157" s="270" t="s">
        <v>3075</v>
      </c>
      <c r="BD157" s="270" t="s">
        <v>521</v>
      </c>
      <c r="BE157" s="270" t="str">
        <f>VLOOKUP(A157,[1]القائمة!A$1:F$4442,6,0)</f>
        <v/>
      </c>
      <c r="BF157">
        <f>VLOOKUP(A157,[1]القائمة!A$1:F$4442,1,0)</f>
        <v>519120</v>
      </c>
      <c r="BG157" t="str">
        <f>VLOOKUP(A157,[1]القائمة!A$1:F$4442,5,0)</f>
        <v>الثالثة</v>
      </c>
    </row>
    <row r="158" spans="1:83" ht="14.4" x14ac:dyDescent="0.3">
      <c r="A158" s="269">
        <v>519175</v>
      </c>
      <c r="B158" s="270" t="s">
        <v>521</v>
      </c>
      <c r="C158" s="270" t="s">
        <v>788</v>
      </c>
      <c r="D158" s="270" t="s">
        <v>788</v>
      </c>
      <c r="E158" s="270" t="s">
        <v>788</v>
      </c>
      <c r="F158" s="270" t="s">
        <v>788</v>
      </c>
      <c r="G158" s="270" t="s">
        <v>788</v>
      </c>
      <c r="H158" s="270" t="s">
        <v>788</v>
      </c>
      <c r="I158" s="270" t="s">
        <v>788</v>
      </c>
      <c r="J158" s="270" t="s">
        <v>788</v>
      </c>
      <c r="K158" s="270" t="s">
        <v>788</v>
      </c>
      <c r="L158" s="270" t="s">
        <v>788</v>
      </c>
      <c r="M158" s="270" t="s">
        <v>788</v>
      </c>
      <c r="N158" s="270" t="s">
        <v>788</v>
      </c>
      <c r="O158" s="270" t="s">
        <v>788</v>
      </c>
      <c r="P158" s="270" t="s">
        <v>788</v>
      </c>
      <c r="Q158" s="270" t="s">
        <v>788</v>
      </c>
      <c r="R158" s="270" t="s">
        <v>788</v>
      </c>
      <c r="S158" s="270" t="s">
        <v>788</v>
      </c>
      <c r="T158" s="270" t="s">
        <v>788</v>
      </c>
      <c r="U158" s="270" t="s">
        <v>788</v>
      </c>
      <c r="V158" s="270" t="s">
        <v>788</v>
      </c>
      <c r="W158" s="270" t="s">
        <v>788</v>
      </c>
      <c r="X158" s="270" t="s">
        <v>788</v>
      </c>
      <c r="Y158" s="270" t="s">
        <v>788</v>
      </c>
      <c r="Z158" s="270" t="s">
        <v>788</v>
      </c>
      <c r="AA158" s="270" t="s">
        <v>788</v>
      </c>
      <c r="AB158" s="270" t="s">
        <v>788</v>
      </c>
      <c r="AC158" s="270" t="s">
        <v>788</v>
      </c>
      <c r="AD158" s="270" t="s">
        <v>788</v>
      </c>
      <c r="AE158" s="270" t="s">
        <v>788</v>
      </c>
      <c r="AF158" s="270" t="s">
        <v>788</v>
      </c>
      <c r="AG158" s="270" t="s">
        <v>788</v>
      </c>
      <c r="AH158" s="270" t="s">
        <v>788</v>
      </c>
      <c r="AI158" s="270" t="s">
        <v>788</v>
      </c>
      <c r="AJ158" s="270" t="s">
        <v>788</v>
      </c>
      <c r="AK158" s="270" t="s">
        <v>788</v>
      </c>
      <c r="AL158" s="270" t="s">
        <v>788</v>
      </c>
      <c r="AM158" s="270" t="s">
        <v>788</v>
      </c>
      <c r="AN158" s="270" t="s">
        <v>3075</v>
      </c>
      <c r="AO158" s="270" t="s">
        <v>3075</v>
      </c>
      <c r="AP158" s="270" t="s">
        <v>3075</v>
      </c>
      <c r="AQ158" s="270" t="s">
        <v>3075</v>
      </c>
      <c r="AR158" s="270" t="s">
        <v>3075</v>
      </c>
      <c r="AS158" s="270" t="s">
        <v>3075</v>
      </c>
      <c r="AT158" s="270" t="s">
        <v>3075</v>
      </c>
      <c r="AU158" s="270" t="s">
        <v>3075</v>
      </c>
      <c r="AV158" s="270" t="s">
        <v>3075</v>
      </c>
      <c r="AW158" s="277" t="s">
        <v>3075</v>
      </c>
      <c r="AX158" s="270" t="s">
        <v>3075</v>
      </c>
      <c r="AY158" s="270" t="s">
        <v>3075</v>
      </c>
      <c r="AZ158" s="270" t="s">
        <v>3075</v>
      </c>
      <c r="BA158" s="270" t="s">
        <v>3075</v>
      </c>
      <c r="BB158" s="270" t="s">
        <v>3075</v>
      </c>
      <c r="BC158" s="270" t="s">
        <v>3075</v>
      </c>
      <c r="BD158" s="270" t="s">
        <v>521</v>
      </c>
      <c r="BE158" s="270" t="str">
        <f>VLOOKUP(A158,[1]القائمة!A$1:F$4442,6,0)</f>
        <v/>
      </c>
      <c r="BF158">
        <f>VLOOKUP(A158,[1]القائمة!A$1:F$4442,1,0)</f>
        <v>519175</v>
      </c>
      <c r="BG158" t="str">
        <f>VLOOKUP(A158,[1]القائمة!A$1:F$4442,5,0)</f>
        <v>الثالثة</v>
      </c>
    </row>
    <row r="159" spans="1:83" ht="14.4" x14ac:dyDescent="0.3">
      <c r="A159" s="269">
        <v>519177</v>
      </c>
      <c r="B159" s="270" t="s">
        <v>521</v>
      </c>
      <c r="C159" s="270" t="s">
        <v>788</v>
      </c>
      <c r="D159" s="270" t="s">
        <v>788</v>
      </c>
      <c r="E159" s="270" t="s">
        <v>788</v>
      </c>
      <c r="F159" s="270" t="s">
        <v>788</v>
      </c>
      <c r="G159" s="270" t="s">
        <v>788</v>
      </c>
      <c r="H159" s="270" t="s">
        <v>788</v>
      </c>
      <c r="I159" s="270" t="s">
        <v>788</v>
      </c>
      <c r="J159" s="270" t="s">
        <v>788</v>
      </c>
      <c r="K159" s="270" t="s">
        <v>788</v>
      </c>
      <c r="L159" s="270" t="s">
        <v>788</v>
      </c>
      <c r="M159" s="270" t="s">
        <v>788</v>
      </c>
      <c r="N159" s="270" t="s">
        <v>788</v>
      </c>
      <c r="O159" s="270" t="s">
        <v>788</v>
      </c>
      <c r="P159" s="270" t="s">
        <v>788</v>
      </c>
      <c r="Q159" s="270" t="s">
        <v>788</v>
      </c>
      <c r="R159" s="270" t="s">
        <v>788</v>
      </c>
      <c r="S159" s="270" t="s">
        <v>788</v>
      </c>
      <c r="T159" s="270" t="s">
        <v>788</v>
      </c>
      <c r="U159" s="270" t="s">
        <v>788</v>
      </c>
      <c r="V159" s="270" t="s">
        <v>788</v>
      </c>
      <c r="W159" s="270" t="s">
        <v>788</v>
      </c>
      <c r="X159" s="270" t="s">
        <v>788</v>
      </c>
      <c r="Y159" s="270" t="s">
        <v>788</v>
      </c>
      <c r="Z159" s="270" t="s">
        <v>788</v>
      </c>
      <c r="AA159" s="270" t="s">
        <v>788</v>
      </c>
      <c r="AB159" s="270" t="s">
        <v>788</v>
      </c>
      <c r="AC159" s="270" t="s">
        <v>788</v>
      </c>
      <c r="AD159" s="270" t="s">
        <v>788</v>
      </c>
      <c r="AE159" s="270" t="s">
        <v>788</v>
      </c>
      <c r="AF159" s="270" t="s">
        <v>788</v>
      </c>
      <c r="AG159" s="270" t="s">
        <v>788</v>
      </c>
      <c r="AH159" s="270" t="s">
        <v>788</v>
      </c>
      <c r="AI159" s="270" t="s">
        <v>788</v>
      </c>
      <c r="AJ159" s="270" t="s">
        <v>788</v>
      </c>
      <c r="AK159" s="270" t="s">
        <v>788</v>
      </c>
      <c r="AL159" s="270" t="s">
        <v>788</v>
      </c>
      <c r="AM159" s="270" t="s">
        <v>788</v>
      </c>
      <c r="AN159" s="270" t="s">
        <v>3075</v>
      </c>
      <c r="AO159" s="270" t="s">
        <v>3075</v>
      </c>
      <c r="AP159" s="270" t="s">
        <v>3075</v>
      </c>
      <c r="AQ159" s="270" t="s">
        <v>3075</v>
      </c>
      <c r="AR159" s="270" t="s">
        <v>3075</v>
      </c>
      <c r="AS159" s="270" t="s">
        <v>3075</v>
      </c>
      <c r="AT159" s="270" t="s">
        <v>3075</v>
      </c>
      <c r="AU159" s="270" t="s">
        <v>3075</v>
      </c>
      <c r="AV159" s="270" t="s">
        <v>3075</v>
      </c>
      <c r="AW159" s="277" t="s">
        <v>3075</v>
      </c>
      <c r="AX159" s="270" t="s">
        <v>3075</v>
      </c>
      <c r="AY159" s="270" t="s">
        <v>3075</v>
      </c>
      <c r="AZ159" s="270" t="s">
        <v>3075</v>
      </c>
      <c r="BA159" s="270" t="s">
        <v>3075</v>
      </c>
      <c r="BB159" s="270" t="s">
        <v>3075</v>
      </c>
      <c r="BC159" s="270" t="s">
        <v>3075</v>
      </c>
      <c r="BD159" s="270" t="s">
        <v>521</v>
      </c>
      <c r="BE159" s="270" t="str">
        <f>VLOOKUP(A159,[1]القائمة!A$1:F$4442,6,0)</f>
        <v/>
      </c>
      <c r="BF159">
        <f>VLOOKUP(A159,[1]القائمة!A$1:F$4442,1,0)</f>
        <v>519177</v>
      </c>
      <c r="BG159" t="str">
        <f>VLOOKUP(A159,[1]القائمة!A$1:F$4442,5,0)</f>
        <v>الثالثة</v>
      </c>
    </row>
    <row r="160" spans="1:83" ht="14.4" x14ac:dyDescent="0.3">
      <c r="A160" s="269">
        <v>519179</v>
      </c>
      <c r="B160" s="270" t="s">
        <v>521</v>
      </c>
      <c r="C160" s="270" t="s">
        <v>788</v>
      </c>
      <c r="D160" s="270" t="s">
        <v>788</v>
      </c>
      <c r="E160" s="270" t="s">
        <v>788</v>
      </c>
      <c r="F160" s="270" t="s">
        <v>788</v>
      </c>
      <c r="G160" s="270" t="s">
        <v>788</v>
      </c>
      <c r="H160" s="270" t="s">
        <v>788</v>
      </c>
      <c r="I160" s="270" t="s">
        <v>788</v>
      </c>
      <c r="J160" s="270" t="s">
        <v>788</v>
      </c>
      <c r="K160" s="270" t="s">
        <v>788</v>
      </c>
      <c r="L160" s="270" t="s">
        <v>788</v>
      </c>
      <c r="M160" s="270" t="s">
        <v>788</v>
      </c>
      <c r="N160" s="270" t="s">
        <v>788</v>
      </c>
      <c r="O160" s="270" t="s">
        <v>788</v>
      </c>
      <c r="P160" s="270" t="s">
        <v>788</v>
      </c>
      <c r="Q160" s="270" t="s">
        <v>788</v>
      </c>
      <c r="R160" s="270" t="s">
        <v>788</v>
      </c>
      <c r="S160" s="270" t="s">
        <v>788</v>
      </c>
      <c r="T160" s="270" t="s">
        <v>788</v>
      </c>
      <c r="U160" s="270" t="s">
        <v>788</v>
      </c>
      <c r="V160" s="270" t="s">
        <v>788</v>
      </c>
      <c r="W160" s="270" t="s">
        <v>788</v>
      </c>
      <c r="X160" s="270" t="s">
        <v>788</v>
      </c>
      <c r="Y160" s="270" t="s">
        <v>788</v>
      </c>
      <c r="Z160" s="270" t="s">
        <v>788</v>
      </c>
      <c r="AA160" s="270" t="s">
        <v>788</v>
      </c>
      <c r="AB160" s="270" t="s">
        <v>788</v>
      </c>
      <c r="AC160" s="270" t="s">
        <v>788</v>
      </c>
      <c r="AD160" s="270" t="s">
        <v>788</v>
      </c>
      <c r="AE160" s="270" t="s">
        <v>788</v>
      </c>
      <c r="AF160" s="270" t="s">
        <v>788</v>
      </c>
      <c r="AG160" s="270" t="s">
        <v>788</v>
      </c>
      <c r="AH160" s="270" t="s">
        <v>788</v>
      </c>
      <c r="AI160" s="270" t="s">
        <v>788</v>
      </c>
      <c r="AJ160" s="270" t="s">
        <v>788</v>
      </c>
      <c r="AK160" s="270" t="s">
        <v>788</v>
      </c>
      <c r="AL160" s="270" t="s">
        <v>788</v>
      </c>
      <c r="AM160" s="270" t="s">
        <v>788</v>
      </c>
      <c r="AN160" s="270" t="s">
        <v>3075</v>
      </c>
      <c r="AO160" s="270" t="s">
        <v>3075</v>
      </c>
      <c r="AP160" s="270" t="s">
        <v>3075</v>
      </c>
      <c r="AQ160" s="270" t="s">
        <v>3075</v>
      </c>
      <c r="AR160" s="270" t="s">
        <v>3075</v>
      </c>
      <c r="AS160" s="270" t="s">
        <v>3075</v>
      </c>
      <c r="AT160" s="270" t="s">
        <v>3075</v>
      </c>
      <c r="AU160" s="270" t="s">
        <v>3075</v>
      </c>
      <c r="AV160" s="270" t="s">
        <v>3075</v>
      </c>
      <c r="AW160" s="277" t="s">
        <v>3075</v>
      </c>
      <c r="AX160" s="270" t="s">
        <v>3075</v>
      </c>
      <c r="AY160" s="270" t="s">
        <v>3075</v>
      </c>
      <c r="AZ160" s="270" t="s">
        <v>3075</v>
      </c>
      <c r="BA160" s="270" t="s">
        <v>3075</v>
      </c>
      <c r="BB160" s="270" t="s">
        <v>3075</v>
      </c>
      <c r="BC160" s="270" t="s">
        <v>3075</v>
      </c>
      <c r="BD160" s="270" t="s">
        <v>521</v>
      </c>
      <c r="BE160" s="270" t="str">
        <f>VLOOKUP(A160,[1]القائمة!A$1:F$4442,6,0)</f>
        <v/>
      </c>
      <c r="BF160">
        <f>VLOOKUP(A160,[1]القائمة!A$1:F$4442,1,0)</f>
        <v>519179</v>
      </c>
      <c r="BG160" t="str">
        <f>VLOOKUP(A160,[1]القائمة!A$1:F$4442,5,0)</f>
        <v>الثالثة</v>
      </c>
    </row>
    <row r="161" spans="1:83" ht="14.4" x14ac:dyDescent="0.3">
      <c r="A161" s="269">
        <v>519194</v>
      </c>
      <c r="B161" s="270" t="s">
        <v>521</v>
      </c>
      <c r="C161" s="270" t="s">
        <v>789</v>
      </c>
      <c r="D161" s="270" t="s">
        <v>789</v>
      </c>
      <c r="E161" s="270" t="s">
        <v>789</v>
      </c>
      <c r="F161" s="270" t="s">
        <v>789</v>
      </c>
      <c r="G161" s="270" t="s">
        <v>789</v>
      </c>
      <c r="H161" s="270" t="s">
        <v>789</v>
      </c>
      <c r="I161" s="270" t="s">
        <v>789</v>
      </c>
      <c r="J161" s="270" t="s">
        <v>789</v>
      </c>
      <c r="K161" s="270" t="s">
        <v>789</v>
      </c>
      <c r="L161" s="270" t="s">
        <v>789</v>
      </c>
      <c r="M161" s="270" t="s">
        <v>789</v>
      </c>
      <c r="N161" s="270" t="s">
        <v>789</v>
      </c>
      <c r="O161" s="270" t="s">
        <v>789</v>
      </c>
      <c r="P161" s="270" t="s">
        <v>789</v>
      </c>
      <c r="Q161" s="270" t="s">
        <v>789</v>
      </c>
      <c r="R161" s="270" t="s">
        <v>789</v>
      </c>
      <c r="S161" s="270" t="s">
        <v>789</v>
      </c>
      <c r="T161" s="270" t="s">
        <v>789</v>
      </c>
      <c r="U161" s="270" t="s">
        <v>789</v>
      </c>
      <c r="V161" s="270" t="s">
        <v>789</v>
      </c>
      <c r="W161" s="270" t="s">
        <v>789</v>
      </c>
      <c r="X161" s="270" t="s">
        <v>789</v>
      </c>
      <c r="Y161" s="270" t="s">
        <v>789</v>
      </c>
      <c r="Z161" s="270" t="s">
        <v>789</v>
      </c>
      <c r="AA161" s="270" t="s">
        <v>789</v>
      </c>
      <c r="AB161" s="270" t="s">
        <v>789</v>
      </c>
      <c r="AC161" s="270" t="s">
        <v>789</v>
      </c>
      <c r="AD161" s="270" t="s">
        <v>789</v>
      </c>
      <c r="AE161" s="270" t="s">
        <v>789</v>
      </c>
      <c r="AF161" s="270" t="s">
        <v>789</v>
      </c>
      <c r="AG161" s="270" t="s">
        <v>789</v>
      </c>
      <c r="AH161" s="270" t="s">
        <v>789</v>
      </c>
      <c r="AI161" s="270" t="s">
        <v>789</v>
      </c>
      <c r="AJ161" s="270" t="s">
        <v>789</v>
      </c>
      <c r="AK161" s="270" t="s">
        <v>789</v>
      </c>
      <c r="AL161" s="270" t="s">
        <v>789</v>
      </c>
      <c r="AM161" s="270" t="s">
        <v>789</v>
      </c>
      <c r="AN161" s="270" t="s">
        <v>3075</v>
      </c>
      <c r="AO161" s="270" t="s">
        <v>3075</v>
      </c>
      <c r="AP161" s="270" t="s">
        <v>3075</v>
      </c>
      <c r="AQ161" s="270" t="s">
        <v>3075</v>
      </c>
      <c r="AR161" s="270" t="s">
        <v>3075</v>
      </c>
      <c r="AS161" s="270" t="s">
        <v>3075</v>
      </c>
      <c r="AT161" s="270" t="s">
        <v>3075</v>
      </c>
      <c r="AU161" s="270" t="s">
        <v>3075</v>
      </c>
      <c r="AV161" s="270" t="s">
        <v>3075</v>
      </c>
      <c r="AW161" s="277" t="s">
        <v>3075</v>
      </c>
      <c r="AX161" s="270" t="s">
        <v>3075</v>
      </c>
      <c r="AY161" s="270" t="s">
        <v>3075</v>
      </c>
      <c r="AZ161" s="270" t="s">
        <v>3075</v>
      </c>
      <c r="BA161" s="270" t="s">
        <v>3075</v>
      </c>
      <c r="BB161" s="270" t="s">
        <v>3075</v>
      </c>
      <c r="BC161" s="270" t="s">
        <v>3075</v>
      </c>
      <c r="BD161" s="270" t="s">
        <v>521</v>
      </c>
      <c r="BE161" s="270" t="str">
        <f>VLOOKUP(A161,[1]القائمة!A$1:F$4442,6,0)</f>
        <v/>
      </c>
      <c r="BF161">
        <f>VLOOKUP(A161,[1]القائمة!A$1:F$4442,1,0)</f>
        <v>519194</v>
      </c>
      <c r="BG161" t="str">
        <f>VLOOKUP(A161,[1]القائمة!A$1:F$4442,5,0)</f>
        <v>الثالثة</v>
      </c>
    </row>
    <row r="162" spans="1:83" ht="14.4" x14ac:dyDescent="0.3">
      <c r="A162" s="271">
        <v>519208</v>
      </c>
      <c r="B162" s="272" t="s">
        <v>522</v>
      </c>
      <c r="C162" s="270" t="s">
        <v>789</v>
      </c>
      <c r="D162" s="270" t="s">
        <v>789</v>
      </c>
      <c r="E162" s="270" t="s">
        <v>789</v>
      </c>
      <c r="F162" s="270" t="s">
        <v>789</v>
      </c>
      <c r="G162" s="270" t="s">
        <v>789</v>
      </c>
      <c r="H162" s="270" t="s">
        <v>789</v>
      </c>
      <c r="I162" s="270" t="s">
        <v>789</v>
      </c>
      <c r="J162" s="270" t="s">
        <v>789</v>
      </c>
      <c r="K162" s="270" t="s">
        <v>789</v>
      </c>
      <c r="L162" s="270" t="s">
        <v>789</v>
      </c>
      <c r="M162" s="270" t="s">
        <v>789</v>
      </c>
      <c r="N162" s="270" t="s">
        <v>789</v>
      </c>
      <c r="O162" s="270" t="s">
        <v>789</v>
      </c>
      <c r="P162" s="270" t="s">
        <v>789</v>
      </c>
      <c r="Q162" s="270" t="s">
        <v>789</v>
      </c>
      <c r="R162" s="270" t="s">
        <v>789</v>
      </c>
      <c r="S162" s="270" t="s">
        <v>789</v>
      </c>
      <c r="T162" s="270" t="s">
        <v>789</v>
      </c>
      <c r="U162" s="270" t="s">
        <v>789</v>
      </c>
      <c r="V162" s="270" t="s">
        <v>789</v>
      </c>
      <c r="W162" s="270" t="s">
        <v>789</v>
      </c>
      <c r="X162" s="270" t="s">
        <v>789</v>
      </c>
      <c r="Y162" s="270" t="s">
        <v>789</v>
      </c>
      <c r="Z162" s="270" t="s">
        <v>789</v>
      </c>
      <c r="AA162" s="270" t="s">
        <v>789</v>
      </c>
      <c r="AB162" s="270" t="s">
        <v>789</v>
      </c>
      <c r="AC162" s="270" t="s">
        <v>789</v>
      </c>
      <c r="AD162" s="270" t="s">
        <v>789</v>
      </c>
      <c r="AE162" s="270" t="s">
        <v>789</v>
      </c>
      <c r="AF162" s="270" t="s">
        <v>789</v>
      </c>
      <c r="AG162" s="270" t="s">
        <v>789</v>
      </c>
      <c r="AH162" s="250"/>
      <c r="AI162" s="250"/>
      <c r="AJ162" s="250"/>
      <c r="AK162" s="250"/>
      <c r="AL162" s="250"/>
      <c r="AM162" s="250"/>
      <c r="AN162" s="250"/>
      <c r="AO162" s="250"/>
      <c r="AP162" s="250"/>
      <c r="AQ162" s="250"/>
      <c r="AR162" s="250"/>
      <c r="AS162" s="250"/>
      <c r="AT162" s="250"/>
      <c r="AU162" s="250"/>
      <c r="AV162" s="250"/>
      <c r="AW162" s="276"/>
      <c r="AX162" s="250"/>
      <c r="AY162" s="250"/>
      <c r="AZ162" s="250"/>
      <c r="BA162" s="250"/>
      <c r="BB162" s="250"/>
      <c r="BC162" s="250"/>
      <c r="BD162" s="250"/>
      <c r="BE162" s="270" t="str">
        <f>VLOOKUP(A162,[1]القائمة!A$1:F$4442,6,0)</f>
        <v/>
      </c>
      <c r="BF162">
        <f>VLOOKUP(A162,[1]القائمة!A$1:F$4442,1,0)</f>
        <v>519208</v>
      </c>
      <c r="BG162" t="str">
        <f>VLOOKUP(A162,[1]القائمة!A$1:F$4442,5,0)</f>
        <v>الثالثة حديث</v>
      </c>
    </row>
    <row r="163" spans="1:83" ht="14.4" x14ac:dyDescent="0.3">
      <c r="A163" s="269">
        <v>519214</v>
      </c>
      <c r="B163" s="270" t="s">
        <v>521</v>
      </c>
      <c r="C163" s="270" t="s">
        <v>788</v>
      </c>
      <c r="D163" s="270" t="s">
        <v>788</v>
      </c>
      <c r="E163" s="270" t="s">
        <v>788</v>
      </c>
      <c r="F163" s="270" t="s">
        <v>788</v>
      </c>
      <c r="G163" s="270" t="s">
        <v>788</v>
      </c>
      <c r="H163" s="270" t="s">
        <v>788</v>
      </c>
      <c r="I163" s="270" t="s">
        <v>788</v>
      </c>
      <c r="J163" s="270" t="s">
        <v>788</v>
      </c>
      <c r="K163" s="270" t="s">
        <v>788</v>
      </c>
      <c r="L163" s="270" t="s">
        <v>788</v>
      </c>
      <c r="M163" s="270" t="s">
        <v>788</v>
      </c>
      <c r="N163" s="270" t="s">
        <v>788</v>
      </c>
      <c r="O163" s="270" t="s">
        <v>788</v>
      </c>
      <c r="P163" s="270" t="s">
        <v>788</v>
      </c>
      <c r="Q163" s="270" t="s">
        <v>788</v>
      </c>
      <c r="R163" s="270" t="s">
        <v>788</v>
      </c>
      <c r="S163" s="270" t="s">
        <v>788</v>
      </c>
      <c r="T163" s="270" t="s">
        <v>788</v>
      </c>
      <c r="U163" s="270" t="s">
        <v>788</v>
      </c>
      <c r="V163" s="270" t="s">
        <v>788</v>
      </c>
      <c r="W163" s="270" t="s">
        <v>788</v>
      </c>
      <c r="X163" s="270" t="s">
        <v>788</v>
      </c>
      <c r="Y163" s="270" t="s">
        <v>788</v>
      </c>
      <c r="Z163" s="270" t="s">
        <v>788</v>
      </c>
      <c r="AA163" s="270" t="s">
        <v>788</v>
      </c>
      <c r="AB163" s="270" t="s">
        <v>788</v>
      </c>
      <c r="AC163" s="270" t="s">
        <v>788</v>
      </c>
      <c r="AD163" s="270" t="s">
        <v>788</v>
      </c>
      <c r="AE163" s="270" t="s">
        <v>788</v>
      </c>
      <c r="AF163" s="270" t="s">
        <v>788</v>
      </c>
      <c r="AG163" s="270" t="s">
        <v>788</v>
      </c>
      <c r="AH163" s="270" t="s">
        <v>788</v>
      </c>
      <c r="AI163" s="270" t="s">
        <v>788</v>
      </c>
      <c r="AJ163" s="270" t="s">
        <v>788</v>
      </c>
      <c r="AK163" s="270" t="s">
        <v>788</v>
      </c>
      <c r="AL163" s="270" t="s">
        <v>788</v>
      </c>
      <c r="AM163" s="270" t="s">
        <v>788</v>
      </c>
      <c r="AN163" s="270" t="s">
        <v>3075</v>
      </c>
      <c r="AO163" s="270" t="s">
        <v>3075</v>
      </c>
      <c r="AP163" s="270" t="s">
        <v>3075</v>
      </c>
      <c r="AQ163" s="270" t="s">
        <v>3075</v>
      </c>
      <c r="AR163" s="270" t="s">
        <v>3075</v>
      </c>
      <c r="AS163" s="270" t="s">
        <v>3075</v>
      </c>
      <c r="AT163" s="270" t="s">
        <v>3075</v>
      </c>
      <c r="AU163" s="270" t="s">
        <v>3075</v>
      </c>
      <c r="AV163" s="270" t="s">
        <v>3075</v>
      </c>
      <c r="AW163" s="277" t="s">
        <v>3075</v>
      </c>
      <c r="AX163" s="270" t="s">
        <v>3075</v>
      </c>
      <c r="AY163" s="270" t="s">
        <v>3075</v>
      </c>
      <c r="AZ163" s="270" t="s">
        <v>3075</v>
      </c>
      <c r="BA163" s="270" t="s">
        <v>3075</v>
      </c>
      <c r="BB163" s="270" t="s">
        <v>3075</v>
      </c>
      <c r="BC163" s="270" t="s">
        <v>3075</v>
      </c>
      <c r="BD163" s="270" t="s">
        <v>521</v>
      </c>
      <c r="BE163" s="270" t="str">
        <f>VLOOKUP(A163,[1]القائمة!A$1:F$4442,6,0)</f>
        <v/>
      </c>
      <c r="BF163">
        <f>VLOOKUP(A163,[1]القائمة!A$1:F$4442,1,0)</f>
        <v>519214</v>
      </c>
      <c r="BG163" t="str">
        <f>VLOOKUP(A163,[1]القائمة!A$1:F$4442,5,0)</f>
        <v>الثالثة</v>
      </c>
    </row>
    <row r="164" spans="1:83" ht="43.2" x14ac:dyDescent="0.3">
      <c r="A164" s="269">
        <v>519223</v>
      </c>
      <c r="B164" s="270" t="s">
        <v>521</v>
      </c>
      <c r="C164" s="270" t="s">
        <v>789</v>
      </c>
      <c r="D164" s="270" t="s">
        <v>789</v>
      </c>
      <c r="E164" s="270" t="s">
        <v>789</v>
      </c>
      <c r="F164" s="270" t="s">
        <v>789</v>
      </c>
      <c r="G164" s="270" t="s">
        <v>789</v>
      </c>
      <c r="H164" s="270" t="s">
        <v>789</v>
      </c>
      <c r="I164" s="270" t="s">
        <v>789</v>
      </c>
      <c r="J164" s="270" t="s">
        <v>789</v>
      </c>
      <c r="K164" s="270" t="s">
        <v>789</v>
      </c>
      <c r="L164" s="270" t="s">
        <v>789</v>
      </c>
      <c r="M164" s="270" t="s">
        <v>789</v>
      </c>
      <c r="N164" s="270" t="s">
        <v>789</v>
      </c>
      <c r="O164" s="270" t="s">
        <v>789</v>
      </c>
      <c r="P164" s="270" t="s">
        <v>789</v>
      </c>
      <c r="Q164" s="270" t="s">
        <v>789</v>
      </c>
      <c r="R164" s="270" t="s">
        <v>789</v>
      </c>
      <c r="S164" s="270" t="s">
        <v>789</v>
      </c>
      <c r="T164" s="270" t="s">
        <v>789</v>
      </c>
      <c r="U164" s="270" t="s">
        <v>789</v>
      </c>
      <c r="V164" s="270" t="s">
        <v>789</v>
      </c>
      <c r="W164" s="270" t="s">
        <v>789</v>
      </c>
      <c r="X164" s="270" t="s">
        <v>789</v>
      </c>
      <c r="Y164" s="270" t="s">
        <v>789</v>
      </c>
      <c r="Z164" s="270" t="s">
        <v>789</v>
      </c>
      <c r="AA164" s="270" t="s">
        <v>789</v>
      </c>
      <c r="AB164" s="270" t="s">
        <v>789</v>
      </c>
      <c r="AC164" s="270" t="s">
        <v>789</v>
      </c>
      <c r="AD164" s="270" t="s">
        <v>789</v>
      </c>
      <c r="AE164" s="270" t="s">
        <v>789</v>
      </c>
      <c r="AF164" s="270" t="s">
        <v>789</v>
      </c>
      <c r="AG164" s="270" t="s">
        <v>789</v>
      </c>
      <c r="AH164" s="270" t="s">
        <v>789</v>
      </c>
      <c r="AI164" s="270" t="s">
        <v>789</v>
      </c>
      <c r="AJ164" s="270" t="s">
        <v>789</v>
      </c>
      <c r="AK164" s="270" t="s">
        <v>789</v>
      </c>
      <c r="AL164" s="270" t="s">
        <v>789</v>
      </c>
      <c r="AM164" s="270" t="s">
        <v>789</v>
      </c>
      <c r="AN164" s="270" t="s">
        <v>3075</v>
      </c>
      <c r="AO164" s="270" t="s">
        <v>3075</v>
      </c>
      <c r="AP164" s="270" t="s">
        <v>3075</v>
      </c>
      <c r="AQ164" s="270" t="s">
        <v>3075</v>
      </c>
      <c r="AR164" s="270" t="s">
        <v>3075</v>
      </c>
      <c r="AS164" s="270" t="s">
        <v>3075</v>
      </c>
      <c r="AT164" s="270" t="s">
        <v>3075</v>
      </c>
      <c r="AU164" s="270" t="s">
        <v>3075</v>
      </c>
      <c r="AV164" s="270" t="s">
        <v>3075</v>
      </c>
      <c r="AW164" s="277" t="s">
        <v>3075</v>
      </c>
      <c r="AX164" s="270" t="s">
        <v>3075</v>
      </c>
      <c r="AY164" s="270" t="s">
        <v>3075</v>
      </c>
      <c r="AZ164" s="270" t="s">
        <v>3075</v>
      </c>
      <c r="BA164" s="270" t="s">
        <v>3075</v>
      </c>
      <c r="BB164" s="270" t="s">
        <v>3075</v>
      </c>
      <c r="BC164" s="270" t="s">
        <v>3075</v>
      </c>
      <c r="BD164" s="270" t="s">
        <v>521</v>
      </c>
      <c r="BE164" s="270" t="str">
        <f>VLOOKUP(A164,[1]القائمة!A$1:F$4442,6,0)</f>
        <v>مستنفذ فصل اول 2023-2024</v>
      </c>
      <c r="BF164">
        <f>VLOOKUP(A164,[1]القائمة!A$1:F$4442,1,0)</f>
        <v>519223</v>
      </c>
      <c r="BG164" t="str">
        <f>VLOOKUP(A164,[1]القائمة!A$1:F$4442,5,0)</f>
        <v>الثالثة</v>
      </c>
    </row>
    <row r="165" spans="1:83" ht="28.8" x14ac:dyDescent="0.3">
      <c r="A165" s="269">
        <v>519274</v>
      </c>
      <c r="B165" s="270" t="s">
        <v>521</v>
      </c>
      <c r="C165" s="270" t="s">
        <v>789</v>
      </c>
      <c r="D165" s="270" t="s">
        <v>789</v>
      </c>
      <c r="E165" s="270" t="s">
        <v>789</v>
      </c>
      <c r="F165" s="270" t="s">
        <v>789</v>
      </c>
      <c r="G165" s="270" t="s">
        <v>789</v>
      </c>
      <c r="H165" s="270" t="s">
        <v>789</v>
      </c>
      <c r="I165" s="270" t="s">
        <v>789</v>
      </c>
      <c r="J165" s="270" t="s">
        <v>789</v>
      </c>
      <c r="K165" s="270" t="s">
        <v>789</v>
      </c>
      <c r="L165" s="270" t="s">
        <v>789</v>
      </c>
      <c r="M165" s="270" t="s">
        <v>789</v>
      </c>
      <c r="N165" s="270" t="s">
        <v>789</v>
      </c>
      <c r="O165" s="270" t="s">
        <v>789</v>
      </c>
      <c r="P165" s="270" t="s">
        <v>789</v>
      </c>
      <c r="Q165" s="270" t="s">
        <v>789</v>
      </c>
      <c r="R165" s="270" t="s">
        <v>789</v>
      </c>
      <c r="S165" s="270" t="s">
        <v>789</v>
      </c>
      <c r="T165" s="270" t="s">
        <v>789</v>
      </c>
      <c r="U165" s="270" t="s">
        <v>789</v>
      </c>
      <c r="V165" s="270" t="s">
        <v>789</v>
      </c>
      <c r="W165" s="270" t="s">
        <v>789</v>
      </c>
      <c r="X165" s="270" t="s">
        <v>789</v>
      </c>
      <c r="Y165" s="270" t="s">
        <v>789</v>
      </c>
      <c r="Z165" s="270" t="s">
        <v>789</v>
      </c>
      <c r="AA165" s="270" t="s">
        <v>789</v>
      </c>
      <c r="AB165" s="270" t="s">
        <v>789</v>
      </c>
      <c r="AC165" s="270" t="s">
        <v>789</v>
      </c>
      <c r="AD165" s="270" t="s">
        <v>789</v>
      </c>
      <c r="AE165" s="270" t="s">
        <v>789</v>
      </c>
      <c r="AF165" s="270" t="s">
        <v>789</v>
      </c>
      <c r="AG165" s="270" t="s">
        <v>789</v>
      </c>
      <c r="AH165" s="270" t="s">
        <v>789</v>
      </c>
      <c r="AI165" s="270" t="s">
        <v>789</v>
      </c>
      <c r="AJ165" s="270" t="s">
        <v>789</v>
      </c>
      <c r="AK165" s="270" t="s">
        <v>789</v>
      </c>
      <c r="AL165" s="270" t="s">
        <v>789</v>
      </c>
      <c r="AM165" s="270" t="s">
        <v>789</v>
      </c>
      <c r="AN165" s="270" t="s">
        <v>3075</v>
      </c>
      <c r="AO165" s="270" t="s">
        <v>3075</v>
      </c>
      <c r="AP165" s="270" t="s">
        <v>3075</v>
      </c>
      <c r="AQ165" s="270" t="s">
        <v>3075</v>
      </c>
      <c r="AR165" s="270" t="s">
        <v>3075</v>
      </c>
      <c r="AS165" s="270" t="s">
        <v>3075</v>
      </c>
      <c r="AT165" s="270" t="s">
        <v>3075</v>
      </c>
      <c r="AU165" s="270" t="s">
        <v>3075</v>
      </c>
      <c r="AV165" s="270" t="s">
        <v>3075</v>
      </c>
      <c r="AW165" s="277" t="s">
        <v>3075</v>
      </c>
      <c r="AX165" s="270" t="s">
        <v>4659</v>
      </c>
      <c r="AY165" s="270" t="s">
        <v>3075</v>
      </c>
      <c r="AZ165" s="270" t="s">
        <v>3075</v>
      </c>
      <c r="BA165" s="270" t="s">
        <v>3075</v>
      </c>
      <c r="BB165" s="270" t="s">
        <v>3075</v>
      </c>
      <c r="BC165" s="270" t="s">
        <v>3075</v>
      </c>
      <c r="BD165" s="270" t="s">
        <v>521</v>
      </c>
      <c r="BE165" s="270" t="str">
        <f>VLOOKUP(A165,[1]القائمة!A$1:F$4442,6,0)</f>
        <v/>
      </c>
      <c r="BF165">
        <f>VLOOKUP(A165,[1]القائمة!A$1:F$4442,1,0)</f>
        <v>519274</v>
      </c>
      <c r="BG165" t="str">
        <f>VLOOKUP(A165,[1]القائمة!A$1:F$4442,5,0)</f>
        <v>الثالثة</v>
      </c>
    </row>
    <row r="166" spans="1:83" ht="14.4" x14ac:dyDescent="0.3">
      <c r="A166" s="269">
        <v>519352</v>
      </c>
      <c r="B166" s="270" t="s">
        <v>521</v>
      </c>
      <c r="C166" s="270" t="s">
        <v>788</v>
      </c>
      <c r="D166" s="270" t="s">
        <v>788</v>
      </c>
      <c r="E166" s="270" t="s">
        <v>788</v>
      </c>
      <c r="F166" s="270" t="s">
        <v>788</v>
      </c>
      <c r="G166" s="270" t="s">
        <v>788</v>
      </c>
      <c r="H166" s="270" t="s">
        <v>788</v>
      </c>
      <c r="I166" s="270" t="s">
        <v>788</v>
      </c>
      <c r="J166" s="270" t="s">
        <v>788</v>
      </c>
      <c r="K166" s="270" t="s">
        <v>788</v>
      </c>
      <c r="L166" s="270" t="s">
        <v>788</v>
      </c>
      <c r="M166" s="270" t="s">
        <v>788</v>
      </c>
      <c r="N166" s="270" t="s">
        <v>788</v>
      </c>
      <c r="O166" s="270" t="s">
        <v>788</v>
      </c>
      <c r="P166" s="270" t="s">
        <v>788</v>
      </c>
      <c r="Q166" s="270" t="s">
        <v>788</v>
      </c>
      <c r="R166" s="270" t="s">
        <v>788</v>
      </c>
      <c r="S166" s="270" t="s">
        <v>788</v>
      </c>
      <c r="T166" s="270" t="s">
        <v>788</v>
      </c>
      <c r="U166" s="270" t="s">
        <v>788</v>
      </c>
      <c r="V166" s="270" t="s">
        <v>788</v>
      </c>
      <c r="W166" s="270" t="s">
        <v>788</v>
      </c>
      <c r="X166" s="270" t="s">
        <v>788</v>
      </c>
      <c r="Y166" s="270" t="s">
        <v>788</v>
      </c>
      <c r="Z166" s="270" t="s">
        <v>788</v>
      </c>
      <c r="AA166" s="270" t="s">
        <v>788</v>
      </c>
      <c r="AB166" s="270" t="s">
        <v>788</v>
      </c>
      <c r="AC166" s="270" t="s">
        <v>788</v>
      </c>
      <c r="AD166" s="270" t="s">
        <v>788</v>
      </c>
      <c r="AE166" s="270" t="s">
        <v>788</v>
      </c>
      <c r="AF166" s="270" t="s">
        <v>788</v>
      </c>
      <c r="AG166" s="270" t="s">
        <v>788</v>
      </c>
      <c r="AH166" s="270" t="s">
        <v>788</v>
      </c>
      <c r="AI166" s="270" t="s">
        <v>788</v>
      </c>
      <c r="AJ166" s="270" t="s">
        <v>788</v>
      </c>
      <c r="AK166" s="270" t="s">
        <v>788</v>
      </c>
      <c r="AL166" s="270" t="s">
        <v>788</v>
      </c>
      <c r="AM166" s="270" t="s">
        <v>788</v>
      </c>
      <c r="AN166" s="270" t="s">
        <v>3075</v>
      </c>
      <c r="AO166" s="270" t="s">
        <v>3075</v>
      </c>
      <c r="AP166" s="270" t="s">
        <v>3075</v>
      </c>
      <c r="AQ166" s="270" t="s">
        <v>3075</v>
      </c>
      <c r="AR166" s="270" t="s">
        <v>3075</v>
      </c>
      <c r="AS166" s="270" t="s">
        <v>3075</v>
      </c>
      <c r="AT166" s="270" t="s">
        <v>3075</v>
      </c>
      <c r="AU166" s="270" t="s">
        <v>3075</v>
      </c>
      <c r="AV166" s="270" t="s">
        <v>3075</v>
      </c>
      <c r="AW166" s="277" t="s">
        <v>3075</v>
      </c>
      <c r="AX166" s="270" t="s">
        <v>3075</v>
      </c>
      <c r="AY166" s="270" t="s">
        <v>3075</v>
      </c>
      <c r="AZ166" s="270" t="s">
        <v>3075</v>
      </c>
      <c r="BA166" s="270" t="s">
        <v>3075</v>
      </c>
      <c r="BB166" s="270" t="s">
        <v>3075</v>
      </c>
      <c r="BC166" s="270" t="s">
        <v>3075</v>
      </c>
      <c r="BD166" s="270" t="s">
        <v>521</v>
      </c>
      <c r="BE166" s="270" t="str">
        <f>VLOOKUP(A166,[1]القائمة!A$1:F$4442,6,0)</f>
        <v/>
      </c>
      <c r="BF166">
        <f>VLOOKUP(A166,[1]القائمة!A$1:F$4442,1,0)</f>
        <v>519352</v>
      </c>
      <c r="BG166" t="str">
        <f>VLOOKUP(A166,[1]القائمة!A$1:F$4442,5,0)</f>
        <v>الثالثة</v>
      </c>
      <c r="BH166" s="249"/>
      <c r="BI166" s="249"/>
      <c r="BJ166" s="249"/>
      <c r="BK166" s="249"/>
      <c r="BL166" s="249"/>
      <c r="BM166" s="249"/>
      <c r="BN166" s="249"/>
      <c r="BO166" s="249"/>
      <c r="BP166" s="249" t="s">
        <v>3075</v>
      </c>
      <c r="BQ166" s="249" t="s">
        <v>3075</v>
      </c>
      <c r="BR166" s="249" t="s">
        <v>3075</v>
      </c>
      <c r="BS166" s="249" t="s">
        <v>3075</v>
      </c>
      <c r="BT166" s="249" t="s">
        <v>3075</v>
      </c>
      <c r="BU166" s="249" t="s">
        <v>3075</v>
      </c>
      <c r="BV166" s="248"/>
      <c r="BW166" s="249"/>
      <c r="BX166" s="249"/>
      <c r="BY166" s="249"/>
      <c r="BZ166" s="249"/>
      <c r="CA166" s="242"/>
      <c r="CB166" s="242"/>
      <c r="CC166" s="242"/>
      <c r="CD166" s="242"/>
      <c r="CE166" s="249"/>
    </row>
    <row r="167" spans="1:83" ht="43.2" x14ac:dyDescent="0.3">
      <c r="A167" s="269">
        <v>519366</v>
      </c>
      <c r="B167" s="270" t="s">
        <v>521</v>
      </c>
      <c r="C167" s="270" t="s">
        <v>789</v>
      </c>
      <c r="D167" s="270" t="s">
        <v>789</v>
      </c>
      <c r="E167" s="270" t="s">
        <v>789</v>
      </c>
      <c r="F167" s="270" t="s">
        <v>789</v>
      </c>
      <c r="G167" s="270" t="s">
        <v>789</v>
      </c>
      <c r="H167" s="270" t="s">
        <v>789</v>
      </c>
      <c r="I167" s="270" t="s">
        <v>789</v>
      </c>
      <c r="J167" s="270" t="s">
        <v>789</v>
      </c>
      <c r="K167" s="270" t="s">
        <v>789</v>
      </c>
      <c r="L167" s="270" t="s">
        <v>789</v>
      </c>
      <c r="M167" s="270" t="s">
        <v>789</v>
      </c>
      <c r="N167" s="270" t="s">
        <v>789</v>
      </c>
      <c r="O167" s="270" t="s">
        <v>789</v>
      </c>
      <c r="P167" s="270" t="s">
        <v>789</v>
      </c>
      <c r="Q167" s="270" t="s">
        <v>789</v>
      </c>
      <c r="R167" s="270" t="s">
        <v>789</v>
      </c>
      <c r="S167" s="270" t="s">
        <v>789</v>
      </c>
      <c r="T167" s="270" t="s">
        <v>789</v>
      </c>
      <c r="U167" s="270" t="s">
        <v>789</v>
      </c>
      <c r="V167" s="270" t="s">
        <v>789</v>
      </c>
      <c r="W167" s="270" t="s">
        <v>789</v>
      </c>
      <c r="X167" s="270" t="s">
        <v>789</v>
      </c>
      <c r="Y167" s="270" t="s">
        <v>789</v>
      </c>
      <c r="Z167" s="270" t="s">
        <v>789</v>
      </c>
      <c r="AA167" s="270" t="s">
        <v>789</v>
      </c>
      <c r="AB167" s="270" t="s">
        <v>789</v>
      </c>
      <c r="AC167" s="270" t="s">
        <v>789</v>
      </c>
      <c r="AD167" s="270" t="s">
        <v>789</v>
      </c>
      <c r="AE167" s="270" t="s">
        <v>789</v>
      </c>
      <c r="AF167" s="270" t="s">
        <v>789</v>
      </c>
      <c r="AG167" s="270" t="s">
        <v>789</v>
      </c>
      <c r="AH167" s="270" t="s">
        <v>789</v>
      </c>
      <c r="AI167" s="270" t="s">
        <v>789</v>
      </c>
      <c r="AJ167" s="270" t="s">
        <v>789</v>
      </c>
      <c r="AK167" s="270" t="s">
        <v>789</v>
      </c>
      <c r="AL167" s="270" t="s">
        <v>789</v>
      </c>
      <c r="AM167" s="270" t="s">
        <v>789</v>
      </c>
      <c r="AN167" s="270" t="s">
        <v>3075</v>
      </c>
      <c r="AO167" s="270" t="s">
        <v>3075</v>
      </c>
      <c r="AP167" s="270" t="s">
        <v>3075</v>
      </c>
      <c r="AQ167" s="270" t="s">
        <v>3075</v>
      </c>
      <c r="AR167" s="270" t="s">
        <v>3075</v>
      </c>
      <c r="AS167" s="270" t="s">
        <v>3075</v>
      </c>
      <c r="AT167" s="270" t="s">
        <v>3075</v>
      </c>
      <c r="AU167" s="270" t="s">
        <v>3075</v>
      </c>
      <c r="AV167" s="270" t="s">
        <v>3075</v>
      </c>
      <c r="AW167" s="277" t="s">
        <v>3075</v>
      </c>
      <c r="AX167" s="270" t="s">
        <v>3075</v>
      </c>
      <c r="AY167" s="270" t="s">
        <v>3075</v>
      </c>
      <c r="AZ167" s="270" t="s">
        <v>3075</v>
      </c>
      <c r="BA167" s="270" t="s">
        <v>3075</v>
      </c>
      <c r="BB167" s="270" t="s">
        <v>3075</v>
      </c>
      <c r="BC167" s="270" t="s">
        <v>3075</v>
      </c>
      <c r="BD167" s="270" t="s">
        <v>521</v>
      </c>
      <c r="BE167" s="270" t="str">
        <f>VLOOKUP(A167,[1]القائمة!A$1:F$4442,6,0)</f>
        <v>مستنفذ فصل اول 2023-2024</v>
      </c>
      <c r="BF167">
        <f>VLOOKUP(A167,[1]القائمة!A$1:F$4442,1,0)</f>
        <v>519366</v>
      </c>
      <c r="BG167" t="str">
        <f>VLOOKUP(A167,[1]القائمة!A$1:F$4442,5,0)</f>
        <v>الثالثة</v>
      </c>
    </row>
    <row r="168" spans="1:83" ht="43.2" x14ac:dyDescent="0.3">
      <c r="A168" s="269">
        <v>519368</v>
      </c>
      <c r="B168" s="270" t="s">
        <v>521</v>
      </c>
      <c r="C168" s="270" t="s">
        <v>789</v>
      </c>
      <c r="D168" s="270" t="s">
        <v>789</v>
      </c>
      <c r="E168" s="270" t="s">
        <v>789</v>
      </c>
      <c r="F168" s="270" t="s">
        <v>789</v>
      </c>
      <c r="G168" s="270" t="s">
        <v>789</v>
      </c>
      <c r="H168" s="270" t="s">
        <v>789</v>
      </c>
      <c r="I168" s="270" t="s">
        <v>789</v>
      </c>
      <c r="J168" s="270" t="s">
        <v>789</v>
      </c>
      <c r="K168" s="270" t="s">
        <v>789</v>
      </c>
      <c r="L168" s="270" t="s">
        <v>789</v>
      </c>
      <c r="M168" s="270" t="s">
        <v>789</v>
      </c>
      <c r="N168" s="270" t="s">
        <v>789</v>
      </c>
      <c r="O168" s="270" t="s">
        <v>789</v>
      </c>
      <c r="P168" s="270" t="s">
        <v>789</v>
      </c>
      <c r="Q168" s="270" t="s">
        <v>789</v>
      </c>
      <c r="R168" s="270" t="s">
        <v>789</v>
      </c>
      <c r="S168" s="270" t="s">
        <v>789</v>
      </c>
      <c r="T168" s="270" t="s">
        <v>789</v>
      </c>
      <c r="U168" s="270" t="s">
        <v>789</v>
      </c>
      <c r="V168" s="270" t="s">
        <v>789</v>
      </c>
      <c r="W168" s="270" t="s">
        <v>789</v>
      </c>
      <c r="X168" s="270" t="s">
        <v>789</v>
      </c>
      <c r="Y168" s="270" t="s">
        <v>789</v>
      </c>
      <c r="Z168" s="270" t="s">
        <v>789</v>
      </c>
      <c r="AA168" s="270" t="s">
        <v>789</v>
      </c>
      <c r="AB168" s="270" t="s">
        <v>789</v>
      </c>
      <c r="AC168" s="270" t="s">
        <v>789</v>
      </c>
      <c r="AD168" s="270" t="s">
        <v>789</v>
      </c>
      <c r="AE168" s="270" t="s">
        <v>789</v>
      </c>
      <c r="AF168" s="270" t="s">
        <v>789</v>
      </c>
      <c r="AG168" s="270" t="s">
        <v>789</v>
      </c>
      <c r="AH168" s="270" t="s">
        <v>789</v>
      </c>
      <c r="AI168" s="270" t="s">
        <v>789</v>
      </c>
      <c r="AJ168" s="270" t="s">
        <v>789</v>
      </c>
      <c r="AK168" s="270" t="s">
        <v>789</v>
      </c>
      <c r="AL168" s="270" t="s">
        <v>789</v>
      </c>
      <c r="AM168" s="270" t="s">
        <v>789</v>
      </c>
      <c r="AN168" s="270" t="s">
        <v>3075</v>
      </c>
      <c r="AO168" s="270" t="s">
        <v>3075</v>
      </c>
      <c r="AP168" s="270" t="s">
        <v>3075</v>
      </c>
      <c r="AQ168" s="270" t="s">
        <v>3075</v>
      </c>
      <c r="AR168" s="270" t="s">
        <v>3075</v>
      </c>
      <c r="AS168" s="270" t="s">
        <v>3075</v>
      </c>
      <c r="AT168" s="270" t="s">
        <v>3075</v>
      </c>
      <c r="AU168" s="270" t="s">
        <v>3075</v>
      </c>
      <c r="AV168" s="270" t="s">
        <v>3075</v>
      </c>
      <c r="AW168" s="277" t="s">
        <v>3075</v>
      </c>
      <c r="AX168" s="270" t="s">
        <v>3075</v>
      </c>
      <c r="AY168" s="270" t="s">
        <v>3075</v>
      </c>
      <c r="AZ168" s="270" t="s">
        <v>3075</v>
      </c>
      <c r="BA168" s="270" t="s">
        <v>3075</v>
      </c>
      <c r="BB168" s="270" t="s">
        <v>3075</v>
      </c>
      <c r="BC168" s="270" t="s">
        <v>3075</v>
      </c>
      <c r="BD168" s="270" t="s">
        <v>521</v>
      </c>
      <c r="BE168" s="270" t="str">
        <f>VLOOKUP(A168,[1]القائمة!A$1:F$4442,6,0)</f>
        <v>مستنفذ فصل اول 2023-2024</v>
      </c>
      <c r="BF168">
        <f>VLOOKUP(A168,[1]القائمة!A$1:F$4442,1,0)</f>
        <v>519368</v>
      </c>
      <c r="BG168" t="str">
        <f>VLOOKUP(A168,[1]القائمة!A$1:F$4442,5,0)</f>
        <v>الثالثة</v>
      </c>
    </row>
    <row r="169" spans="1:83" ht="43.2" x14ac:dyDescent="0.3">
      <c r="A169" s="269">
        <v>519381</v>
      </c>
      <c r="B169" s="270" t="s">
        <v>521</v>
      </c>
      <c r="C169" s="270" t="s">
        <v>789</v>
      </c>
      <c r="D169" s="270" t="s">
        <v>789</v>
      </c>
      <c r="E169" s="270" t="s">
        <v>789</v>
      </c>
      <c r="F169" s="270" t="s">
        <v>789</v>
      </c>
      <c r="G169" s="270" t="s">
        <v>789</v>
      </c>
      <c r="H169" s="270" t="s">
        <v>789</v>
      </c>
      <c r="I169" s="270" t="s">
        <v>789</v>
      </c>
      <c r="J169" s="270" t="s">
        <v>789</v>
      </c>
      <c r="K169" s="270" t="s">
        <v>789</v>
      </c>
      <c r="L169" s="270" t="s">
        <v>789</v>
      </c>
      <c r="M169" s="270" t="s">
        <v>789</v>
      </c>
      <c r="N169" s="270" t="s">
        <v>789</v>
      </c>
      <c r="O169" s="270" t="s">
        <v>789</v>
      </c>
      <c r="P169" s="270" t="s">
        <v>789</v>
      </c>
      <c r="Q169" s="270" t="s">
        <v>789</v>
      </c>
      <c r="R169" s="270" t="s">
        <v>789</v>
      </c>
      <c r="S169" s="270" t="s">
        <v>789</v>
      </c>
      <c r="T169" s="270" t="s">
        <v>789</v>
      </c>
      <c r="U169" s="270" t="s">
        <v>789</v>
      </c>
      <c r="V169" s="270" t="s">
        <v>789</v>
      </c>
      <c r="W169" s="270" t="s">
        <v>789</v>
      </c>
      <c r="X169" s="270" t="s">
        <v>789</v>
      </c>
      <c r="Y169" s="270" t="s">
        <v>789</v>
      </c>
      <c r="Z169" s="270" t="s">
        <v>789</v>
      </c>
      <c r="AA169" s="270" t="s">
        <v>789</v>
      </c>
      <c r="AB169" s="270" t="s">
        <v>789</v>
      </c>
      <c r="AC169" s="270" t="s">
        <v>789</v>
      </c>
      <c r="AD169" s="270" t="s">
        <v>789</v>
      </c>
      <c r="AE169" s="270" t="s">
        <v>789</v>
      </c>
      <c r="AF169" s="270" t="s">
        <v>789</v>
      </c>
      <c r="AG169" s="270" t="s">
        <v>789</v>
      </c>
      <c r="AH169" s="270" t="s">
        <v>789</v>
      </c>
      <c r="AI169" s="270" t="s">
        <v>789</v>
      </c>
      <c r="AJ169" s="270" t="s">
        <v>789</v>
      </c>
      <c r="AK169" s="270" t="s">
        <v>789</v>
      </c>
      <c r="AL169" s="270" t="s">
        <v>789</v>
      </c>
      <c r="AM169" s="270" t="s">
        <v>789</v>
      </c>
      <c r="AN169" s="270" t="s">
        <v>3075</v>
      </c>
      <c r="AO169" s="270" t="s">
        <v>3075</v>
      </c>
      <c r="AP169" s="270" t="s">
        <v>3075</v>
      </c>
      <c r="AQ169" s="270" t="s">
        <v>3075</v>
      </c>
      <c r="AR169" s="270" t="s">
        <v>3075</v>
      </c>
      <c r="AS169" s="270" t="s">
        <v>3075</v>
      </c>
      <c r="AT169" s="270" t="s">
        <v>3075</v>
      </c>
      <c r="AU169" s="270" t="s">
        <v>3075</v>
      </c>
      <c r="AV169" s="270" t="s">
        <v>3075</v>
      </c>
      <c r="AW169" s="277" t="s">
        <v>3075</v>
      </c>
      <c r="AX169" s="270" t="s">
        <v>3075</v>
      </c>
      <c r="AY169" s="270" t="s">
        <v>3075</v>
      </c>
      <c r="AZ169" s="270" t="s">
        <v>3075</v>
      </c>
      <c r="BA169" s="270" t="s">
        <v>3075</v>
      </c>
      <c r="BB169" s="270" t="s">
        <v>3075</v>
      </c>
      <c r="BC169" s="270" t="s">
        <v>3075</v>
      </c>
      <c r="BD169" s="270" t="s">
        <v>521</v>
      </c>
      <c r="BE169" s="270" t="str">
        <f>VLOOKUP(A169,[1]القائمة!A$1:F$4442,6,0)</f>
        <v>مستنفذ فصل اول 2023-2024</v>
      </c>
      <c r="BF169">
        <f>VLOOKUP(A169,[1]القائمة!A$1:F$4442,1,0)</f>
        <v>519381</v>
      </c>
      <c r="BG169" t="str">
        <f>VLOOKUP(A169,[1]القائمة!A$1:F$4442,5,0)</f>
        <v>الثالثة</v>
      </c>
      <c r="BH169" s="249"/>
      <c r="BI169" s="249"/>
      <c r="BJ169" s="249"/>
      <c r="BK169" s="249"/>
      <c r="BL169" s="249"/>
      <c r="BM169" s="249"/>
      <c r="BN169" s="249"/>
      <c r="BO169" s="249"/>
      <c r="BP169" s="249" t="s">
        <v>3075</v>
      </c>
      <c r="BQ169" s="249" t="s">
        <v>3075</v>
      </c>
      <c r="BR169" s="249" t="s">
        <v>3075</v>
      </c>
      <c r="BS169" s="249" t="s">
        <v>3075</v>
      </c>
      <c r="BT169" s="249" t="s">
        <v>3075</v>
      </c>
      <c r="BU169" s="249" t="s">
        <v>3075</v>
      </c>
      <c r="BV169" s="248"/>
      <c r="BW169" s="249"/>
      <c r="BX169" s="249"/>
      <c r="BY169" s="249"/>
      <c r="BZ169" s="249"/>
      <c r="CA169" s="242"/>
      <c r="CB169" s="242"/>
      <c r="CC169" s="242"/>
      <c r="CD169" s="242"/>
      <c r="CE169" s="249"/>
    </row>
    <row r="170" spans="1:83" ht="14.4" x14ac:dyDescent="0.3">
      <c r="A170" s="269">
        <v>519412</v>
      </c>
      <c r="B170" s="270" t="s">
        <v>521</v>
      </c>
      <c r="C170" s="270" t="s">
        <v>788</v>
      </c>
      <c r="D170" s="270" t="s">
        <v>788</v>
      </c>
      <c r="E170" s="270" t="s">
        <v>788</v>
      </c>
      <c r="F170" s="270" t="s">
        <v>788</v>
      </c>
      <c r="G170" s="270" t="s">
        <v>788</v>
      </c>
      <c r="H170" s="270" t="s">
        <v>788</v>
      </c>
      <c r="I170" s="270" t="s">
        <v>788</v>
      </c>
      <c r="J170" s="270" t="s">
        <v>788</v>
      </c>
      <c r="K170" s="270" t="s">
        <v>788</v>
      </c>
      <c r="L170" s="270" t="s">
        <v>788</v>
      </c>
      <c r="M170" s="270" t="s">
        <v>788</v>
      </c>
      <c r="N170" s="270" t="s">
        <v>788</v>
      </c>
      <c r="O170" s="270" t="s">
        <v>788</v>
      </c>
      <c r="P170" s="270" t="s">
        <v>788</v>
      </c>
      <c r="Q170" s="270" t="s">
        <v>788</v>
      </c>
      <c r="R170" s="270" t="s">
        <v>788</v>
      </c>
      <c r="S170" s="270" t="s">
        <v>788</v>
      </c>
      <c r="T170" s="270" t="s">
        <v>788</v>
      </c>
      <c r="U170" s="270" t="s">
        <v>788</v>
      </c>
      <c r="V170" s="270" t="s">
        <v>788</v>
      </c>
      <c r="W170" s="270" t="s">
        <v>788</v>
      </c>
      <c r="X170" s="270" t="s">
        <v>788</v>
      </c>
      <c r="Y170" s="270" t="s">
        <v>788</v>
      </c>
      <c r="Z170" s="270" t="s">
        <v>788</v>
      </c>
      <c r="AA170" s="270" t="s">
        <v>788</v>
      </c>
      <c r="AB170" s="270" t="s">
        <v>788</v>
      </c>
      <c r="AC170" s="270" t="s">
        <v>788</v>
      </c>
      <c r="AD170" s="270" t="s">
        <v>788</v>
      </c>
      <c r="AE170" s="270" t="s">
        <v>788</v>
      </c>
      <c r="AF170" s="270" t="s">
        <v>788</v>
      </c>
      <c r="AG170" s="270" t="s">
        <v>788</v>
      </c>
      <c r="AH170" s="270" t="s">
        <v>788</v>
      </c>
      <c r="AI170" s="270" t="s">
        <v>788</v>
      </c>
      <c r="AJ170" s="270" t="s">
        <v>788</v>
      </c>
      <c r="AK170" s="270" t="s">
        <v>788</v>
      </c>
      <c r="AL170" s="270" t="s">
        <v>788</v>
      </c>
      <c r="AM170" s="270" t="s">
        <v>788</v>
      </c>
      <c r="AN170" s="270" t="s">
        <v>3075</v>
      </c>
      <c r="AO170" s="270" t="s">
        <v>3075</v>
      </c>
      <c r="AP170" s="270" t="s">
        <v>3075</v>
      </c>
      <c r="AQ170" s="270" t="s">
        <v>3075</v>
      </c>
      <c r="AR170" s="270" t="s">
        <v>3075</v>
      </c>
      <c r="AS170" s="270" t="s">
        <v>3075</v>
      </c>
      <c r="AT170" s="270" t="s">
        <v>3075</v>
      </c>
      <c r="AU170" s="270" t="s">
        <v>3075</v>
      </c>
      <c r="AV170" s="270" t="s">
        <v>3075</v>
      </c>
      <c r="AW170" s="277" t="s">
        <v>3075</v>
      </c>
      <c r="AX170" s="270" t="s">
        <v>3075</v>
      </c>
      <c r="AY170" s="270" t="s">
        <v>3075</v>
      </c>
      <c r="AZ170" s="270" t="s">
        <v>3075</v>
      </c>
      <c r="BA170" s="270" t="s">
        <v>3075</v>
      </c>
      <c r="BB170" s="270" t="s">
        <v>3075</v>
      </c>
      <c r="BC170" s="270" t="s">
        <v>3075</v>
      </c>
      <c r="BD170" s="270" t="s">
        <v>521</v>
      </c>
      <c r="BE170" s="270" t="str">
        <f>VLOOKUP(A170,[1]القائمة!A$1:F$4442,6,0)</f>
        <v/>
      </c>
      <c r="BF170">
        <f>VLOOKUP(A170,[1]القائمة!A$1:F$4442,1,0)</f>
        <v>519412</v>
      </c>
      <c r="BG170" t="str">
        <f>VLOOKUP(A170,[1]القائمة!A$1:F$4442,5,0)</f>
        <v>الثالثة</v>
      </c>
    </row>
    <row r="171" spans="1:83" ht="14.4" x14ac:dyDescent="0.3">
      <c r="A171" s="269">
        <v>519432</v>
      </c>
      <c r="B171" s="270" t="s">
        <v>521</v>
      </c>
      <c r="C171" s="270" t="s">
        <v>788</v>
      </c>
      <c r="D171" s="270" t="s">
        <v>788</v>
      </c>
      <c r="E171" s="270" t="s">
        <v>788</v>
      </c>
      <c r="F171" s="270" t="s">
        <v>788</v>
      </c>
      <c r="G171" s="270" t="s">
        <v>788</v>
      </c>
      <c r="H171" s="270" t="s">
        <v>788</v>
      </c>
      <c r="I171" s="270" t="s">
        <v>788</v>
      </c>
      <c r="J171" s="270" t="s">
        <v>788</v>
      </c>
      <c r="K171" s="270" t="s">
        <v>788</v>
      </c>
      <c r="L171" s="270" t="s">
        <v>788</v>
      </c>
      <c r="M171" s="270" t="s">
        <v>788</v>
      </c>
      <c r="N171" s="270" t="s">
        <v>788</v>
      </c>
      <c r="O171" s="270" t="s">
        <v>788</v>
      </c>
      <c r="P171" s="270" t="s">
        <v>788</v>
      </c>
      <c r="Q171" s="270" t="s">
        <v>788</v>
      </c>
      <c r="R171" s="270" t="s">
        <v>788</v>
      </c>
      <c r="S171" s="270" t="s">
        <v>788</v>
      </c>
      <c r="T171" s="270" t="s">
        <v>788</v>
      </c>
      <c r="U171" s="270" t="s">
        <v>788</v>
      </c>
      <c r="V171" s="270" t="s">
        <v>788</v>
      </c>
      <c r="W171" s="270" t="s">
        <v>788</v>
      </c>
      <c r="X171" s="270" t="s">
        <v>788</v>
      </c>
      <c r="Y171" s="270" t="s">
        <v>788</v>
      </c>
      <c r="Z171" s="270" t="s">
        <v>788</v>
      </c>
      <c r="AA171" s="270" t="s">
        <v>788</v>
      </c>
      <c r="AB171" s="270" t="s">
        <v>788</v>
      </c>
      <c r="AC171" s="270" t="s">
        <v>788</v>
      </c>
      <c r="AD171" s="270" t="s">
        <v>788</v>
      </c>
      <c r="AE171" s="270" t="s">
        <v>788</v>
      </c>
      <c r="AF171" s="270" t="s">
        <v>788</v>
      </c>
      <c r="AG171" s="270" t="s">
        <v>788</v>
      </c>
      <c r="AH171" s="270" t="s">
        <v>788</v>
      </c>
      <c r="AI171" s="270" t="s">
        <v>788</v>
      </c>
      <c r="AJ171" s="270" t="s">
        <v>788</v>
      </c>
      <c r="AK171" s="270" t="s">
        <v>788</v>
      </c>
      <c r="AL171" s="270" t="s">
        <v>788</v>
      </c>
      <c r="AM171" s="270" t="s">
        <v>788</v>
      </c>
      <c r="AN171" s="270" t="s">
        <v>3075</v>
      </c>
      <c r="AO171" s="270" t="s">
        <v>3075</v>
      </c>
      <c r="AP171" s="270" t="s">
        <v>3075</v>
      </c>
      <c r="AQ171" s="270" t="s">
        <v>3075</v>
      </c>
      <c r="AR171" s="270" t="s">
        <v>3075</v>
      </c>
      <c r="AS171" s="270" t="s">
        <v>3075</v>
      </c>
      <c r="AT171" s="270" t="s">
        <v>3075</v>
      </c>
      <c r="AU171" s="270" t="s">
        <v>3075</v>
      </c>
      <c r="AV171" s="270" t="s">
        <v>3075</v>
      </c>
      <c r="AW171" s="277" t="s">
        <v>3075</v>
      </c>
      <c r="AX171" s="270" t="s">
        <v>3075</v>
      </c>
      <c r="AY171" s="270" t="s">
        <v>3075</v>
      </c>
      <c r="AZ171" s="270" t="s">
        <v>3075</v>
      </c>
      <c r="BA171" s="270" t="s">
        <v>3075</v>
      </c>
      <c r="BB171" s="270" t="s">
        <v>3075</v>
      </c>
      <c r="BC171" s="270" t="s">
        <v>3075</v>
      </c>
      <c r="BD171" s="270" t="s">
        <v>521</v>
      </c>
      <c r="BE171" s="270" t="str">
        <f>VLOOKUP(A171,[1]القائمة!A$1:F$4442,6,0)</f>
        <v/>
      </c>
      <c r="BF171">
        <f>VLOOKUP(A171,[1]القائمة!A$1:F$4442,1,0)</f>
        <v>519432</v>
      </c>
      <c r="BG171" t="str">
        <f>VLOOKUP(A171,[1]القائمة!A$1:F$4442,5,0)</f>
        <v>الثالثة</v>
      </c>
      <c r="BH171" s="249"/>
      <c r="BI171" s="249"/>
      <c r="BJ171" s="249"/>
      <c r="BK171" s="249"/>
      <c r="BL171" s="249"/>
      <c r="BM171" s="249"/>
      <c r="BN171" s="249"/>
      <c r="BO171" s="249"/>
      <c r="BP171" s="249" t="s">
        <v>3075</v>
      </c>
      <c r="BQ171" s="249" t="s">
        <v>3075</v>
      </c>
      <c r="BR171" s="249" t="s">
        <v>3075</v>
      </c>
      <c r="BS171" s="249" t="s">
        <v>3075</v>
      </c>
      <c r="BT171" s="249" t="s">
        <v>3075</v>
      </c>
      <c r="BU171" s="249" t="s">
        <v>3075</v>
      </c>
      <c r="BV171" s="248"/>
      <c r="BW171" s="249"/>
      <c r="BX171" s="249"/>
      <c r="BY171" s="249"/>
      <c r="BZ171" s="249"/>
      <c r="CA171" s="242"/>
      <c r="CB171" s="242"/>
      <c r="CC171" s="242"/>
      <c r="CD171" s="242"/>
      <c r="CE171" s="249"/>
    </row>
    <row r="172" spans="1:83" ht="14.4" x14ac:dyDescent="0.3">
      <c r="A172" s="269">
        <v>519443</v>
      </c>
      <c r="B172" s="270" t="s">
        <v>521</v>
      </c>
      <c r="C172" s="270" t="s">
        <v>788</v>
      </c>
      <c r="D172" s="270" t="s">
        <v>788</v>
      </c>
      <c r="E172" s="270" t="s">
        <v>788</v>
      </c>
      <c r="F172" s="270" t="s">
        <v>788</v>
      </c>
      <c r="G172" s="270" t="s">
        <v>788</v>
      </c>
      <c r="H172" s="270" t="s">
        <v>788</v>
      </c>
      <c r="I172" s="270" t="s">
        <v>788</v>
      </c>
      <c r="J172" s="270" t="s">
        <v>788</v>
      </c>
      <c r="K172" s="270" t="s">
        <v>788</v>
      </c>
      <c r="L172" s="270" t="s">
        <v>788</v>
      </c>
      <c r="M172" s="270" t="s">
        <v>788</v>
      </c>
      <c r="N172" s="270" t="s">
        <v>788</v>
      </c>
      <c r="O172" s="270" t="s">
        <v>788</v>
      </c>
      <c r="P172" s="270" t="s">
        <v>788</v>
      </c>
      <c r="Q172" s="270" t="s">
        <v>788</v>
      </c>
      <c r="R172" s="270" t="s">
        <v>788</v>
      </c>
      <c r="S172" s="270" t="s">
        <v>788</v>
      </c>
      <c r="T172" s="270" t="s">
        <v>788</v>
      </c>
      <c r="U172" s="270" t="s">
        <v>788</v>
      </c>
      <c r="V172" s="270" t="s">
        <v>788</v>
      </c>
      <c r="W172" s="270" t="s">
        <v>788</v>
      </c>
      <c r="X172" s="270" t="s">
        <v>788</v>
      </c>
      <c r="Y172" s="270" t="s">
        <v>788</v>
      </c>
      <c r="Z172" s="270" t="s">
        <v>788</v>
      </c>
      <c r="AA172" s="270" t="s">
        <v>788</v>
      </c>
      <c r="AB172" s="270" t="s">
        <v>788</v>
      </c>
      <c r="AC172" s="270" t="s">
        <v>788</v>
      </c>
      <c r="AD172" s="270" t="s">
        <v>788</v>
      </c>
      <c r="AE172" s="270" t="s">
        <v>788</v>
      </c>
      <c r="AF172" s="270" t="s">
        <v>788</v>
      </c>
      <c r="AG172" s="270" t="s">
        <v>788</v>
      </c>
      <c r="AH172" s="270" t="s">
        <v>788</v>
      </c>
      <c r="AI172" s="270" t="s">
        <v>788</v>
      </c>
      <c r="AJ172" s="270" t="s">
        <v>788</v>
      </c>
      <c r="AK172" s="270" t="s">
        <v>788</v>
      </c>
      <c r="AL172" s="270" t="s">
        <v>788</v>
      </c>
      <c r="AM172" s="270" t="s">
        <v>788</v>
      </c>
      <c r="AN172" s="270" t="s">
        <v>3075</v>
      </c>
      <c r="AO172" s="270" t="s">
        <v>3075</v>
      </c>
      <c r="AP172" s="270" t="s">
        <v>3075</v>
      </c>
      <c r="AQ172" s="270" t="s">
        <v>3075</v>
      </c>
      <c r="AR172" s="270" t="s">
        <v>3075</v>
      </c>
      <c r="AS172" s="270" t="s">
        <v>3075</v>
      </c>
      <c r="AT172" s="270" t="s">
        <v>3075</v>
      </c>
      <c r="AU172" s="270" t="s">
        <v>3075</v>
      </c>
      <c r="AV172" s="270" t="s">
        <v>3075</v>
      </c>
      <c r="AW172" s="277" t="s">
        <v>3075</v>
      </c>
      <c r="AX172" s="270" t="s">
        <v>3075</v>
      </c>
      <c r="AY172" s="270" t="s">
        <v>3075</v>
      </c>
      <c r="AZ172" s="270" t="s">
        <v>3075</v>
      </c>
      <c r="BA172" s="270" t="s">
        <v>3075</v>
      </c>
      <c r="BB172" s="270" t="s">
        <v>3075</v>
      </c>
      <c r="BC172" s="270" t="s">
        <v>3075</v>
      </c>
      <c r="BD172" s="270" t="s">
        <v>521</v>
      </c>
      <c r="BE172" s="270" t="str">
        <f>VLOOKUP(A172,[1]القائمة!A$1:F$4442,6,0)</f>
        <v/>
      </c>
      <c r="BF172">
        <f>VLOOKUP(A172,[1]القائمة!A$1:F$4442,1,0)</f>
        <v>519443</v>
      </c>
      <c r="BG172" t="str">
        <f>VLOOKUP(A172,[1]القائمة!A$1:F$4442,5,0)</f>
        <v>الثالثة</v>
      </c>
      <c r="BH172" s="249"/>
      <c r="BI172" s="249"/>
      <c r="BJ172" s="249"/>
      <c r="BK172" s="249"/>
      <c r="BL172" s="249"/>
      <c r="BM172" s="249"/>
      <c r="BN172" s="249"/>
      <c r="BO172" s="249"/>
      <c r="BP172" s="249" t="s">
        <v>3075</v>
      </c>
      <c r="BQ172" s="249" t="s">
        <v>3075</v>
      </c>
      <c r="BR172" s="249" t="s">
        <v>3075</v>
      </c>
      <c r="BS172" s="249" t="s">
        <v>3075</v>
      </c>
      <c r="BT172" s="249" t="s">
        <v>3075</v>
      </c>
      <c r="BU172" s="249" t="s">
        <v>3075</v>
      </c>
      <c r="BV172" s="248"/>
      <c r="BW172" s="249"/>
      <c r="BX172" s="249"/>
      <c r="BY172" s="249"/>
      <c r="BZ172" s="249"/>
      <c r="CA172" s="242"/>
      <c r="CB172" s="242"/>
      <c r="CC172" s="242"/>
      <c r="CD172" s="242"/>
      <c r="CE172" s="249"/>
    </row>
    <row r="173" spans="1:83" ht="43.2" x14ac:dyDescent="0.3">
      <c r="A173" s="269">
        <v>519446</v>
      </c>
      <c r="B173" s="270" t="s">
        <v>521</v>
      </c>
      <c r="C173" s="270" t="s">
        <v>789</v>
      </c>
      <c r="D173" s="270" t="s">
        <v>789</v>
      </c>
      <c r="E173" s="270" t="s">
        <v>789</v>
      </c>
      <c r="F173" s="270" t="s">
        <v>789</v>
      </c>
      <c r="G173" s="270" t="s">
        <v>789</v>
      </c>
      <c r="H173" s="270" t="s">
        <v>789</v>
      </c>
      <c r="I173" s="270" t="s">
        <v>789</v>
      </c>
      <c r="J173" s="270" t="s">
        <v>789</v>
      </c>
      <c r="K173" s="270" t="s">
        <v>789</v>
      </c>
      <c r="L173" s="270" t="s">
        <v>789</v>
      </c>
      <c r="M173" s="270" t="s">
        <v>789</v>
      </c>
      <c r="N173" s="270" t="s">
        <v>789</v>
      </c>
      <c r="O173" s="270" t="s">
        <v>789</v>
      </c>
      <c r="P173" s="270" t="s">
        <v>789</v>
      </c>
      <c r="Q173" s="270" t="s">
        <v>789</v>
      </c>
      <c r="R173" s="270" t="s">
        <v>789</v>
      </c>
      <c r="S173" s="270" t="s">
        <v>789</v>
      </c>
      <c r="T173" s="270" t="s">
        <v>789</v>
      </c>
      <c r="U173" s="270" t="s">
        <v>789</v>
      </c>
      <c r="V173" s="270" t="s">
        <v>789</v>
      </c>
      <c r="W173" s="270" t="s">
        <v>789</v>
      </c>
      <c r="X173" s="270" t="s">
        <v>789</v>
      </c>
      <c r="Y173" s="270" t="s">
        <v>789</v>
      </c>
      <c r="Z173" s="270" t="s">
        <v>789</v>
      </c>
      <c r="AA173" s="270" t="s">
        <v>789</v>
      </c>
      <c r="AB173" s="270" t="s">
        <v>789</v>
      </c>
      <c r="AC173" s="270" t="s">
        <v>789</v>
      </c>
      <c r="AD173" s="270" t="s">
        <v>789</v>
      </c>
      <c r="AE173" s="270" t="s">
        <v>789</v>
      </c>
      <c r="AF173" s="270" t="s">
        <v>789</v>
      </c>
      <c r="AG173" s="270" t="s">
        <v>789</v>
      </c>
      <c r="AH173" s="270" t="s">
        <v>789</v>
      </c>
      <c r="AI173" s="270" t="s">
        <v>789</v>
      </c>
      <c r="AJ173" s="270" t="s">
        <v>789</v>
      </c>
      <c r="AK173" s="270" t="s">
        <v>789</v>
      </c>
      <c r="AL173" s="270" t="s">
        <v>789</v>
      </c>
      <c r="AM173" s="270" t="s">
        <v>789</v>
      </c>
      <c r="AN173" s="270" t="s">
        <v>3075</v>
      </c>
      <c r="AO173" s="270" t="s">
        <v>3075</v>
      </c>
      <c r="AP173" s="270" t="s">
        <v>3075</v>
      </c>
      <c r="AQ173" s="270" t="s">
        <v>3075</v>
      </c>
      <c r="AR173" s="270" t="s">
        <v>3075</v>
      </c>
      <c r="AS173" s="270" t="s">
        <v>3075</v>
      </c>
      <c r="AT173" s="270" t="s">
        <v>3075</v>
      </c>
      <c r="AU173" s="270" t="s">
        <v>3075</v>
      </c>
      <c r="AV173" s="270" t="s">
        <v>3075</v>
      </c>
      <c r="AW173" s="277" t="s">
        <v>3075</v>
      </c>
      <c r="AX173" s="270" t="s">
        <v>3075</v>
      </c>
      <c r="AY173" s="270" t="s">
        <v>3075</v>
      </c>
      <c r="AZ173" s="270" t="s">
        <v>3075</v>
      </c>
      <c r="BA173" s="270" t="s">
        <v>3075</v>
      </c>
      <c r="BB173" s="270" t="s">
        <v>3075</v>
      </c>
      <c r="BC173" s="270" t="s">
        <v>3075</v>
      </c>
      <c r="BD173" s="270" t="s">
        <v>521</v>
      </c>
      <c r="BE173" s="270" t="str">
        <f>VLOOKUP(A173,[1]القائمة!A$1:F$4442,6,0)</f>
        <v>مستنفذ فصل اول 2023-2024</v>
      </c>
      <c r="BF173">
        <f>VLOOKUP(A173,[1]القائمة!A$1:F$4442,1,0)</f>
        <v>519446</v>
      </c>
      <c r="BG173" t="str">
        <f>VLOOKUP(A173,[1]القائمة!A$1:F$4442,5,0)</f>
        <v>الثالثة</v>
      </c>
    </row>
    <row r="174" spans="1:83" ht="14.4" x14ac:dyDescent="0.3">
      <c r="A174" s="269">
        <v>519489</v>
      </c>
      <c r="B174" s="270" t="s">
        <v>521</v>
      </c>
      <c r="C174" s="270" t="s">
        <v>789</v>
      </c>
      <c r="D174" s="270" t="s">
        <v>789</v>
      </c>
      <c r="E174" s="270" t="s">
        <v>789</v>
      </c>
      <c r="F174" s="270" t="s">
        <v>789</v>
      </c>
      <c r="G174" s="270" t="s">
        <v>789</v>
      </c>
      <c r="H174" s="270" t="s">
        <v>789</v>
      </c>
      <c r="I174" s="270" t="s">
        <v>789</v>
      </c>
      <c r="J174" s="270" t="s">
        <v>789</v>
      </c>
      <c r="K174" s="270" t="s">
        <v>789</v>
      </c>
      <c r="L174" s="270" t="s">
        <v>789</v>
      </c>
      <c r="M174" s="270" t="s">
        <v>789</v>
      </c>
      <c r="N174" s="270" t="s">
        <v>789</v>
      </c>
      <c r="O174" s="270" t="s">
        <v>789</v>
      </c>
      <c r="P174" s="270" t="s">
        <v>789</v>
      </c>
      <c r="Q174" s="270" t="s">
        <v>789</v>
      </c>
      <c r="R174" s="270" t="s">
        <v>789</v>
      </c>
      <c r="S174" s="270" t="s">
        <v>789</v>
      </c>
      <c r="T174" s="270" t="s">
        <v>789</v>
      </c>
      <c r="U174" s="270" t="s">
        <v>789</v>
      </c>
      <c r="V174" s="270" t="s">
        <v>789</v>
      </c>
      <c r="W174" s="270" t="s">
        <v>789</v>
      </c>
      <c r="X174" s="270" t="s">
        <v>789</v>
      </c>
      <c r="Y174" s="270" t="s">
        <v>789</v>
      </c>
      <c r="Z174" s="270" t="s">
        <v>789</v>
      </c>
      <c r="AA174" s="270" t="s">
        <v>789</v>
      </c>
      <c r="AB174" s="270" t="s">
        <v>789</v>
      </c>
      <c r="AC174" s="270" t="s">
        <v>789</v>
      </c>
      <c r="AD174" s="270" t="s">
        <v>789</v>
      </c>
      <c r="AE174" s="270" t="s">
        <v>789</v>
      </c>
      <c r="AF174" s="270" t="s">
        <v>789</v>
      </c>
      <c r="AG174" s="270" t="s">
        <v>789</v>
      </c>
      <c r="AH174" s="270" t="s">
        <v>789</v>
      </c>
      <c r="AI174" s="270" t="s">
        <v>789</v>
      </c>
      <c r="AJ174" s="270" t="s">
        <v>789</v>
      </c>
      <c r="AK174" s="270" t="s">
        <v>789</v>
      </c>
      <c r="AL174" s="270" t="s">
        <v>789</v>
      </c>
      <c r="AM174" s="270" t="s">
        <v>789</v>
      </c>
      <c r="AN174" s="270" t="s">
        <v>3075</v>
      </c>
      <c r="AO174" s="270" t="s">
        <v>3075</v>
      </c>
      <c r="AP174" s="270" t="s">
        <v>3075</v>
      </c>
      <c r="AQ174" s="270" t="s">
        <v>3075</v>
      </c>
      <c r="AR174" s="270" t="s">
        <v>3075</v>
      </c>
      <c r="AS174" s="270" t="s">
        <v>3075</v>
      </c>
      <c r="AT174" s="270" t="s">
        <v>3075</v>
      </c>
      <c r="AU174" s="270" t="s">
        <v>3075</v>
      </c>
      <c r="AV174" s="270" t="s">
        <v>3075</v>
      </c>
      <c r="AW174" s="277" t="s">
        <v>3075</v>
      </c>
      <c r="AX174" s="270" t="s">
        <v>3075</v>
      </c>
      <c r="AY174" s="270" t="s">
        <v>3075</v>
      </c>
      <c r="AZ174" s="270" t="s">
        <v>3075</v>
      </c>
      <c r="BA174" s="270" t="s">
        <v>3075</v>
      </c>
      <c r="BB174" s="270" t="s">
        <v>3075</v>
      </c>
      <c r="BC174" s="270" t="s">
        <v>3075</v>
      </c>
      <c r="BD174" s="270" t="s">
        <v>521</v>
      </c>
      <c r="BE174" s="270" t="str">
        <f>VLOOKUP(A174,[1]القائمة!A$1:F$4442,6,0)</f>
        <v/>
      </c>
      <c r="BF174">
        <f>VLOOKUP(A174,[1]القائمة!A$1:F$4442,1,0)</f>
        <v>519489</v>
      </c>
      <c r="BG174" t="str">
        <f>VLOOKUP(A174,[1]القائمة!A$1:F$4442,5,0)</f>
        <v>الثالثة</v>
      </c>
    </row>
    <row r="175" spans="1:83" ht="43.2" x14ac:dyDescent="0.3">
      <c r="A175" s="269">
        <v>519511</v>
      </c>
      <c r="B175" s="270" t="s">
        <v>521</v>
      </c>
      <c r="C175" s="270" t="s">
        <v>789</v>
      </c>
      <c r="D175" s="270" t="s">
        <v>789</v>
      </c>
      <c r="E175" s="270" t="s">
        <v>789</v>
      </c>
      <c r="F175" s="270" t="s">
        <v>789</v>
      </c>
      <c r="G175" s="270" t="s">
        <v>789</v>
      </c>
      <c r="H175" s="270" t="s">
        <v>789</v>
      </c>
      <c r="I175" s="270" t="s">
        <v>789</v>
      </c>
      <c r="J175" s="270" t="s">
        <v>789</v>
      </c>
      <c r="K175" s="270" t="s">
        <v>789</v>
      </c>
      <c r="L175" s="270" t="s">
        <v>789</v>
      </c>
      <c r="M175" s="270" t="s">
        <v>789</v>
      </c>
      <c r="N175" s="270" t="s">
        <v>789</v>
      </c>
      <c r="O175" s="270" t="s">
        <v>789</v>
      </c>
      <c r="P175" s="270" t="s">
        <v>789</v>
      </c>
      <c r="Q175" s="270" t="s">
        <v>789</v>
      </c>
      <c r="R175" s="270" t="s">
        <v>789</v>
      </c>
      <c r="S175" s="270" t="s">
        <v>789</v>
      </c>
      <c r="T175" s="270" t="s">
        <v>789</v>
      </c>
      <c r="U175" s="270" t="s">
        <v>789</v>
      </c>
      <c r="V175" s="270" t="s">
        <v>789</v>
      </c>
      <c r="W175" s="270" t="s">
        <v>789</v>
      </c>
      <c r="X175" s="270" t="s">
        <v>789</v>
      </c>
      <c r="Y175" s="270" t="s">
        <v>789</v>
      </c>
      <c r="Z175" s="270" t="s">
        <v>789</v>
      </c>
      <c r="AA175" s="270" t="s">
        <v>789</v>
      </c>
      <c r="AB175" s="270" t="s">
        <v>789</v>
      </c>
      <c r="AC175" s="270" t="s">
        <v>789</v>
      </c>
      <c r="AD175" s="270" t="s">
        <v>789</v>
      </c>
      <c r="AE175" s="270" t="s">
        <v>789</v>
      </c>
      <c r="AF175" s="270" t="s">
        <v>789</v>
      </c>
      <c r="AG175" s="270" t="s">
        <v>789</v>
      </c>
      <c r="AH175" s="270" t="s">
        <v>789</v>
      </c>
      <c r="AI175" s="270" t="s">
        <v>789</v>
      </c>
      <c r="AJ175" s="270" t="s">
        <v>789</v>
      </c>
      <c r="AK175" s="270" t="s">
        <v>789</v>
      </c>
      <c r="AL175" s="270" t="s">
        <v>789</v>
      </c>
      <c r="AM175" s="270" t="s">
        <v>789</v>
      </c>
      <c r="AN175" s="270" t="s">
        <v>3075</v>
      </c>
      <c r="AO175" s="270" t="s">
        <v>3075</v>
      </c>
      <c r="AP175" s="270" t="s">
        <v>3075</v>
      </c>
      <c r="AQ175" s="270" t="s">
        <v>3075</v>
      </c>
      <c r="AR175" s="270" t="s">
        <v>3075</v>
      </c>
      <c r="AS175" s="270" t="s">
        <v>3075</v>
      </c>
      <c r="AT175" s="270" t="s">
        <v>3075</v>
      </c>
      <c r="AU175" s="270" t="s">
        <v>3075</v>
      </c>
      <c r="AV175" s="270" t="s">
        <v>3075</v>
      </c>
      <c r="AW175" s="277" t="s">
        <v>3075</v>
      </c>
      <c r="AX175" s="270" t="s">
        <v>3075</v>
      </c>
      <c r="AY175" s="270" t="s">
        <v>3075</v>
      </c>
      <c r="AZ175" s="270" t="s">
        <v>3075</v>
      </c>
      <c r="BA175" s="270" t="s">
        <v>3075</v>
      </c>
      <c r="BB175" s="270" t="s">
        <v>3075</v>
      </c>
      <c r="BC175" s="270" t="s">
        <v>3075</v>
      </c>
      <c r="BD175" s="270" t="s">
        <v>521</v>
      </c>
      <c r="BE175" s="270" t="str">
        <f>VLOOKUP(A175,[1]القائمة!A$1:F$4442,6,0)</f>
        <v>مستنفذ فصل اول 2023-2024</v>
      </c>
      <c r="BF175">
        <f>VLOOKUP(A175,[1]القائمة!A$1:F$4442,1,0)</f>
        <v>519511</v>
      </c>
      <c r="BG175" t="str">
        <f>VLOOKUP(A175,[1]القائمة!A$1:F$4442,5,0)</f>
        <v>الثالثة</v>
      </c>
      <c r="BH175" s="249"/>
      <c r="BI175" s="249"/>
      <c r="BJ175" s="249"/>
      <c r="BK175" s="249"/>
      <c r="BL175" s="249"/>
      <c r="BM175" s="249"/>
      <c r="BN175" s="249"/>
      <c r="BO175" s="249"/>
      <c r="BP175" s="249" t="s">
        <v>3075</v>
      </c>
      <c r="BQ175" s="249" t="s">
        <v>3075</v>
      </c>
      <c r="BR175" s="249" t="s">
        <v>3075</v>
      </c>
      <c r="BS175" s="249" t="s">
        <v>3075</v>
      </c>
      <c r="BT175" s="249" t="s">
        <v>3075</v>
      </c>
      <c r="BU175" s="249" t="s">
        <v>3075</v>
      </c>
      <c r="BV175" s="248"/>
      <c r="BW175" s="249"/>
      <c r="BX175" s="249"/>
      <c r="BY175" s="249"/>
      <c r="BZ175" s="249"/>
      <c r="CA175" s="242"/>
      <c r="CB175" s="242"/>
      <c r="CC175" s="242"/>
      <c r="CD175" s="242"/>
      <c r="CE175" s="249"/>
    </row>
    <row r="176" spans="1:83" ht="43.2" x14ac:dyDescent="0.3">
      <c r="A176" s="269">
        <v>519557</v>
      </c>
      <c r="B176" s="270" t="s">
        <v>521</v>
      </c>
      <c r="C176" s="270" t="s">
        <v>789</v>
      </c>
      <c r="D176" s="270" t="s">
        <v>789</v>
      </c>
      <c r="E176" s="270" t="s">
        <v>789</v>
      </c>
      <c r="F176" s="270" t="s">
        <v>789</v>
      </c>
      <c r="G176" s="270" t="s">
        <v>789</v>
      </c>
      <c r="H176" s="270" t="s">
        <v>789</v>
      </c>
      <c r="I176" s="270" t="s">
        <v>789</v>
      </c>
      <c r="J176" s="270" t="s">
        <v>789</v>
      </c>
      <c r="K176" s="270" t="s">
        <v>789</v>
      </c>
      <c r="L176" s="270" t="s">
        <v>789</v>
      </c>
      <c r="M176" s="270" t="s">
        <v>789</v>
      </c>
      <c r="N176" s="270" t="s">
        <v>789</v>
      </c>
      <c r="O176" s="270" t="s">
        <v>789</v>
      </c>
      <c r="P176" s="270" t="s">
        <v>789</v>
      </c>
      <c r="Q176" s="270" t="s">
        <v>789</v>
      </c>
      <c r="R176" s="270" t="s">
        <v>789</v>
      </c>
      <c r="S176" s="270" t="s">
        <v>789</v>
      </c>
      <c r="T176" s="270" t="s">
        <v>789</v>
      </c>
      <c r="U176" s="270" t="s">
        <v>789</v>
      </c>
      <c r="V176" s="270" t="s">
        <v>789</v>
      </c>
      <c r="W176" s="270" t="s">
        <v>789</v>
      </c>
      <c r="X176" s="270" t="s">
        <v>789</v>
      </c>
      <c r="Y176" s="270" t="s">
        <v>789</v>
      </c>
      <c r="Z176" s="270" t="s">
        <v>789</v>
      </c>
      <c r="AA176" s="270" t="s">
        <v>789</v>
      </c>
      <c r="AB176" s="270" t="s">
        <v>789</v>
      </c>
      <c r="AC176" s="270" t="s">
        <v>789</v>
      </c>
      <c r="AD176" s="270" t="s">
        <v>789</v>
      </c>
      <c r="AE176" s="270" t="s">
        <v>789</v>
      </c>
      <c r="AF176" s="270" t="s">
        <v>789</v>
      </c>
      <c r="AG176" s="270" t="s">
        <v>789</v>
      </c>
      <c r="AH176" s="270" t="s">
        <v>789</v>
      </c>
      <c r="AI176" s="270" t="s">
        <v>789</v>
      </c>
      <c r="AJ176" s="270" t="s">
        <v>789</v>
      </c>
      <c r="AK176" s="270" t="s">
        <v>789</v>
      </c>
      <c r="AL176" s="270" t="s">
        <v>789</v>
      </c>
      <c r="AM176" s="270" t="s">
        <v>789</v>
      </c>
      <c r="AN176" s="270" t="s">
        <v>3075</v>
      </c>
      <c r="AO176" s="270" t="s">
        <v>3075</v>
      </c>
      <c r="AP176" s="270" t="s">
        <v>3075</v>
      </c>
      <c r="AQ176" s="270" t="s">
        <v>3075</v>
      </c>
      <c r="AR176" s="270" t="s">
        <v>3075</v>
      </c>
      <c r="AS176" s="270" t="s">
        <v>3075</v>
      </c>
      <c r="AT176" s="270" t="s">
        <v>3075</v>
      </c>
      <c r="AU176" s="270" t="s">
        <v>3075</v>
      </c>
      <c r="AV176" s="270" t="s">
        <v>3075</v>
      </c>
      <c r="AW176" s="277" t="s">
        <v>3075</v>
      </c>
      <c r="AX176" s="270" t="s">
        <v>3075</v>
      </c>
      <c r="AY176" s="270" t="s">
        <v>3075</v>
      </c>
      <c r="AZ176" s="270" t="s">
        <v>3075</v>
      </c>
      <c r="BA176" s="270" t="s">
        <v>3075</v>
      </c>
      <c r="BB176" s="270" t="s">
        <v>3075</v>
      </c>
      <c r="BC176" s="270" t="s">
        <v>3075</v>
      </c>
      <c r="BD176" s="270" t="s">
        <v>521</v>
      </c>
      <c r="BE176" s="270" t="str">
        <f>VLOOKUP(A176,[1]القائمة!A$1:F$4442,6,0)</f>
        <v>مستنفذ فصل اول 2023-2024</v>
      </c>
      <c r="BF176">
        <f>VLOOKUP(A176,[1]القائمة!A$1:F$4442,1,0)</f>
        <v>519557</v>
      </c>
      <c r="BG176" t="str">
        <f>VLOOKUP(A176,[1]القائمة!A$1:F$4442,5,0)</f>
        <v>الثالثة</v>
      </c>
    </row>
    <row r="177" spans="1:83" ht="14.4" x14ac:dyDescent="0.3">
      <c r="A177" s="269">
        <v>519591</v>
      </c>
      <c r="B177" s="270" t="s">
        <v>521</v>
      </c>
      <c r="C177" s="270" t="s">
        <v>788</v>
      </c>
      <c r="D177" s="270" t="s">
        <v>788</v>
      </c>
      <c r="E177" s="270" t="s">
        <v>788</v>
      </c>
      <c r="F177" s="270" t="s">
        <v>788</v>
      </c>
      <c r="G177" s="270" t="s">
        <v>788</v>
      </c>
      <c r="H177" s="270" t="s">
        <v>788</v>
      </c>
      <c r="I177" s="270" t="s">
        <v>788</v>
      </c>
      <c r="J177" s="270" t="s">
        <v>788</v>
      </c>
      <c r="K177" s="270" t="s">
        <v>788</v>
      </c>
      <c r="L177" s="270" t="s">
        <v>788</v>
      </c>
      <c r="M177" s="270" t="s">
        <v>788</v>
      </c>
      <c r="N177" s="270" t="s">
        <v>788</v>
      </c>
      <c r="O177" s="270" t="s">
        <v>788</v>
      </c>
      <c r="P177" s="270" t="s">
        <v>788</v>
      </c>
      <c r="Q177" s="270" t="s">
        <v>788</v>
      </c>
      <c r="R177" s="270" t="s">
        <v>788</v>
      </c>
      <c r="S177" s="270" t="s">
        <v>788</v>
      </c>
      <c r="T177" s="270" t="s">
        <v>788</v>
      </c>
      <c r="U177" s="270" t="s">
        <v>788</v>
      </c>
      <c r="V177" s="270" t="s">
        <v>788</v>
      </c>
      <c r="W177" s="270" t="s">
        <v>788</v>
      </c>
      <c r="X177" s="270" t="s">
        <v>788</v>
      </c>
      <c r="Y177" s="270" t="s">
        <v>788</v>
      </c>
      <c r="Z177" s="270" t="s">
        <v>788</v>
      </c>
      <c r="AA177" s="270" t="s">
        <v>788</v>
      </c>
      <c r="AB177" s="270" t="s">
        <v>788</v>
      </c>
      <c r="AC177" s="270" t="s">
        <v>788</v>
      </c>
      <c r="AD177" s="270" t="s">
        <v>788</v>
      </c>
      <c r="AE177" s="270" t="s">
        <v>788</v>
      </c>
      <c r="AF177" s="270" t="s">
        <v>788</v>
      </c>
      <c r="AG177" s="270" t="s">
        <v>788</v>
      </c>
      <c r="AH177" s="270" t="s">
        <v>788</v>
      </c>
      <c r="AI177" s="270" t="s">
        <v>788</v>
      </c>
      <c r="AJ177" s="270" t="s">
        <v>788</v>
      </c>
      <c r="AK177" s="270" t="s">
        <v>788</v>
      </c>
      <c r="AL177" s="270" t="s">
        <v>788</v>
      </c>
      <c r="AM177" s="270" t="s">
        <v>788</v>
      </c>
      <c r="AN177" s="270" t="s">
        <v>3075</v>
      </c>
      <c r="AO177" s="270" t="s">
        <v>3075</v>
      </c>
      <c r="AP177" s="270" t="s">
        <v>3075</v>
      </c>
      <c r="AQ177" s="270" t="s">
        <v>3075</v>
      </c>
      <c r="AR177" s="270" t="s">
        <v>3075</v>
      </c>
      <c r="AS177" s="270" t="s">
        <v>3075</v>
      </c>
      <c r="AT177" s="270" t="s">
        <v>3075</v>
      </c>
      <c r="AU177" s="270" t="s">
        <v>3075</v>
      </c>
      <c r="AV177" s="270" t="s">
        <v>3075</v>
      </c>
      <c r="AW177" s="277" t="s">
        <v>3075</v>
      </c>
      <c r="AX177" s="270" t="s">
        <v>3075</v>
      </c>
      <c r="AY177" s="270" t="s">
        <v>3075</v>
      </c>
      <c r="AZ177" s="270" t="s">
        <v>3075</v>
      </c>
      <c r="BA177" s="270" t="s">
        <v>3075</v>
      </c>
      <c r="BB177" s="270" t="s">
        <v>3075</v>
      </c>
      <c r="BC177" s="270" t="s">
        <v>3075</v>
      </c>
      <c r="BD177" s="270" t="s">
        <v>521</v>
      </c>
      <c r="BE177" s="270" t="str">
        <f>VLOOKUP(A177,[1]القائمة!A$1:F$4442,6,0)</f>
        <v/>
      </c>
      <c r="BF177">
        <f>VLOOKUP(A177,[1]القائمة!A$1:F$4442,1,0)</f>
        <v>519591</v>
      </c>
      <c r="BG177" t="str">
        <f>VLOOKUP(A177,[1]القائمة!A$1:F$4442,5,0)</f>
        <v>الثالثة</v>
      </c>
    </row>
    <row r="178" spans="1:83" ht="14.4" x14ac:dyDescent="0.3">
      <c r="A178" s="269">
        <v>519629</v>
      </c>
      <c r="B178" s="270" t="s">
        <v>521</v>
      </c>
      <c r="C178" s="270" t="s">
        <v>789</v>
      </c>
      <c r="D178" s="270" t="s">
        <v>789</v>
      </c>
      <c r="E178" s="270" t="s">
        <v>789</v>
      </c>
      <c r="F178" s="270" t="s">
        <v>789</v>
      </c>
      <c r="G178" s="270" t="s">
        <v>789</v>
      </c>
      <c r="H178" s="270" t="s">
        <v>789</v>
      </c>
      <c r="I178" s="270" t="s">
        <v>789</v>
      </c>
      <c r="J178" s="270" t="s">
        <v>789</v>
      </c>
      <c r="K178" s="270" t="s">
        <v>789</v>
      </c>
      <c r="L178" s="270" t="s">
        <v>789</v>
      </c>
      <c r="M178" s="270" t="s">
        <v>789</v>
      </c>
      <c r="N178" s="270" t="s">
        <v>789</v>
      </c>
      <c r="O178" s="270" t="s">
        <v>789</v>
      </c>
      <c r="P178" s="270" t="s">
        <v>789</v>
      </c>
      <c r="Q178" s="270" t="s">
        <v>789</v>
      </c>
      <c r="R178" s="270" t="s">
        <v>789</v>
      </c>
      <c r="S178" s="270" t="s">
        <v>789</v>
      </c>
      <c r="T178" s="270" t="s">
        <v>789</v>
      </c>
      <c r="U178" s="270" t="s">
        <v>789</v>
      </c>
      <c r="V178" s="270" t="s">
        <v>789</v>
      </c>
      <c r="W178" s="270" t="s">
        <v>789</v>
      </c>
      <c r="X178" s="270" t="s">
        <v>789</v>
      </c>
      <c r="Y178" s="270" t="s">
        <v>789</v>
      </c>
      <c r="Z178" s="270" t="s">
        <v>789</v>
      </c>
      <c r="AA178" s="270" t="s">
        <v>789</v>
      </c>
      <c r="AB178" s="270" t="s">
        <v>789</v>
      </c>
      <c r="AC178" s="270" t="s">
        <v>789</v>
      </c>
      <c r="AD178" s="270" t="s">
        <v>789</v>
      </c>
      <c r="AE178" s="270" t="s">
        <v>789</v>
      </c>
      <c r="AF178" s="270" t="s">
        <v>789</v>
      </c>
      <c r="AG178" s="270" t="s">
        <v>789</v>
      </c>
      <c r="AH178" s="270" t="s">
        <v>789</v>
      </c>
      <c r="AI178" s="270" t="s">
        <v>789</v>
      </c>
      <c r="AJ178" s="270" t="s">
        <v>789</v>
      </c>
      <c r="AK178" s="270" t="s">
        <v>789</v>
      </c>
      <c r="AL178" s="270" t="s">
        <v>789</v>
      </c>
      <c r="AM178" s="270" t="s">
        <v>789</v>
      </c>
      <c r="AN178" s="270" t="s">
        <v>3075</v>
      </c>
      <c r="AO178" s="270" t="s">
        <v>3075</v>
      </c>
      <c r="AP178" s="270" t="s">
        <v>3075</v>
      </c>
      <c r="AQ178" s="270" t="s">
        <v>3075</v>
      </c>
      <c r="AR178" s="270" t="s">
        <v>3075</v>
      </c>
      <c r="AS178" s="270" t="s">
        <v>3075</v>
      </c>
      <c r="AT178" s="270" t="s">
        <v>3075</v>
      </c>
      <c r="AU178" s="270" t="s">
        <v>3075</v>
      </c>
      <c r="AV178" s="270" t="s">
        <v>3075</v>
      </c>
      <c r="AW178" s="277" t="s">
        <v>3075</v>
      </c>
      <c r="AX178" s="270" t="s">
        <v>3075</v>
      </c>
      <c r="AY178" s="270" t="s">
        <v>3075</v>
      </c>
      <c r="AZ178" s="270" t="s">
        <v>3075</v>
      </c>
      <c r="BA178" s="270" t="s">
        <v>3075</v>
      </c>
      <c r="BB178" s="270" t="s">
        <v>3075</v>
      </c>
      <c r="BC178" s="270" t="s">
        <v>3075</v>
      </c>
      <c r="BD178" s="270" t="s">
        <v>521</v>
      </c>
      <c r="BE178" s="270" t="str">
        <f>VLOOKUP(A178,[1]القائمة!A$1:F$4442,6,0)</f>
        <v/>
      </c>
      <c r="BF178">
        <f>VLOOKUP(A178,[1]القائمة!A$1:F$4442,1,0)</f>
        <v>519629</v>
      </c>
      <c r="BG178" t="str">
        <f>VLOOKUP(A178,[1]القائمة!A$1:F$4442,5,0)</f>
        <v>الثالثة</v>
      </c>
      <c r="BH178" s="249"/>
      <c r="BI178" s="249"/>
      <c r="BJ178" s="249"/>
      <c r="BK178" s="249"/>
      <c r="BL178" s="249"/>
      <c r="BM178" s="249"/>
      <c r="BN178" s="249"/>
      <c r="BO178" s="249"/>
      <c r="BP178" s="249" t="s">
        <v>3075</v>
      </c>
      <c r="BQ178" s="249" t="s">
        <v>3075</v>
      </c>
      <c r="BR178" s="249" t="s">
        <v>3075</v>
      </c>
      <c r="BS178" s="249" t="s">
        <v>3075</v>
      </c>
      <c r="BT178" s="249" t="s">
        <v>3075</v>
      </c>
      <c r="BU178" s="249" t="s">
        <v>3075</v>
      </c>
      <c r="BV178" s="248"/>
      <c r="BW178" s="249"/>
      <c r="BX178" s="249"/>
      <c r="BY178" s="249"/>
      <c r="BZ178" s="249"/>
      <c r="CA178" s="242"/>
      <c r="CB178" s="242"/>
      <c r="CC178" s="242"/>
      <c r="CD178" s="242"/>
      <c r="CE178" s="249"/>
    </row>
    <row r="179" spans="1:83" ht="14.4" x14ac:dyDescent="0.3">
      <c r="A179" s="269">
        <v>519635</v>
      </c>
      <c r="B179" s="270" t="s">
        <v>521</v>
      </c>
      <c r="C179" s="270" t="s">
        <v>788</v>
      </c>
      <c r="D179" s="270" t="s">
        <v>788</v>
      </c>
      <c r="E179" s="270" t="s">
        <v>788</v>
      </c>
      <c r="F179" s="270" t="s">
        <v>788</v>
      </c>
      <c r="G179" s="270" t="s">
        <v>788</v>
      </c>
      <c r="H179" s="270" t="s">
        <v>788</v>
      </c>
      <c r="I179" s="270" t="s">
        <v>788</v>
      </c>
      <c r="J179" s="270" t="s">
        <v>788</v>
      </c>
      <c r="K179" s="270" t="s">
        <v>788</v>
      </c>
      <c r="L179" s="270" t="s">
        <v>788</v>
      </c>
      <c r="M179" s="270" t="s">
        <v>788</v>
      </c>
      <c r="N179" s="270" t="s">
        <v>788</v>
      </c>
      <c r="O179" s="270" t="s">
        <v>788</v>
      </c>
      <c r="P179" s="270" t="s">
        <v>788</v>
      </c>
      <c r="Q179" s="270" t="s">
        <v>788</v>
      </c>
      <c r="R179" s="270" t="s">
        <v>788</v>
      </c>
      <c r="S179" s="270" t="s">
        <v>788</v>
      </c>
      <c r="T179" s="270" t="s">
        <v>788</v>
      </c>
      <c r="U179" s="270" t="s">
        <v>788</v>
      </c>
      <c r="V179" s="270" t="s">
        <v>788</v>
      </c>
      <c r="W179" s="270" t="s">
        <v>788</v>
      </c>
      <c r="X179" s="270" t="s">
        <v>788</v>
      </c>
      <c r="Y179" s="270" t="s">
        <v>788</v>
      </c>
      <c r="Z179" s="270" t="s">
        <v>788</v>
      </c>
      <c r="AA179" s="270" t="s">
        <v>788</v>
      </c>
      <c r="AB179" s="270" t="s">
        <v>788</v>
      </c>
      <c r="AC179" s="270" t="s">
        <v>788</v>
      </c>
      <c r="AD179" s="270" t="s">
        <v>788</v>
      </c>
      <c r="AE179" s="270" t="s">
        <v>788</v>
      </c>
      <c r="AF179" s="270" t="s">
        <v>788</v>
      </c>
      <c r="AG179" s="270" t="s">
        <v>788</v>
      </c>
      <c r="AH179" s="270" t="s">
        <v>788</v>
      </c>
      <c r="AI179" s="270" t="s">
        <v>788</v>
      </c>
      <c r="AJ179" s="270" t="s">
        <v>788</v>
      </c>
      <c r="AK179" s="270" t="s">
        <v>788</v>
      </c>
      <c r="AL179" s="270" t="s">
        <v>788</v>
      </c>
      <c r="AM179" s="270" t="s">
        <v>788</v>
      </c>
      <c r="AN179" s="270" t="s">
        <v>3075</v>
      </c>
      <c r="AO179" s="270" t="s">
        <v>3075</v>
      </c>
      <c r="AP179" s="270" t="s">
        <v>3075</v>
      </c>
      <c r="AQ179" s="270" t="s">
        <v>3075</v>
      </c>
      <c r="AR179" s="270" t="s">
        <v>3075</v>
      </c>
      <c r="AS179" s="270" t="s">
        <v>3075</v>
      </c>
      <c r="AT179" s="270" t="s">
        <v>3075</v>
      </c>
      <c r="AU179" s="270" t="s">
        <v>3075</v>
      </c>
      <c r="AV179" s="270" t="s">
        <v>3075</v>
      </c>
      <c r="AW179" s="277" t="s">
        <v>3075</v>
      </c>
      <c r="AX179" s="270" t="s">
        <v>3075</v>
      </c>
      <c r="AY179" s="270" t="s">
        <v>3075</v>
      </c>
      <c r="AZ179" s="270" t="s">
        <v>3075</v>
      </c>
      <c r="BA179" s="270" t="s">
        <v>3075</v>
      </c>
      <c r="BB179" s="270" t="s">
        <v>3075</v>
      </c>
      <c r="BC179" s="270" t="s">
        <v>3075</v>
      </c>
      <c r="BD179" s="270" t="s">
        <v>521</v>
      </c>
      <c r="BE179" s="270" t="str">
        <f>VLOOKUP(A179,[1]القائمة!A$1:F$4442,6,0)</f>
        <v/>
      </c>
      <c r="BF179">
        <f>VLOOKUP(A179,[1]القائمة!A$1:F$4442,1,0)</f>
        <v>519635</v>
      </c>
      <c r="BG179" t="str">
        <f>VLOOKUP(A179,[1]القائمة!A$1:F$4442,5,0)</f>
        <v>الثالثة</v>
      </c>
    </row>
    <row r="180" spans="1:83" ht="14.4" x14ac:dyDescent="0.3">
      <c r="A180" s="269">
        <v>519646</v>
      </c>
      <c r="B180" s="270" t="s">
        <v>521</v>
      </c>
      <c r="C180" s="270" t="s">
        <v>789</v>
      </c>
      <c r="D180" s="270" t="s">
        <v>789</v>
      </c>
      <c r="E180" s="270" t="s">
        <v>789</v>
      </c>
      <c r="F180" s="270" t="s">
        <v>789</v>
      </c>
      <c r="G180" s="270" t="s">
        <v>789</v>
      </c>
      <c r="H180" s="270" t="s">
        <v>789</v>
      </c>
      <c r="I180" s="270" t="s">
        <v>789</v>
      </c>
      <c r="J180" s="270" t="s">
        <v>789</v>
      </c>
      <c r="K180" s="270" t="s">
        <v>789</v>
      </c>
      <c r="L180" s="270" t="s">
        <v>789</v>
      </c>
      <c r="M180" s="270" t="s">
        <v>789</v>
      </c>
      <c r="N180" s="270" t="s">
        <v>789</v>
      </c>
      <c r="O180" s="270" t="s">
        <v>789</v>
      </c>
      <c r="P180" s="270" t="s">
        <v>789</v>
      </c>
      <c r="Q180" s="270" t="s">
        <v>789</v>
      </c>
      <c r="R180" s="270" t="s">
        <v>789</v>
      </c>
      <c r="S180" s="270" t="s">
        <v>789</v>
      </c>
      <c r="T180" s="270" t="s">
        <v>789</v>
      </c>
      <c r="U180" s="270" t="s">
        <v>789</v>
      </c>
      <c r="V180" s="270" t="s">
        <v>789</v>
      </c>
      <c r="W180" s="270" t="s">
        <v>789</v>
      </c>
      <c r="X180" s="270" t="s">
        <v>789</v>
      </c>
      <c r="Y180" s="270" t="s">
        <v>789</v>
      </c>
      <c r="Z180" s="270" t="s">
        <v>789</v>
      </c>
      <c r="AA180" s="270" t="s">
        <v>789</v>
      </c>
      <c r="AB180" s="270" t="s">
        <v>789</v>
      </c>
      <c r="AC180" s="270" t="s">
        <v>789</v>
      </c>
      <c r="AD180" s="270" t="s">
        <v>789</v>
      </c>
      <c r="AE180" s="270" t="s">
        <v>789</v>
      </c>
      <c r="AF180" s="270" t="s">
        <v>789</v>
      </c>
      <c r="AG180" s="270" t="s">
        <v>789</v>
      </c>
      <c r="AH180" s="270" t="s">
        <v>789</v>
      </c>
      <c r="AI180" s="270" t="s">
        <v>789</v>
      </c>
      <c r="AJ180" s="270" t="s">
        <v>789</v>
      </c>
      <c r="AK180" s="270" t="s">
        <v>789</v>
      </c>
      <c r="AL180" s="270" t="s">
        <v>789</v>
      </c>
      <c r="AM180" s="270" t="s">
        <v>789</v>
      </c>
      <c r="AN180" s="270" t="s">
        <v>3075</v>
      </c>
      <c r="AO180" s="270" t="s">
        <v>3075</v>
      </c>
      <c r="AP180" s="270" t="s">
        <v>3075</v>
      </c>
      <c r="AQ180" s="270" t="s">
        <v>3075</v>
      </c>
      <c r="AR180" s="270" t="s">
        <v>3075</v>
      </c>
      <c r="AS180" s="270" t="s">
        <v>3075</v>
      </c>
      <c r="AT180" s="270" t="s">
        <v>3075</v>
      </c>
      <c r="AU180" s="270" t="s">
        <v>3075</v>
      </c>
      <c r="AV180" s="270" t="s">
        <v>3075</v>
      </c>
      <c r="AW180" s="277" t="s">
        <v>3075</v>
      </c>
      <c r="AX180" s="270" t="s">
        <v>3075</v>
      </c>
      <c r="AY180" s="270" t="s">
        <v>3075</v>
      </c>
      <c r="AZ180" s="270" t="s">
        <v>3075</v>
      </c>
      <c r="BA180" s="270" t="s">
        <v>3075</v>
      </c>
      <c r="BB180" s="270" t="s">
        <v>3075</v>
      </c>
      <c r="BC180" s="270" t="s">
        <v>3075</v>
      </c>
      <c r="BD180" s="270" t="s">
        <v>521</v>
      </c>
      <c r="BE180" s="270" t="str">
        <f>VLOOKUP(A180,[1]القائمة!A$1:F$4442,6,0)</f>
        <v/>
      </c>
      <c r="BF180">
        <f>VLOOKUP(A180,[1]القائمة!A$1:F$4442,1,0)</f>
        <v>519646</v>
      </c>
      <c r="BG180" t="str">
        <f>VLOOKUP(A180,[1]القائمة!A$1:F$4442,5,0)</f>
        <v>الثالثة</v>
      </c>
      <c r="BH180" s="249"/>
      <c r="BI180" s="249"/>
      <c r="BJ180" s="249"/>
      <c r="BK180" s="249"/>
      <c r="BL180" s="249"/>
      <c r="BM180" s="249"/>
      <c r="BN180" s="249"/>
      <c r="BO180" s="249"/>
      <c r="BP180" s="249" t="s">
        <v>3075</v>
      </c>
      <c r="BQ180" s="249" t="s">
        <v>3075</v>
      </c>
      <c r="BR180" s="249" t="s">
        <v>3075</v>
      </c>
      <c r="BS180" s="249" t="s">
        <v>3075</v>
      </c>
      <c r="BT180" s="249" t="s">
        <v>3075</v>
      </c>
      <c r="BU180" s="249" t="s">
        <v>3075</v>
      </c>
      <c r="BV180" s="248"/>
      <c r="BW180" s="249"/>
      <c r="BX180" s="249"/>
      <c r="BY180" s="249"/>
      <c r="BZ180" s="249"/>
      <c r="CA180" s="242"/>
      <c r="CB180" s="242"/>
      <c r="CC180" s="242"/>
      <c r="CD180" s="242"/>
      <c r="CE180" s="249"/>
    </row>
    <row r="181" spans="1:83" ht="14.4" x14ac:dyDescent="0.3">
      <c r="A181" s="269">
        <v>519653</v>
      </c>
      <c r="B181" s="270" t="s">
        <v>521</v>
      </c>
      <c r="C181" s="270" t="s">
        <v>789</v>
      </c>
      <c r="D181" s="270" t="s">
        <v>789</v>
      </c>
      <c r="E181" s="270" t="s">
        <v>789</v>
      </c>
      <c r="F181" s="270" t="s">
        <v>789</v>
      </c>
      <c r="G181" s="270" t="s">
        <v>789</v>
      </c>
      <c r="H181" s="270" t="s">
        <v>789</v>
      </c>
      <c r="I181" s="270" t="s">
        <v>789</v>
      </c>
      <c r="J181" s="270" t="s">
        <v>789</v>
      </c>
      <c r="K181" s="270" t="s">
        <v>789</v>
      </c>
      <c r="L181" s="270" t="s">
        <v>789</v>
      </c>
      <c r="M181" s="270" t="s">
        <v>789</v>
      </c>
      <c r="N181" s="270" t="s">
        <v>789</v>
      </c>
      <c r="O181" s="270" t="s">
        <v>789</v>
      </c>
      <c r="P181" s="270" t="s">
        <v>789</v>
      </c>
      <c r="Q181" s="270" t="s">
        <v>789</v>
      </c>
      <c r="R181" s="270" t="s">
        <v>789</v>
      </c>
      <c r="S181" s="270" t="s">
        <v>789</v>
      </c>
      <c r="T181" s="270" t="s">
        <v>789</v>
      </c>
      <c r="U181" s="270" t="s">
        <v>789</v>
      </c>
      <c r="V181" s="270" t="s">
        <v>789</v>
      </c>
      <c r="W181" s="270" t="s">
        <v>789</v>
      </c>
      <c r="X181" s="270" t="s">
        <v>789</v>
      </c>
      <c r="Y181" s="270" t="s">
        <v>789</v>
      </c>
      <c r="Z181" s="270" t="s">
        <v>789</v>
      </c>
      <c r="AA181" s="270" t="s">
        <v>789</v>
      </c>
      <c r="AB181" s="270" t="s">
        <v>789</v>
      </c>
      <c r="AC181" s="270" t="s">
        <v>789</v>
      </c>
      <c r="AD181" s="270" t="s">
        <v>789</v>
      </c>
      <c r="AE181" s="270" t="s">
        <v>789</v>
      </c>
      <c r="AF181" s="270" t="s">
        <v>789</v>
      </c>
      <c r="AG181" s="270" t="s">
        <v>789</v>
      </c>
      <c r="AH181" s="270" t="s">
        <v>789</v>
      </c>
      <c r="AI181" s="270" t="s">
        <v>789</v>
      </c>
      <c r="AJ181" s="270" t="s">
        <v>789</v>
      </c>
      <c r="AK181" s="270" t="s">
        <v>789</v>
      </c>
      <c r="AL181" s="270" t="s">
        <v>789</v>
      </c>
      <c r="AM181" s="270" t="s">
        <v>789</v>
      </c>
      <c r="AN181" s="270" t="s">
        <v>3075</v>
      </c>
      <c r="AO181" s="270" t="s">
        <v>3075</v>
      </c>
      <c r="AP181" s="270" t="s">
        <v>3075</v>
      </c>
      <c r="AQ181" s="270" t="s">
        <v>3075</v>
      </c>
      <c r="AR181" s="270" t="s">
        <v>3075</v>
      </c>
      <c r="AS181" s="270" t="s">
        <v>3075</v>
      </c>
      <c r="AT181" s="270" t="s">
        <v>3075</v>
      </c>
      <c r="AU181" s="270" t="s">
        <v>3075</v>
      </c>
      <c r="AV181" s="270" t="s">
        <v>3075</v>
      </c>
      <c r="AW181" s="277" t="s">
        <v>3075</v>
      </c>
      <c r="AX181" s="270" t="s">
        <v>3075</v>
      </c>
      <c r="AY181" s="270" t="s">
        <v>3075</v>
      </c>
      <c r="AZ181" s="270" t="s">
        <v>3075</v>
      </c>
      <c r="BA181" s="270" t="s">
        <v>3075</v>
      </c>
      <c r="BB181" s="270" t="s">
        <v>3075</v>
      </c>
      <c r="BC181" s="270" t="s">
        <v>3075</v>
      </c>
      <c r="BD181" s="270" t="s">
        <v>521</v>
      </c>
      <c r="BE181" s="270" t="str">
        <f>VLOOKUP(A181,[1]القائمة!A$1:F$4442,6,0)</f>
        <v/>
      </c>
      <c r="BF181">
        <f>VLOOKUP(A181,[1]القائمة!A$1:F$4442,1,0)</f>
        <v>519653</v>
      </c>
      <c r="BG181" t="str">
        <f>VLOOKUP(A181,[1]القائمة!A$1:F$4442,5,0)</f>
        <v>الثالثة</v>
      </c>
    </row>
    <row r="182" spans="1:83" ht="14.4" x14ac:dyDescent="0.3">
      <c r="A182" s="269">
        <v>519681</v>
      </c>
      <c r="B182" s="270" t="s">
        <v>521</v>
      </c>
      <c r="C182" s="270" t="s">
        <v>789</v>
      </c>
      <c r="D182" s="270" t="s">
        <v>789</v>
      </c>
      <c r="E182" s="270" t="s">
        <v>789</v>
      </c>
      <c r="F182" s="270" t="s">
        <v>789</v>
      </c>
      <c r="G182" s="270" t="s">
        <v>789</v>
      </c>
      <c r="H182" s="270" t="s">
        <v>789</v>
      </c>
      <c r="I182" s="270" t="s">
        <v>789</v>
      </c>
      <c r="J182" s="270" t="s">
        <v>789</v>
      </c>
      <c r="K182" s="270" t="s">
        <v>789</v>
      </c>
      <c r="L182" s="270" t="s">
        <v>789</v>
      </c>
      <c r="M182" s="270" t="s">
        <v>789</v>
      </c>
      <c r="N182" s="270" t="s">
        <v>789</v>
      </c>
      <c r="O182" s="270" t="s">
        <v>789</v>
      </c>
      <c r="P182" s="270" t="s">
        <v>789</v>
      </c>
      <c r="Q182" s="270" t="s">
        <v>789</v>
      </c>
      <c r="R182" s="270" t="s">
        <v>789</v>
      </c>
      <c r="S182" s="270" t="s">
        <v>789</v>
      </c>
      <c r="T182" s="270" t="s">
        <v>789</v>
      </c>
      <c r="U182" s="270" t="s">
        <v>789</v>
      </c>
      <c r="V182" s="270" t="s">
        <v>789</v>
      </c>
      <c r="W182" s="270" t="s">
        <v>789</v>
      </c>
      <c r="X182" s="270" t="s">
        <v>789</v>
      </c>
      <c r="Y182" s="270" t="s">
        <v>789</v>
      </c>
      <c r="Z182" s="270" t="s">
        <v>789</v>
      </c>
      <c r="AA182" s="270" t="s">
        <v>789</v>
      </c>
      <c r="AB182" s="270" t="s">
        <v>789</v>
      </c>
      <c r="AC182" s="270" t="s">
        <v>789</v>
      </c>
      <c r="AD182" s="270" t="s">
        <v>789</v>
      </c>
      <c r="AE182" s="270" t="s">
        <v>789</v>
      </c>
      <c r="AF182" s="270" t="s">
        <v>789</v>
      </c>
      <c r="AG182" s="270" t="s">
        <v>789</v>
      </c>
      <c r="AH182" s="270" t="s">
        <v>789</v>
      </c>
      <c r="AI182" s="270" t="s">
        <v>789</v>
      </c>
      <c r="AJ182" s="270" t="s">
        <v>789</v>
      </c>
      <c r="AK182" s="270" t="s">
        <v>789</v>
      </c>
      <c r="AL182" s="270" t="s">
        <v>789</v>
      </c>
      <c r="AM182" s="270" t="s">
        <v>789</v>
      </c>
      <c r="AN182" s="270" t="s">
        <v>3075</v>
      </c>
      <c r="AO182" s="270" t="s">
        <v>3075</v>
      </c>
      <c r="AP182" s="270" t="s">
        <v>3075</v>
      </c>
      <c r="AQ182" s="270" t="s">
        <v>3075</v>
      </c>
      <c r="AR182" s="270" t="s">
        <v>3075</v>
      </c>
      <c r="AS182" s="270" t="s">
        <v>3075</v>
      </c>
      <c r="AT182" s="270" t="s">
        <v>3075</v>
      </c>
      <c r="AU182" s="270" t="s">
        <v>3075</v>
      </c>
      <c r="AV182" s="270" t="s">
        <v>3075</v>
      </c>
      <c r="AW182" s="277" t="s">
        <v>3075</v>
      </c>
      <c r="AX182" s="270" t="s">
        <v>3075</v>
      </c>
      <c r="AY182" s="270" t="s">
        <v>3075</v>
      </c>
      <c r="AZ182" s="270" t="s">
        <v>3075</v>
      </c>
      <c r="BA182" s="270" t="s">
        <v>3075</v>
      </c>
      <c r="BB182" s="270" t="s">
        <v>3075</v>
      </c>
      <c r="BC182" s="270" t="s">
        <v>3075</v>
      </c>
      <c r="BD182" s="270" t="s">
        <v>521</v>
      </c>
      <c r="BE182" s="270" t="str">
        <f>VLOOKUP(A182,[1]القائمة!A$1:F$4442,6,0)</f>
        <v/>
      </c>
      <c r="BF182">
        <f>VLOOKUP(A182,[1]القائمة!A$1:F$4442,1,0)</f>
        <v>519681</v>
      </c>
      <c r="BG182" t="str">
        <f>VLOOKUP(A182,[1]القائمة!A$1:F$4442,5,0)</f>
        <v>الثالثة</v>
      </c>
    </row>
    <row r="183" spans="1:83" ht="14.4" x14ac:dyDescent="0.3">
      <c r="A183" s="269">
        <v>519721</v>
      </c>
      <c r="B183" s="270" t="s">
        <v>521</v>
      </c>
      <c r="C183" s="270" t="s">
        <v>788</v>
      </c>
      <c r="D183" s="270" t="s">
        <v>788</v>
      </c>
      <c r="E183" s="270" t="s">
        <v>788</v>
      </c>
      <c r="F183" s="270" t="s">
        <v>788</v>
      </c>
      <c r="G183" s="270" t="s">
        <v>788</v>
      </c>
      <c r="H183" s="270" t="s">
        <v>788</v>
      </c>
      <c r="I183" s="270" t="s">
        <v>788</v>
      </c>
      <c r="J183" s="270" t="s">
        <v>788</v>
      </c>
      <c r="K183" s="270" t="s">
        <v>788</v>
      </c>
      <c r="L183" s="270" t="s">
        <v>788</v>
      </c>
      <c r="M183" s="270" t="s">
        <v>788</v>
      </c>
      <c r="N183" s="270" t="s">
        <v>788</v>
      </c>
      <c r="O183" s="270" t="s">
        <v>788</v>
      </c>
      <c r="P183" s="270" t="s">
        <v>788</v>
      </c>
      <c r="Q183" s="270" t="s">
        <v>788</v>
      </c>
      <c r="R183" s="270" t="s">
        <v>788</v>
      </c>
      <c r="S183" s="270" t="s">
        <v>788</v>
      </c>
      <c r="T183" s="270" t="s">
        <v>788</v>
      </c>
      <c r="U183" s="270" t="s">
        <v>788</v>
      </c>
      <c r="V183" s="270" t="s">
        <v>788</v>
      </c>
      <c r="W183" s="270" t="s">
        <v>788</v>
      </c>
      <c r="X183" s="270" t="s">
        <v>788</v>
      </c>
      <c r="Y183" s="270" t="s">
        <v>788</v>
      </c>
      <c r="Z183" s="270" t="s">
        <v>788</v>
      </c>
      <c r="AA183" s="270" t="s">
        <v>788</v>
      </c>
      <c r="AB183" s="270" t="s">
        <v>788</v>
      </c>
      <c r="AC183" s="270" t="s">
        <v>788</v>
      </c>
      <c r="AD183" s="270" t="s">
        <v>788</v>
      </c>
      <c r="AE183" s="270" t="s">
        <v>788</v>
      </c>
      <c r="AF183" s="270" t="s">
        <v>788</v>
      </c>
      <c r="AG183" s="270" t="s">
        <v>788</v>
      </c>
      <c r="AH183" s="270" t="s">
        <v>788</v>
      </c>
      <c r="AI183" s="270" t="s">
        <v>788</v>
      </c>
      <c r="AJ183" s="270" t="s">
        <v>788</v>
      </c>
      <c r="AK183" s="270" t="s">
        <v>788</v>
      </c>
      <c r="AL183" s="270" t="s">
        <v>788</v>
      </c>
      <c r="AM183" s="270" t="s">
        <v>788</v>
      </c>
      <c r="AN183" s="270" t="s">
        <v>3075</v>
      </c>
      <c r="AO183" s="270" t="s">
        <v>3075</v>
      </c>
      <c r="AP183" s="270" t="s">
        <v>3075</v>
      </c>
      <c r="AQ183" s="270" t="s">
        <v>3075</v>
      </c>
      <c r="AR183" s="270" t="s">
        <v>3075</v>
      </c>
      <c r="AS183" s="270" t="s">
        <v>3075</v>
      </c>
      <c r="AT183" s="270" t="s">
        <v>3075</v>
      </c>
      <c r="AU183" s="270" t="s">
        <v>3075</v>
      </c>
      <c r="AV183" s="270" t="s">
        <v>3075</v>
      </c>
      <c r="AW183" s="277" t="s">
        <v>3075</v>
      </c>
      <c r="AX183" s="270" t="s">
        <v>3075</v>
      </c>
      <c r="AY183" s="270" t="s">
        <v>3075</v>
      </c>
      <c r="AZ183" s="270" t="s">
        <v>3075</v>
      </c>
      <c r="BA183" s="270" t="s">
        <v>3075</v>
      </c>
      <c r="BB183" s="270" t="s">
        <v>3075</v>
      </c>
      <c r="BC183" s="270" t="s">
        <v>3075</v>
      </c>
      <c r="BD183" s="270" t="s">
        <v>521</v>
      </c>
      <c r="BE183" s="270" t="str">
        <f>VLOOKUP(A183,[1]القائمة!A$1:F$4442,6,0)</f>
        <v/>
      </c>
      <c r="BF183">
        <f>VLOOKUP(A183,[1]القائمة!A$1:F$4442,1,0)</f>
        <v>519721</v>
      </c>
      <c r="BG183" t="str">
        <f>VLOOKUP(A183,[1]القائمة!A$1:F$4442,5,0)</f>
        <v>الثالثة</v>
      </c>
    </row>
    <row r="184" spans="1:83" ht="14.4" x14ac:dyDescent="0.3">
      <c r="A184" s="269">
        <v>519765</v>
      </c>
      <c r="B184" s="270" t="s">
        <v>521</v>
      </c>
      <c r="C184" s="270" t="s">
        <v>789</v>
      </c>
      <c r="D184" s="270" t="s">
        <v>789</v>
      </c>
      <c r="E184" s="270" t="s">
        <v>789</v>
      </c>
      <c r="F184" s="270" t="s">
        <v>789</v>
      </c>
      <c r="G184" s="270" t="s">
        <v>789</v>
      </c>
      <c r="H184" s="270" t="s">
        <v>789</v>
      </c>
      <c r="I184" s="270" t="s">
        <v>789</v>
      </c>
      <c r="J184" s="270" t="s">
        <v>789</v>
      </c>
      <c r="K184" s="270" t="s">
        <v>789</v>
      </c>
      <c r="L184" s="270" t="s">
        <v>789</v>
      </c>
      <c r="M184" s="270" t="s">
        <v>789</v>
      </c>
      <c r="N184" s="270" t="s">
        <v>789</v>
      </c>
      <c r="O184" s="270" t="s">
        <v>789</v>
      </c>
      <c r="P184" s="270" t="s">
        <v>789</v>
      </c>
      <c r="Q184" s="270" t="s">
        <v>789</v>
      </c>
      <c r="R184" s="270" t="s">
        <v>789</v>
      </c>
      <c r="S184" s="270" t="s">
        <v>789</v>
      </c>
      <c r="T184" s="270" t="s">
        <v>789</v>
      </c>
      <c r="U184" s="270" t="s">
        <v>789</v>
      </c>
      <c r="V184" s="270" t="s">
        <v>789</v>
      </c>
      <c r="W184" s="270" t="s">
        <v>789</v>
      </c>
      <c r="X184" s="270" t="s">
        <v>789</v>
      </c>
      <c r="Y184" s="270" t="s">
        <v>789</v>
      </c>
      <c r="Z184" s="270" t="s">
        <v>789</v>
      </c>
      <c r="AA184" s="270" t="s">
        <v>789</v>
      </c>
      <c r="AB184" s="270" t="s">
        <v>789</v>
      </c>
      <c r="AC184" s="270" t="s">
        <v>789</v>
      </c>
      <c r="AD184" s="270" t="s">
        <v>789</v>
      </c>
      <c r="AE184" s="270" t="s">
        <v>789</v>
      </c>
      <c r="AF184" s="270" t="s">
        <v>789</v>
      </c>
      <c r="AG184" s="270" t="s">
        <v>789</v>
      </c>
      <c r="AH184" s="270" t="s">
        <v>789</v>
      </c>
      <c r="AI184" s="270" t="s">
        <v>789</v>
      </c>
      <c r="AJ184" s="270" t="s">
        <v>789</v>
      </c>
      <c r="AK184" s="270" t="s">
        <v>789</v>
      </c>
      <c r="AL184" s="270" t="s">
        <v>789</v>
      </c>
      <c r="AM184" s="270" t="s">
        <v>789</v>
      </c>
      <c r="AN184" s="270" t="s">
        <v>3075</v>
      </c>
      <c r="AO184" s="270" t="s">
        <v>3075</v>
      </c>
      <c r="AP184" s="270" t="s">
        <v>3075</v>
      </c>
      <c r="AQ184" s="270" t="s">
        <v>3075</v>
      </c>
      <c r="AR184" s="270" t="s">
        <v>3075</v>
      </c>
      <c r="AS184" s="270" t="s">
        <v>3075</v>
      </c>
      <c r="AT184" s="270" t="s">
        <v>3075</v>
      </c>
      <c r="AU184" s="270" t="s">
        <v>3075</v>
      </c>
      <c r="AV184" s="270" t="s">
        <v>3075</v>
      </c>
      <c r="AW184" s="277" t="s">
        <v>3075</v>
      </c>
      <c r="AX184" s="270" t="s">
        <v>3075</v>
      </c>
      <c r="AY184" s="270" t="s">
        <v>3075</v>
      </c>
      <c r="AZ184" s="270" t="s">
        <v>3075</v>
      </c>
      <c r="BA184" s="270" t="s">
        <v>3075</v>
      </c>
      <c r="BB184" s="270" t="s">
        <v>3075</v>
      </c>
      <c r="BC184" s="270" t="s">
        <v>3075</v>
      </c>
      <c r="BD184" s="270" t="s">
        <v>521</v>
      </c>
      <c r="BE184" s="270" t="str">
        <f>VLOOKUP(A184,[1]القائمة!A$1:F$4442,6,0)</f>
        <v/>
      </c>
      <c r="BF184">
        <f>VLOOKUP(A184,[1]القائمة!A$1:F$4442,1,0)</f>
        <v>519765</v>
      </c>
      <c r="BG184" t="str">
        <f>VLOOKUP(A184,[1]القائمة!A$1:F$4442,5,0)</f>
        <v>الثالثة</v>
      </c>
    </row>
    <row r="185" spans="1:83" ht="43.2" x14ac:dyDescent="0.3">
      <c r="A185" s="269">
        <v>519792</v>
      </c>
      <c r="B185" s="270" t="s">
        <v>521</v>
      </c>
      <c r="C185" s="270" t="s">
        <v>789</v>
      </c>
      <c r="D185" s="270" t="s">
        <v>789</v>
      </c>
      <c r="E185" s="270" t="s">
        <v>789</v>
      </c>
      <c r="F185" s="270" t="s">
        <v>789</v>
      </c>
      <c r="G185" s="270" t="s">
        <v>789</v>
      </c>
      <c r="H185" s="270" t="s">
        <v>789</v>
      </c>
      <c r="I185" s="270" t="s">
        <v>789</v>
      </c>
      <c r="J185" s="270" t="s">
        <v>789</v>
      </c>
      <c r="K185" s="270" t="s">
        <v>789</v>
      </c>
      <c r="L185" s="270" t="s">
        <v>789</v>
      </c>
      <c r="M185" s="270" t="s">
        <v>789</v>
      </c>
      <c r="N185" s="270" t="s">
        <v>789</v>
      </c>
      <c r="O185" s="270" t="s">
        <v>789</v>
      </c>
      <c r="P185" s="270" t="s">
        <v>789</v>
      </c>
      <c r="Q185" s="270" t="s">
        <v>789</v>
      </c>
      <c r="R185" s="270" t="s">
        <v>789</v>
      </c>
      <c r="S185" s="270" t="s">
        <v>789</v>
      </c>
      <c r="T185" s="270" t="s">
        <v>789</v>
      </c>
      <c r="U185" s="270" t="s">
        <v>789</v>
      </c>
      <c r="V185" s="270" t="s">
        <v>789</v>
      </c>
      <c r="W185" s="270" t="s">
        <v>789</v>
      </c>
      <c r="X185" s="270" t="s">
        <v>789</v>
      </c>
      <c r="Y185" s="270" t="s">
        <v>789</v>
      </c>
      <c r="Z185" s="270" t="s">
        <v>789</v>
      </c>
      <c r="AA185" s="270" t="s">
        <v>789</v>
      </c>
      <c r="AB185" s="270" t="s">
        <v>789</v>
      </c>
      <c r="AC185" s="270" t="s">
        <v>789</v>
      </c>
      <c r="AD185" s="270" t="s">
        <v>789</v>
      </c>
      <c r="AE185" s="270" t="s">
        <v>789</v>
      </c>
      <c r="AF185" s="270" t="s">
        <v>789</v>
      </c>
      <c r="AG185" s="270" t="s">
        <v>789</v>
      </c>
      <c r="AH185" s="270" t="s">
        <v>789</v>
      </c>
      <c r="AI185" s="270" t="s">
        <v>789</v>
      </c>
      <c r="AJ185" s="270" t="s">
        <v>789</v>
      </c>
      <c r="AK185" s="270" t="s">
        <v>789</v>
      </c>
      <c r="AL185" s="270" t="s">
        <v>789</v>
      </c>
      <c r="AM185" s="270" t="s">
        <v>789</v>
      </c>
      <c r="AN185" s="270" t="s">
        <v>3075</v>
      </c>
      <c r="AO185" s="270" t="s">
        <v>3075</v>
      </c>
      <c r="AP185" s="270" t="s">
        <v>3075</v>
      </c>
      <c r="AQ185" s="270" t="s">
        <v>3075</v>
      </c>
      <c r="AR185" s="270" t="s">
        <v>3075</v>
      </c>
      <c r="AS185" s="270" t="s">
        <v>3075</v>
      </c>
      <c r="AT185" s="270" t="s">
        <v>3075</v>
      </c>
      <c r="AU185" s="270" t="s">
        <v>3075</v>
      </c>
      <c r="AV185" s="270" t="s">
        <v>3075</v>
      </c>
      <c r="AW185" s="277" t="s">
        <v>3075</v>
      </c>
      <c r="AX185" s="270" t="s">
        <v>3075</v>
      </c>
      <c r="AY185" s="270" t="s">
        <v>3075</v>
      </c>
      <c r="AZ185" s="270" t="s">
        <v>3075</v>
      </c>
      <c r="BA185" s="270" t="s">
        <v>3075</v>
      </c>
      <c r="BB185" s="270" t="s">
        <v>3075</v>
      </c>
      <c r="BC185" s="270" t="s">
        <v>3075</v>
      </c>
      <c r="BD185" s="270" t="s">
        <v>521</v>
      </c>
      <c r="BE185" s="270" t="str">
        <f>VLOOKUP(A185,[1]القائمة!A$1:F$4442,6,0)</f>
        <v>مستنفذ فصل اول 2023-2024</v>
      </c>
      <c r="BF185">
        <f>VLOOKUP(A185,[1]القائمة!A$1:F$4442,1,0)</f>
        <v>519792</v>
      </c>
      <c r="BG185" t="str">
        <f>VLOOKUP(A185,[1]القائمة!A$1:F$4442,5,0)</f>
        <v>الثالثة</v>
      </c>
    </row>
    <row r="186" spans="1:83" ht="14.4" x14ac:dyDescent="0.3">
      <c r="A186" s="269">
        <v>519804</v>
      </c>
      <c r="B186" s="270" t="s">
        <v>521</v>
      </c>
      <c r="C186" s="270" t="s">
        <v>789</v>
      </c>
      <c r="D186" s="270" t="s">
        <v>789</v>
      </c>
      <c r="E186" s="270" t="s">
        <v>789</v>
      </c>
      <c r="F186" s="270" t="s">
        <v>789</v>
      </c>
      <c r="G186" s="270" t="s">
        <v>789</v>
      </c>
      <c r="H186" s="270" t="s">
        <v>789</v>
      </c>
      <c r="I186" s="270" t="s">
        <v>789</v>
      </c>
      <c r="J186" s="270" t="s">
        <v>789</v>
      </c>
      <c r="K186" s="270" t="s">
        <v>789</v>
      </c>
      <c r="L186" s="270" t="s">
        <v>789</v>
      </c>
      <c r="M186" s="270" t="s">
        <v>789</v>
      </c>
      <c r="N186" s="270" t="s">
        <v>789</v>
      </c>
      <c r="O186" s="270" t="s">
        <v>789</v>
      </c>
      <c r="P186" s="270" t="s">
        <v>789</v>
      </c>
      <c r="Q186" s="270" t="s">
        <v>789</v>
      </c>
      <c r="R186" s="270" t="s">
        <v>789</v>
      </c>
      <c r="S186" s="270" t="s">
        <v>789</v>
      </c>
      <c r="T186" s="270" t="s">
        <v>789</v>
      </c>
      <c r="U186" s="270" t="s">
        <v>789</v>
      </c>
      <c r="V186" s="270" t="s">
        <v>789</v>
      </c>
      <c r="W186" s="270" t="s">
        <v>789</v>
      </c>
      <c r="X186" s="270" t="s">
        <v>789</v>
      </c>
      <c r="Y186" s="270" t="s">
        <v>789</v>
      </c>
      <c r="Z186" s="270" t="s">
        <v>789</v>
      </c>
      <c r="AA186" s="270" t="s">
        <v>789</v>
      </c>
      <c r="AB186" s="270" t="s">
        <v>789</v>
      </c>
      <c r="AC186" s="270" t="s">
        <v>789</v>
      </c>
      <c r="AD186" s="270" t="s">
        <v>789</v>
      </c>
      <c r="AE186" s="270" t="s">
        <v>789</v>
      </c>
      <c r="AF186" s="270" t="s">
        <v>789</v>
      </c>
      <c r="AG186" s="270" t="s">
        <v>789</v>
      </c>
      <c r="AH186" s="270" t="s">
        <v>789</v>
      </c>
      <c r="AI186" s="270" t="s">
        <v>789</v>
      </c>
      <c r="AJ186" s="270" t="s">
        <v>789</v>
      </c>
      <c r="AK186" s="270" t="s">
        <v>789</v>
      </c>
      <c r="AL186" s="270" t="s">
        <v>789</v>
      </c>
      <c r="AM186" s="270" t="s">
        <v>789</v>
      </c>
      <c r="AN186" s="270" t="s">
        <v>3075</v>
      </c>
      <c r="AO186" s="270" t="s">
        <v>3075</v>
      </c>
      <c r="AP186" s="270" t="s">
        <v>3075</v>
      </c>
      <c r="AQ186" s="270" t="s">
        <v>3075</v>
      </c>
      <c r="AR186" s="270" t="s">
        <v>3075</v>
      </c>
      <c r="AS186" s="270" t="s">
        <v>3075</v>
      </c>
      <c r="AT186" s="270" t="s">
        <v>3075</v>
      </c>
      <c r="AU186" s="270" t="s">
        <v>3075</v>
      </c>
      <c r="AV186" s="270" t="s">
        <v>3075</v>
      </c>
      <c r="AW186" s="277" t="s">
        <v>3075</v>
      </c>
      <c r="AX186" s="270" t="s">
        <v>3075</v>
      </c>
      <c r="AY186" s="270" t="s">
        <v>3075</v>
      </c>
      <c r="AZ186" s="270" t="s">
        <v>3075</v>
      </c>
      <c r="BA186" s="270" t="s">
        <v>3075</v>
      </c>
      <c r="BB186" s="270" t="s">
        <v>3075</v>
      </c>
      <c r="BC186" s="270" t="s">
        <v>3075</v>
      </c>
      <c r="BD186" s="270" t="s">
        <v>521</v>
      </c>
      <c r="BE186" s="270" t="str">
        <f>VLOOKUP(A186,[1]القائمة!A$1:F$4442,6,0)</f>
        <v/>
      </c>
      <c r="BF186">
        <f>VLOOKUP(A186,[1]القائمة!A$1:F$4442,1,0)</f>
        <v>519804</v>
      </c>
      <c r="BG186" t="str">
        <f>VLOOKUP(A186,[1]القائمة!A$1:F$4442,5,0)</f>
        <v>الثالثة</v>
      </c>
    </row>
    <row r="187" spans="1:83" ht="43.2" x14ac:dyDescent="0.3">
      <c r="A187" s="269">
        <v>519864</v>
      </c>
      <c r="B187" s="270" t="s">
        <v>521</v>
      </c>
      <c r="C187" s="270" t="s">
        <v>789</v>
      </c>
      <c r="D187" s="270" t="s">
        <v>789</v>
      </c>
      <c r="E187" s="270" t="s">
        <v>789</v>
      </c>
      <c r="F187" s="270" t="s">
        <v>789</v>
      </c>
      <c r="G187" s="270" t="s">
        <v>789</v>
      </c>
      <c r="H187" s="270" t="s">
        <v>789</v>
      </c>
      <c r="I187" s="270" t="s">
        <v>789</v>
      </c>
      <c r="J187" s="270" t="s">
        <v>789</v>
      </c>
      <c r="K187" s="270" t="s">
        <v>789</v>
      </c>
      <c r="L187" s="270" t="s">
        <v>789</v>
      </c>
      <c r="M187" s="270" t="s">
        <v>789</v>
      </c>
      <c r="N187" s="270" t="s">
        <v>789</v>
      </c>
      <c r="O187" s="270" t="s">
        <v>789</v>
      </c>
      <c r="P187" s="270" t="s">
        <v>789</v>
      </c>
      <c r="Q187" s="270" t="s">
        <v>789</v>
      </c>
      <c r="R187" s="270" t="s">
        <v>789</v>
      </c>
      <c r="S187" s="270" t="s">
        <v>789</v>
      </c>
      <c r="T187" s="270" t="s">
        <v>789</v>
      </c>
      <c r="U187" s="270" t="s">
        <v>789</v>
      </c>
      <c r="V187" s="270" t="s">
        <v>789</v>
      </c>
      <c r="W187" s="270" t="s">
        <v>789</v>
      </c>
      <c r="X187" s="270" t="s">
        <v>789</v>
      </c>
      <c r="Y187" s="270" t="s">
        <v>789</v>
      </c>
      <c r="Z187" s="270" t="s">
        <v>789</v>
      </c>
      <c r="AA187" s="270" t="s">
        <v>789</v>
      </c>
      <c r="AB187" s="270" t="s">
        <v>789</v>
      </c>
      <c r="AC187" s="270" t="s">
        <v>789</v>
      </c>
      <c r="AD187" s="270" t="s">
        <v>789</v>
      </c>
      <c r="AE187" s="270" t="s">
        <v>789</v>
      </c>
      <c r="AF187" s="270" t="s">
        <v>789</v>
      </c>
      <c r="AG187" s="270" t="s">
        <v>789</v>
      </c>
      <c r="AH187" s="270" t="s">
        <v>789</v>
      </c>
      <c r="AI187" s="270" t="s">
        <v>789</v>
      </c>
      <c r="AJ187" s="270" t="s">
        <v>789</v>
      </c>
      <c r="AK187" s="270" t="s">
        <v>789</v>
      </c>
      <c r="AL187" s="270" t="s">
        <v>789</v>
      </c>
      <c r="AM187" s="270" t="s">
        <v>789</v>
      </c>
      <c r="AN187" s="270" t="s">
        <v>3075</v>
      </c>
      <c r="AO187" s="270" t="s">
        <v>3075</v>
      </c>
      <c r="AP187" s="270" t="s">
        <v>3075</v>
      </c>
      <c r="AQ187" s="270" t="s">
        <v>3075</v>
      </c>
      <c r="AR187" s="270" t="s">
        <v>3075</v>
      </c>
      <c r="AS187" s="270" t="s">
        <v>3075</v>
      </c>
      <c r="AT187" s="270" t="s">
        <v>3075</v>
      </c>
      <c r="AU187" s="270" t="s">
        <v>3075</v>
      </c>
      <c r="AV187" s="270" t="s">
        <v>3075</v>
      </c>
      <c r="AW187" s="277" t="s">
        <v>3075</v>
      </c>
      <c r="AX187" s="270" t="s">
        <v>3075</v>
      </c>
      <c r="AY187" s="270" t="s">
        <v>3075</v>
      </c>
      <c r="AZ187" s="270" t="s">
        <v>3075</v>
      </c>
      <c r="BA187" s="270" t="s">
        <v>3075</v>
      </c>
      <c r="BB187" s="270" t="s">
        <v>3075</v>
      </c>
      <c r="BC187" s="270" t="s">
        <v>3075</v>
      </c>
      <c r="BD187" s="270" t="s">
        <v>521</v>
      </c>
      <c r="BE187" s="270" t="str">
        <f>VLOOKUP(A187,[1]القائمة!A$1:F$4442,6,0)</f>
        <v>مستنفذ فصل اول 2023-2024</v>
      </c>
      <c r="BF187">
        <f>VLOOKUP(A187,[1]القائمة!A$1:F$4442,1,0)</f>
        <v>519864</v>
      </c>
      <c r="BG187" t="str">
        <f>VLOOKUP(A187,[1]القائمة!A$1:F$4442,5,0)</f>
        <v>الثالثة</v>
      </c>
    </row>
    <row r="188" spans="1:83" ht="14.4" x14ac:dyDescent="0.3">
      <c r="A188" s="269">
        <v>519873</v>
      </c>
      <c r="B188" s="270" t="s">
        <v>522</v>
      </c>
      <c r="C188" s="270" t="s">
        <v>789</v>
      </c>
      <c r="D188" s="270" t="s">
        <v>789</v>
      </c>
      <c r="E188" s="270" t="s">
        <v>789</v>
      </c>
      <c r="F188" s="270" t="s">
        <v>789</v>
      </c>
      <c r="G188" s="270" t="s">
        <v>789</v>
      </c>
      <c r="H188" s="270" t="s">
        <v>789</v>
      </c>
      <c r="I188" s="270" t="s">
        <v>789</v>
      </c>
      <c r="J188" s="270" t="s">
        <v>789</v>
      </c>
      <c r="K188" s="270" t="s">
        <v>789</v>
      </c>
      <c r="L188" s="270" t="s">
        <v>789</v>
      </c>
      <c r="M188" s="270" t="s">
        <v>789</v>
      </c>
      <c r="N188" s="270" t="s">
        <v>789</v>
      </c>
      <c r="O188" s="270" t="s">
        <v>789</v>
      </c>
      <c r="P188" s="270" t="s">
        <v>789</v>
      </c>
      <c r="Q188" s="270" t="s">
        <v>789</v>
      </c>
      <c r="R188" s="270" t="s">
        <v>789</v>
      </c>
      <c r="S188" s="270" t="s">
        <v>789</v>
      </c>
      <c r="T188" s="270" t="s">
        <v>789</v>
      </c>
      <c r="U188" s="270" t="s">
        <v>789</v>
      </c>
      <c r="V188" s="270" t="s">
        <v>789</v>
      </c>
      <c r="W188" s="270" t="s">
        <v>789</v>
      </c>
      <c r="X188" s="270" t="s">
        <v>789</v>
      </c>
      <c r="Y188" s="270" t="s">
        <v>789</v>
      </c>
      <c r="Z188" s="270" t="s">
        <v>789</v>
      </c>
      <c r="AA188" s="270" t="s">
        <v>789</v>
      </c>
      <c r="AB188" s="270" t="s">
        <v>789</v>
      </c>
      <c r="AC188" s="270" t="s">
        <v>789</v>
      </c>
      <c r="AD188" s="270" t="s">
        <v>789</v>
      </c>
      <c r="AE188" s="270" t="s">
        <v>789</v>
      </c>
      <c r="AF188" s="270" t="s">
        <v>789</v>
      </c>
      <c r="AG188" s="270" t="s">
        <v>789</v>
      </c>
      <c r="AH188" s="270" t="s">
        <v>3075</v>
      </c>
      <c r="AI188" s="270" t="s">
        <v>3075</v>
      </c>
      <c r="AJ188" s="270" t="s">
        <v>3075</v>
      </c>
      <c r="AK188" s="270" t="s">
        <v>3075</v>
      </c>
      <c r="AL188" s="270" t="s">
        <v>3075</v>
      </c>
      <c r="AM188" s="270" t="s">
        <v>3075</v>
      </c>
      <c r="AN188" s="270" t="s">
        <v>3075</v>
      </c>
      <c r="AO188" s="270" t="s">
        <v>3075</v>
      </c>
      <c r="AP188" s="270" t="s">
        <v>3075</v>
      </c>
      <c r="AQ188" s="270" t="s">
        <v>3075</v>
      </c>
      <c r="AR188" s="270" t="s">
        <v>3075</v>
      </c>
      <c r="AS188" s="270" t="s">
        <v>3075</v>
      </c>
      <c r="AT188" s="270" t="s">
        <v>3075</v>
      </c>
      <c r="AU188" s="270" t="s">
        <v>3075</v>
      </c>
      <c r="AV188" s="270" t="s">
        <v>3075</v>
      </c>
      <c r="AW188" s="277" t="s">
        <v>3075</v>
      </c>
      <c r="AX188" s="270" t="s">
        <v>3075</v>
      </c>
      <c r="AY188" s="270" t="s">
        <v>3075</v>
      </c>
      <c r="AZ188" s="270" t="s">
        <v>3075</v>
      </c>
      <c r="BA188" s="270" t="s">
        <v>3075</v>
      </c>
      <c r="BB188" s="270" t="s">
        <v>3075</v>
      </c>
      <c r="BC188" s="270" t="s">
        <v>3075</v>
      </c>
      <c r="BD188" s="270" t="s">
        <v>522</v>
      </c>
      <c r="BE188" s="270" t="str">
        <f>VLOOKUP(A188,[1]القائمة!A$1:F$4442,6,0)</f>
        <v/>
      </c>
      <c r="BF188">
        <f>VLOOKUP(A188,[1]القائمة!A$1:F$4442,1,0)</f>
        <v>519873</v>
      </c>
      <c r="BG188" t="str">
        <f>VLOOKUP(A188,[1]القائمة!A$1:F$4442,5,0)</f>
        <v>الثالثة حديث</v>
      </c>
      <c r="BH188" s="249"/>
      <c r="BI188" s="249"/>
      <c r="BJ188" s="249"/>
      <c r="BK188" s="249"/>
      <c r="BL188" s="249"/>
      <c r="BM188" s="249"/>
      <c r="BN188" s="249"/>
      <c r="BO188" s="249"/>
      <c r="BP188" s="249" t="s">
        <v>3075</v>
      </c>
      <c r="BQ188" s="249" t="s">
        <v>3075</v>
      </c>
      <c r="BR188" s="249" t="s">
        <v>3075</v>
      </c>
      <c r="BS188" s="249" t="s">
        <v>3075</v>
      </c>
      <c r="BT188" s="249" t="s">
        <v>3075</v>
      </c>
      <c r="BU188" s="249" t="s">
        <v>3075</v>
      </c>
      <c r="BV188" s="248"/>
      <c r="BW188" s="249"/>
      <c r="BX188" s="249"/>
      <c r="BY188" s="249"/>
      <c r="BZ188" s="249"/>
      <c r="CA188" s="242"/>
      <c r="CB188" s="242"/>
      <c r="CC188" s="242"/>
      <c r="CD188" s="242"/>
      <c r="CE188" s="249"/>
    </row>
    <row r="189" spans="1:83" ht="14.4" x14ac:dyDescent="0.3">
      <c r="A189" s="269">
        <v>519917</v>
      </c>
      <c r="B189" s="270" t="s">
        <v>521</v>
      </c>
      <c r="C189" s="270" t="s">
        <v>789</v>
      </c>
      <c r="D189" s="270" t="s">
        <v>789</v>
      </c>
      <c r="E189" s="270" t="s">
        <v>789</v>
      </c>
      <c r="F189" s="270" t="s">
        <v>789</v>
      </c>
      <c r="G189" s="270" t="s">
        <v>789</v>
      </c>
      <c r="H189" s="270" t="s">
        <v>789</v>
      </c>
      <c r="I189" s="270" t="s">
        <v>789</v>
      </c>
      <c r="J189" s="270" t="s">
        <v>789</v>
      </c>
      <c r="K189" s="270" t="s">
        <v>789</v>
      </c>
      <c r="L189" s="270" t="s">
        <v>789</v>
      </c>
      <c r="M189" s="270" t="s">
        <v>789</v>
      </c>
      <c r="N189" s="270" t="s">
        <v>789</v>
      </c>
      <c r="O189" s="270" t="s">
        <v>789</v>
      </c>
      <c r="P189" s="270" t="s">
        <v>789</v>
      </c>
      <c r="Q189" s="270" t="s">
        <v>789</v>
      </c>
      <c r="R189" s="270" t="s">
        <v>789</v>
      </c>
      <c r="S189" s="270" t="s">
        <v>789</v>
      </c>
      <c r="T189" s="270" t="s">
        <v>789</v>
      </c>
      <c r="U189" s="270" t="s">
        <v>789</v>
      </c>
      <c r="V189" s="270" t="s">
        <v>789</v>
      </c>
      <c r="W189" s="270" t="s">
        <v>789</v>
      </c>
      <c r="X189" s="270" t="s">
        <v>789</v>
      </c>
      <c r="Y189" s="270" t="s">
        <v>789</v>
      </c>
      <c r="Z189" s="270" t="s">
        <v>789</v>
      </c>
      <c r="AA189" s="270" t="s">
        <v>789</v>
      </c>
      <c r="AB189" s="270" t="s">
        <v>789</v>
      </c>
      <c r="AC189" s="270" t="s">
        <v>789</v>
      </c>
      <c r="AD189" s="270" t="s">
        <v>789</v>
      </c>
      <c r="AE189" s="270" t="s">
        <v>789</v>
      </c>
      <c r="AF189" s="270" t="s">
        <v>789</v>
      </c>
      <c r="AG189" s="270" t="s">
        <v>789</v>
      </c>
      <c r="AH189" s="270" t="s">
        <v>789</v>
      </c>
      <c r="AI189" s="270" t="s">
        <v>789</v>
      </c>
      <c r="AJ189" s="270" t="s">
        <v>789</v>
      </c>
      <c r="AK189" s="270" t="s">
        <v>789</v>
      </c>
      <c r="AL189" s="270" t="s">
        <v>789</v>
      </c>
      <c r="AM189" s="270" t="s">
        <v>789</v>
      </c>
      <c r="AN189" s="270" t="s">
        <v>3075</v>
      </c>
      <c r="AO189" s="270" t="s">
        <v>3075</v>
      </c>
      <c r="AP189" s="270" t="s">
        <v>3075</v>
      </c>
      <c r="AQ189" s="270" t="s">
        <v>3075</v>
      </c>
      <c r="AR189" s="270" t="s">
        <v>3075</v>
      </c>
      <c r="AS189" s="270" t="s">
        <v>3075</v>
      </c>
      <c r="AT189" s="270" t="s">
        <v>3075</v>
      </c>
      <c r="AU189" s="270" t="s">
        <v>3075</v>
      </c>
      <c r="AV189" s="270" t="s">
        <v>3075</v>
      </c>
      <c r="AW189" s="277" t="s">
        <v>3075</v>
      </c>
      <c r="AX189" s="270" t="s">
        <v>3075</v>
      </c>
      <c r="AY189" s="270" t="s">
        <v>3075</v>
      </c>
      <c r="AZ189" s="270" t="s">
        <v>3075</v>
      </c>
      <c r="BA189" s="270" t="s">
        <v>3075</v>
      </c>
      <c r="BB189" s="270" t="s">
        <v>3075</v>
      </c>
      <c r="BC189" s="270" t="s">
        <v>3075</v>
      </c>
      <c r="BD189" s="270" t="s">
        <v>521</v>
      </c>
      <c r="BE189" s="270" t="str">
        <f>VLOOKUP(A189,[1]القائمة!A$1:F$4442,6,0)</f>
        <v/>
      </c>
      <c r="BF189">
        <f>VLOOKUP(A189,[1]القائمة!A$1:F$4442,1,0)</f>
        <v>519917</v>
      </c>
      <c r="BG189" t="str">
        <f>VLOOKUP(A189,[1]القائمة!A$1:F$4442,5,0)</f>
        <v>الثالثة</v>
      </c>
    </row>
    <row r="190" spans="1:83" ht="14.4" x14ac:dyDescent="0.3">
      <c r="A190" s="269">
        <v>519920</v>
      </c>
      <c r="B190" s="270" t="s">
        <v>521</v>
      </c>
      <c r="C190" s="270" t="s">
        <v>789</v>
      </c>
      <c r="D190" s="270" t="s">
        <v>789</v>
      </c>
      <c r="E190" s="270" t="s">
        <v>789</v>
      </c>
      <c r="F190" s="270" t="s">
        <v>789</v>
      </c>
      <c r="G190" s="270" t="s">
        <v>789</v>
      </c>
      <c r="H190" s="270" t="s">
        <v>789</v>
      </c>
      <c r="I190" s="270" t="s">
        <v>789</v>
      </c>
      <c r="J190" s="270" t="s">
        <v>789</v>
      </c>
      <c r="K190" s="270" t="s">
        <v>789</v>
      </c>
      <c r="L190" s="270" t="s">
        <v>789</v>
      </c>
      <c r="M190" s="270" t="s">
        <v>789</v>
      </c>
      <c r="N190" s="270" t="s">
        <v>789</v>
      </c>
      <c r="O190" s="270" t="s">
        <v>789</v>
      </c>
      <c r="P190" s="270" t="s">
        <v>789</v>
      </c>
      <c r="Q190" s="270" t="s">
        <v>789</v>
      </c>
      <c r="R190" s="270" t="s">
        <v>789</v>
      </c>
      <c r="S190" s="270" t="s">
        <v>789</v>
      </c>
      <c r="T190" s="270" t="s">
        <v>789</v>
      </c>
      <c r="U190" s="270" t="s">
        <v>789</v>
      </c>
      <c r="V190" s="270" t="s">
        <v>789</v>
      </c>
      <c r="W190" s="270" t="s">
        <v>789</v>
      </c>
      <c r="X190" s="270" t="s">
        <v>789</v>
      </c>
      <c r="Y190" s="270" t="s">
        <v>789</v>
      </c>
      <c r="Z190" s="270" t="s">
        <v>789</v>
      </c>
      <c r="AA190" s="270" t="s">
        <v>789</v>
      </c>
      <c r="AB190" s="270" t="s">
        <v>789</v>
      </c>
      <c r="AC190" s="270" t="s">
        <v>789</v>
      </c>
      <c r="AD190" s="270" t="s">
        <v>789</v>
      </c>
      <c r="AE190" s="270" t="s">
        <v>789</v>
      </c>
      <c r="AF190" s="270" t="s">
        <v>789</v>
      </c>
      <c r="AG190" s="270" t="s">
        <v>789</v>
      </c>
      <c r="AH190" s="270" t="s">
        <v>789</v>
      </c>
      <c r="AI190" s="270" t="s">
        <v>789</v>
      </c>
      <c r="AJ190" s="270" t="s">
        <v>789</v>
      </c>
      <c r="AK190" s="270" t="s">
        <v>789</v>
      </c>
      <c r="AL190" s="270" t="s">
        <v>789</v>
      </c>
      <c r="AM190" s="270" t="s">
        <v>789</v>
      </c>
      <c r="AN190" s="270" t="s">
        <v>3075</v>
      </c>
      <c r="AO190" s="270" t="s">
        <v>3075</v>
      </c>
      <c r="AP190" s="270" t="s">
        <v>3075</v>
      </c>
      <c r="AQ190" s="270" t="s">
        <v>3075</v>
      </c>
      <c r="AR190" s="270" t="s">
        <v>3075</v>
      </c>
      <c r="AS190" s="270" t="s">
        <v>3075</v>
      </c>
      <c r="AT190" s="270" t="s">
        <v>3075</v>
      </c>
      <c r="AU190" s="270" t="s">
        <v>3075</v>
      </c>
      <c r="AV190" s="270" t="s">
        <v>3075</v>
      </c>
      <c r="AW190" s="277" t="s">
        <v>3075</v>
      </c>
      <c r="AX190" s="270" t="s">
        <v>3075</v>
      </c>
      <c r="AY190" s="270" t="s">
        <v>3075</v>
      </c>
      <c r="AZ190" s="270" t="s">
        <v>3075</v>
      </c>
      <c r="BA190" s="270" t="s">
        <v>3075</v>
      </c>
      <c r="BB190" s="270" t="s">
        <v>3075</v>
      </c>
      <c r="BC190" s="270" t="s">
        <v>3075</v>
      </c>
      <c r="BD190" s="270" t="s">
        <v>521</v>
      </c>
      <c r="BE190" s="270" t="str">
        <f>VLOOKUP(A190,[1]القائمة!A$1:F$4442,6,0)</f>
        <v/>
      </c>
      <c r="BF190">
        <f>VLOOKUP(A190,[1]القائمة!A$1:F$4442,1,0)</f>
        <v>519920</v>
      </c>
      <c r="BG190" t="str">
        <f>VLOOKUP(A190,[1]القائمة!A$1:F$4442,5,0)</f>
        <v>الثالثة</v>
      </c>
    </row>
    <row r="191" spans="1:83" ht="43.2" x14ac:dyDescent="0.3">
      <c r="A191" s="269">
        <v>519935</v>
      </c>
      <c r="B191" s="270" t="s">
        <v>521</v>
      </c>
      <c r="C191" s="270" t="s">
        <v>789</v>
      </c>
      <c r="D191" s="270" t="s">
        <v>789</v>
      </c>
      <c r="E191" s="270" t="s">
        <v>789</v>
      </c>
      <c r="F191" s="270" t="s">
        <v>789</v>
      </c>
      <c r="G191" s="270" t="s">
        <v>789</v>
      </c>
      <c r="H191" s="270" t="s">
        <v>789</v>
      </c>
      <c r="I191" s="270" t="s">
        <v>789</v>
      </c>
      <c r="J191" s="270" t="s">
        <v>789</v>
      </c>
      <c r="K191" s="270" t="s">
        <v>789</v>
      </c>
      <c r="L191" s="270" t="s">
        <v>789</v>
      </c>
      <c r="M191" s="270" t="s">
        <v>789</v>
      </c>
      <c r="N191" s="270" t="s">
        <v>789</v>
      </c>
      <c r="O191" s="270" t="s">
        <v>789</v>
      </c>
      <c r="P191" s="270" t="s">
        <v>789</v>
      </c>
      <c r="Q191" s="270" t="s">
        <v>789</v>
      </c>
      <c r="R191" s="270" t="s">
        <v>789</v>
      </c>
      <c r="S191" s="270" t="s">
        <v>789</v>
      </c>
      <c r="T191" s="270" t="s">
        <v>789</v>
      </c>
      <c r="U191" s="270" t="s">
        <v>789</v>
      </c>
      <c r="V191" s="270" t="s">
        <v>789</v>
      </c>
      <c r="W191" s="270" t="s">
        <v>789</v>
      </c>
      <c r="X191" s="270" t="s">
        <v>789</v>
      </c>
      <c r="Y191" s="270" t="s">
        <v>789</v>
      </c>
      <c r="Z191" s="270" t="s">
        <v>789</v>
      </c>
      <c r="AA191" s="270" t="s">
        <v>789</v>
      </c>
      <c r="AB191" s="270" t="s">
        <v>789</v>
      </c>
      <c r="AC191" s="270" t="s">
        <v>789</v>
      </c>
      <c r="AD191" s="270" t="s">
        <v>789</v>
      </c>
      <c r="AE191" s="270" t="s">
        <v>789</v>
      </c>
      <c r="AF191" s="270" t="s">
        <v>789</v>
      </c>
      <c r="AG191" s="270" t="s">
        <v>789</v>
      </c>
      <c r="AH191" s="270" t="s">
        <v>789</v>
      </c>
      <c r="AI191" s="270" t="s">
        <v>789</v>
      </c>
      <c r="AJ191" s="270" t="s">
        <v>789</v>
      </c>
      <c r="AK191" s="270" t="s">
        <v>789</v>
      </c>
      <c r="AL191" s="270" t="s">
        <v>789</v>
      </c>
      <c r="AM191" s="270" t="s">
        <v>789</v>
      </c>
      <c r="AN191" s="270" t="s">
        <v>3075</v>
      </c>
      <c r="AO191" s="270" t="s">
        <v>3075</v>
      </c>
      <c r="AP191" s="270" t="s">
        <v>3075</v>
      </c>
      <c r="AQ191" s="270" t="s">
        <v>3075</v>
      </c>
      <c r="AR191" s="270" t="s">
        <v>3075</v>
      </c>
      <c r="AS191" s="270" t="s">
        <v>3075</v>
      </c>
      <c r="AT191" s="270" t="s">
        <v>3075</v>
      </c>
      <c r="AU191" s="270" t="s">
        <v>3075</v>
      </c>
      <c r="AV191" s="270" t="s">
        <v>3075</v>
      </c>
      <c r="AW191" s="277" t="s">
        <v>3075</v>
      </c>
      <c r="AX191" s="270" t="s">
        <v>3075</v>
      </c>
      <c r="AY191" s="270" t="s">
        <v>3075</v>
      </c>
      <c r="AZ191" s="270" t="s">
        <v>3075</v>
      </c>
      <c r="BA191" s="270" t="s">
        <v>3075</v>
      </c>
      <c r="BB191" s="270" t="s">
        <v>3075</v>
      </c>
      <c r="BC191" s="270" t="s">
        <v>3075</v>
      </c>
      <c r="BD191" s="270" t="s">
        <v>521</v>
      </c>
      <c r="BE191" s="270" t="str">
        <f>VLOOKUP(A191,[1]القائمة!A$1:F$4442,6,0)</f>
        <v>مستنفذ فصل اول 2023-2024</v>
      </c>
      <c r="BF191">
        <f>VLOOKUP(A191,[1]القائمة!A$1:F$4442,1,0)</f>
        <v>519935</v>
      </c>
      <c r="BG191" t="str">
        <f>VLOOKUP(A191,[1]القائمة!A$1:F$4442,5,0)</f>
        <v>الثالثة</v>
      </c>
    </row>
    <row r="192" spans="1:83" ht="43.2" x14ac:dyDescent="0.3">
      <c r="A192" s="269">
        <v>519942</v>
      </c>
      <c r="B192" s="270" t="s">
        <v>521</v>
      </c>
      <c r="C192" s="270" t="s">
        <v>789</v>
      </c>
      <c r="D192" s="270" t="s">
        <v>789</v>
      </c>
      <c r="E192" s="270" t="s">
        <v>789</v>
      </c>
      <c r="F192" s="270" t="s">
        <v>789</v>
      </c>
      <c r="G192" s="270" t="s">
        <v>789</v>
      </c>
      <c r="H192" s="270" t="s">
        <v>789</v>
      </c>
      <c r="I192" s="270" t="s">
        <v>789</v>
      </c>
      <c r="J192" s="270" t="s">
        <v>789</v>
      </c>
      <c r="K192" s="270" t="s">
        <v>789</v>
      </c>
      <c r="L192" s="270" t="s">
        <v>789</v>
      </c>
      <c r="M192" s="270" t="s">
        <v>789</v>
      </c>
      <c r="N192" s="270" t="s">
        <v>789</v>
      </c>
      <c r="O192" s="270" t="s">
        <v>789</v>
      </c>
      <c r="P192" s="270" t="s">
        <v>789</v>
      </c>
      <c r="Q192" s="270" t="s">
        <v>789</v>
      </c>
      <c r="R192" s="270" t="s">
        <v>789</v>
      </c>
      <c r="S192" s="270" t="s">
        <v>789</v>
      </c>
      <c r="T192" s="270" t="s">
        <v>789</v>
      </c>
      <c r="U192" s="270" t="s">
        <v>789</v>
      </c>
      <c r="V192" s="270" t="s">
        <v>789</v>
      </c>
      <c r="W192" s="270" t="s">
        <v>789</v>
      </c>
      <c r="X192" s="270" t="s">
        <v>789</v>
      </c>
      <c r="Y192" s="270" t="s">
        <v>789</v>
      </c>
      <c r="Z192" s="270" t="s">
        <v>789</v>
      </c>
      <c r="AA192" s="270" t="s">
        <v>789</v>
      </c>
      <c r="AB192" s="270" t="s">
        <v>789</v>
      </c>
      <c r="AC192" s="270" t="s">
        <v>789</v>
      </c>
      <c r="AD192" s="270" t="s">
        <v>789</v>
      </c>
      <c r="AE192" s="270" t="s">
        <v>789</v>
      </c>
      <c r="AF192" s="270" t="s">
        <v>789</v>
      </c>
      <c r="AG192" s="270" t="s">
        <v>789</v>
      </c>
      <c r="AH192" s="270" t="s">
        <v>789</v>
      </c>
      <c r="AI192" s="270" t="s">
        <v>789</v>
      </c>
      <c r="AJ192" s="270" t="s">
        <v>789</v>
      </c>
      <c r="AK192" s="270" t="s">
        <v>789</v>
      </c>
      <c r="AL192" s="270" t="s">
        <v>789</v>
      </c>
      <c r="AM192" s="270" t="s">
        <v>789</v>
      </c>
      <c r="AN192" s="270" t="s">
        <v>3075</v>
      </c>
      <c r="AO192" s="270" t="s">
        <v>3075</v>
      </c>
      <c r="AP192" s="270" t="s">
        <v>3075</v>
      </c>
      <c r="AQ192" s="270" t="s">
        <v>3075</v>
      </c>
      <c r="AR192" s="270" t="s">
        <v>3075</v>
      </c>
      <c r="AS192" s="270" t="s">
        <v>3075</v>
      </c>
      <c r="AT192" s="270" t="s">
        <v>3075</v>
      </c>
      <c r="AU192" s="270" t="s">
        <v>3075</v>
      </c>
      <c r="AV192" s="270" t="s">
        <v>3075</v>
      </c>
      <c r="AW192" s="277" t="s">
        <v>3075</v>
      </c>
      <c r="AX192" s="270" t="s">
        <v>3075</v>
      </c>
      <c r="AY192" s="270" t="s">
        <v>3075</v>
      </c>
      <c r="AZ192" s="270" t="s">
        <v>3075</v>
      </c>
      <c r="BA192" s="270" t="s">
        <v>3075</v>
      </c>
      <c r="BB192" s="270" t="s">
        <v>3075</v>
      </c>
      <c r="BC192" s="270" t="s">
        <v>3075</v>
      </c>
      <c r="BD192" s="270" t="s">
        <v>521</v>
      </c>
      <c r="BE192" s="270" t="str">
        <f>VLOOKUP(A192,[1]القائمة!A$1:F$4442,6,0)</f>
        <v>مستنفذ فصل اول 2023-2024</v>
      </c>
      <c r="BF192">
        <f>VLOOKUP(A192,[1]القائمة!A$1:F$4442,1,0)</f>
        <v>519942</v>
      </c>
      <c r="BG192" t="str">
        <f>VLOOKUP(A192,[1]القائمة!A$1:F$4442,5,0)</f>
        <v>الثالثة</v>
      </c>
    </row>
    <row r="193" spans="1:83" ht="14.4" x14ac:dyDescent="0.3">
      <c r="A193" s="269">
        <v>519946</v>
      </c>
      <c r="B193" s="270" t="s">
        <v>522</v>
      </c>
      <c r="C193" s="270" t="s">
        <v>789</v>
      </c>
      <c r="D193" s="270" t="s">
        <v>789</v>
      </c>
      <c r="E193" s="270" t="s">
        <v>789</v>
      </c>
      <c r="F193" s="270" t="s">
        <v>789</v>
      </c>
      <c r="G193" s="270" t="s">
        <v>789</v>
      </c>
      <c r="H193" s="270" t="s">
        <v>789</v>
      </c>
      <c r="I193" s="270" t="s">
        <v>789</v>
      </c>
      <c r="J193" s="270" t="s">
        <v>789</v>
      </c>
      <c r="K193" s="270" t="s">
        <v>789</v>
      </c>
      <c r="L193" s="270" t="s">
        <v>789</v>
      </c>
      <c r="M193" s="270" t="s">
        <v>789</v>
      </c>
      <c r="N193" s="270" t="s">
        <v>789</v>
      </c>
      <c r="O193" s="270" t="s">
        <v>789</v>
      </c>
      <c r="P193" s="270" t="s">
        <v>789</v>
      </c>
      <c r="Q193" s="270" t="s">
        <v>789</v>
      </c>
      <c r="R193" s="270" t="s">
        <v>789</v>
      </c>
      <c r="S193" s="270" t="s">
        <v>789</v>
      </c>
      <c r="T193" s="270" t="s">
        <v>789</v>
      </c>
      <c r="U193" s="270" t="s">
        <v>789</v>
      </c>
      <c r="V193" s="270" t="s">
        <v>789</v>
      </c>
      <c r="W193" s="270" t="s">
        <v>789</v>
      </c>
      <c r="X193" s="270" t="s">
        <v>789</v>
      </c>
      <c r="Y193" s="270" t="s">
        <v>789</v>
      </c>
      <c r="Z193" s="270" t="s">
        <v>789</v>
      </c>
      <c r="AA193" s="270" t="s">
        <v>789</v>
      </c>
      <c r="AB193" s="270" t="s">
        <v>789</v>
      </c>
      <c r="AC193" s="270" t="s">
        <v>789</v>
      </c>
      <c r="AD193" s="270" t="s">
        <v>789</v>
      </c>
      <c r="AE193" s="270" t="s">
        <v>789</v>
      </c>
      <c r="AF193" s="270" t="s">
        <v>789</v>
      </c>
      <c r="AG193" s="270" t="s">
        <v>789</v>
      </c>
      <c r="AH193" s="270" t="s">
        <v>3075</v>
      </c>
      <c r="AI193" s="270" t="s">
        <v>3075</v>
      </c>
      <c r="AJ193" s="270" t="s">
        <v>3075</v>
      </c>
      <c r="AK193" s="270" t="s">
        <v>3075</v>
      </c>
      <c r="AL193" s="270" t="s">
        <v>3075</v>
      </c>
      <c r="AM193" s="270" t="s">
        <v>3075</v>
      </c>
      <c r="AN193" s="270" t="s">
        <v>3075</v>
      </c>
      <c r="AO193" s="270" t="s">
        <v>3075</v>
      </c>
      <c r="AP193" s="270" t="s">
        <v>3075</v>
      </c>
      <c r="AQ193" s="270" t="s">
        <v>3075</v>
      </c>
      <c r="AR193" s="270" t="s">
        <v>3075</v>
      </c>
      <c r="AS193" s="270" t="s">
        <v>3075</v>
      </c>
      <c r="AT193" s="270" t="s">
        <v>3075</v>
      </c>
      <c r="AU193" s="270" t="s">
        <v>3075</v>
      </c>
      <c r="AV193" s="270" t="s">
        <v>3075</v>
      </c>
      <c r="AW193" s="277" t="s">
        <v>3075</v>
      </c>
      <c r="AX193" s="270" t="s">
        <v>3075</v>
      </c>
      <c r="AY193" s="270" t="s">
        <v>3075</v>
      </c>
      <c r="AZ193" s="270" t="s">
        <v>3075</v>
      </c>
      <c r="BA193" s="270" t="s">
        <v>3075</v>
      </c>
      <c r="BB193" s="270" t="s">
        <v>3075</v>
      </c>
      <c r="BC193" s="270" t="s">
        <v>3075</v>
      </c>
      <c r="BD193" s="270" t="s">
        <v>522</v>
      </c>
      <c r="BE193" s="270" t="str">
        <f>VLOOKUP(A193,[1]القائمة!A$1:F$4442,6,0)</f>
        <v/>
      </c>
      <c r="BF193">
        <f>VLOOKUP(A193,[1]القائمة!A$1:F$4442,1,0)</f>
        <v>519946</v>
      </c>
      <c r="BG193" t="str">
        <f>VLOOKUP(A193,[1]القائمة!A$1:F$4442,5,0)</f>
        <v>الثالثة حديث</v>
      </c>
    </row>
    <row r="194" spans="1:83" ht="14.4" x14ac:dyDescent="0.3">
      <c r="A194" s="269">
        <v>519961</v>
      </c>
      <c r="B194" s="270" t="s">
        <v>521</v>
      </c>
      <c r="C194" s="270" t="s">
        <v>788</v>
      </c>
      <c r="D194" s="270" t="s">
        <v>788</v>
      </c>
      <c r="E194" s="270" t="s">
        <v>788</v>
      </c>
      <c r="F194" s="270" t="s">
        <v>788</v>
      </c>
      <c r="G194" s="270" t="s">
        <v>788</v>
      </c>
      <c r="H194" s="270" t="s">
        <v>788</v>
      </c>
      <c r="I194" s="270" t="s">
        <v>788</v>
      </c>
      <c r="J194" s="270" t="s">
        <v>788</v>
      </c>
      <c r="K194" s="270" t="s">
        <v>788</v>
      </c>
      <c r="L194" s="270" t="s">
        <v>788</v>
      </c>
      <c r="M194" s="270" t="s">
        <v>788</v>
      </c>
      <c r="N194" s="270" t="s">
        <v>788</v>
      </c>
      <c r="O194" s="270" t="s">
        <v>788</v>
      </c>
      <c r="P194" s="270" t="s">
        <v>788</v>
      </c>
      <c r="Q194" s="270" t="s">
        <v>788</v>
      </c>
      <c r="R194" s="270" t="s">
        <v>788</v>
      </c>
      <c r="S194" s="270" t="s">
        <v>788</v>
      </c>
      <c r="T194" s="270" t="s">
        <v>788</v>
      </c>
      <c r="U194" s="270" t="s">
        <v>788</v>
      </c>
      <c r="V194" s="270" t="s">
        <v>788</v>
      </c>
      <c r="W194" s="270" t="s">
        <v>788</v>
      </c>
      <c r="X194" s="270" t="s">
        <v>788</v>
      </c>
      <c r="Y194" s="270" t="s">
        <v>788</v>
      </c>
      <c r="Z194" s="270" t="s">
        <v>788</v>
      </c>
      <c r="AA194" s="270" t="s">
        <v>788</v>
      </c>
      <c r="AB194" s="270" t="s">
        <v>788</v>
      </c>
      <c r="AC194" s="270" t="s">
        <v>788</v>
      </c>
      <c r="AD194" s="270" t="s">
        <v>788</v>
      </c>
      <c r="AE194" s="270" t="s">
        <v>788</v>
      </c>
      <c r="AF194" s="270" t="s">
        <v>788</v>
      </c>
      <c r="AG194" s="270" t="s">
        <v>788</v>
      </c>
      <c r="AH194" s="270" t="s">
        <v>788</v>
      </c>
      <c r="AI194" s="270" t="s">
        <v>788</v>
      </c>
      <c r="AJ194" s="270" t="s">
        <v>788</v>
      </c>
      <c r="AK194" s="270" t="s">
        <v>788</v>
      </c>
      <c r="AL194" s="270" t="s">
        <v>788</v>
      </c>
      <c r="AM194" s="270" t="s">
        <v>788</v>
      </c>
      <c r="AN194" s="270" t="s">
        <v>3075</v>
      </c>
      <c r="AO194" s="270" t="s">
        <v>3075</v>
      </c>
      <c r="AP194" s="270" t="s">
        <v>3075</v>
      </c>
      <c r="AQ194" s="270" t="s">
        <v>3075</v>
      </c>
      <c r="AR194" s="270" t="s">
        <v>3075</v>
      </c>
      <c r="AS194" s="270" t="s">
        <v>3075</v>
      </c>
      <c r="AT194" s="270" t="s">
        <v>3075</v>
      </c>
      <c r="AU194" s="270" t="s">
        <v>3075</v>
      </c>
      <c r="AV194" s="270" t="s">
        <v>3075</v>
      </c>
      <c r="AW194" s="277" t="s">
        <v>3075</v>
      </c>
      <c r="AX194" s="270" t="s">
        <v>3075</v>
      </c>
      <c r="AY194" s="270" t="s">
        <v>3075</v>
      </c>
      <c r="AZ194" s="270" t="s">
        <v>3075</v>
      </c>
      <c r="BA194" s="270" t="s">
        <v>3075</v>
      </c>
      <c r="BB194" s="270" t="s">
        <v>3075</v>
      </c>
      <c r="BC194" s="270" t="s">
        <v>3075</v>
      </c>
      <c r="BD194" s="270" t="s">
        <v>521</v>
      </c>
      <c r="BE194" s="270" t="str">
        <f>VLOOKUP(A194,[1]القائمة!A$1:F$4442,6,0)</f>
        <v/>
      </c>
      <c r="BF194">
        <f>VLOOKUP(A194,[1]القائمة!A$1:F$4442,1,0)</f>
        <v>519961</v>
      </c>
      <c r="BG194" t="str">
        <f>VLOOKUP(A194,[1]القائمة!A$1:F$4442,5,0)</f>
        <v>الثالثة</v>
      </c>
    </row>
    <row r="195" spans="1:83" ht="43.2" x14ac:dyDescent="0.3">
      <c r="A195" s="269">
        <v>519963</v>
      </c>
      <c r="B195" s="270" t="s">
        <v>521</v>
      </c>
      <c r="C195" s="270" t="s">
        <v>789</v>
      </c>
      <c r="D195" s="270" t="s">
        <v>789</v>
      </c>
      <c r="E195" s="270" t="s">
        <v>789</v>
      </c>
      <c r="F195" s="270" t="s">
        <v>789</v>
      </c>
      <c r="G195" s="270" t="s">
        <v>789</v>
      </c>
      <c r="H195" s="270" t="s">
        <v>789</v>
      </c>
      <c r="I195" s="270" t="s">
        <v>789</v>
      </c>
      <c r="J195" s="270" t="s">
        <v>789</v>
      </c>
      <c r="K195" s="270" t="s">
        <v>789</v>
      </c>
      <c r="L195" s="270" t="s">
        <v>789</v>
      </c>
      <c r="M195" s="270" t="s">
        <v>789</v>
      </c>
      <c r="N195" s="270" t="s">
        <v>789</v>
      </c>
      <c r="O195" s="270" t="s">
        <v>789</v>
      </c>
      <c r="P195" s="270" t="s">
        <v>789</v>
      </c>
      <c r="Q195" s="270" t="s">
        <v>789</v>
      </c>
      <c r="R195" s="270" t="s">
        <v>789</v>
      </c>
      <c r="S195" s="270" t="s">
        <v>789</v>
      </c>
      <c r="T195" s="270" t="s">
        <v>789</v>
      </c>
      <c r="U195" s="270" t="s">
        <v>789</v>
      </c>
      <c r="V195" s="270" t="s">
        <v>789</v>
      </c>
      <c r="W195" s="270" t="s">
        <v>789</v>
      </c>
      <c r="X195" s="270" t="s">
        <v>789</v>
      </c>
      <c r="Y195" s="270" t="s">
        <v>789</v>
      </c>
      <c r="Z195" s="270" t="s">
        <v>789</v>
      </c>
      <c r="AA195" s="270" t="s">
        <v>789</v>
      </c>
      <c r="AB195" s="270" t="s">
        <v>789</v>
      </c>
      <c r="AC195" s="270" t="s">
        <v>789</v>
      </c>
      <c r="AD195" s="270" t="s">
        <v>789</v>
      </c>
      <c r="AE195" s="270" t="s">
        <v>789</v>
      </c>
      <c r="AF195" s="270" t="s">
        <v>789</v>
      </c>
      <c r="AG195" s="270" t="s">
        <v>789</v>
      </c>
      <c r="AH195" s="270" t="s">
        <v>789</v>
      </c>
      <c r="AI195" s="270" t="s">
        <v>789</v>
      </c>
      <c r="AJ195" s="270" t="s">
        <v>789</v>
      </c>
      <c r="AK195" s="270" t="s">
        <v>789</v>
      </c>
      <c r="AL195" s="270" t="s">
        <v>789</v>
      </c>
      <c r="AM195" s="270" t="s">
        <v>789</v>
      </c>
      <c r="AN195" s="270" t="s">
        <v>3075</v>
      </c>
      <c r="AO195" s="270" t="s">
        <v>3075</v>
      </c>
      <c r="AP195" s="270" t="s">
        <v>3075</v>
      </c>
      <c r="AQ195" s="270" t="s">
        <v>3075</v>
      </c>
      <c r="AR195" s="270" t="s">
        <v>3075</v>
      </c>
      <c r="AS195" s="270" t="s">
        <v>3075</v>
      </c>
      <c r="AT195" s="270" t="s">
        <v>3075</v>
      </c>
      <c r="AU195" s="270" t="s">
        <v>3075</v>
      </c>
      <c r="AV195" s="270" t="s">
        <v>3075</v>
      </c>
      <c r="AW195" s="277" t="s">
        <v>3075</v>
      </c>
      <c r="AX195" s="270" t="s">
        <v>3075</v>
      </c>
      <c r="AY195" s="270" t="s">
        <v>3075</v>
      </c>
      <c r="AZ195" s="270" t="s">
        <v>3075</v>
      </c>
      <c r="BA195" s="270" t="s">
        <v>3075</v>
      </c>
      <c r="BB195" s="270" t="s">
        <v>3075</v>
      </c>
      <c r="BC195" s="270" t="s">
        <v>3075</v>
      </c>
      <c r="BD195" s="270" t="s">
        <v>521</v>
      </c>
      <c r="BE195" s="270" t="str">
        <f>VLOOKUP(A195,[1]القائمة!A$1:F$4442,6,0)</f>
        <v>مستنفذ فصل اول 2023-2024</v>
      </c>
      <c r="BF195">
        <f>VLOOKUP(A195,[1]القائمة!A$1:F$4442,1,0)</f>
        <v>519963</v>
      </c>
      <c r="BG195" t="str">
        <f>VLOOKUP(A195,[1]القائمة!A$1:F$4442,5,0)</f>
        <v>الثالثة</v>
      </c>
    </row>
    <row r="196" spans="1:83" ht="14.4" x14ac:dyDescent="0.3">
      <c r="A196" s="269">
        <v>520007</v>
      </c>
      <c r="B196" s="270" t="s">
        <v>521</v>
      </c>
      <c r="C196" s="270" t="s">
        <v>788</v>
      </c>
      <c r="D196" s="270" t="s">
        <v>788</v>
      </c>
      <c r="E196" s="270" t="s">
        <v>788</v>
      </c>
      <c r="F196" s="270" t="s">
        <v>788</v>
      </c>
      <c r="G196" s="270" t="s">
        <v>788</v>
      </c>
      <c r="H196" s="270" t="s">
        <v>788</v>
      </c>
      <c r="I196" s="270" t="s">
        <v>788</v>
      </c>
      <c r="J196" s="270" t="s">
        <v>788</v>
      </c>
      <c r="K196" s="270" t="s">
        <v>788</v>
      </c>
      <c r="L196" s="270" t="s">
        <v>788</v>
      </c>
      <c r="M196" s="270" t="s">
        <v>788</v>
      </c>
      <c r="N196" s="270" t="s">
        <v>788</v>
      </c>
      <c r="O196" s="270" t="s">
        <v>788</v>
      </c>
      <c r="P196" s="270" t="s">
        <v>788</v>
      </c>
      <c r="Q196" s="270" t="s">
        <v>788</v>
      </c>
      <c r="R196" s="270" t="s">
        <v>788</v>
      </c>
      <c r="S196" s="270" t="s">
        <v>788</v>
      </c>
      <c r="T196" s="270" t="s">
        <v>788</v>
      </c>
      <c r="U196" s="270" t="s">
        <v>788</v>
      </c>
      <c r="V196" s="270" t="s">
        <v>788</v>
      </c>
      <c r="W196" s="270" t="s">
        <v>788</v>
      </c>
      <c r="X196" s="270" t="s">
        <v>788</v>
      </c>
      <c r="Y196" s="270" t="s">
        <v>788</v>
      </c>
      <c r="Z196" s="270" t="s">
        <v>788</v>
      </c>
      <c r="AA196" s="270" t="s">
        <v>788</v>
      </c>
      <c r="AB196" s="270" t="s">
        <v>788</v>
      </c>
      <c r="AC196" s="270" t="s">
        <v>788</v>
      </c>
      <c r="AD196" s="270" t="s">
        <v>788</v>
      </c>
      <c r="AE196" s="270" t="s">
        <v>788</v>
      </c>
      <c r="AF196" s="270" t="s">
        <v>788</v>
      </c>
      <c r="AG196" s="270" t="s">
        <v>788</v>
      </c>
      <c r="AH196" s="270" t="s">
        <v>788</v>
      </c>
      <c r="AI196" s="270" t="s">
        <v>788</v>
      </c>
      <c r="AJ196" s="270" t="s">
        <v>788</v>
      </c>
      <c r="AK196" s="270" t="s">
        <v>788</v>
      </c>
      <c r="AL196" s="270" t="s">
        <v>788</v>
      </c>
      <c r="AM196" s="270" t="s">
        <v>788</v>
      </c>
      <c r="AN196" s="270" t="s">
        <v>3075</v>
      </c>
      <c r="AO196" s="270" t="s">
        <v>3075</v>
      </c>
      <c r="AP196" s="270" t="s">
        <v>3075</v>
      </c>
      <c r="AQ196" s="270" t="s">
        <v>3075</v>
      </c>
      <c r="AR196" s="270" t="s">
        <v>3075</v>
      </c>
      <c r="AS196" s="270" t="s">
        <v>3075</v>
      </c>
      <c r="AT196" s="270" t="s">
        <v>3075</v>
      </c>
      <c r="AU196" s="270" t="s">
        <v>3075</v>
      </c>
      <c r="AV196" s="270" t="s">
        <v>3075</v>
      </c>
      <c r="AW196" s="277" t="s">
        <v>3075</v>
      </c>
      <c r="AX196" s="270" t="s">
        <v>3075</v>
      </c>
      <c r="AY196" s="270" t="s">
        <v>3075</v>
      </c>
      <c r="AZ196" s="270" t="s">
        <v>3075</v>
      </c>
      <c r="BA196" s="270" t="s">
        <v>3075</v>
      </c>
      <c r="BB196" s="270" t="s">
        <v>3075</v>
      </c>
      <c r="BC196" s="270" t="s">
        <v>3075</v>
      </c>
      <c r="BD196" s="270" t="s">
        <v>521</v>
      </c>
      <c r="BE196" s="270" t="str">
        <f>VLOOKUP(A196,[1]القائمة!A$1:F$4442,6,0)</f>
        <v/>
      </c>
      <c r="BF196">
        <f>VLOOKUP(A196,[1]القائمة!A$1:F$4442,1,0)</f>
        <v>520007</v>
      </c>
      <c r="BG196" t="str">
        <f>VLOOKUP(A196,[1]القائمة!A$1:F$4442,5,0)</f>
        <v>الثالثة</v>
      </c>
    </row>
    <row r="197" spans="1:83" ht="14.4" x14ac:dyDescent="0.3">
      <c r="A197" s="269">
        <v>520015</v>
      </c>
      <c r="B197" s="270" t="s">
        <v>521</v>
      </c>
      <c r="C197" s="270" t="s">
        <v>788</v>
      </c>
      <c r="D197" s="270" t="s">
        <v>788</v>
      </c>
      <c r="E197" s="270" t="s">
        <v>788</v>
      </c>
      <c r="F197" s="270" t="s">
        <v>788</v>
      </c>
      <c r="G197" s="270" t="s">
        <v>788</v>
      </c>
      <c r="H197" s="270" t="s">
        <v>788</v>
      </c>
      <c r="I197" s="270" t="s">
        <v>788</v>
      </c>
      <c r="J197" s="270" t="s">
        <v>788</v>
      </c>
      <c r="K197" s="270" t="s">
        <v>788</v>
      </c>
      <c r="L197" s="270" t="s">
        <v>788</v>
      </c>
      <c r="M197" s="270" t="s">
        <v>788</v>
      </c>
      <c r="N197" s="270" t="s">
        <v>788</v>
      </c>
      <c r="O197" s="270" t="s">
        <v>788</v>
      </c>
      <c r="P197" s="270" t="s">
        <v>788</v>
      </c>
      <c r="Q197" s="270" t="s">
        <v>788</v>
      </c>
      <c r="R197" s="270" t="s">
        <v>788</v>
      </c>
      <c r="S197" s="270" t="s">
        <v>788</v>
      </c>
      <c r="T197" s="270" t="s">
        <v>788</v>
      </c>
      <c r="U197" s="270" t="s">
        <v>788</v>
      </c>
      <c r="V197" s="270" t="s">
        <v>788</v>
      </c>
      <c r="W197" s="270" t="s">
        <v>788</v>
      </c>
      <c r="X197" s="270" t="s">
        <v>788</v>
      </c>
      <c r="Y197" s="270" t="s">
        <v>788</v>
      </c>
      <c r="Z197" s="270" t="s">
        <v>788</v>
      </c>
      <c r="AA197" s="270" t="s">
        <v>788</v>
      </c>
      <c r="AB197" s="270" t="s">
        <v>788</v>
      </c>
      <c r="AC197" s="270" t="s">
        <v>788</v>
      </c>
      <c r="AD197" s="270" t="s">
        <v>788</v>
      </c>
      <c r="AE197" s="270" t="s">
        <v>788</v>
      </c>
      <c r="AF197" s="270" t="s">
        <v>788</v>
      </c>
      <c r="AG197" s="270" t="s">
        <v>788</v>
      </c>
      <c r="AH197" s="270" t="s">
        <v>788</v>
      </c>
      <c r="AI197" s="270" t="s">
        <v>788</v>
      </c>
      <c r="AJ197" s="270" t="s">
        <v>788</v>
      </c>
      <c r="AK197" s="270" t="s">
        <v>788</v>
      </c>
      <c r="AL197" s="270" t="s">
        <v>788</v>
      </c>
      <c r="AM197" s="270" t="s">
        <v>788</v>
      </c>
      <c r="AN197" s="270" t="s">
        <v>3075</v>
      </c>
      <c r="AO197" s="270" t="s">
        <v>3075</v>
      </c>
      <c r="AP197" s="270" t="s">
        <v>3075</v>
      </c>
      <c r="AQ197" s="270" t="s">
        <v>3075</v>
      </c>
      <c r="AR197" s="270" t="s">
        <v>3075</v>
      </c>
      <c r="AS197" s="270" t="s">
        <v>3075</v>
      </c>
      <c r="AT197" s="270" t="s">
        <v>3075</v>
      </c>
      <c r="AU197" s="270" t="s">
        <v>3075</v>
      </c>
      <c r="AV197" s="270" t="s">
        <v>3075</v>
      </c>
      <c r="AW197" s="277" t="s">
        <v>3075</v>
      </c>
      <c r="AX197" s="270" t="s">
        <v>3075</v>
      </c>
      <c r="AY197" s="270" t="s">
        <v>3075</v>
      </c>
      <c r="AZ197" s="270" t="s">
        <v>3075</v>
      </c>
      <c r="BA197" s="270" t="s">
        <v>3075</v>
      </c>
      <c r="BB197" s="270" t="s">
        <v>3075</v>
      </c>
      <c r="BC197" s="270" t="s">
        <v>3075</v>
      </c>
      <c r="BD197" s="270" t="s">
        <v>521</v>
      </c>
      <c r="BE197" s="270" t="str">
        <f>VLOOKUP(A197,[1]القائمة!A$1:F$4442,6,0)</f>
        <v/>
      </c>
      <c r="BF197">
        <f>VLOOKUP(A197,[1]القائمة!A$1:F$4442,1,0)</f>
        <v>520015</v>
      </c>
      <c r="BG197" t="str">
        <f>VLOOKUP(A197,[1]القائمة!A$1:F$4442,5,0)</f>
        <v>الثالثة</v>
      </c>
    </row>
    <row r="198" spans="1:83" ht="14.4" x14ac:dyDescent="0.3">
      <c r="A198" s="269">
        <v>520077</v>
      </c>
      <c r="B198" s="270" t="s">
        <v>521</v>
      </c>
      <c r="C198" s="270" t="s">
        <v>788</v>
      </c>
      <c r="D198" s="270" t="s">
        <v>788</v>
      </c>
      <c r="E198" s="270" t="s">
        <v>788</v>
      </c>
      <c r="F198" s="270" t="s">
        <v>788</v>
      </c>
      <c r="G198" s="270" t="s">
        <v>788</v>
      </c>
      <c r="H198" s="270" t="s">
        <v>788</v>
      </c>
      <c r="I198" s="270" t="s">
        <v>788</v>
      </c>
      <c r="J198" s="270" t="s">
        <v>788</v>
      </c>
      <c r="K198" s="270" t="s">
        <v>788</v>
      </c>
      <c r="L198" s="270" t="s">
        <v>788</v>
      </c>
      <c r="M198" s="270" t="s">
        <v>788</v>
      </c>
      <c r="N198" s="270" t="s">
        <v>788</v>
      </c>
      <c r="O198" s="270" t="s">
        <v>788</v>
      </c>
      <c r="P198" s="270" t="s">
        <v>788</v>
      </c>
      <c r="Q198" s="270" t="s">
        <v>788</v>
      </c>
      <c r="R198" s="270" t="s">
        <v>788</v>
      </c>
      <c r="S198" s="270" t="s">
        <v>788</v>
      </c>
      <c r="T198" s="270" t="s">
        <v>788</v>
      </c>
      <c r="U198" s="270" t="s">
        <v>788</v>
      </c>
      <c r="V198" s="270" t="s">
        <v>788</v>
      </c>
      <c r="W198" s="270" t="s">
        <v>788</v>
      </c>
      <c r="X198" s="270" t="s">
        <v>788</v>
      </c>
      <c r="Y198" s="270" t="s">
        <v>788</v>
      </c>
      <c r="Z198" s="270" t="s">
        <v>788</v>
      </c>
      <c r="AA198" s="270" t="s">
        <v>788</v>
      </c>
      <c r="AB198" s="270" t="s">
        <v>788</v>
      </c>
      <c r="AC198" s="270" t="s">
        <v>788</v>
      </c>
      <c r="AD198" s="270" t="s">
        <v>788</v>
      </c>
      <c r="AE198" s="270" t="s">
        <v>788</v>
      </c>
      <c r="AF198" s="270" t="s">
        <v>788</v>
      </c>
      <c r="AG198" s="270" t="s">
        <v>788</v>
      </c>
      <c r="AH198" s="270" t="s">
        <v>788</v>
      </c>
      <c r="AI198" s="270" t="s">
        <v>788</v>
      </c>
      <c r="AJ198" s="270" t="s">
        <v>788</v>
      </c>
      <c r="AK198" s="270" t="s">
        <v>788</v>
      </c>
      <c r="AL198" s="270" t="s">
        <v>788</v>
      </c>
      <c r="AM198" s="270" t="s">
        <v>788</v>
      </c>
      <c r="AN198" s="270" t="s">
        <v>3075</v>
      </c>
      <c r="AO198" s="270" t="s">
        <v>3075</v>
      </c>
      <c r="AP198" s="270" t="s">
        <v>3075</v>
      </c>
      <c r="AQ198" s="270" t="s">
        <v>3075</v>
      </c>
      <c r="AR198" s="270" t="s">
        <v>3075</v>
      </c>
      <c r="AS198" s="270" t="s">
        <v>3075</v>
      </c>
      <c r="AT198" s="270" t="s">
        <v>3075</v>
      </c>
      <c r="AU198" s="270" t="s">
        <v>3075</v>
      </c>
      <c r="AV198" s="270" t="s">
        <v>3075</v>
      </c>
      <c r="AW198" s="277" t="s">
        <v>3075</v>
      </c>
      <c r="AX198" s="270" t="s">
        <v>3075</v>
      </c>
      <c r="AY198" s="270" t="s">
        <v>3075</v>
      </c>
      <c r="AZ198" s="270" t="s">
        <v>3075</v>
      </c>
      <c r="BA198" s="270" t="s">
        <v>3075</v>
      </c>
      <c r="BB198" s="270" t="s">
        <v>3075</v>
      </c>
      <c r="BC198" s="270" t="s">
        <v>3075</v>
      </c>
      <c r="BD198" s="270" t="s">
        <v>521</v>
      </c>
      <c r="BE198" s="270" t="str">
        <f>VLOOKUP(A198,[1]القائمة!A$1:F$4442,6,0)</f>
        <v/>
      </c>
      <c r="BF198">
        <f>VLOOKUP(A198,[1]القائمة!A$1:F$4442,1,0)</f>
        <v>520077</v>
      </c>
      <c r="BG198" t="str">
        <f>VLOOKUP(A198,[1]القائمة!A$1:F$4442,5,0)</f>
        <v>الثالثة</v>
      </c>
      <c r="BH198" s="249"/>
      <c r="BI198" s="249"/>
      <c r="BJ198" s="249"/>
      <c r="BK198" s="249"/>
      <c r="BL198" s="249"/>
      <c r="BM198" s="249"/>
      <c r="BN198" s="249"/>
      <c r="BO198" s="249"/>
      <c r="BP198" s="249" t="s">
        <v>3075</v>
      </c>
      <c r="BQ198" s="249" t="s">
        <v>3075</v>
      </c>
      <c r="BR198" s="249" t="s">
        <v>3075</v>
      </c>
      <c r="BS198" s="249" t="s">
        <v>3075</v>
      </c>
      <c r="BT198" s="249" t="s">
        <v>3075</v>
      </c>
      <c r="BU198" s="249" t="s">
        <v>3075</v>
      </c>
      <c r="BV198" s="248"/>
      <c r="BW198" s="249"/>
      <c r="BX198" s="249"/>
      <c r="BY198" s="249"/>
      <c r="BZ198" s="249"/>
      <c r="CA198" s="242"/>
      <c r="CB198" s="242"/>
      <c r="CC198" s="242"/>
      <c r="CD198" s="242"/>
      <c r="CE198" s="249"/>
    </row>
    <row r="199" spans="1:83" ht="43.2" x14ac:dyDescent="0.3">
      <c r="A199" s="269">
        <v>520093</v>
      </c>
      <c r="B199" s="270" t="s">
        <v>521</v>
      </c>
      <c r="C199" s="270" t="s">
        <v>789</v>
      </c>
      <c r="D199" s="270" t="s">
        <v>789</v>
      </c>
      <c r="E199" s="270" t="s">
        <v>789</v>
      </c>
      <c r="F199" s="270" t="s">
        <v>789</v>
      </c>
      <c r="G199" s="270" t="s">
        <v>789</v>
      </c>
      <c r="H199" s="270" t="s">
        <v>789</v>
      </c>
      <c r="I199" s="270" t="s">
        <v>789</v>
      </c>
      <c r="J199" s="270" t="s">
        <v>789</v>
      </c>
      <c r="K199" s="270" t="s">
        <v>789</v>
      </c>
      <c r="L199" s="270" t="s">
        <v>789</v>
      </c>
      <c r="M199" s="270" t="s">
        <v>789</v>
      </c>
      <c r="N199" s="270" t="s">
        <v>789</v>
      </c>
      <c r="O199" s="270" t="s">
        <v>789</v>
      </c>
      <c r="P199" s="270" t="s">
        <v>789</v>
      </c>
      <c r="Q199" s="270" t="s">
        <v>789</v>
      </c>
      <c r="R199" s="270" t="s">
        <v>789</v>
      </c>
      <c r="S199" s="270" t="s">
        <v>789</v>
      </c>
      <c r="T199" s="270" t="s">
        <v>789</v>
      </c>
      <c r="U199" s="270" t="s">
        <v>789</v>
      </c>
      <c r="V199" s="270" t="s">
        <v>789</v>
      </c>
      <c r="W199" s="270" t="s">
        <v>789</v>
      </c>
      <c r="X199" s="270" t="s">
        <v>789</v>
      </c>
      <c r="Y199" s="270" t="s">
        <v>789</v>
      </c>
      <c r="Z199" s="270" t="s">
        <v>789</v>
      </c>
      <c r="AA199" s="270" t="s">
        <v>789</v>
      </c>
      <c r="AB199" s="270" t="s">
        <v>789</v>
      </c>
      <c r="AC199" s="270" t="s">
        <v>789</v>
      </c>
      <c r="AD199" s="270" t="s">
        <v>789</v>
      </c>
      <c r="AE199" s="270" t="s">
        <v>789</v>
      </c>
      <c r="AF199" s="270" t="s">
        <v>789</v>
      </c>
      <c r="AG199" s="270" t="s">
        <v>789</v>
      </c>
      <c r="AH199" s="270" t="s">
        <v>789</v>
      </c>
      <c r="AI199" s="270" t="s">
        <v>789</v>
      </c>
      <c r="AJ199" s="270" t="s">
        <v>789</v>
      </c>
      <c r="AK199" s="270" t="s">
        <v>789</v>
      </c>
      <c r="AL199" s="270" t="s">
        <v>789</v>
      </c>
      <c r="AM199" s="270" t="s">
        <v>789</v>
      </c>
      <c r="AN199" s="270" t="s">
        <v>3075</v>
      </c>
      <c r="AO199" s="270" t="s">
        <v>3075</v>
      </c>
      <c r="AP199" s="270" t="s">
        <v>3075</v>
      </c>
      <c r="AQ199" s="270" t="s">
        <v>3075</v>
      </c>
      <c r="AR199" s="270" t="s">
        <v>3075</v>
      </c>
      <c r="AS199" s="270" t="s">
        <v>3075</v>
      </c>
      <c r="AT199" s="270" t="s">
        <v>3075</v>
      </c>
      <c r="AU199" s="270" t="s">
        <v>3075</v>
      </c>
      <c r="AV199" s="270" t="s">
        <v>3075</v>
      </c>
      <c r="AW199" s="277" t="s">
        <v>3075</v>
      </c>
      <c r="AX199" s="270" t="s">
        <v>3075</v>
      </c>
      <c r="AY199" s="270" t="s">
        <v>3075</v>
      </c>
      <c r="AZ199" s="270" t="s">
        <v>3075</v>
      </c>
      <c r="BA199" s="270" t="s">
        <v>3075</v>
      </c>
      <c r="BB199" s="270" t="s">
        <v>3075</v>
      </c>
      <c r="BC199" s="270" t="s">
        <v>3075</v>
      </c>
      <c r="BD199" s="270" t="s">
        <v>521</v>
      </c>
      <c r="BE199" s="270" t="str">
        <f>VLOOKUP(A199,[1]القائمة!A$1:F$4442,6,0)</f>
        <v>مستنفذ فصل اول 2023-2024</v>
      </c>
      <c r="BF199">
        <f>VLOOKUP(A199,[1]القائمة!A$1:F$4442,1,0)</f>
        <v>520093</v>
      </c>
      <c r="BG199" t="str">
        <f>VLOOKUP(A199,[1]القائمة!A$1:F$4442,5,0)</f>
        <v>الثالثة</v>
      </c>
    </row>
    <row r="200" spans="1:83" ht="43.2" x14ac:dyDescent="0.3">
      <c r="A200" s="269">
        <v>520117</v>
      </c>
      <c r="B200" s="270" t="s">
        <v>521</v>
      </c>
      <c r="C200" s="270" t="s">
        <v>789</v>
      </c>
      <c r="D200" s="270" t="s">
        <v>789</v>
      </c>
      <c r="E200" s="270" t="s">
        <v>789</v>
      </c>
      <c r="F200" s="270" t="s">
        <v>789</v>
      </c>
      <c r="G200" s="270" t="s">
        <v>789</v>
      </c>
      <c r="H200" s="270" t="s">
        <v>789</v>
      </c>
      <c r="I200" s="270" t="s">
        <v>789</v>
      </c>
      <c r="J200" s="270" t="s">
        <v>789</v>
      </c>
      <c r="K200" s="270" t="s">
        <v>789</v>
      </c>
      <c r="L200" s="270" t="s">
        <v>789</v>
      </c>
      <c r="M200" s="270" t="s">
        <v>789</v>
      </c>
      <c r="N200" s="270" t="s">
        <v>789</v>
      </c>
      <c r="O200" s="270" t="s">
        <v>789</v>
      </c>
      <c r="P200" s="270" t="s">
        <v>789</v>
      </c>
      <c r="Q200" s="270" t="s">
        <v>789</v>
      </c>
      <c r="R200" s="270" t="s">
        <v>789</v>
      </c>
      <c r="S200" s="270" t="s">
        <v>789</v>
      </c>
      <c r="T200" s="270" t="s">
        <v>789</v>
      </c>
      <c r="U200" s="270" t="s">
        <v>789</v>
      </c>
      <c r="V200" s="270" t="s">
        <v>789</v>
      </c>
      <c r="W200" s="270" t="s">
        <v>789</v>
      </c>
      <c r="X200" s="270" t="s">
        <v>789</v>
      </c>
      <c r="Y200" s="270" t="s">
        <v>789</v>
      </c>
      <c r="Z200" s="270" t="s">
        <v>789</v>
      </c>
      <c r="AA200" s="270" t="s">
        <v>789</v>
      </c>
      <c r="AB200" s="270" t="s">
        <v>789</v>
      </c>
      <c r="AC200" s="270" t="s">
        <v>789</v>
      </c>
      <c r="AD200" s="270" t="s">
        <v>789</v>
      </c>
      <c r="AE200" s="270" t="s">
        <v>789</v>
      </c>
      <c r="AF200" s="270" t="s">
        <v>789</v>
      </c>
      <c r="AG200" s="270" t="s">
        <v>789</v>
      </c>
      <c r="AH200" s="270" t="s">
        <v>789</v>
      </c>
      <c r="AI200" s="270" t="s">
        <v>789</v>
      </c>
      <c r="AJ200" s="270" t="s">
        <v>789</v>
      </c>
      <c r="AK200" s="270" t="s">
        <v>789</v>
      </c>
      <c r="AL200" s="270" t="s">
        <v>789</v>
      </c>
      <c r="AM200" s="270" t="s">
        <v>789</v>
      </c>
      <c r="AN200" s="270" t="s">
        <v>3075</v>
      </c>
      <c r="AO200" s="270" t="s">
        <v>3075</v>
      </c>
      <c r="AP200" s="270" t="s">
        <v>3075</v>
      </c>
      <c r="AQ200" s="270" t="s">
        <v>3075</v>
      </c>
      <c r="AR200" s="270" t="s">
        <v>3075</v>
      </c>
      <c r="AS200" s="270" t="s">
        <v>3075</v>
      </c>
      <c r="AT200" s="270" t="s">
        <v>3075</v>
      </c>
      <c r="AU200" s="270" t="s">
        <v>3075</v>
      </c>
      <c r="AV200" s="270" t="s">
        <v>3075</v>
      </c>
      <c r="AW200" s="277" t="s">
        <v>3075</v>
      </c>
      <c r="AX200" s="270" t="s">
        <v>3075</v>
      </c>
      <c r="AY200" s="270" t="s">
        <v>3075</v>
      </c>
      <c r="AZ200" s="270" t="s">
        <v>3075</v>
      </c>
      <c r="BA200" s="270" t="s">
        <v>3075</v>
      </c>
      <c r="BB200" s="270" t="s">
        <v>3075</v>
      </c>
      <c r="BC200" s="270" t="s">
        <v>3075</v>
      </c>
      <c r="BD200" s="270" t="s">
        <v>521</v>
      </c>
      <c r="BE200" s="270" t="str">
        <f>VLOOKUP(A200,[1]القائمة!A$1:F$4442,6,0)</f>
        <v>مستنفذ فصل اول 2023-2024</v>
      </c>
      <c r="BF200">
        <f>VLOOKUP(A200,[1]القائمة!A$1:F$4442,1,0)</f>
        <v>520117</v>
      </c>
      <c r="BG200" t="str">
        <f>VLOOKUP(A200,[1]القائمة!A$1:F$4442,5,0)</f>
        <v>الثالثة</v>
      </c>
      <c r="BH200" s="249"/>
      <c r="BI200" s="249"/>
      <c r="BJ200" s="249"/>
      <c r="BK200" s="249"/>
      <c r="BL200" s="249"/>
      <c r="BM200" s="249"/>
      <c r="BN200" s="249"/>
      <c r="BO200" s="249"/>
      <c r="BP200" s="249" t="s">
        <v>3075</v>
      </c>
      <c r="BQ200" s="249" t="s">
        <v>3075</v>
      </c>
      <c r="BR200" s="249" t="s">
        <v>3075</v>
      </c>
      <c r="BS200" s="249" t="s">
        <v>3075</v>
      </c>
      <c r="BT200" s="249" t="s">
        <v>3075</v>
      </c>
      <c r="BU200" s="249" t="s">
        <v>3075</v>
      </c>
      <c r="BV200" s="248"/>
      <c r="BW200" s="249"/>
      <c r="BX200" s="249"/>
      <c r="BY200" s="249"/>
      <c r="BZ200" s="249"/>
      <c r="CA200" s="242"/>
      <c r="CB200" s="242"/>
      <c r="CC200" s="242"/>
      <c r="CD200" s="242"/>
      <c r="CE200" s="249"/>
    </row>
    <row r="201" spans="1:83" ht="14.4" x14ac:dyDescent="0.3">
      <c r="A201" s="269">
        <v>520130</v>
      </c>
      <c r="B201" s="270" t="s">
        <v>521</v>
      </c>
      <c r="C201" s="270" t="s">
        <v>788</v>
      </c>
      <c r="D201" s="270" t="s">
        <v>788</v>
      </c>
      <c r="E201" s="270" t="s">
        <v>788</v>
      </c>
      <c r="F201" s="270" t="s">
        <v>788</v>
      </c>
      <c r="G201" s="270" t="s">
        <v>788</v>
      </c>
      <c r="H201" s="270" t="s">
        <v>788</v>
      </c>
      <c r="I201" s="270" t="s">
        <v>788</v>
      </c>
      <c r="J201" s="270" t="s">
        <v>788</v>
      </c>
      <c r="K201" s="270" t="s">
        <v>788</v>
      </c>
      <c r="L201" s="270" t="s">
        <v>788</v>
      </c>
      <c r="M201" s="270" t="s">
        <v>788</v>
      </c>
      <c r="N201" s="270" t="s">
        <v>788</v>
      </c>
      <c r="O201" s="270" t="s">
        <v>788</v>
      </c>
      <c r="P201" s="270" t="s">
        <v>788</v>
      </c>
      <c r="Q201" s="270" t="s">
        <v>788</v>
      </c>
      <c r="R201" s="270" t="s">
        <v>788</v>
      </c>
      <c r="S201" s="270" t="s">
        <v>788</v>
      </c>
      <c r="T201" s="270" t="s">
        <v>788</v>
      </c>
      <c r="U201" s="270" t="s">
        <v>788</v>
      </c>
      <c r="V201" s="270" t="s">
        <v>788</v>
      </c>
      <c r="W201" s="270" t="s">
        <v>788</v>
      </c>
      <c r="X201" s="270" t="s">
        <v>788</v>
      </c>
      <c r="Y201" s="270" t="s">
        <v>788</v>
      </c>
      <c r="Z201" s="270" t="s">
        <v>788</v>
      </c>
      <c r="AA201" s="270" t="s">
        <v>788</v>
      </c>
      <c r="AB201" s="270" t="s">
        <v>788</v>
      </c>
      <c r="AC201" s="270" t="s">
        <v>788</v>
      </c>
      <c r="AD201" s="270" t="s">
        <v>788</v>
      </c>
      <c r="AE201" s="270" t="s">
        <v>788</v>
      </c>
      <c r="AF201" s="270" t="s">
        <v>788</v>
      </c>
      <c r="AG201" s="270" t="s">
        <v>788</v>
      </c>
      <c r="AH201" s="270" t="s">
        <v>788</v>
      </c>
      <c r="AI201" s="270" t="s">
        <v>788</v>
      </c>
      <c r="AJ201" s="270" t="s">
        <v>788</v>
      </c>
      <c r="AK201" s="270" t="s">
        <v>788</v>
      </c>
      <c r="AL201" s="270" t="s">
        <v>788</v>
      </c>
      <c r="AM201" s="270" t="s">
        <v>788</v>
      </c>
      <c r="AN201" s="270" t="s">
        <v>3075</v>
      </c>
      <c r="AO201" s="270" t="s">
        <v>3075</v>
      </c>
      <c r="AP201" s="270" t="s">
        <v>3075</v>
      </c>
      <c r="AQ201" s="270" t="s">
        <v>3075</v>
      </c>
      <c r="AR201" s="270" t="s">
        <v>3075</v>
      </c>
      <c r="AS201" s="270" t="s">
        <v>3075</v>
      </c>
      <c r="AT201" s="270" t="s">
        <v>3075</v>
      </c>
      <c r="AU201" s="270" t="s">
        <v>3075</v>
      </c>
      <c r="AV201" s="270" t="s">
        <v>3075</v>
      </c>
      <c r="AW201" s="277" t="s">
        <v>3075</v>
      </c>
      <c r="AX201" s="270" t="s">
        <v>3075</v>
      </c>
      <c r="AY201" s="270" t="s">
        <v>3075</v>
      </c>
      <c r="AZ201" s="270" t="s">
        <v>3075</v>
      </c>
      <c r="BA201" s="270" t="s">
        <v>3075</v>
      </c>
      <c r="BB201" s="270" t="s">
        <v>3075</v>
      </c>
      <c r="BC201" s="270" t="s">
        <v>3075</v>
      </c>
      <c r="BD201" s="270" t="s">
        <v>521</v>
      </c>
      <c r="BE201" s="270" t="str">
        <f>VLOOKUP(A201,[1]القائمة!A$1:F$4442,6,0)</f>
        <v/>
      </c>
      <c r="BF201">
        <f>VLOOKUP(A201,[1]القائمة!A$1:F$4442,1,0)</f>
        <v>520130</v>
      </c>
      <c r="BG201" t="str">
        <f>VLOOKUP(A201,[1]القائمة!A$1:F$4442,5,0)</f>
        <v>الثالثة</v>
      </c>
    </row>
    <row r="202" spans="1:83" ht="43.2" x14ac:dyDescent="0.3">
      <c r="A202" s="269">
        <v>520193</v>
      </c>
      <c r="B202" s="270" t="s">
        <v>521</v>
      </c>
      <c r="C202" s="270" t="s">
        <v>789</v>
      </c>
      <c r="D202" s="270" t="s">
        <v>789</v>
      </c>
      <c r="E202" s="270" t="s">
        <v>789</v>
      </c>
      <c r="F202" s="270" t="s">
        <v>789</v>
      </c>
      <c r="G202" s="270" t="s">
        <v>789</v>
      </c>
      <c r="H202" s="270" t="s">
        <v>789</v>
      </c>
      <c r="I202" s="270" t="s">
        <v>789</v>
      </c>
      <c r="J202" s="270" t="s">
        <v>789</v>
      </c>
      <c r="K202" s="270" t="s">
        <v>789</v>
      </c>
      <c r="L202" s="270" t="s">
        <v>789</v>
      </c>
      <c r="M202" s="270" t="s">
        <v>789</v>
      </c>
      <c r="N202" s="270" t="s">
        <v>789</v>
      </c>
      <c r="O202" s="270" t="s">
        <v>789</v>
      </c>
      <c r="P202" s="270" t="s">
        <v>789</v>
      </c>
      <c r="Q202" s="270" t="s">
        <v>789</v>
      </c>
      <c r="R202" s="270" t="s">
        <v>789</v>
      </c>
      <c r="S202" s="270" t="s">
        <v>789</v>
      </c>
      <c r="T202" s="270" t="s">
        <v>789</v>
      </c>
      <c r="U202" s="270" t="s">
        <v>789</v>
      </c>
      <c r="V202" s="270" t="s">
        <v>789</v>
      </c>
      <c r="W202" s="270" t="s">
        <v>789</v>
      </c>
      <c r="X202" s="270" t="s">
        <v>789</v>
      </c>
      <c r="Y202" s="270" t="s">
        <v>789</v>
      </c>
      <c r="Z202" s="270" t="s">
        <v>789</v>
      </c>
      <c r="AA202" s="270" t="s">
        <v>789</v>
      </c>
      <c r="AB202" s="270" t="s">
        <v>789</v>
      </c>
      <c r="AC202" s="270" t="s">
        <v>789</v>
      </c>
      <c r="AD202" s="270" t="s">
        <v>789</v>
      </c>
      <c r="AE202" s="270" t="s">
        <v>789</v>
      </c>
      <c r="AF202" s="270" t="s">
        <v>789</v>
      </c>
      <c r="AG202" s="270" t="s">
        <v>789</v>
      </c>
      <c r="AH202" s="270" t="s">
        <v>789</v>
      </c>
      <c r="AI202" s="270" t="s">
        <v>789</v>
      </c>
      <c r="AJ202" s="270" t="s">
        <v>789</v>
      </c>
      <c r="AK202" s="270" t="s">
        <v>789</v>
      </c>
      <c r="AL202" s="270" t="s">
        <v>789</v>
      </c>
      <c r="AM202" s="270" t="s">
        <v>789</v>
      </c>
      <c r="AN202" s="270" t="s">
        <v>3075</v>
      </c>
      <c r="AO202" s="270" t="s">
        <v>3075</v>
      </c>
      <c r="AP202" s="270" t="s">
        <v>3075</v>
      </c>
      <c r="AQ202" s="270" t="s">
        <v>3075</v>
      </c>
      <c r="AR202" s="270" t="s">
        <v>3075</v>
      </c>
      <c r="AS202" s="270" t="s">
        <v>3075</v>
      </c>
      <c r="AT202" s="270" t="s">
        <v>3075</v>
      </c>
      <c r="AU202" s="270" t="s">
        <v>3075</v>
      </c>
      <c r="AV202" s="270" t="s">
        <v>3075</v>
      </c>
      <c r="AW202" s="277" t="s">
        <v>3075</v>
      </c>
      <c r="AX202" s="270" t="s">
        <v>3075</v>
      </c>
      <c r="AY202" s="270" t="s">
        <v>3075</v>
      </c>
      <c r="AZ202" s="270" t="s">
        <v>3075</v>
      </c>
      <c r="BA202" s="270" t="s">
        <v>3075</v>
      </c>
      <c r="BB202" s="270" t="s">
        <v>3075</v>
      </c>
      <c r="BC202" s="270" t="s">
        <v>3075</v>
      </c>
      <c r="BD202" s="270" t="s">
        <v>521</v>
      </c>
      <c r="BE202" s="270" t="str">
        <f>VLOOKUP(A202,[1]القائمة!A$1:F$4442,6,0)</f>
        <v>مستنفذ فصل اول 2023-2024</v>
      </c>
      <c r="BF202">
        <f>VLOOKUP(A202,[1]القائمة!A$1:F$4442,1,0)</f>
        <v>520193</v>
      </c>
      <c r="BG202" t="str">
        <f>VLOOKUP(A202,[1]القائمة!A$1:F$4442,5,0)</f>
        <v>الثالثة</v>
      </c>
    </row>
    <row r="203" spans="1:83" ht="14.4" x14ac:dyDescent="0.3">
      <c r="A203" s="269">
        <v>520209</v>
      </c>
      <c r="B203" s="270" t="s">
        <v>521</v>
      </c>
      <c r="C203" s="270" t="s">
        <v>788</v>
      </c>
      <c r="D203" s="270" t="s">
        <v>788</v>
      </c>
      <c r="E203" s="270" t="s">
        <v>788</v>
      </c>
      <c r="F203" s="270" t="s">
        <v>788</v>
      </c>
      <c r="G203" s="270" t="s">
        <v>788</v>
      </c>
      <c r="H203" s="270" t="s">
        <v>788</v>
      </c>
      <c r="I203" s="270" t="s">
        <v>788</v>
      </c>
      <c r="J203" s="270" t="s">
        <v>788</v>
      </c>
      <c r="K203" s="270" t="s">
        <v>788</v>
      </c>
      <c r="L203" s="270" t="s">
        <v>788</v>
      </c>
      <c r="M203" s="270" t="s">
        <v>788</v>
      </c>
      <c r="N203" s="270" t="s">
        <v>788</v>
      </c>
      <c r="O203" s="270" t="s">
        <v>788</v>
      </c>
      <c r="P203" s="270" t="s">
        <v>788</v>
      </c>
      <c r="Q203" s="270" t="s">
        <v>788</v>
      </c>
      <c r="R203" s="270" t="s">
        <v>788</v>
      </c>
      <c r="S203" s="270" t="s">
        <v>788</v>
      </c>
      <c r="T203" s="270" t="s">
        <v>788</v>
      </c>
      <c r="U203" s="270" t="s">
        <v>788</v>
      </c>
      <c r="V203" s="270" t="s">
        <v>788</v>
      </c>
      <c r="W203" s="270" t="s">
        <v>788</v>
      </c>
      <c r="X203" s="270" t="s">
        <v>788</v>
      </c>
      <c r="Y203" s="270" t="s">
        <v>788</v>
      </c>
      <c r="Z203" s="270" t="s">
        <v>788</v>
      </c>
      <c r="AA203" s="270" t="s">
        <v>788</v>
      </c>
      <c r="AB203" s="270" t="s">
        <v>788</v>
      </c>
      <c r="AC203" s="270" t="s">
        <v>788</v>
      </c>
      <c r="AD203" s="270" t="s">
        <v>788</v>
      </c>
      <c r="AE203" s="270" t="s">
        <v>788</v>
      </c>
      <c r="AF203" s="270" t="s">
        <v>788</v>
      </c>
      <c r="AG203" s="270" t="s">
        <v>788</v>
      </c>
      <c r="AH203" s="270" t="s">
        <v>788</v>
      </c>
      <c r="AI203" s="270" t="s">
        <v>788</v>
      </c>
      <c r="AJ203" s="270" t="s">
        <v>788</v>
      </c>
      <c r="AK203" s="270" t="s">
        <v>788</v>
      </c>
      <c r="AL203" s="270" t="s">
        <v>788</v>
      </c>
      <c r="AM203" s="270" t="s">
        <v>788</v>
      </c>
      <c r="AN203" s="270" t="s">
        <v>3075</v>
      </c>
      <c r="AO203" s="270" t="s">
        <v>3075</v>
      </c>
      <c r="AP203" s="270" t="s">
        <v>3075</v>
      </c>
      <c r="AQ203" s="270" t="s">
        <v>3075</v>
      </c>
      <c r="AR203" s="270" t="s">
        <v>3075</v>
      </c>
      <c r="AS203" s="270" t="s">
        <v>3075</v>
      </c>
      <c r="AT203" s="270" t="s">
        <v>3075</v>
      </c>
      <c r="AU203" s="270" t="s">
        <v>3075</v>
      </c>
      <c r="AV203" s="270" t="s">
        <v>3075</v>
      </c>
      <c r="AW203" s="277" t="s">
        <v>3075</v>
      </c>
      <c r="AX203" s="270" t="s">
        <v>3075</v>
      </c>
      <c r="AY203" s="270" t="s">
        <v>3075</v>
      </c>
      <c r="AZ203" s="270" t="s">
        <v>3075</v>
      </c>
      <c r="BA203" s="270" t="s">
        <v>3075</v>
      </c>
      <c r="BB203" s="270" t="s">
        <v>3075</v>
      </c>
      <c r="BC203" s="270" t="s">
        <v>3075</v>
      </c>
      <c r="BD203" s="270" t="s">
        <v>521</v>
      </c>
      <c r="BE203" s="270" t="str">
        <f>VLOOKUP(A203,[1]القائمة!A$1:F$4442,6,0)</f>
        <v/>
      </c>
      <c r="BF203">
        <f>VLOOKUP(A203,[1]القائمة!A$1:F$4442,1,0)</f>
        <v>520209</v>
      </c>
      <c r="BG203" t="str">
        <f>VLOOKUP(A203,[1]القائمة!A$1:F$4442,5,0)</f>
        <v>الثالثة</v>
      </c>
    </row>
    <row r="204" spans="1:83" ht="14.4" x14ac:dyDescent="0.3">
      <c r="A204" s="269">
        <v>520236</v>
      </c>
      <c r="B204" s="270" t="s">
        <v>521</v>
      </c>
      <c r="C204" s="270" t="s">
        <v>789</v>
      </c>
      <c r="D204" s="270" t="s">
        <v>789</v>
      </c>
      <c r="E204" s="270" t="s">
        <v>789</v>
      </c>
      <c r="F204" s="270" t="s">
        <v>789</v>
      </c>
      <c r="G204" s="270" t="s">
        <v>789</v>
      </c>
      <c r="H204" s="270" t="s">
        <v>789</v>
      </c>
      <c r="I204" s="270" t="s">
        <v>789</v>
      </c>
      <c r="J204" s="270" t="s">
        <v>789</v>
      </c>
      <c r="K204" s="270" t="s">
        <v>789</v>
      </c>
      <c r="L204" s="270" t="s">
        <v>789</v>
      </c>
      <c r="M204" s="270" t="s">
        <v>789</v>
      </c>
      <c r="N204" s="270" t="s">
        <v>789</v>
      </c>
      <c r="O204" s="270" t="s">
        <v>789</v>
      </c>
      <c r="P204" s="270" t="s">
        <v>789</v>
      </c>
      <c r="Q204" s="270" t="s">
        <v>789</v>
      </c>
      <c r="R204" s="270" t="s">
        <v>789</v>
      </c>
      <c r="S204" s="270" t="s">
        <v>789</v>
      </c>
      <c r="T204" s="270" t="s">
        <v>789</v>
      </c>
      <c r="U204" s="270" t="s">
        <v>789</v>
      </c>
      <c r="V204" s="270" t="s">
        <v>789</v>
      </c>
      <c r="W204" s="270" t="s">
        <v>789</v>
      </c>
      <c r="X204" s="270" t="s">
        <v>789</v>
      </c>
      <c r="Y204" s="270" t="s">
        <v>789</v>
      </c>
      <c r="Z204" s="270" t="s">
        <v>789</v>
      </c>
      <c r="AA204" s="270" t="s">
        <v>789</v>
      </c>
      <c r="AB204" s="270" t="s">
        <v>789</v>
      </c>
      <c r="AC204" s="270" t="s">
        <v>789</v>
      </c>
      <c r="AD204" s="270" t="s">
        <v>789</v>
      </c>
      <c r="AE204" s="270" t="s">
        <v>789</v>
      </c>
      <c r="AF204" s="270" t="s">
        <v>789</v>
      </c>
      <c r="AG204" s="270" t="s">
        <v>789</v>
      </c>
      <c r="AH204" s="270" t="s">
        <v>789</v>
      </c>
      <c r="AI204" s="270" t="s">
        <v>789</v>
      </c>
      <c r="AJ204" s="270" t="s">
        <v>789</v>
      </c>
      <c r="AK204" s="270" t="s">
        <v>789</v>
      </c>
      <c r="AL204" s="270" t="s">
        <v>789</v>
      </c>
      <c r="AM204" s="270" t="s">
        <v>789</v>
      </c>
      <c r="AN204" s="270" t="s">
        <v>3075</v>
      </c>
      <c r="AO204" s="270" t="s">
        <v>3075</v>
      </c>
      <c r="AP204" s="270" t="s">
        <v>3075</v>
      </c>
      <c r="AQ204" s="270" t="s">
        <v>3075</v>
      </c>
      <c r="AR204" s="270" t="s">
        <v>3075</v>
      </c>
      <c r="AS204" s="270" t="s">
        <v>3075</v>
      </c>
      <c r="AT204" s="270" t="s">
        <v>3075</v>
      </c>
      <c r="AU204" s="270" t="s">
        <v>3075</v>
      </c>
      <c r="AV204" s="270" t="s">
        <v>3075</v>
      </c>
      <c r="AW204" s="277" t="s">
        <v>3075</v>
      </c>
      <c r="AX204" s="270" t="s">
        <v>3075</v>
      </c>
      <c r="AY204" s="270" t="s">
        <v>3075</v>
      </c>
      <c r="AZ204" s="270" t="s">
        <v>3075</v>
      </c>
      <c r="BA204" s="270" t="s">
        <v>3075</v>
      </c>
      <c r="BB204" s="270" t="s">
        <v>3075</v>
      </c>
      <c r="BC204" s="270" t="s">
        <v>3075</v>
      </c>
      <c r="BD204" s="270" t="s">
        <v>521</v>
      </c>
      <c r="BE204" s="270" t="str">
        <f>VLOOKUP(A204,[1]القائمة!A$1:F$4442,6,0)</f>
        <v/>
      </c>
      <c r="BF204">
        <f>VLOOKUP(A204,[1]القائمة!A$1:F$4442,1,0)</f>
        <v>520236</v>
      </c>
      <c r="BG204" t="str">
        <f>VLOOKUP(A204,[1]القائمة!A$1:F$4442,5,0)</f>
        <v>الثالثة</v>
      </c>
    </row>
    <row r="205" spans="1:83" ht="14.4" x14ac:dyDescent="0.3">
      <c r="A205" s="269">
        <v>520254</v>
      </c>
      <c r="B205" s="270" t="s">
        <v>521</v>
      </c>
      <c r="C205" s="270" t="s">
        <v>789</v>
      </c>
      <c r="D205" s="270" t="s">
        <v>789</v>
      </c>
      <c r="E205" s="270" t="s">
        <v>789</v>
      </c>
      <c r="F205" s="270" t="s">
        <v>789</v>
      </c>
      <c r="G205" s="270" t="s">
        <v>789</v>
      </c>
      <c r="H205" s="270" t="s">
        <v>789</v>
      </c>
      <c r="I205" s="270" t="s">
        <v>789</v>
      </c>
      <c r="J205" s="270" t="s">
        <v>789</v>
      </c>
      <c r="K205" s="270" t="s">
        <v>789</v>
      </c>
      <c r="L205" s="270" t="s">
        <v>789</v>
      </c>
      <c r="M205" s="270" t="s">
        <v>789</v>
      </c>
      <c r="N205" s="270" t="s">
        <v>789</v>
      </c>
      <c r="O205" s="270" t="s">
        <v>789</v>
      </c>
      <c r="P205" s="270" t="s">
        <v>789</v>
      </c>
      <c r="Q205" s="270" t="s">
        <v>789</v>
      </c>
      <c r="R205" s="270" t="s">
        <v>789</v>
      </c>
      <c r="S205" s="270" t="s">
        <v>789</v>
      </c>
      <c r="T205" s="270" t="s">
        <v>789</v>
      </c>
      <c r="U205" s="270" t="s">
        <v>789</v>
      </c>
      <c r="V205" s="270" t="s">
        <v>789</v>
      </c>
      <c r="W205" s="270" t="s">
        <v>789</v>
      </c>
      <c r="X205" s="270" t="s">
        <v>789</v>
      </c>
      <c r="Y205" s="270" t="s">
        <v>789</v>
      </c>
      <c r="Z205" s="270" t="s">
        <v>789</v>
      </c>
      <c r="AA205" s="270" t="s">
        <v>789</v>
      </c>
      <c r="AB205" s="270" t="s">
        <v>789</v>
      </c>
      <c r="AC205" s="270" t="s">
        <v>789</v>
      </c>
      <c r="AD205" s="270" t="s">
        <v>789</v>
      </c>
      <c r="AE205" s="270" t="s">
        <v>789</v>
      </c>
      <c r="AF205" s="270" t="s">
        <v>789</v>
      </c>
      <c r="AG205" s="270" t="s">
        <v>789</v>
      </c>
      <c r="AH205" s="270" t="s">
        <v>789</v>
      </c>
      <c r="AI205" s="270" t="s">
        <v>789</v>
      </c>
      <c r="AJ205" s="270" t="s">
        <v>789</v>
      </c>
      <c r="AK205" s="270" t="s">
        <v>789</v>
      </c>
      <c r="AL205" s="270" t="s">
        <v>789</v>
      </c>
      <c r="AM205" s="270" t="s">
        <v>789</v>
      </c>
      <c r="AN205" s="270" t="s">
        <v>3075</v>
      </c>
      <c r="AO205" s="270" t="s">
        <v>3075</v>
      </c>
      <c r="AP205" s="270" t="s">
        <v>3075</v>
      </c>
      <c r="AQ205" s="270" t="s">
        <v>3075</v>
      </c>
      <c r="AR205" s="270" t="s">
        <v>3075</v>
      </c>
      <c r="AS205" s="270" t="s">
        <v>3075</v>
      </c>
      <c r="AT205" s="270" t="s">
        <v>3075</v>
      </c>
      <c r="AU205" s="270" t="s">
        <v>3075</v>
      </c>
      <c r="AV205" s="270" t="s">
        <v>3075</v>
      </c>
      <c r="AW205" s="277" t="s">
        <v>3075</v>
      </c>
      <c r="AX205" s="270" t="s">
        <v>3075</v>
      </c>
      <c r="AY205" s="270" t="s">
        <v>3075</v>
      </c>
      <c r="AZ205" s="270" t="s">
        <v>3075</v>
      </c>
      <c r="BA205" s="270" t="s">
        <v>3075</v>
      </c>
      <c r="BB205" s="270" t="s">
        <v>3075</v>
      </c>
      <c r="BC205" s="270" t="s">
        <v>3075</v>
      </c>
      <c r="BD205" s="270" t="s">
        <v>521</v>
      </c>
      <c r="BE205" s="270" t="str">
        <f>VLOOKUP(A205,[1]القائمة!A$1:F$4442,6,0)</f>
        <v/>
      </c>
      <c r="BF205">
        <f>VLOOKUP(A205,[1]القائمة!A$1:F$4442,1,0)</f>
        <v>520254</v>
      </c>
      <c r="BG205" t="str">
        <f>VLOOKUP(A205,[1]القائمة!A$1:F$4442,5,0)</f>
        <v>الثالثة</v>
      </c>
    </row>
    <row r="206" spans="1:83" ht="14.4" x14ac:dyDescent="0.3">
      <c r="A206" s="269">
        <v>520263</v>
      </c>
      <c r="B206" s="270" t="s">
        <v>521</v>
      </c>
      <c r="C206" s="270" t="s">
        <v>788</v>
      </c>
      <c r="D206" s="270" t="s">
        <v>788</v>
      </c>
      <c r="E206" s="270" t="s">
        <v>788</v>
      </c>
      <c r="F206" s="270" t="s">
        <v>788</v>
      </c>
      <c r="G206" s="270" t="s">
        <v>788</v>
      </c>
      <c r="H206" s="270" t="s">
        <v>788</v>
      </c>
      <c r="I206" s="270" t="s">
        <v>788</v>
      </c>
      <c r="J206" s="270" t="s">
        <v>788</v>
      </c>
      <c r="K206" s="270" t="s">
        <v>788</v>
      </c>
      <c r="L206" s="270" t="s">
        <v>788</v>
      </c>
      <c r="M206" s="270" t="s">
        <v>788</v>
      </c>
      <c r="N206" s="270" t="s">
        <v>788</v>
      </c>
      <c r="O206" s="270" t="s">
        <v>788</v>
      </c>
      <c r="P206" s="270" t="s">
        <v>788</v>
      </c>
      <c r="Q206" s="270" t="s">
        <v>788</v>
      </c>
      <c r="R206" s="270" t="s">
        <v>788</v>
      </c>
      <c r="S206" s="270" t="s">
        <v>788</v>
      </c>
      <c r="T206" s="270" t="s">
        <v>788</v>
      </c>
      <c r="U206" s="270" t="s">
        <v>788</v>
      </c>
      <c r="V206" s="270" t="s">
        <v>788</v>
      </c>
      <c r="W206" s="270" t="s">
        <v>788</v>
      </c>
      <c r="X206" s="270" t="s">
        <v>788</v>
      </c>
      <c r="Y206" s="270" t="s">
        <v>788</v>
      </c>
      <c r="Z206" s="270" t="s">
        <v>788</v>
      </c>
      <c r="AA206" s="270" t="s">
        <v>788</v>
      </c>
      <c r="AB206" s="270" t="s">
        <v>788</v>
      </c>
      <c r="AC206" s="270" t="s">
        <v>788</v>
      </c>
      <c r="AD206" s="270" t="s">
        <v>788</v>
      </c>
      <c r="AE206" s="270" t="s">
        <v>788</v>
      </c>
      <c r="AF206" s="270" t="s">
        <v>788</v>
      </c>
      <c r="AG206" s="270" t="s">
        <v>788</v>
      </c>
      <c r="AH206" s="270" t="s">
        <v>788</v>
      </c>
      <c r="AI206" s="270" t="s">
        <v>788</v>
      </c>
      <c r="AJ206" s="270" t="s">
        <v>788</v>
      </c>
      <c r="AK206" s="270" t="s">
        <v>788</v>
      </c>
      <c r="AL206" s="270" t="s">
        <v>788</v>
      </c>
      <c r="AM206" s="270" t="s">
        <v>788</v>
      </c>
      <c r="AN206" s="270" t="s">
        <v>3075</v>
      </c>
      <c r="AO206" s="270" t="s">
        <v>3075</v>
      </c>
      <c r="AP206" s="270" t="s">
        <v>3075</v>
      </c>
      <c r="AQ206" s="270" t="s">
        <v>3075</v>
      </c>
      <c r="AR206" s="270" t="s">
        <v>3075</v>
      </c>
      <c r="AS206" s="270" t="s">
        <v>3075</v>
      </c>
      <c r="AT206" s="270" t="s">
        <v>3075</v>
      </c>
      <c r="AU206" s="270" t="s">
        <v>3075</v>
      </c>
      <c r="AV206" s="270" t="s">
        <v>3075</v>
      </c>
      <c r="AW206" s="277" t="s">
        <v>3075</v>
      </c>
      <c r="AX206" s="270" t="s">
        <v>3075</v>
      </c>
      <c r="AY206" s="270" t="s">
        <v>3075</v>
      </c>
      <c r="AZ206" s="270" t="s">
        <v>3075</v>
      </c>
      <c r="BA206" s="270" t="s">
        <v>3075</v>
      </c>
      <c r="BB206" s="270" t="s">
        <v>3075</v>
      </c>
      <c r="BC206" s="270" t="s">
        <v>3075</v>
      </c>
      <c r="BD206" s="270" t="s">
        <v>521</v>
      </c>
      <c r="BE206" s="270" t="str">
        <f>VLOOKUP(A206,[1]القائمة!A$1:F$4442,6,0)</f>
        <v/>
      </c>
      <c r="BF206">
        <f>VLOOKUP(A206,[1]القائمة!A$1:F$4442,1,0)</f>
        <v>520263</v>
      </c>
      <c r="BG206" t="str">
        <f>VLOOKUP(A206,[1]القائمة!A$1:F$4442,5,0)</f>
        <v>الثالثة</v>
      </c>
      <c r="BH206" s="249"/>
      <c r="BI206" s="249"/>
      <c r="BJ206" s="249"/>
      <c r="BK206" s="249"/>
      <c r="BL206" s="249"/>
      <c r="BM206" s="249"/>
      <c r="BN206" s="249"/>
      <c r="BO206" s="249"/>
      <c r="BP206" s="249" t="s">
        <v>3075</v>
      </c>
      <c r="BQ206" s="249" t="s">
        <v>3075</v>
      </c>
      <c r="BR206" s="249" t="s">
        <v>3075</v>
      </c>
      <c r="BS206" s="249" t="s">
        <v>3075</v>
      </c>
      <c r="BT206" s="249" t="s">
        <v>3075</v>
      </c>
      <c r="BU206" s="249" t="s">
        <v>3075</v>
      </c>
      <c r="BV206" s="248"/>
      <c r="BW206" s="249"/>
      <c r="BX206" s="249"/>
      <c r="BY206" s="249"/>
      <c r="BZ206" s="249"/>
      <c r="CA206" s="242"/>
      <c r="CB206" s="242"/>
      <c r="CC206" s="242"/>
      <c r="CD206" s="242"/>
      <c r="CE206" s="249"/>
    </row>
    <row r="207" spans="1:83" ht="14.4" x14ac:dyDescent="0.3">
      <c r="A207" s="269">
        <v>520269</v>
      </c>
      <c r="B207" s="270" t="s">
        <v>521</v>
      </c>
      <c r="C207" s="270" t="s">
        <v>789</v>
      </c>
      <c r="D207" s="270" t="s">
        <v>789</v>
      </c>
      <c r="E207" s="270" t="s">
        <v>789</v>
      </c>
      <c r="F207" s="270" t="s">
        <v>789</v>
      </c>
      <c r="G207" s="270" t="s">
        <v>789</v>
      </c>
      <c r="H207" s="270" t="s">
        <v>789</v>
      </c>
      <c r="I207" s="270" t="s">
        <v>789</v>
      </c>
      <c r="J207" s="270" t="s">
        <v>789</v>
      </c>
      <c r="K207" s="270" t="s">
        <v>789</v>
      </c>
      <c r="L207" s="270" t="s">
        <v>789</v>
      </c>
      <c r="M207" s="270" t="s">
        <v>789</v>
      </c>
      <c r="N207" s="270" t="s">
        <v>789</v>
      </c>
      <c r="O207" s="270" t="s">
        <v>789</v>
      </c>
      <c r="P207" s="270" t="s">
        <v>789</v>
      </c>
      <c r="Q207" s="270" t="s">
        <v>789</v>
      </c>
      <c r="R207" s="270" t="s">
        <v>789</v>
      </c>
      <c r="S207" s="270" t="s">
        <v>789</v>
      </c>
      <c r="T207" s="270" t="s">
        <v>789</v>
      </c>
      <c r="U207" s="270" t="s">
        <v>789</v>
      </c>
      <c r="V207" s="270" t="s">
        <v>789</v>
      </c>
      <c r="W207" s="270" t="s">
        <v>789</v>
      </c>
      <c r="X207" s="270" t="s">
        <v>789</v>
      </c>
      <c r="Y207" s="270" t="s">
        <v>789</v>
      </c>
      <c r="Z207" s="270" t="s">
        <v>789</v>
      </c>
      <c r="AA207" s="270" t="s">
        <v>789</v>
      </c>
      <c r="AB207" s="270" t="s">
        <v>789</v>
      </c>
      <c r="AC207" s="270" t="s">
        <v>789</v>
      </c>
      <c r="AD207" s="270" t="s">
        <v>789</v>
      </c>
      <c r="AE207" s="270" t="s">
        <v>789</v>
      </c>
      <c r="AF207" s="270" t="s">
        <v>789</v>
      </c>
      <c r="AG207" s="270" t="s">
        <v>789</v>
      </c>
      <c r="AH207" s="270" t="s">
        <v>789</v>
      </c>
      <c r="AI207" s="270" t="s">
        <v>789</v>
      </c>
      <c r="AJ207" s="270" t="s">
        <v>789</v>
      </c>
      <c r="AK207" s="270" t="s">
        <v>789</v>
      </c>
      <c r="AL207" s="270" t="s">
        <v>789</v>
      </c>
      <c r="AM207" s="270" t="s">
        <v>789</v>
      </c>
      <c r="AN207" s="270" t="s">
        <v>3075</v>
      </c>
      <c r="AO207" s="270" t="s">
        <v>3075</v>
      </c>
      <c r="AP207" s="270" t="s">
        <v>3075</v>
      </c>
      <c r="AQ207" s="270" t="s">
        <v>3075</v>
      </c>
      <c r="AR207" s="270" t="s">
        <v>3075</v>
      </c>
      <c r="AS207" s="270" t="s">
        <v>3075</v>
      </c>
      <c r="AT207" s="270" t="s">
        <v>3075</v>
      </c>
      <c r="AU207" s="270" t="s">
        <v>3075</v>
      </c>
      <c r="AV207" s="270" t="s">
        <v>3075</v>
      </c>
      <c r="AW207" s="277" t="s">
        <v>3075</v>
      </c>
      <c r="AX207" s="270" t="s">
        <v>3075</v>
      </c>
      <c r="AY207" s="270" t="s">
        <v>3075</v>
      </c>
      <c r="AZ207" s="270" t="s">
        <v>3075</v>
      </c>
      <c r="BA207" s="270" t="s">
        <v>3075</v>
      </c>
      <c r="BB207" s="270" t="s">
        <v>3075</v>
      </c>
      <c r="BC207" s="270" t="s">
        <v>3075</v>
      </c>
      <c r="BD207" s="270" t="s">
        <v>521</v>
      </c>
      <c r="BE207" s="270" t="str">
        <f>VLOOKUP(A207,[1]القائمة!A$1:F$4442,6,0)</f>
        <v/>
      </c>
      <c r="BF207">
        <f>VLOOKUP(A207,[1]القائمة!A$1:F$4442,1,0)</f>
        <v>520269</v>
      </c>
      <c r="BG207" t="str">
        <f>VLOOKUP(A207,[1]القائمة!A$1:F$4442,5,0)</f>
        <v>الثالثة</v>
      </c>
    </row>
    <row r="208" spans="1:83" ht="43.2" x14ac:dyDescent="0.3">
      <c r="A208" s="269">
        <v>520294</v>
      </c>
      <c r="B208" s="270" t="s">
        <v>521</v>
      </c>
      <c r="C208" s="270" t="s">
        <v>789</v>
      </c>
      <c r="D208" s="270" t="s">
        <v>789</v>
      </c>
      <c r="E208" s="270" t="s">
        <v>789</v>
      </c>
      <c r="F208" s="270" t="s">
        <v>789</v>
      </c>
      <c r="G208" s="270" t="s">
        <v>789</v>
      </c>
      <c r="H208" s="270" t="s">
        <v>789</v>
      </c>
      <c r="I208" s="270" t="s">
        <v>789</v>
      </c>
      <c r="J208" s="270" t="s">
        <v>789</v>
      </c>
      <c r="K208" s="270" t="s">
        <v>789</v>
      </c>
      <c r="L208" s="270" t="s">
        <v>789</v>
      </c>
      <c r="M208" s="270" t="s">
        <v>789</v>
      </c>
      <c r="N208" s="270" t="s">
        <v>789</v>
      </c>
      <c r="O208" s="270" t="s">
        <v>789</v>
      </c>
      <c r="P208" s="270" t="s">
        <v>789</v>
      </c>
      <c r="Q208" s="270" t="s">
        <v>789</v>
      </c>
      <c r="R208" s="270" t="s">
        <v>789</v>
      </c>
      <c r="S208" s="270" t="s">
        <v>789</v>
      </c>
      <c r="T208" s="270" t="s">
        <v>789</v>
      </c>
      <c r="U208" s="270" t="s">
        <v>789</v>
      </c>
      <c r="V208" s="270" t="s">
        <v>789</v>
      </c>
      <c r="W208" s="270" t="s">
        <v>789</v>
      </c>
      <c r="X208" s="270" t="s">
        <v>789</v>
      </c>
      <c r="Y208" s="270" t="s">
        <v>789</v>
      </c>
      <c r="Z208" s="270" t="s">
        <v>789</v>
      </c>
      <c r="AA208" s="270" t="s">
        <v>789</v>
      </c>
      <c r="AB208" s="270" t="s">
        <v>789</v>
      </c>
      <c r="AC208" s="270" t="s">
        <v>789</v>
      </c>
      <c r="AD208" s="270" t="s">
        <v>789</v>
      </c>
      <c r="AE208" s="270" t="s">
        <v>789</v>
      </c>
      <c r="AF208" s="270" t="s">
        <v>789</v>
      </c>
      <c r="AG208" s="270" t="s">
        <v>789</v>
      </c>
      <c r="AH208" s="270" t="s">
        <v>789</v>
      </c>
      <c r="AI208" s="270" t="s">
        <v>789</v>
      </c>
      <c r="AJ208" s="270" t="s">
        <v>789</v>
      </c>
      <c r="AK208" s="270" t="s">
        <v>789</v>
      </c>
      <c r="AL208" s="270" t="s">
        <v>789</v>
      </c>
      <c r="AM208" s="270" t="s">
        <v>789</v>
      </c>
      <c r="AN208" s="270" t="s">
        <v>3075</v>
      </c>
      <c r="AO208" s="270" t="s">
        <v>3075</v>
      </c>
      <c r="AP208" s="270" t="s">
        <v>3075</v>
      </c>
      <c r="AQ208" s="270" t="s">
        <v>3075</v>
      </c>
      <c r="AR208" s="270" t="s">
        <v>3075</v>
      </c>
      <c r="AS208" s="270" t="s">
        <v>3075</v>
      </c>
      <c r="AT208" s="270" t="s">
        <v>3075</v>
      </c>
      <c r="AU208" s="270" t="s">
        <v>3075</v>
      </c>
      <c r="AV208" s="270" t="s">
        <v>3075</v>
      </c>
      <c r="AW208" s="277" t="s">
        <v>3075</v>
      </c>
      <c r="AX208" s="270" t="s">
        <v>3075</v>
      </c>
      <c r="AY208" s="270" t="s">
        <v>3075</v>
      </c>
      <c r="AZ208" s="270" t="s">
        <v>3075</v>
      </c>
      <c r="BA208" s="270" t="s">
        <v>3075</v>
      </c>
      <c r="BB208" s="270" t="s">
        <v>3075</v>
      </c>
      <c r="BC208" s="270" t="s">
        <v>3075</v>
      </c>
      <c r="BD208" s="270" t="s">
        <v>521</v>
      </c>
      <c r="BE208" s="270" t="str">
        <f>VLOOKUP(A208,[1]القائمة!A$1:F$4442,6,0)</f>
        <v>مستنفذ فصل اول 2023-2024</v>
      </c>
      <c r="BF208">
        <f>VLOOKUP(A208,[1]القائمة!A$1:F$4442,1,0)</f>
        <v>520294</v>
      </c>
      <c r="BG208" t="str">
        <f>VLOOKUP(A208,[1]القائمة!A$1:F$4442,5,0)</f>
        <v>الثالثة</v>
      </c>
    </row>
    <row r="209" spans="1:83" ht="43.2" x14ac:dyDescent="0.3">
      <c r="A209" s="269">
        <v>520314</v>
      </c>
      <c r="B209" s="270" t="s">
        <v>521</v>
      </c>
      <c r="C209" s="270" t="s">
        <v>789</v>
      </c>
      <c r="D209" s="270" t="s">
        <v>789</v>
      </c>
      <c r="E209" s="270" t="s">
        <v>789</v>
      </c>
      <c r="F209" s="270" t="s">
        <v>789</v>
      </c>
      <c r="G209" s="270" t="s">
        <v>789</v>
      </c>
      <c r="H209" s="270" t="s">
        <v>789</v>
      </c>
      <c r="I209" s="270" t="s">
        <v>789</v>
      </c>
      <c r="J209" s="270" t="s">
        <v>789</v>
      </c>
      <c r="K209" s="270" t="s">
        <v>789</v>
      </c>
      <c r="L209" s="270" t="s">
        <v>789</v>
      </c>
      <c r="M209" s="270" t="s">
        <v>789</v>
      </c>
      <c r="N209" s="270" t="s">
        <v>789</v>
      </c>
      <c r="O209" s="270" t="s">
        <v>789</v>
      </c>
      <c r="P209" s="270" t="s">
        <v>789</v>
      </c>
      <c r="Q209" s="270" t="s">
        <v>789</v>
      </c>
      <c r="R209" s="270" t="s">
        <v>789</v>
      </c>
      <c r="S209" s="270" t="s">
        <v>789</v>
      </c>
      <c r="T209" s="270" t="s">
        <v>789</v>
      </c>
      <c r="U209" s="270" t="s">
        <v>789</v>
      </c>
      <c r="V209" s="270" t="s">
        <v>789</v>
      </c>
      <c r="W209" s="270" t="s">
        <v>789</v>
      </c>
      <c r="X209" s="270" t="s">
        <v>789</v>
      </c>
      <c r="Y209" s="270" t="s">
        <v>789</v>
      </c>
      <c r="Z209" s="270" t="s">
        <v>789</v>
      </c>
      <c r="AA209" s="270" t="s">
        <v>789</v>
      </c>
      <c r="AB209" s="270" t="s">
        <v>789</v>
      </c>
      <c r="AC209" s="270" t="s">
        <v>789</v>
      </c>
      <c r="AD209" s="270" t="s">
        <v>789</v>
      </c>
      <c r="AE209" s="270" t="s">
        <v>789</v>
      </c>
      <c r="AF209" s="270" t="s">
        <v>789</v>
      </c>
      <c r="AG209" s="270" t="s">
        <v>789</v>
      </c>
      <c r="AH209" s="270" t="s">
        <v>789</v>
      </c>
      <c r="AI209" s="270" t="s">
        <v>789</v>
      </c>
      <c r="AJ209" s="270" t="s">
        <v>789</v>
      </c>
      <c r="AK209" s="270" t="s">
        <v>789</v>
      </c>
      <c r="AL209" s="270" t="s">
        <v>789</v>
      </c>
      <c r="AM209" s="270" t="s">
        <v>789</v>
      </c>
      <c r="AN209" s="270" t="s">
        <v>3075</v>
      </c>
      <c r="AO209" s="270" t="s">
        <v>3075</v>
      </c>
      <c r="AP209" s="270" t="s">
        <v>3075</v>
      </c>
      <c r="AQ209" s="270" t="s">
        <v>3075</v>
      </c>
      <c r="AR209" s="270" t="s">
        <v>3075</v>
      </c>
      <c r="AS209" s="270" t="s">
        <v>3075</v>
      </c>
      <c r="AT209" s="270" t="s">
        <v>3075</v>
      </c>
      <c r="AU209" s="270" t="s">
        <v>3075</v>
      </c>
      <c r="AV209" s="270" t="s">
        <v>3075</v>
      </c>
      <c r="AW209" s="277" t="s">
        <v>3075</v>
      </c>
      <c r="AX209" s="270" t="s">
        <v>3075</v>
      </c>
      <c r="AY209" s="270" t="s">
        <v>3075</v>
      </c>
      <c r="AZ209" s="270" t="s">
        <v>3075</v>
      </c>
      <c r="BA209" s="270" t="s">
        <v>3075</v>
      </c>
      <c r="BB209" s="270" t="s">
        <v>3075</v>
      </c>
      <c r="BC209" s="270" t="s">
        <v>3075</v>
      </c>
      <c r="BD209" s="270" t="s">
        <v>521</v>
      </c>
      <c r="BE209" s="270" t="str">
        <f>VLOOKUP(A209,[1]القائمة!A$1:F$4442,6,0)</f>
        <v>مستنفذ فصل اول 2023-2024</v>
      </c>
      <c r="BF209">
        <f>VLOOKUP(A209,[1]القائمة!A$1:F$4442,1,0)</f>
        <v>520314</v>
      </c>
      <c r="BG209" t="str">
        <f>VLOOKUP(A209,[1]القائمة!A$1:F$4442,5,0)</f>
        <v>الثالثة</v>
      </c>
      <c r="BH209" s="249"/>
      <c r="BI209" s="249"/>
      <c r="BJ209" s="249"/>
      <c r="BK209" s="249"/>
      <c r="BL209" s="249"/>
      <c r="BM209" s="249"/>
      <c r="BN209" s="249"/>
      <c r="BO209" s="249"/>
      <c r="BP209" s="249" t="s">
        <v>3075</v>
      </c>
      <c r="BQ209" s="249" t="s">
        <v>3075</v>
      </c>
      <c r="BR209" s="249" t="s">
        <v>3075</v>
      </c>
      <c r="BS209" s="249" t="s">
        <v>3075</v>
      </c>
      <c r="BT209" s="249" t="s">
        <v>3075</v>
      </c>
      <c r="BU209" s="249" t="s">
        <v>3075</v>
      </c>
      <c r="BV209" s="248"/>
      <c r="BW209" s="249"/>
      <c r="BX209" s="249"/>
      <c r="BY209" s="249"/>
      <c r="BZ209" s="249"/>
      <c r="CA209" s="242"/>
      <c r="CB209" s="242"/>
      <c r="CC209" s="242"/>
      <c r="CD209" s="242"/>
      <c r="CE209" s="249"/>
    </row>
    <row r="210" spans="1:83" ht="14.4" x14ac:dyDescent="0.3">
      <c r="A210" s="269">
        <v>520316</v>
      </c>
      <c r="B210" s="270" t="s">
        <v>521</v>
      </c>
      <c r="C210" s="270" t="s">
        <v>788</v>
      </c>
      <c r="D210" s="270" t="s">
        <v>788</v>
      </c>
      <c r="E210" s="270" t="s">
        <v>788</v>
      </c>
      <c r="F210" s="270" t="s">
        <v>788</v>
      </c>
      <c r="G210" s="270" t="s">
        <v>788</v>
      </c>
      <c r="H210" s="270" t="s">
        <v>788</v>
      </c>
      <c r="I210" s="270" t="s">
        <v>788</v>
      </c>
      <c r="J210" s="270" t="s">
        <v>788</v>
      </c>
      <c r="K210" s="270" t="s">
        <v>788</v>
      </c>
      <c r="L210" s="270" t="s">
        <v>788</v>
      </c>
      <c r="M210" s="270" t="s">
        <v>788</v>
      </c>
      <c r="N210" s="270" t="s">
        <v>788</v>
      </c>
      <c r="O210" s="270" t="s">
        <v>788</v>
      </c>
      <c r="P210" s="270" t="s">
        <v>788</v>
      </c>
      <c r="Q210" s="270" t="s">
        <v>788</v>
      </c>
      <c r="R210" s="270" t="s">
        <v>788</v>
      </c>
      <c r="S210" s="270" t="s">
        <v>788</v>
      </c>
      <c r="T210" s="270" t="s">
        <v>788</v>
      </c>
      <c r="U210" s="270" t="s">
        <v>788</v>
      </c>
      <c r="V210" s="270" t="s">
        <v>788</v>
      </c>
      <c r="W210" s="270" t="s">
        <v>788</v>
      </c>
      <c r="X210" s="270" t="s">
        <v>788</v>
      </c>
      <c r="Y210" s="270" t="s">
        <v>788</v>
      </c>
      <c r="Z210" s="270" t="s">
        <v>788</v>
      </c>
      <c r="AA210" s="270" t="s">
        <v>788</v>
      </c>
      <c r="AB210" s="270" t="s">
        <v>788</v>
      </c>
      <c r="AC210" s="270" t="s">
        <v>788</v>
      </c>
      <c r="AD210" s="270" t="s">
        <v>788</v>
      </c>
      <c r="AE210" s="270" t="s">
        <v>788</v>
      </c>
      <c r="AF210" s="270" t="s">
        <v>788</v>
      </c>
      <c r="AG210" s="270" t="s">
        <v>788</v>
      </c>
      <c r="AH210" s="270" t="s">
        <v>788</v>
      </c>
      <c r="AI210" s="270" t="s">
        <v>788</v>
      </c>
      <c r="AJ210" s="270" t="s">
        <v>788</v>
      </c>
      <c r="AK210" s="270" t="s">
        <v>788</v>
      </c>
      <c r="AL210" s="270" t="s">
        <v>788</v>
      </c>
      <c r="AM210" s="270" t="s">
        <v>788</v>
      </c>
      <c r="AN210" s="270" t="s">
        <v>3075</v>
      </c>
      <c r="AO210" s="270" t="s">
        <v>3075</v>
      </c>
      <c r="AP210" s="270" t="s">
        <v>3075</v>
      </c>
      <c r="AQ210" s="270" t="s">
        <v>3075</v>
      </c>
      <c r="AR210" s="270" t="s">
        <v>3075</v>
      </c>
      <c r="AS210" s="270" t="s">
        <v>3075</v>
      </c>
      <c r="AT210" s="270" t="s">
        <v>3075</v>
      </c>
      <c r="AU210" s="270" t="s">
        <v>3075</v>
      </c>
      <c r="AV210" s="270" t="s">
        <v>3075</v>
      </c>
      <c r="AW210" s="277" t="s">
        <v>3075</v>
      </c>
      <c r="AX210" s="270" t="s">
        <v>3075</v>
      </c>
      <c r="AY210" s="270" t="s">
        <v>3075</v>
      </c>
      <c r="AZ210" s="270" t="s">
        <v>3075</v>
      </c>
      <c r="BA210" s="270" t="s">
        <v>3075</v>
      </c>
      <c r="BB210" s="270" t="s">
        <v>3075</v>
      </c>
      <c r="BC210" s="270" t="s">
        <v>3075</v>
      </c>
      <c r="BD210" s="270" t="s">
        <v>521</v>
      </c>
      <c r="BE210" s="270" t="str">
        <f>VLOOKUP(A210,[1]القائمة!A$1:F$4442,6,0)</f>
        <v/>
      </c>
      <c r="BF210">
        <f>VLOOKUP(A210,[1]القائمة!A$1:F$4442,1,0)</f>
        <v>520316</v>
      </c>
      <c r="BG210" t="str">
        <f>VLOOKUP(A210,[1]القائمة!A$1:F$4442,5,0)</f>
        <v>الثالثة</v>
      </c>
    </row>
    <row r="211" spans="1:83" ht="14.4" x14ac:dyDescent="0.3">
      <c r="A211" s="269">
        <v>520327</v>
      </c>
      <c r="B211" s="270" t="s">
        <v>521</v>
      </c>
      <c r="C211" s="270" t="s">
        <v>789</v>
      </c>
      <c r="D211" s="270" t="s">
        <v>789</v>
      </c>
      <c r="E211" s="270" t="s">
        <v>789</v>
      </c>
      <c r="F211" s="270" t="s">
        <v>789</v>
      </c>
      <c r="G211" s="270" t="s">
        <v>789</v>
      </c>
      <c r="H211" s="270" t="s">
        <v>789</v>
      </c>
      <c r="I211" s="270" t="s">
        <v>789</v>
      </c>
      <c r="J211" s="270" t="s">
        <v>789</v>
      </c>
      <c r="K211" s="270" t="s">
        <v>789</v>
      </c>
      <c r="L211" s="270" t="s">
        <v>789</v>
      </c>
      <c r="M211" s="270" t="s">
        <v>789</v>
      </c>
      <c r="N211" s="270" t="s">
        <v>789</v>
      </c>
      <c r="O211" s="270" t="s">
        <v>789</v>
      </c>
      <c r="P211" s="270" t="s">
        <v>789</v>
      </c>
      <c r="Q211" s="270" t="s">
        <v>789</v>
      </c>
      <c r="R211" s="270" t="s">
        <v>789</v>
      </c>
      <c r="S211" s="270" t="s">
        <v>789</v>
      </c>
      <c r="T211" s="270" t="s">
        <v>789</v>
      </c>
      <c r="U211" s="270" t="s">
        <v>789</v>
      </c>
      <c r="V211" s="270" t="s">
        <v>789</v>
      </c>
      <c r="W211" s="270" t="s">
        <v>789</v>
      </c>
      <c r="X211" s="270" t="s">
        <v>789</v>
      </c>
      <c r="Y211" s="270" t="s">
        <v>789</v>
      </c>
      <c r="Z211" s="270" t="s">
        <v>789</v>
      </c>
      <c r="AA211" s="270" t="s">
        <v>789</v>
      </c>
      <c r="AB211" s="270" t="s">
        <v>789</v>
      </c>
      <c r="AC211" s="270" t="s">
        <v>789</v>
      </c>
      <c r="AD211" s="270" t="s">
        <v>789</v>
      </c>
      <c r="AE211" s="270" t="s">
        <v>789</v>
      </c>
      <c r="AF211" s="270" t="s">
        <v>789</v>
      </c>
      <c r="AG211" s="270" t="s">
        <v>789</v>
      </c>
      <c r="AH211" s="270" t="s">
        <v>789</v>
      </c>
      <c r="AI211" s="270" t="s">
        <v>789</v>
      </c>
      <c r="AJ211" s="270" t="s">
        <v>789</v>
      </c>
      <c r="AK211" s="270" t="s">
        <v>789</v>
      </c>
      <c r="AL211" s="270" t="s">
        <v>789</v>
      </c>
      <c r="AM211" s="270" t="s">
        <v>789</v>
      </c>
      <c r="AN211" s="270" t="s">
        <v>3075</v>
      </c>
      <c r="AO211" s="270" t="s">
        <v>3075</v>
      </c>
      <c r="AP211" s="270" t="s">
        <v>3075</v>
      </c>
      <c r="AQ211" s="270" t="s">
        <v>3075</v>
      </c>
      <c r="AR211" s="270" t="s">
        <v>3075</v>
      </c>
      <c r="AS211" s="270" t="s">
        <v>3075</v>
      </c>
      <c r="AT211" s="270" t="s">
        <v>3075</v>
      </c>
      <c r="AU211" s="270" t="s">
        <v>3075</v>
      </c>
      <c r="AV211" s="270" t="s">
        <v>3075</v>
      </c>
      <c r="AW211" s="277" t="s">
        <v>3075</v>
      </c>
      <c r="AX211" s="270" t="s">
        <v>3075</v>
      </c>
      <c r="AY211" s="270" t="s">
        <v>3075</v>
      </c>
      <c r="AZ211" s="270" t="s">
        <v>3075</v>
      </c>
      <c r="BA211" s="270" t="s">
        <v>3075</v>
      </c>
      <c r="BB211" s="270" t="s">
        <v>3075</v>
      </c>
      <c r="BC211" s="270" t="s">
        <v>3075</v>
      </c>
      <c r="BD211" s="270" t="s">
        <v>521</v>
      </c>
      <c r="BE211" s="270" t="str">
        <f>VLOOKUP(A211,[1]القائمة!A$1:F$4442,6,0)</f>
        <v/>
      </c>
      <c r="BF211">
        <f>VLOOKUP(A211,[1]القائمة!A$1:F$4442,1,0)</f>
        <v>520327</v>
      </c>
      <c r="BG211" t="str">
        <f>VLOOKUP(A211,[1]القائمة!A$1:F$4442,5,0)</f>
        <v>الثالثة</v>
      </c>
      <c r="BH211" s="249"/>
      <c r="BI211" s="249"/>
      <c r="BJ211" s="249"/>
      <c r="BK211" s="249"/>
      <c r="BL211" s="249"/>
      <c r="BM211" s="249"/>
      <c r="BN211" s="249"/>
      <c r="BO211" s="249"/>
      <c r="BP211" s="249" t="s">
        <v>3075</v>
      </c>
      <c r="BQ211" s="249" t="s">
        <v>3075</v>
      </c>
      <c r="BR211" s="249" t="s">
        <v>3075</v>
      </c>
      <c r="BS211" s="249" t="s">
        <v>3075</v>
      </c>
      <c r="BT211" s="249" t="s">
        <v>3075</v>
      </c>
      <c r="BU211" s="249" t="s">
        <v>3075</v>
      </c>
      <c r="BV211" s="248"/>
      <c r="BW211" s="249"/>
      <c r="BX211" s="249"/>
      <c r="BY211" s="249"/>
      <c r="BZ211" s="249"/>
      <c r="CA211" s="242"/>
      <c r="CB211" s="242"/>
      <c r="CC211" s="242"/>
      <c r="CD211" s="242"/>
      <c r="CE211" s="249"/>
    </row>
    <row r="212" spans="1:83" ht="14.4" x14ac:dyDescent="0.3">
      <c r="A212" s="269">
        <v>520353</v>
      </c>
      <c r="B212" s="270" t="s">
        <v>521</v>
      </c>
      <c r="C212" s="270" t="s">
        <v>788</v>
      </c>
      <c r="D212" s="270" t="s">
        <v>788</v>
      </c>
      <c r="E212" s="270" t="s">
        <v>788</v>
      </c>
      <c r="F212" s="270" t="s">
        <v>788</v>
      </c>
      <c r="G212" s="270" t="s">
        <v>788</v>
      </c>
      <c r="H212" s="270" t="s">
        <v>788</v>
      </c>
      <c r="I212" s="270" t="s">
        <v>788</v>
      </c>
      <c r="J212" s="270" t="s">
        <v>788</v>
      </c>
      <c r="K212" s="270" t="s">
        <v>788</v>
      </c>
      <c r="L212" s="270" t="s">
        <v>788</v>
      </c>
      <c r="M212" s="270" t="s">
        <v>788</v>
      </c>
      <c r="N212" s="270" t="s">
        <v>788</v>
      </c>
      <c r="O212" s="270" t="s">
        <v>788</v>
      </c>
      <c r="P212" s="270" t="s">
        <v>788</v>
      </c>
      <c r="Q212" s="270" t="s">
        <v>788</v>
      </c>
      <c r="R212" s="270" t="s">
        <v>788</v>
      </c>
      <c r="S212" s="270" t="s">
        <v>788</v>
      </c>
      <c r="T212" s="270" t="s">
        <v>788</v>
      </c>
      <c r="U212" s="270" t="s">
        <v>788</v>
      </c>
      <c r="V212" s="270" t="s">
        <v>788</v>
      </c>
      <c r="W212" s="270" t="s">
        <v>788</v>
      </c>
      <c r="X212" s="270" t="s">
        <v>788</v>
      </c>
      <c r="Y212" s="270" t="s">
        <v>788</v>
      </c>
      <c r="Z212" s="270" t="s">
        <v>788</v>
      </c>
      <c r="AA212" s="270" t="s">
        <v>788</v>
      </c>
      <c r="AB212" s="270" t="s">
        <v>788</v>
      </c>
      <c r="AC212" s="270" t="s">
        <v>788</v>
      </c>
      <c r="AD212" s="270" t="s">
        <v>788</v>
      </c>
      <c r="AE212" s="270" t="s">
        <v>788</v>
      </c>
      <c r="AF212" s="270" t="s">
        <v>788</v>
      </c>
      <c r="AG212" s="270" t="s">
        <v>788</v>
      </c>
      <c r="AH212" s="270" t="s">
        <v>788</v>
      </c>
      <c r="AI212" s="270" t="s">
        <v>788</v>
      </c>
      <c r="AJ212" s="270" t="s">
        <v>788</v>
      </c>
      <c r="AK212" s="270" t="s">
        <v>788</v>
      </c>
      <c r="AL212" s="270" t="s">
        <v>788</v>
      </c>
      <c r="AM212" s="270" t="s">
        <v>788</v>
      </c>
      <c r="AN212" s="270" t="s">
        <v>3075</v>
      </c>
      <c r="AO212" s="270" t="s">
        <v>3075</v>
      </c>
      <c r="AP212" s="270" t="s">
        <v>3075</v>
      </c>
      <c r="AQ212" s="270" t="s">
        <v>3075</v>
      </c>
      <c r="AR212" s="270" t="s">
        <v>3075</v>
      </c>
      <c r="AS212" s="270" t="s">
        <v>3075</v>
      </c>
      <c r="AT212" s="270" t="s">
        <v>3075</v>
      </c>
      <c r="AU212" s="270" t="s">
        <v>3075</v>
      </c>
      <c r="AV212" s="270" t="s">
        <v>3075</v>
      </c>
      <c r="AW212" s="277" t="s">
        <v>3075</v>
      </c>
      <c r="AX212" s="270" t="s">
        <v>3075</v>
      </c>
      <c r="AY212" s="270" t="s">
        <v>3075</v>
      </c>
      <c r="AZ212" s="270" t="s">
        <v>3075</v>
      </c>
      <c r="BA212" s="270" t="s">
        <v>3075</v>
      </c>
      <c r="BB212" s="270" t="s">
        <v>3075</v>
      </c>
      <c r="BC212" s="270" t="s">
        <v>3075</v>
      </c>
      <c r="BD212" s="270" t="s">
        <v>521</v>
      </c>
      <c r="BE212" s="270" t="str">
        <f>VLOOKUP(A212,[1]القائمة!A$1:F$4442,6,0)</f>
        <v/>
      </c>
      <c r="BF212">
        <f>VLOOKUP(A212,[1]القائمة!A$1:F$4442,1,0)</f>
        <v>520353</v>
      </c>
      <c r="BG212" t="str">
        <f>VLOOKUP(A212,[1]القائمة!A$1:F$4442,5,0)</f>
        <v>الثالثة</v>
      </c>
    </row>
    <row r="213" spans="1:83" ht="14.4" x14ac:dyDescent="0.3">
      <c r="A213" s="269">
        <v>520384</v>
      </c>
      <c r="B213" s="270" t="s">
        <v>521</v>
      </c>
      <c r="C213" s="270" t="s">
        <v>788</v>
      </c>
      <c r="D213" s="270" t="s">
        <v>788</v>
      </c>
      <c r="E213" s="270" t="s">
        <v>788</v>
      </c>
      <c r="F213" s="270" t="s">
        <v>788</v>
      </c>
      <c r="G213" s="270" t="s">
        <v>788</v>
      </c>
      <c r="H213" s="270" t="s">
        <v>788</v>
      </c>
      <c r="I213" s="270" t="s">
        <v>788</v>
      </c>
      <c r="J213" s="270" t="s">
        <v>788</v>
      </c>
      <c r="K213" s="270" t="s">
        <v>788</v>
      </c>
      <c r="L213" s="270" t="s">
        <v>788</v>
      </c>
      <c r="M213" s="270" t="s">
        <v>788</v>
      </c>
      <c r="N213" s="270" t="s">
        <v>788</v>
      </c>
      <c r="O213" s="270" t="s">
        <v>788</v>
      </c>
      <c r="P213" s="270" t="s">
        <v>788</v>
      </c>
      <c r="Q213" s="270" t="s">
        <v>788</v>
      </c>
      <c r="R213" s="270" t="s">
        <v>788</v>
      </c>
      <c r="S213" s="270" t="s">
        <v>788</v>
      </c>
      <c r="T213" s="270" t="s">
        <v>788</v>
      </c>
      <c r="U213" s="270" t="s">
        <v>788</v>
      </c>
      <c r="V213" s="270" t="s">
        <v>788</v>
      </c>
      <c r="W213" s="270" t="s">
        <v>788</v>
      </c>
      <c r="X213" s="270" t="s">
        <v>788</v>
      </c>
      <c r="Y213" s="270" t="s">
        <v>788</v>
      </c>
      <c r="Z213" s="270" t="s">
        <v>788</v>
      </c>
      <c r="AA213" s="270" t="s">
        <v>788</v>
      </c>
      <c r="AB213" s="270" t="s">
        <v>788</v>
      </c>
      <c r="AC213" s="270" t="s">
        <v>788</v>
      </c>
      <c r="AD213" s="270" t="s">
        <v>788</v>
      </c>
      <c r="AE213" s="270" t="s">
        <v>788</v>
      </c>
      <c r="AF213" s="270" t="s">
        <v>788</v>
      </c>
      <c r="AG213" s="270" t="s">
        <v>788</v>
      </c>
      <c r="AH213" s="270" t="s">
        <v>788</v>
      </c>
      <c r="AI213" s="270" t="s">
        <v>788</v>
      </c>
      <c r="AJ213" s="270" t="s">
        <v>788</v>
      </c>
      <c r="AK213" s="270" t="s">
        <v>788</v>
      </c>
      <c r="AL213" s="270" t="s">
        <v>788</v>
      </c>
      <c r="AM213" s="270" t="s">
        <v>788</v>
      </c>
      <c r="AN213" s="270" t="s">
        <v>3075</v>
      </c>
      <c r="AO213" s="270" t="s">
        <v>3075</v>
      </c>
      <c r="AP213" s="270" t="s">
        <v>3075</v>
      </c>
      <c r="AQ213" s="270" t="s">
        <v>3075</v>
      </c>
      <c r="AR213" s="270" t="s">
        <v>3075</v>
      </c>
      <c r="AS213" s="270" t="s">
        <v>3075</v>
      </c>
      <c r="AT213" s="270" t="s">
        <v>3075</v>
      </c>
      <c r="AU213" s="270" t="s">
        <v>3075</v>
      </c>
      <c r="AV213" s="270" t="s">
        <v>3075</v>
      </c>
      <c r="AW213" s="277" t="s">
        <v>3075</v>
      </c>
      <c r="AX213" s="270" t="s">
        <v>3075</v>
      </c>
      <c r="AY213" s="270" t="s">
        <v>3075</v>
      </c>
      <c r="AZ213" s="270" t="s">
        <v>3075</v>
      </c>
      <c r="BA213" s="270" t="s">
        <v>3075</v>
      </c>
      <c r="BB213" s="270" t="s">
        <v>3075</v>
      </c>
      <c r="BC213" s="270" t="s">
        <v>3075</v>
      </c>
      <c r="BD213" s="270" t="s">
        <v>521</v>
      </c>
      <c r="BE213" s="270" t="str">
        <f>VLOOKUP(A213,[1]القائمة!A$1:F$4442,6,0)</f>
        <v/>
      </c>
      <c r="BF213">
        <f>VLOOKUP(A213,[1]القائمة!A$1:F$4442,1,0)</f>
        <v>520384</v>
      </c>
      <c r="BG213" t="str">
        <f>VLOOKUP(A213,[1]القائمة!A$1:F$4442,5,0)</f>
        <v>الثالثة</v>
      </c>
    </row>
    <row r="214" spans="1:83" ht="14.4" x14ac:dyDescent="0.3">
      <c r="A214" s="269">
        <v>520404</v>
      </c>
      <c r="B214" s="270" t="s">
        <v>521</v>
      </c>
      <c r="C214" s="270" t="s">
        <v>789</v>
      </c>
      <c r="D214" s="270" t="s">
        <v>789</v>
      </c>
      <c r="E214" s="270" t="s">
        <v>789</v>
      </c>
      <c r="F214" s="270" t="s">
        <v>789</v>
      </c>
      <c r="G214" s="270" t="s">
        <v>789</v>
      </c>
      <c r="H214" s="270" t="s">
        <v>789</v>
      </c>
      <c r="I214" s="270" t="s">
        <v>789</v>
      </c>
      <c r="J214" s="270" t="s">
        <v>789</v>
      </c>
      <c r="K214" s="270" t="s">
        <v>789</v>
      </c>
      <c r="L214" s="270" t="s">
        <v>789</v>
      </c>
      <c r="M214" s="270" t="s">
        <v>789</v>
      </c>
      <c r="N214" s="270" t="s">
        <v>789</v>
      </c>
      <c r="O214" s="270" t="s">
        <v>789</v>
      </c>
      <c r="P214" s="270" t="s">
        <v>789</v>
      </c>
      <c r="Q214" s="270" t="s">
        <v>789</v>
      </c>
      <c r="R214" s="270" t="s">
        <v>789</v>
      </c>
      <c r="S214" s="270" t="s">
        <v>789</v>
      </c>
      <c r="T214" s="270" t="s">
        <v>789</v>
      </c>
      <c r="U214" s="270" t="s">
        <v>789</v>
      </c>
      <c r="V214" s="270" t="s">
        <v>789</v>
      </c>
      <c r="W214" s="270" t="s">
        <v>789</v>
      </c>
      <c r="X214" s="270" t="s">
        <v>789</v>
      </c>
      <c r="Y214" s="270" t="s">
        <v>789</v>
      </c>
      <c r="Z214" s="270" t="s">
        <v>789</v>
      </c>
      <c r="AA214" s="270" t="s">
        <v>789</v>
      </c>
      <c r="AB214" s="270" t="s">
        <v>789</v>
      </c>
      <c r="AC214" s="270" t="s">
        <v>789</v>
      </c>
      <c r="AD214" s="270" t="s">
        <v>789</v>
      </c>
      <c r="AE214" s="270" t="s">
        <v>789</v>
      </c>
      <c r="AF214" s="270" t="s">
        <v>789</v>
      </c>
      <c r="AG214" s="270" t="s">
        <v>789</v>
      </c>
      <c r="AH214" s="270" t="s">
        <v>789</v>
      </c>
      <c r="AI214" s="270" t="s">
        <v>789</v>
      </c>
      <c r="AJ214" s="270" t="s">
        <v>789</v>
      </c>
      <c r="AK214" s="270" t="s">
        <v>789</v>
      </c>
      <c r="AL214" s="270" t="s">
        <v>789</v>
      </c>
      <c r="AM214" s="270" t="s">
        <v>789</v>
      </c>
      <c r="AN214" s="270" t="s">
        <v>3075</v>
      </c>
      <c r="AO214" s="270" t="s">
        <v>3075</v>
      </c>
      <c r="AP214" s="270" t="s">
        <v>3075</v>
      </c>
      <c r="AQ214" s="270" t="s">
        <v>3075</v>
      </c>
      <c r="AR214" s="270" t="s">
        <v>3075</v>
      </c>
      <c r="AS214" s="270" t="s">
        <v>3075</v>
      </c>
      <c r="AT214" s="270" t="s">
        <v>3075</v>
      </c>
      <c r="AU214" s="270" t="s">
        <v>3075</v>
      </c>
      <c r="AV214" s="270" t="s">
        <v>3075</v>
      </c>
      <c r="AW214" s="277" t="s">
        <v>3075</v>
      </c>
      <c r="AX214" s="270" t="s">
        <v>3075</v>
      </c>
      <c r="AY214" s="270" t="s">
        <v>3075</v>
      </c>
      <c r="AZ214" s="270" t="s">
        <v>3075</v>
      </c>
      <c r="BA214" s="270" t="s">
        <v>3075</v>
      </c>
      <c r="BB214" s="270" t="s">
        <v>3075</v>
      </c>
      <c r="BC214" s="270" t="s">
        <v>3075</v>
      </c>
      <c r="BD214" s="270" t="s">
        <v>521</v>
      </c>
      <c r="BE214" s="270" t="str">
        <f>VLOOKUP(A214,[1]القائمة!A$1:F$4442,6,0)</f>
        <v/>
      </c>
      <c r="BF214">
        <f>VLOOKUP(A214,[1]القائمة!A$1:F$4442,1,0)</f>
        <v>520404</v>
      </c>
      <c r="BG214" t="str">
        <f>VLOOKUP(A214,[1]القائمة!A$1:F$4442,5,0)</f>
        <v>الثالثة</v>
      </c>
    </row>
    <row r="215" spans="1:83" ht="14.4" x14ac:dyDescent="0.3">
      <c r="A215" s="269">
        <v>520417</v>
      </c>
      <c r="B215" s="270" t="s">
        <v>521</v>
      </c>
      <c r="C215" s="270" t="s">
        <v>788</v>
      </c>
      <c r="D215" s="270" t="s">
        <v>788</v>
      </c>
      <c r="E215" s="270" t="s">
        <v>788</v>
      </c>
      <c r="F215" s="270" t="s">
        <v>788</v>
      </c>
      <c r="G215" s="270" t="s">
        <v>788</v>
      </c>
      <c r="H215" s="270" t="s">
        <v>788</v>
      </c>
      <c r="I215" s="270" t="s">
        <v>788</v>
      </c>
      <c r="J215" s="270" t="s">
        <v>788</v>
      </c>
      <c r="K215" s="270" t="s">
        <v>788</v>
      </c>
      <c r="L215" s="270" t="s">
        <v>788</v>
      </c>
      <c r="M215" s="270" t="s">
        <v>788</v>
      </c>
      <c r="N215" s="270" t="s">
        <v>788</v>
      </c>
      <c r="O215" s="270" t="s">
        <v>788</v>
      </c>
      <c r="P215" s="270" t="s">
        <v>788</v>
      </c>
      <c r="Q215" s="270" t="s">
        <v>788</v>
      </c>
      <c r="R215" s="270" t="s">
        <v>788</v>
      </c>
      <c r="S215" s="270" t="s">
        <v>788</v>
      </c>
      <c r="T215" s="270" t="s">
        <v>788</v>
      </c>
      <c r="U215" s="270" t="s">
        <v>788</v>
      </c>
      <c r="V215" s="270" t="s">
        <v>788</v>
      </c>
      <c r="W215" s="270" t="s">
        <v>788</v>
      </c>
      <c r="X215" s="270" t="s">
        <v>788</v>
      </c>
      <c r="Y215" s="270" t="s">
        <v>788</v>
      </c>
      <c r="Z215" s="270" t="s">
        <v>788</v>
      </c>
      <c r="AA215" s="270" t="s">
        <v>788</v>
      </c>
      <c r="AB215" s="270" t="s">
        <v>788</v>
      </c>
      <c r="AC215" s="270" t="s">
        <v>788</v>
      </c>
      <c r="AD215" s="270" t="s">
        <v>788</v>
      </c>
      <c r="AE215" s="270" t="s">
        <v>788</v>
      </c>
      <c r="AF215" s="270" t="s">
        <v>788</v>
      </c>
      <c r="AG215" s="270" t="s">
        <v>788</v>
      </c>
      <c r="AH215" s="270" t="s">
        <v>788</v>
      </c>
      <c r="AI215" s="270" t="s">
        <v>788</v>
      </c>
      <c r="AJ215" s="270" t="s">
        <v>788</v>
      </c>
      <c r="AK215" s="270" t="s">
        <v>788</v>
      </c>
      <c r="AL215" s="270" t="s">
        <v>788</v>
      </c>
      <c r="AM215" s="270" t="s">
        <v>788</v>
      </c>
      <c r="AN215" s="270" t="s">
        <v>3075</v>
      </c>
      <c r="AO215" s="270" t="s">
        <v>3075</v>
      </c>
      <c r="AP215" s="270" t="s">
        <v>3075</v>
      </c>
      <c r="AQ215" s="270" t="s">
        <v>3075</v>
      </c>
      <c r="AR215" s="270" t="s">
        <v>3075</v>
      </c>
      <c r="AS215" s="270" t="s">
        <v>3075</v>
      </c>
      <c r="AT215" s="270" t="s">
        <v>3075</v>
      </c>
      <c r="AU215" s="270" t="s">
        <v>3075</v>
      </c>
      <c r="AV215" s="270" t="s">
        <v>3075</v>
      </c>
      <c r="AW215" s="277" t="s">
        <v>3075</v>
      </c>
      <c r="AX215" s="270" t="s">
        <v>3075</v>
      </c>
      <c r="AY215" s="270" t="s">
        <v>3075</v>
      </c>
      <c r="AZ215" s="270" t="s">
        <v>3075</v>
      </c>
      <c r="BA215" s="270" t="s">
        <v>3075</v>
      </c>
      <c r="BB215" s="270" t="s">
        <v>3075</v>
      </c>
      <c r="BC215" s="270" t="s">
        <v>3075</v>
      </c>
      <c r="BD215" s="270" t="s">
        <v>521</v>
      </c>
      <c r="BE215" s="270" t="str">
        <f>VLOOKUP(A215,[1]القائمة!A$1:F$4442,6,0)</f>
        <v/>
      </c>
      <c r="BF215">
        <f>VLOOKUP(A215,[1]القائمة!A$1:F$4442,1,0)</f>
        <v>520417</v>
      </c>
      <c r="BG215" t="str">
        <f>VLOOKUP(A215,[1]القائمة!A$1:F$4442,5,0)</f>
        <v>الثالثة</v>
      </c>
    </row>
    <row r="216" spans="1:83" ht="14.4" x14ac:dyDescent="0.3">
      <c r="A216" s="269">
        <v>520448</v>
      </c>
      <c r="B216" s="270" t="s">
        <v>521</v>
      </c>
      <c r="C216" s="270" t="s">
        <v>788</v>
      </c>
      <c r="D216" s="270" t="s">
        <v>788</v>
      </c>
      <c r="E216" s="270" t="s">
        <v>788</v>
      </c>
      <c r="F216" s="270" t="s">
        <v>788</v>
      </c>
      <c r="G216" s="270" t="s">
        <v>788</v>
      </c>
      <c r="H216" s="270" t="s">
        <v>788</v>
      </c>
      <c r="I216" s="270" t="s">
        <v>788</v>
      </c>
      <c r="J216" s="270" t="s">
        <v>788</v>
      </c>
      <c r="K216" s="270" t="s">
        <v>788</v>
      </c>
      <c r="L216" s="270" t="s">
        <v>788</v>
      </c>
      <c r="M216" s="270" t="s">
        <v>788</v>
      </c>
      <c r="N216" s="270" t="s">
        <v>788</v>
      </c>
      <c r="O216" s="270" t="s">
        <v>788</v>
      </c>
      <c r="P216" s="270" t="s">
        <v>788</v>
      </c>
      <c r="Q216" s="270" t="s">
        <v>788</v>
      </c>
      <c r="R216" s="270" t="s">
        <v>788</v>
      </c>
      <c r="S216" s="270" t="s">
        <v>788</v>
      </c>
      <c r="T216" s="270" t="s">
        <v>788</v>
      </c>
      <c r="U216" s="270" t="s">
        <v>788</v>
      </c>
      <c r="V216" s="270" t="s">
        <v>788</v>
      </c>
      <c r="W216" s="270" t="s">
        <v>788</v>
      </c>
      <c r="X216" s="270" t="s">
        <v>788</v>
      </c>
      <c r="Y216" s="270" t="s">
        <v>788</v>
      </c>
      <c r="Z216" s="270" t="s">
        <v>788</v>
      </c>
      <c r="AA216" s="270" t="s">
        <v>788</v>
      </c>
      <c r="AB216" s="270" t="s">
        <v>788</v>
      </c>
      <c r="AC216" s="270" t="s">
        <v>788</v>
      </c>
      <c r="AD216" s="270" t="s">
        <v>788</v>
      </c>
      <c r="AE216" s="270" t="s">
        <v>788</v>
      </c>
      <c r="AF216" s="270" t="s">
        <v>788</v>
      </c>
      <c r="AG216" s="270" t="s">
        <v>788</v>
      </c>
      <c r="AH216" s="270" t="s">
        <v>788</v>
      </c>
      <c r="AI216" s="270" t="s">
        <v>788</v>
      </c>
      <c r="AJ216" s="270" t="s">
        <v>788</v>
      </c>
      <c r="AK216" s="270" t="s">
        <v>788</v>
      </c>
      <c r="AL216" s="270" t="s">
        <v>788</v>
      </c>
      <c r="AM216" s="270" t="s">
        <v>788</v>
      </c>
      <c r="AN216" s="270" t="s">
        <v>3075</v>
      </c>
      <c r="AO216" s="270" t="s">
        <v>3075</v>
      </c>
      <c r="AP216" s="270" t="s">
        <v>3075</v>
      </c>
      <c r="AQ216" s="270" t="s">
        <v>3075</v>
      </c>
      <c r="AR216" s="270" t="s">
        <v>3075</v>
      </c>
      <c r="AS216" s="270" t="s">
        <v>3075</v>
      </c>
      <c r="AT216" s="270" t="s">
        <v>3075</v>
      </c>
      <c r="AU216" s="270" t="s">
        <v>3075</v>
      </c>
      <c r="AV216" s="270" t="s">
        <v>3075</v>
      </c>
      <c r="AW216" s="277" t="s">
        <v>3075</v>
      </c>
      <c r="AX216" s="270" t="s">
        <v>3075</v>
      </c>
      <c r="AY216" s="270" t="s">
        <v>3075</v>
      </c>
      <c r="AZ216" s="270" t="s">
        <v>3075</v>
      </c>
      <c r="BA216" s="270" t="s">
        <v>3075</v>
      </c>
      <c r="BB216" s="270" t="s">
        <v>3075</v>
      </c>
      <c r="BC216" s="270" t="s">
        <v>3075</v>
      </c>
      <c r="BD216" s="270" t="s">
        <v>521</v>
      </c>
      <c r="BE216" s="270" t="str">
        <f>VLOOKUP(A216,[1]القائمة!A$1:F$4442,6,0)</f>
        <v/>
      </c>
      <c r="BF216">
        <f>VLOOKUP(A216,[1]القائمة!A$1:F$4442,1,0)</f>
        <v>520448</v>
      </c>
      <c r="BG216" t="str">
        <f>VLOOKUP(A216,[1]القائمة!A$1:F$4442,5,0)</f>
        <v>الثالثة</v>
      </c>
    </row>
    <row r="217" spans="1:83" ht="14.4" x14ac:dyDescent="0.3">
      <c r="A217" s="269">
        <v>520471</v>
      </c>
      <c r="B217" s="270" t="s">
        <v>521</v>
      </c>
      <c r="C217" s="270" t="s">
        <v>788</v>
      </c>
      <c r="D217" s="270" t="s">
        <v>788</v>
      </c>
      <c r="E217" s="270" t="s">
        <v>788</v>
      </c>
      <c r="F217" s="270" t="s">
        <v>788</v>
      </c>
      <c r="G217" s="270" t="s">
        <v>788</v>
      </c>
      <c r="H217" s="270" t="s">
        <v>788</v>
      </c>
      <c r="I217" s="270" t="s">
        <v>788</v>
      </c>
      <c r="J217" s="270" t="s">
        <v>788</v>
      </c>
      <c r="K217" s="270" t="s">
        <v>788</v>
      </c>
      <c r="L217" s="270" t="s">
        <v>788</v>
      </c>
      <c r="M217" s="270" t="s">
        <v>788</v>
      </c>
      <c r="N217" s="270" t="s">
        <v>788</v>
      </c>
      <c r="O217" s="270" t="s">
        <v>788</v>
      </c>
      <c r="P217" s="270" t="s">
        <v>788</v>
      </c>
      <c r="Q217" s="270" t="s">
        <v>788</v>
      </c>
      <c r="R217" s="270" t="s">
        <v>788</v>
      </c>
      <c r="S217" s="270" t="s">
        <v>788</v>
      </c>
      <c r="T217" s="270" t="s">
        <v>788</v>
      </c>
      <c r="U217" s="270" t="s">
        <v>788</v>
      </c>
      <c r="V217" s="270" t="s">
        <v>788</v>
      </c>
      <c r="W217" s="270" t="s">
        <v>788</v>
      </c>
      <c r="X217" s="270" t="s">
        <v>788</v>
      </c>
      <c r="Y217" s="270" t="s">
        <v>788</v>
      </c>
      <c r="Z217" s="270" t="s">
        <v>788</v>
      </c>
      <c r="AA217" s="270" t="s">
        <v>788</v>
      </c>
      <c r="AB217" s="270" t="s">
        <v>788</v>
      </c>
      <c r="AC217" s="270" t="s">
        <v>788</v>
      </c>
      <c r="AD217" s="270" t="s">
        <v>788</v>
      </c>
      <c r="AE217" s="270" t="s">
        <v>788</v>
      </c>
      <c r="AF217" s="270" t="s">
        <v>788</v>
      </c>
      <c r="AG217" s="270" t="s">
        <v>788</v>
      </c>
      <c r="AH217" s="270" t="s">
        <v>788</v>
      </c>
      <c r="AI217" s="270" t="s">
        <v>788</v>
      </c>
      <c r="AJ217" s="270" t="s">
        <v>788</v>
      </c>
      <c r="AK217" s="270" t="s">
        <v>788</v>
      </c>
      <c r="AL217" s="270" t="s">
        <v>788</v>
      </c>
      <c r="AM217" s="270" t="s">
        <v>788</v>
      </c>
      <c r="AN217" s="270" t="s">
        <v>3075</v>
      </c>
      <c r="AO217" s="270" t="s">
        <v>3075</v>
      </c>
      <c r="AP217" s="270" t="s">
        <v>3075</v>
      </c>
      <c r="AQ217" s="270" t="s">
        <v>3075</v>
      </c>
      <c r="AR217" s="270" t="s">
        <v>3075</v>
      </c>
      <c r="AS217" s="270" t="s">
        <v>3075</v>
      </c>
      <c r="AT217" s="270" t="s">
        <v>3075</v>
      </c>
      <c r="AU217" s="270" t="s">
        <v>3075</v>
      </c>
      <c r="AV217" s="270" t="s">
        <v>3075</v>
      </c>
      <c r="AW217" s="277" t="s">
        <v>3075</v>
      </c>
      <c r="AX217" s="270" t="s">
        <v>3075</v>
      </c>
      <c r="AY217" s="270" t="s">
        <v>3075</v>
      </c>
      <c r="AZ217" s="270" t="s">
        <v>3075</v>
      </c>
      <c r="BA217" s="270" t="s">
        <v>3075</v>
      </c>
      <c r="BB217" s="270" t="s">
        <v>3075</v>
      </c>
      <c r="BC217" s="270" t="s">
        <v>3075</v>
      </c>
      <c r="BD217" s="270" t="s">
        <v>521</v>
      </c>
      <c r="BE217" s="270" t="str">
        <f>VLOOKUP(A217,[1]القائمة!A$1:F$4442,6,0)</f>
        <v/>
      </c>
      <c r="BF217">
        <f>VLOOKUP(A217,[1]القائمة!A$1:F$4442,1,0)</f>
        <v>520471</v>
      </c>
      <c r="BG217" t="str">
        <f>VLOOKUP(A217,[1]القائمة!A$1:F$4442,5,0)</f>
        <v>الثالثة</v>
      </c>
    </row>
    <row r="218" spans="1:83" ht="43.2" x14ac:dyDescent="0.3">
      <c r="A218" s="269">
        <v>520488</v>
      </c>
      <c r="B218" s="270" t="s">
        <v>521</v>
      </c>
      <c r="C218" s="270" t="s">
        <v>789</v>
      </c>
      <c r="D218" s="270" t="s">
        <v>789</v>
      </c>
      <c r="E218" s="270" t="s">
        <v>789</v>
      </c>
      <c r="F218" s="270" t="s">
        <v>789</v>
      </c>
      <c r="G218" s="270" t="s">
        <v>789</v>
      </c>
      <c r="H218" s="270" t="s">
        <v>789</v>
      </c>
      <c r="I218" s="270" t="s">
        <v>789</v>
      </c>
      <c r="J218" s="270" t="s">
        <v>789</v>
      </c>
      <c r="K218" s="270" t="s">
        <v>789</v>
      </c>
      <c r="L218" s="270" t="s">
        <v>789</v>
      </c>
      <c r="M218" s="270" t="s">
        <v>789</v>
      </c>
      <c r="N218" s="270" t="s">
        <v>789</v>
      </c>
      <c r="O218" s="270" t="s">
        <v>789</v>
      </c>
      <c r="P218" s="270" t="s">
        <v>789</v>
      </c>
      <c r="Q218" s="270" t="s">
        <v>789</v>
      </c>
      <c r="R218" s="270" t="s">
        <v>789</v>
      </c>
      <c r="S218" s="270" t="s">
        <v>789</v>
      </c>
      <c r="T218" s="270" t="s">
        <v>789</v>
      </c>
      <c r="U218" s="270" t="s">
        <v>789</v>
      </c>
      <c r="V218" s="270" t="s">
        <v>789</v>
      </c>
      <c r="W218" s="270" t="s">
        <v>789</v>
      </c>
      <c r="X218" s="270" t="s">
        <v>789</v>
      </c>
      <c r="Y218" s="270" t="s">
        <v>789</v>
      </c>
      <c r="Z218" s="270" t="s">
        <v>789</v>
      </c>
      <c r="AA218" s="270" t="s">
        <v>789</v>
      </c>
      <c r="AB218" s="270" t="s">
        <v>789</v>
      </c>
      <c r="AC218" s="270" t="s">
        <v>789</v>
      </c>
      <c r="AD218" s="270" t="s">
        <v>789</v>
      </c>
      <c r="AE218" s="270" t="s">
        <v>789</v>
      </c>
      <c r="AF218" s="270" t="s">
        <v>789</v>
      </c>
      <c r="AG218" s="270" t="s">
        <v>789</v>
      </c>
      <c r="AH218" s="270" t="s">
        <v>789</v>
      </c>
      <c r="AI218" s="270" t="s">
        <v>789</v>
      </c>
      <c r="AJ218" s="270" t="s">
        <v>789</v>
      </c>
      <c r="AK218" s="270" t="s">
        <v>789</v>
      </c>
      <c r="AL218" s="270" t="s">
        <v>789</v>
      </c>
      <c r="AM218" s="270" t="s">
        <v>789</v>
      </c>
      <c r="AN218" s="270" t="s">
        <v>3075</v>
      </c>
      <c r="AO218" s="270" t="s">
        <v>3075</v>
      </c>
      <c r="AP218" s="270" t="s">
        <v>3075</v>
      </c>
      <c r="AQ218" s="270" t="s">
        <v>3075</v>
      </c>
      <c r="AR218" s="270" t="s">
        <v>3075</v>
      </c>
      <c r="AS218" s="270" t="s">
        <v>3075</v>
      </c>
      <c r="AT218" s="270" t="s">
        <v>3075</v>
      </c>
      <c r="AU218" s="270" t="s">
        <v>3075</v>
      </c>
      <c r="AV218" s="270" t="s">
        <v>3075</v>
      </c>
      <c r="AW218" s="277" t="s">
        <v>3075</v>
      </c>
      <c r="AX218" s="270" t="s">
        <v>3075</v>
      </c>
      <c r="AY218" s="270" t="s">
        <v>3075</v>
      </c>
      <c r="AZ218" s="270" t="s">
        <v>3075</v>
      </c>
      <c r="BA218" s="270" t="s">
        <v>3075</v>
      </c>
      <c r="BB218" s="270" t="s">
        <v>3075</v>
      </c>
      <c r="BC218" s="270" t="s">
        <v>4194</v>
      </c>
      <c r="BD218" s="270" t="s">
        <v>521</v>
      </c>
      <c r="BE218" s="270" t="str">
        <f>VLOOKUP(A218,[1]القائمة!A$1:F$4442,6,0)</f>
        <v/>
      </c>
      <c r="BF218">
        <f>VLOOKUP(A218,[1]القائمة!A$1:F$4442,1,0)</f>
        <v>520488</v>
      </c>
      <c r="BG218" t="str">
        <f>VLOOKUP(A218,[1]القائمة!A$1:F$4442,5,0)</f>
        <v>الثالثة</v>
      </c>
    </row>
    <row r="219" spans="1:83" ht="14.4" x14ac:dyDescent="0.3">
      <c r="A219" s="269">
        <v>520494</v>
      </c>
      <c r="B219" s="270" t="s">
        <v>521</v>
      </c>
      <c r="C219" s="270" t="s">
        <v>788</v>
      </c>
      <c r="D219" s="270" t="s">
        <v>788</v>
      </c>
      <c r="E219" s="270" t="s">
        <v>788</v>
      </c>
      <c r="F219" s="270" t="s">
        <v>788</v>
      </c>
      <c r="G219" s="270" t="s">
        <v>788</v>
      </c>
      <c r="H219" s="270" t="s">
        <v>788</v>
      </c>
      <c r="I219" s="270" t="s">
        <v>788</v>
      </c>
      <c r="J219" s="270" t="s">
        <v>788</v>
      </c>
      <c r="K219" s="270" t="s">
        <v>788</v>
      </c>
      <c r="L219" s="270" t="s">
        <v>788</v>
      </c>
      <c r="M219" s="270" t="s">
        <v>788</v>
      </c>
      <c r="N219" s="270" t="s">
        <v>788</v>
      </c>
      <c r="O219" s="270" t="s">
        <v>788</v>
      </c>
      <c r="P219" s="270" t="s">
        <v>788</v>
      </c>
      <c r="Q219" s="270" t="s">
        <v>788</v>
      </c>
      <c r="R219" s="270" t="s">
        <v>788</v>
      </c>
      <c r="S219" s="270" t="s">
        <v>788</v>
      </c>
      <c r="T219" s="270" t="s">
        <v>788</v>
      </c>
      <c r="U219" s="270" t="s">
        <v>788</v>
      </c>
      <c r="V219" s="270" t="s">
        <v>788</v>
      </c>
      <c r="W219" s="270" t="s">
        <v>788</v>
      </c>
      <c r="X219" s="270" t="s">
        <v>788</v>
      </c>
      <c r="Y219" s="270" t="s">
        <v>788</v>
      </c>
      <c r="Z219" s="270" t="s">
        <v>788</v>
      </c>
      <c r="AA219" s="270" t="s">
        <v>788</v>
      </c>
      <c r="AB219" s="270" t="s">
        <v>788</v>
      </c>
      <c r="AC219" s="270" t="s">
        <v>788</v>
      </c>
      <c r="AD219" s="270" t="s">
        <v>788</v>
      </c>
      <c r="AE219" s="270" t="s">
        <v>788</v>
      </c>
      <c r="AF219" s="270" t="s">
        <v>788</v>
      </c>
      <c r="AG219" s="270" t="s">
        <v>788</v>
      </c>
      <c r="AH219" s="270" t="s">
        <v>788</v>
      </c>
      <c r="AI219" s="270" t="s">
        <v>788</v>
      </c>
      <c r="AJ219" s="270" t="s">
        <v>788</v>
      </c>
      <c r="AK219" s="270" t="s">
        <v>788</v>
      </c>
      <c r="AL219" s="270" t="s">
        <v>788</v>
      </c>
      <c r="AM219" s="270" t="s">
        <v>788</v>
      </c>
      <c r="AN219" s="270" t="s">
        <v>3075</v>
      </c>
      <c r="AO219" s="270" t="s">
        <v>3075</v>
      </c>
      <c r="AP219" s="270" t="s">
        <v>3075</v>
      </c>
      <c r="AQ219" s="270" t="s">
        <v>3075</v>
      </c>
      <c r="AR219" s="270" t="s">
        <v>3075</v>
      </c>
      <c r="AS219" s="270" t="s">
        <v>3075</v>
      </c>
      <c r="AT219" s="270" t="s">
        <v>3075</v>
      </c>
      <c r="AU219" s="270" t="s">
        <v>3075</v>
      </c>
      <c r="AV219" s="270" t="s">
        <v>3075</v>
      </c>
      <c r="AW219" s="277" t="s">
        <v>3075</v>
      </c>
      <c r="AX219" s="270" t="s">
        <v>3075</v>
      </c>
      <c r="AY219" s="270" t="s">
        <v>3075</v>
      </c>
      <c r="AZ219" s="270" t="s">
        <v>3075</v>
      </c>
      <c r="BA219" s="270" t="s">
        <v>3075</v>
      </c>
      <c r="BB219" s="270" t="s">
        <v>3075</v>
      </c>
      <c r="BC219" s="270" t="s">
        <v>3075</v>
      </c>
      <c r="BD219" s="270" t="s">
        <v>521</v>
      </c>
      <c r="BE219" s="270" t="str">
        <f>VLOOKUP(A219,[1]القائمة!A$1:F$4442,6,0)</f>
        <v/>
      </c>
      <c r="BF219">
        <f>VLOOKUP(A219,[1]القائمة!A$1:F$4442,1,0)</f>
        <v>520494</v>
      </c>
      <c r="BG219" t="str">
        <f>VLOOKUP(A219,[1]القائمة!A$1:F$4442,5,0)</f>
        <v>الثالثة</v>
      </c>
    </row>
    <row r="220" spans="1:83" ht="14.4" x14ac:dyDescent="0.3">
      <c r="A220" s="269">
        <v>520497</v>
      </c>
      <c r="B220" s="270" t="s">
        <v>521</v>
      </c>
      <c r="C220" s="270" t="s">
        <v>789</v>
      </c>
      <c r="D220" s="270" t="s">
        <v>789</v>
      </c>
      <c r="E220" s="270" t="s">
        <v>789</v>
      </c>
      <c r="F220" s="270" t="s">
        <v>789</v>
      </c>
      <c r="G220" s="270" t="s">
        <v>789</v>
      </c>
      <c r="H220" s="270" t="s">
        <v>789</v>
      </c>
      <c r="I220" s="270" t="s">
        <v>789</v>
      </c>
      <c r="J220" s="270" t="s">
        <v>789</v>
      </c>
      <c r="K220" s="270" t="s">
        <v>789</v>
      </c>
      <c r="L220" s="270" t="s">
        <v>789</v>
      </c>
      <c r="M220" s="270" t="s">
        <v>789</v>
      </c>
      <c r="N220" s="270" t="s">
        <v>789</v>
      </c>
      <c r="O220" s="270" t="s">
        <v>789</v>
      </c>
      <c r="P220" s="270" t="s">
        <v>789</v>
      </c>
      <c r="Q220" s="270" t="s">
        <v>789</v>
      </c>
      <c r="R220" s="270" t="s">
        <v>789</v>
      </c>
      <c r="S220" s="270" t="s">
        <v>789</v>
      </c>
      <c r="T220" s="270" t="s">
        <v>789</v>
      </c>
      <c r="U220" s="270" t="s">
        <v>789</v>
      </c>
      <c r="V220" s="270" t="s">
        <v>789</v>
      </c>
      <c r="W220" s="270" t="s">
        <v>789</v>
      </c>
      <c r="X220" s="270" t="s">
        <v>789</v>
      </c>
      <c r="Y220" s="270" t="s">
        <v>789</v>
      </c>
      <c r="Z220" s="270" t="s">
        <v>789</v>
      </c>
      <c r="AA220" s="270" t="s">
        <v>789</v>
      </c>
      <c r="AB220" s="270" t="s">
        <v>789</v>
      </c>
      <c r="AC220" s="270" t="s">
        <v>789</v>
      </c>
      <c r="AD220" s="270" t="s">
        <v>789</v>
      </c>
      <c r="AE220" s="270" t="s">
        <v>789</v>
      </c>
      <c r="AF220" s="270" t="s">
        <v>789</v>
      </c>
      <c r="AG220" s="270" t="s">
        <v>789</v>
      </c>
      <c r="AH220" s="270" t="s">
        <v>789</v>
      </c>
      <c r="AI220" s="270" t="s">
        <v>789</v>
      </c>
      <c r="AJ220" s="270" t="s">
        <v>789</v>
      </c>
      <c r="AK220" s="270" t="s">
        <v>789</v>
      </c>
      <c r="AL220" s="270" t="s">
        <v>789</v>
      </c>
      <c r="AM220" s="270" t="s">
        <v>789</v>
      </c>
      <c r="AN220" s="270" t="s">
        <v>3075</v>
      </c>
      <c r="AO220" s="270" t="s">
        <v>3075</v>
      </c>
      <c r="AP220" s="270" t="s">
        <v>3075</v>
      </c>
      <c r="AQ220" s="270" t="s">
        <v>3075</v>
      </c>
      <c r="AR220" s="270" t="s">
        <v>3075</v>
      </c>
      <c r="AS220" s="270" t="s">
        <v>3075</v>
      </c>
      <c r="AT220" s="270" t="s">
        <v>3075</v>
      </c>
      <c r="AU220" s="270" t="s">
        <v>3075</v>
      </c>
      <c r="AV220" s="270" t="s">
        <v>3075</v>
      </c>
      <c r="AW220" s="277" t="s">
        <v>3075</v>
      </c>
      <c r="AX220" s="270" t="s">
        <v>3075</v>
      </c>
      <c r="AY220" s="270" t="s">
        <v>3075</v>
      </c>
      <c r="AZ220" s="270" t="s">
        <v>3075</v>
      </c>
      <c r="BA220" s="270" t="s">
        <v>3075</v>
      </c>
      <c r="BB220" s="270" t="s">
        <v>3075</v>
      </c>
      <c r="BC220" s="270" t="s">
        <v>3075</v>
      </c>
      <c r="BD220" s="270" t="s">
        <v>521</v>
      </c>
      <c r="BE220" s="270" t="str">
        <f>VLOOKUP(A220,[1]القائمة!A$1:F$4442,6,0)</f>
        <v/>
      </c>
      <c r="BF220">
        <f>VLOOKUP(A220,[1]القائمة!A$1:F$4442,1,0)</f>
        <v>520497</v>
      </c>
      <c r="BG220" t="str">
        <f>VLOOKUP(A220,[1]القائمة!A$1:F$4442,5,0)</f>
        <v>الثالثة</v>
      </c>
    </row>
    <row r="221" spans="1:83" ht="14.4" x14ac:dyDescent="0.3">
      <c r="A221" s="269">
        <v>520520</v>
      </c>
      <c r="B221" s="270" t="s">
        <v>521</v>
      </c>
      <c r="C221" s="270" t="s">
        <v>789</v>
      </c>
      <c r="D221" s="270" t="s">
        <v>789</v>
      </c>
      <c r="E221" s="270" t="s">
        <v>789</v>
      </c>
      <c r="F221" s="270" t="s">
        <v>789</v>
      </c>
      <c r="G221" s="270" t="s">
        <v>789</v>
      </c>
      <c r="H221" s="270" t="s">
        <v>789</v>
      </c>
      <c r="I221" s="270" t="s">
        <v>789</v>
      </c>
      <c r="J221" s="270" t="s">
        <v>789</v>
      </c>
      <c r="K221" s="270" t="s">
        <v>789</v>
      </c>
      <c r="L221" s="270" t="s">
        <v>789</v>
      </c>
      <c r="M221" s="270" t="s">
        <v>789</v>
      </c>
      <c r="N221" s="270" t="s">
        <v>789</v>
      </c>
      <c r="O221" s="270" t="s">
        <v>789</v>
      </c>
      <c r="P221" s="270" t="s">
        <v>789</v>
      </c>
      <c r="Q221" s="270" t="s">
        <v>789</v>
      </c>
      <c r="R221" s="270" t="s">
        <v>789</v>
      </c>
      <c r="S221" s="270" t="s">
        <v>789</v>
      </c>
      <c r="T221" s="270" t="s">
        <v>789</v>
      </c>
      <c r="U221" s="270" t="s">
        <v>789</v>
      </c>
      <c r="V221" s="270" t="s">
        <v>789</v>
      </c>
      <c r="W221" s="270" t="s">
        <v>789</v>
      </c>
      <c r="X221" s="270" t="s">
        <v>789</v>
      </c>
      <c r="Y221" s="270" t="s">
        <v>789</v>
      </c>
      <c r="Z221" s="270" t="s">
        <v>789</v>
      </c>
      <c r="AA221" s="270" t="s">
        <v>789</v>
      </c>
      <c r="AB221" s="270" t="s">
        <v>3075</v>
      </c>
      <c r="AC221" s="270" t="s">
        <v>3075</v>
      </c>
      <c r="AD221" s="270" t="s">
        <v>3075</v>
      </c>
      <c r="AE221" s="270" t="s">
        <v>3075</v>
      </c>
      <c r="AF221" s="270" t="s">
        <v>3075</v>
      </c>
      <c r="AG221" s="270" t="s">
        <v>3075</v>
      </c>
      <c r="AH221" s="270" t="s">
        <v>3075</v>
      </c>
      <c r="AI221" s="270" t="s">
        <v>3075</v>
      </c>
      <c r="AJ221" s="270" t="s">
        <v>3075</v>
      </c>
      <c r="AK221" s="270" t="s">
        <v>3075</v>
      </c>
      <c r="AL221" s="270" t="s">
        <v>3075</v>
      </c>
      <c r="AM221" s="270" t="s">
        <v>3075</v>
      </c>
      <c r="AN221" s="270" t="s">
        <v>3075</v>
      </c>
      <c r="AO221" s="270" t="s">
        <v>3075</v>
      </c>
      <c r="AP221" s="270" t="s">
        <v>3075</v>
      </c>
      <c r="AQ221" s="270" t="s">
        <v>3075</v>
      </c>
      <c r="AR221" s="270" t="s">
        <v>3075</v>
      </c>
      <c r="AS221" s="270" t="s">
        <v>3075</v>
      </c>
      <c r="AT221" s="270" t="s">
        <v>3075</v>
      </c>
      <c r="AU221" s="270" t="s">
        <v>3075</v>
      </c>
      <c r="AV221" s="270" t="s">
        <v>3075</v>
      </c>
      <c r="AW221" s="277" t="s">
        <v>3075</v>
      </c>
      <c r="AX221" s="270" t="s">
        <v>3075</v>
      </c>
      <c r="AY221" s="270" t="s">
        <v>3075</v>
      </c>
      <c r="AZ221" s="270" t="s">
        <v>3075</v>
      </c>
      <c r="BA221" s="270" t="s">
        <v>3075</v>
      </c>
      <c r="BB221" s="270" t="s">
        <v>3075</v>
      </c>
      <c r="BC221" s="270" t="s">
        <v>3075</v>
      </c>
      <c r="BD221" s="270" t="s">
        <v>521</v>
      </c>
      <c r="BE221" s="270" t="str">
        <f>VLOOKUP(A221,[1]القائمة!A$1:F$4442,6,0)</f>
        <v/>
      </c>
      <c r="BF221">
        <f>VLOOKUP(A221,[1]القائمة!A$1:F$4442,1,0)</f>
        <v>520520</v>
      </c>
      <c r="BG221" t="str">
        <f>VLOOKUP(A221,[1]القائمة!A$1:F$4442,5,0)</f>
        <v>الثالثة</v>
      </c>
      <c r="BH221" s="249"/>
      <c r="BI221" s="249"/>
      <c r="BJ221" s="249"/>
      <c r="BK221" s="249"/>
      <c r="BL221" s="249"/>
      <c r="BM221" s="249"/>
      <c r="BN221" s="249"/>
      <c r="BO221" s="249"/>
      <c r="BP221" s="249" t="s">
        <v>3075</v>
      </c>
      <c r="BQ221" s="249" t="s">
        <v>3075</v>
      </c>
      <c r="BR221" s="249" t="s">
        <v>3075</v>
      </c>
      <c r="BS221" s="249" t="s">
        <v>3075</v>
      </c>
      <c r="BT221" s="249" t="s">
        <v>3075</v>
      </c>
      <c r="BU221" s="249" t="s">
        <v>3075</v>
      </c>
      <c r="BV221" s="248"/>
      <c r="BW221" s="249"/>
      <c r="BX221" s="249"/>
      <c r="BY221" s="249"/>
      <c r="BZ221" s="249"/>
      <c r="CA221" s="242"/>
      <c r="CB221" s="242"/>
      <c r="CC221" s="242"/>
      <c r="CD221" s="242"/>
      <c r="CE221" s="249"/>
    </row>
    <row r="222" spans="1:83" ht="14.4" x14ac:dyDescent="0.3">
      <c r="A222" s="269">
        <v>520557</v>
      </c>
      <c r="B222" s="270" t="s">
        <v>521</v>
      </c>
      <c r="C222" s="270" t="s">
        <v>789</v>
      </c>
      <c r="D222" s="270" t="s">
        <v>789</v>
      </c>
      <c r="E222" s="270" t="s">
        <v>789</v>
      </c>
      <c r="F222" s="270" t="s">
        <v>789</v>
      </c>
      <c r="G222" s="270" t="s">
        <v>789</v>
      </c>
      <c r="H222" s="270" t="s">
        <v>789</v>
      </c>
      <c r="I222" s="270" t="s">
        <v>789</v>
      </c>
      <c r="J222" s="270" t="s">
        <v>789</v>
      </c>
      <c r="K222" s="270" t="s">
        <v>789</v>
      </c>
      <c r="L222" s="270" t="s">
        <v>789</v>
      </c>
      <c r="M222" s="270" t="s">
        <v>789</v>
      </c>
      <c r="N222" s="270" t="s">
        <v>789</v>
      </c>
      <c r="O222" s="270" t="s">
        <v>789</v>
      </c>
      <c r="P222" s="270" t="s">
        <v>789</v>
      </c>
      <c r="Q222" s="270" t="s">
        <v>789</v>
      </c>
      <c r="R222" s="270" t="s">
        <v>789</v>
      </c>
      <c r="S222" s="270" t="s">
        <v>789</v>
      </c>
      <c r="T222" s="270" t="s">
        <v>789</v>
      </c>
      <c r="U222" s="270" t="s">
        <v>789</v>
      </c>
      <c r="V222" s="270" t="s">
        <v>789</v>
      </c>
      <c r="W222" s="270" t="s">
        <v>789</v>
      </c>
      <c r="X222" s="270" t="s">
        <v>789</v>
      </c>
      <c r="Y222" s="270" t="s">
        <v>789</v>
      </c>
      <c r="Z222" s="270" t="s">
        <v>789</v>
      </c>
      <c r="AA222" s="270" t="s">
        <v>789</v>
      </c>
      <c r="AB222" s="270" t="s">
        <v>789</v>
      </c>
      <c r="AC222" s="270" t="s">
        <v>789</v>
      </c>
      <c r="AD222" s="270" t="s">
        <v>789</v>
      </c>
      <c r="AE222" s="270" t="s">
        <v>789</v>
      </c>
      <c r="AF222" s="270" t="s">
        <v>789</v>
      </c>
      <c r="AG222" s="270" t="s">
        <v>789</v>
      </c>
      <c r="AH222" s="270" t="s">
        <v>789</v>
      </c>
      <c r="AI222" s="270" t="s">
        <v>789</v>
      </c>
      <c r="AJ222" s="270" t="s">
        <v>789</v>
      </c>
      <c r="AK222" s="270" t="s">
        <v>789</v>
      </c>
      <c r="AL222" s="270" t="s">
        <v>789</v>
      </c>
      <c r="AM222" s="270" t="s">
        <v>789</v>
      </c>
      <c r="AN222" s="270" t="s">
        <v>3075</v>
      </c>
      <c r="AO222" s="270" t="s">
        <v>3075</v>
      </c>
      <c r="AP222" s="270" t="s">
        <v>3075</v>
      </c>
      <c r="AQ222" s="270" t="s">
        <v>3075</v>
      </c>
      <c r="AR222" s="270" t="s">
        <v>3075</v>
      </c>
      <c r="AS222" s="270" t="s">
        <v>3075</v>
      </c>
      <c r="AT222" s="270" t="s">
        <v>3075</v>
      </c>
      <c r="AU222" s="270" t="s">
        <v>3075</v>
      </c>
      <c r="AV222" s="270" t="s">
        <v>3075</v>
      </c>
      <c r="AW222" s="277" t="s">
        <v>3075</v>
      </c>
      <c r="AX222" s="270" t="s">
        <v>3075</v>
      </c>
      <c r="AY222" s="270" t="s">
        <v>3075</v>
      </c>
      <c r="AZ222" s="270" t="s">
        <v>3075</v>
      </c>
      <c r="BA222" s="270" t="s">
        <v>3075</v>
      </c>
      <c r="BB222" s="270" t="s">
        <v>3075</v>
      </c>
      <c r="BC222" s="270" t="s">
        <v>3075</v>
      </c>
      <c r="BD222" s="270" t="s">
        <v>521</v>
      </c>
      <c r="BE222" s="270" t="str">
        <f>VLOOKUP(A222,[1]القائمة!A$1:F$4442,6,0)</f>
        <v/>
      </c>
      <c r="BF222">
        <f>VLOOKUP(A222,[1]القائمة!A$1:F$4442,1,0)</f>
        <v>520557</v>
      </c>
      <c r="BG222" t="str">
        <f>VLOOKUP(A222,[1]القائمة!A$1:F$4442,5,0)</f>
        <v>الثالثة</v>
      </c>
    </row>
    <row r="223" spans="1:83" ht="14.4" x14ac:dyDescent="0.3">
      <c r="A223" s="269">
        <v>520584</v>
      </c>
      <c r="B223" s="270" t="s">
        <v>521</v>
      </c>
      <c r="C223" s="270" t="s">
        <v>788</v>
      </c>
      <c r="D223" s="270" t="s">
        <v>788</v>
      </c>
      <c r="E223" s="270" t="s">
        <v>788</v>
      </c>
      <c r="F223" s="270" t="s">
        <v>788</v>
      </c>
      <c r="G223" s="270" t="s">
        <v>788</v>
      </c>
      <c r="H223" s="270" t="s">
        <v>788</v>
      </c>
      <c r="I223" s="270" t="s">
        <v>788</v>
      </c>
      <c r="J223" s="270" t="s">
        <v>788</v>
      </c>
      <c r="K223" s="270" t="s">
        <v>788</v>
      </c>
      <c r="L223" s="270" t="s">
        <v>788</v>
      </c>
      <c r="M223" s="270" t="s">
        <v>788</v>
      </c>
      <c r="N223" s="270" t="s">
        <v>788</v>
      </c>
      <c r="O223" s="270" t="s">
        <v>788</v>
      </c>
      <c r="P223" s="270" t="s">
        <v>788</v>
      </c>
      <c r="Q223" s="270" t="s">
        <v>788</v>
      </c>
      <c r="R223" s="270" t="s">
        <v>788</v>
      </c>
      <c r="S223" s="270" t="s">
        <v>788</v>
      </c>
      <c r="T223" s="270" t="s">
        <v>788</v>
      </c>
      <c r="U223" s="270" t="s">
        <v>788</v>
      </c>
      <c r="V223" s="270" t="s">
        <v>788</v>
      </c>
      <c r="W223" s="270" t="s">
        <v>788</v>
      </c>
      <c r="X223" s="270" t="s">
        <v>788</v>
      </c>
      <c r="Y223" s="270" t="s">
        <v>788</v>
      </c>
      <c r="Z223" s="270" t="s">
        <v>788</v>
      </c>
      <c r="AA223" s="270" t="s">
        <v>788</v>
      </c>
      <c r="AB223" s="270" t="s">
        <v>788</v>
      </c>
      <c r="AC223" s="270" t="s">
        <v>788</v>
      </c>
      <c r="AD223" s="270" t="s">
        <v>788</v>
      </c>
      <c r="AE223" s="270" t="s">
        <v>788</v>
      </c>
      <c r="AF223" s="270" t="s">
        <v>788</v>
      </c>
      <c r="AG223" s="270" t="s">
        <v>788</v>
      </c>
      <c r="AH223" s="270" t="s">
        <v>788</v>
      </c>
      <c r="AI223" s="270" t="s">
        <v>788</v>
      </c>
      <c r="AJ223" s="270" t="s">
        <v>788</v>
      </c>
      <c r="AK223" s="270" t="s">
        <v>788</v>
      </c>
      <c r="AL223" s="270" t="s">
        <v>788</v>
      </c>
      <c r="AM223" s="270" t="s">
        <v>788</v>
      </c>
      <c r="AN223" s="270" t="s">
        <v>3075</v>
      </c>
      <c r="AO223" s="270" t="s">
        <v>3075</v>
      </c>
      <c r="AP223" s="270" t="s">
        <v>3075</v>
      </c>
      <c r="AQ223" s="270" t="s">
        <v>3075</v>
      </c>
      <c r="AR223" s="270" t="s">
        <v>3075</v>
      </c>
      <c r="AS223" s="270" t="s">
        <v>3075</v>
      </c>
      <c r="AT223" s="270" t="s">
        <v>3075</v>
      </c>
      <c r="AU223" s="270" t="s">
        <v>3075</v>
      </c>
      <c r="AV223" s="270" t="s">
        <v>3075</v>
      </c>
      <c r="AW223" s="277" t="s">
        <v>3075</v>
      </c>
      <c r="AX223" s="270" t="s">
        <v>3075</v>
      </c>
      <c r="AY223" s="270" t="s">
        <v>3075</v>
      </c>
      <c r="AZ223" s="270" t="s">
        <v>3075</v>
      </c>
      <c r="BA223" s="270" t="s">
        <v>3075</v>
      </c>
      <c r="BB223" s="270" t="s">
        <v>3075</v>
      </c>
      <c r="BC223" s="270" t="s">
        <v>3075</v>
      </c>
      <c r="BD223" s="270" t="s">
        <v>521</v>
      </c>
      <c r="BE223" s="270" t="str">
        <f>VLOOKUP(A223,[1]القائمة!A$1:F$4442,6,0)</f>
        <v/>
      </c>
      <c r="BF223">
        <f>VLOOKUP(A223,[1]القائمة!A$1:F$4442,1,0)</f>
        <v>520584</v>
      </c>
      <c r="BG223" t="str">
        <f>VLOOKUP(A223,[1]القائمة!A$1:F$4442,5,0)</f>
        <v>الثالثة</v>
      </c>
      <c r="BH223" s="249"/>
      <c r="BI223" s="249"/>
      <c r="BJ223" s="249"/>
      <c r="BK223" s="249"/>
      <c r="BL223" s="249"/>
      <c r="BM223" s="249"/>
      <c r="BN223" s="249"/>
      <c r="BO223" s="249"/>
      <c r="BP223" s="249" t="s">
        <v>3075</v>
      </c>
      <c r="BQ223" s="249" t="s">
        <v>3075</v>
      </c>
      <c r="BR223" s="249" t="s">
        <v>3075</v>
      </c>
      <c r="BS223" s="249" t="s">
        <v>3075</v>
      </c>
      <c r="BT223" s="249" t="s">
        <v>3075</v>
      </c>
      <c r="BU223" s="249" t="s">
        <v>3075</v>
      </c>
      <c r="BV223" s="248"/>
      <c r="BW223" s="249"/>
      <c r="BX223" s="249"/>
      <c r="BY223" s="249"/>
      <c r="BZ223" s="249"/>
      <c r="CA223" s="242"/>
      <c r="CB223" s="242"/>
      <c r="CC223" s="242"/>
      <c r="CD223" s="242"/>
      <c r="CE223" s="249"/>
    </row>
    <row r="224" spans="1:83" ht="14.4" x14ac:dyDescent="0.3">
      <c r="A224" s="269">
        <v>520601</v>
      </c>
      <c r="B224" s="270" t="s">
        <v>521</v>
      </c>
      <c r="C224" s="270" t="s">
        <v>789</v>
      </c>
      <c r="D224" s="270" t="s">
        <v>789</v>
      </c>
      <c r="E224" s="270" t="s">
        <v>789</v>
      </c>
      <c r="F224" s="270" t="s">
        <v>789</v>
      </c>
      <c r="G224" s="270" t="s">
        <v>789</v>
      </c>
      <c r="H224" s="270" t="s">
        <v>789</v>
      </c>
      <c r="I224" s="270" t="s">
        <v>789</v>
      </c>
      <c r="J224" s="270" t="s">
        <v>789</v>
      </c>
      <c r="K224" s="270" t="s">
        <v>789</v>
      </c>
      <c r="L224" s="270" t="s">
        <v>789</v>
      </c>
      <c r="M224" s="270" t="s">
        <v>789</v>
      </c>
      <c r="N224" s="270" t="s">
        <v>789</v>
      </c>
      <c r="O224" s="270" t="s">
        <v>789</v>
      </c>
      <c r="P224" s="270" t="s">
        <v>789</v>
      </c>
      <c r="Q224" s="270" t="s">
        <v>789</v>
      </c>
      <c r="R224" s="270" t="s">
        <v>789</v>
      </c>
      <c r="S224" s="270" t="s">
        <v>789</v>
      </c>
      <c r="T224" s="270" t="s">
        <v>789</v>
      </c>
      <c r="U224" s="270" t="s">
        <v>789</v>
      </c>
      <c r="V224" s="270" t="s">
        <v>789</v>
      </c>
      <c r="W224" s="270" t="s">
        <v>789</v>
      </c>
      <c r="X224" s="270" t="s">
        <v>789</v>
      </c>
      <c r="Y224" s="270" t="s">
        <v>789</v>
      </c>
      <c r="Z224" s="270" t="s">
        <v>789</v>
      </c>
      <c r="AA224" s="270" t="s">
        <v>789</v>
      </c>
      <c r="AB224" s="270" t="s">
        <v>789</v>
      </c>
      <c r="AC224" s="270" t="s">
        <v>789</v>
      </c>
      <c r="AD224" s="270" t="s">
        <v>789</v>
      </c>
      <c r="AE224" s="270" t="s">
        <v>789</v>
      </c>
      <c r="AF224" s="270" t="s">
        <v>789</v>
      </c>
      <c r="AG224" s="270" t="s">
        <v>789</v>
      </c>
      <c r="AH224" s="270" t="s">
        <v>789</v>
      </c>
      <c r="AI224" s="270" t="s">
        <v>789</v>
      </c>
      <c r="AJ224" s="270" t="s">
        <v>789</v>
      </c>
      <c r="AK224" s="270" t="s">
        <v>789</v>
      </c>
      <c r="AL224" s="270" t="s">
        <v>789</v>
      </c>
      <c r="AM224" s="270" t="s">
        <v>789</v>
      </c>
      <c r="AN224" s="270" t="s">
        <v>3075</v>
      </c>
      <c r="AO224" s="270" t="s">
        <v>3075</v>
      </c>
      <c r="AP224" s="270" t="s">
        <v>3075</v>
      </c>
      <c r="AQ224" s="270" t="s">
        <v>3075</v>
      </c>
      <c r="AR224" s="270" t="s">
        <v>3075</v>
      </c>
      <c r="AS224" s="270" t="s">
        <v>3075</v>
      </c>
      <c r="AT224" s="270" t="s">
        <v>3075</v>
      </c>
      <c r="AU224" s="270" t="s">
        <v>3075</v>
      </c>
      <c r="AV224" s="270" t="s">
        <v>3075</v>
      </c>
      <c r="AW224" s="277" t="s">
        <v>3075</v>
      </c>
      <c r="AX224" s="270" t="s">
        <v>3075</v>
      </c>
      <c r="AY224" s="270" t="s">
        <v>3075</v>
      </c>
      <c r="AZ224" s="270" t="s">
        <v>3075</v>
      </c>
      <c r="BA224" s="270" t="s">
        <v>3075</v>
      </c>
      <c r="BB224" s="270" t="s">
        <v>3075</v>
      </c>
      <c r="BC224" s="270" t="s">
        <v>3075</v>
      </c>
      <c r="BD224" s="270" t="s">
        <v>521</v>
      </c>
      <c r="BE224" s="270" t="str">
        <f>VLOOKUP(A224,[1]القائمة!A$1:F$4442,6,0)</f>
        <v/>
      </c>
      <c r="BF224">
        <f>VLOOKUP(A224,[1]القائمة!A$1:F$4442,1,0)</f>
        <v>520601</v>
      </c>
      <c r="BG224" t="str">
        <f>VLOOKUP(A224,[1]القائمة!A$1:F$4442,5,0)</f>
        <v>الثالثة</v>
      </c>
      <c r="BH224" s="249"/>
      <c r="BI224" s="249"/>
      <c r="BJ224" s="249"/>
      <c r="BK224" s="249"/>
      <c r="BL224" s="249"/>
      <c r="BM224" s="249"/>
      <c r="BN224" s="249"/>
      <c r="BO224" s="249"/>
      <c r="BP224" s="249" t="s">
        <v>3075</v>
      </c>
      <c r="BQ224" s="249" t="s">
        <v>3075</v>
      </c>
      <c r="BR224" s="249" t="s">
        <v>3075</v>
      </c>
      <c r="BS224" s="249" t="s">
        <v>3075</v>
      </c>
      <c r="BT224" s="249" t="s">
        <v>3075</v>
      </c>
      <c r="BU224" s="249" t="s">
        <v>3075</v>
      </c>
      <c r="BV224" s="248"/>
      <c r="BW224" s="249"/>
      <c r="BX224" s="249"/>
      <c r="BY224" s="249"/>
      <c r="BZ224" s="249"/>
      <c r="CA224" s="242"/>
      <c r="CB224" s="242"/>
      <c r="CC224" s="242"/>
      <c r="CD224" s="242"/>
      <c r="CE224" s="249"/>
    </row>
    <row r="225" spans="1:83" ht="14.4" x14ac:dyDescent="0.3">
      <c r="A225" s="269">
        <v>520627</v>
      </c>
      <c r="B225" s="270" t="s">
        <v>521</v>
      </c>
      <c r="C225" s="270" t="s">
        <v>789</v>
      </c>
      <c r="D225" s="270" t="s">
        <v>789</v>
      </c>
      <c r="E225" s="270" t="s">
        <v>789</v>
      </c>
      <c r="F225" s="270" t="s">
        <v>789</v>
      </c>
      <c r="G225" s="270" t="s">
        <v>789</v>
      </c>
      <c r="H225" s="270" t="s">
        <v>789</v>
      </c>
      <c r="I225" s="270" t="s">
        <v>789</v>
      </c>
      <c r="J225" s="270" t="s">
        <v>789</v>
      </c>
      <c r="K225" s="270" t="s">
        <v>789</v>
      </c>
      <c r="L225" s="270" t="s">
        <v>789</v>
      </c>
      <c r="M225" s="270" t="s">
        <v>789</v>
      </c>
      <c r="N225" s="270" t="s">
        <v>789</v>
      </c>
      <c r="O225" s="270" t="s">
        <v>789</v>
      </c>
      <c r="P225" s="270" t="s">
        <v>789</v>
      </c>
      <c r="Q225" s="270" t="s">
        <v>789</v>
      </c>
      <c r="R225" s="270" t="s">
        <v>789</v>
      </c>
      <c r="S225" s="270" t="s">
        <v>789</v>
      </c>
      <c r="T225" s="270" t="s">
        <v>789</v>
      </c>
      <c r="U225" s="270" t="s">
        <v>789</v>
      </c>
      <c r="V225" s="270" t="s">
        <v>789</v>
      </c>
      <c r="W225" s="270" t="s">
        <v>789</v>
      </c>
      <c r="X225" s="270" t="s">
        <v>789</v>
      </c>
      <c r="Y225" s="270" t="s">
        <v>789</v>
      </c>
      <c r="Z225" s="270" t="s">
        <v>789</v>
      </c>
      <c r="AA225" s="270" t="s">
        <v>789</v>
      </c>
      <c r="AB225" s="270" t="s">
        <v>789</v>
      </c>
      <c r="AC225" s="270" t="s">
        <v>789</v>
      </c>
      <c r="AD225" s="270" t="s">
        <v>789</v>
      </c>
      <c r="AE225" s="270" t="s">
        <v>789</v>
      </c>
      <c r="AF225" s="270" t="s">
        <v>789</v>
      </c>
      <c r="AG225" s="270" t="s">
        <v>789</v>
      </c>
      <c r="AH225" s="270" t="s">
        <v>789</v>
      </c>
      <c r="AI225" s="270" t="s">
        <v>789</v>
      </c>
      <c r="AJ225" s="270" t="s">
        <v>789</v>
      </c>
      <c r="AK225" s="270" t="s">
        <v>789</v>
      </c>
      <c r="AL225" s="270" t="s">
        <v>789</v>
      </c>
      <c r="AM225" s="270" t="s">
        <v>789</v>
      </c>
      <c r="AN225" s="270" t="s">
        <v>3075</v>
      </c>
      <c r="AO225" s="270" t="s">
        <v>3075</v>
      </c>
      <c r="AP225" s="270" t="s">
        <v>3075</v>
      </c>
      <c r="AQ225" s="270" t="s">
        <v>3075</v>
      </c>
      <c r="AR225" s="270" t="s">
        <v>3075</v>
      </c>
      <c r="AS225" s="270" t="s">
        <v>3075</v>
      </c>
      <c r="AT225" s="270" t="s">
        <v>3075</v>
      </c>
      <c r="AU225" s="270" t="s">
        <v>3075</v>
      </c>
      <c r="AV225" s="270" t="s">
        <v>3075</v>
      </c>
      <c r="AW225" s="277" t="s">
        <v>3075</v>
      </c>
      <c r="AX225" s="270" t="s">
        <v>3075</v>
      </c>
      <c r="AY225" s="270" t="s">
        <v>3075</v>
      </c>
      <c r="AZ225" s="270" t="s">
        <v>3075</v>
      </c>
      <c r="BA225" s="270" t="s">
        <v>3075</v>
      </c>
      <c r="BB225" s="270" t="s">
        <v>3075</v>
      </c>
      <c r="BC225" s="270" t="s">
        <v>3075</v>
      </c>
      <c r="BD225" s="270" t="s">
        <v>521</v>
      </c>
      <c r="BE225" s="270" t="str">
        <f>VLOOKUP(A225,[1]القائمة!A$1:F$4442,6,0)</f>
        <v/>
      </c>
      <c r="BF225">
        <f>VLOOKUP(A225,[1]القائمة!A$1:F$4442,1,0)</f>
        <v>520627</v>
      </c>
      <c r="BG225" t="str">
        <f>VLOOKUP(A225,[1]القائمة!A$1:F$4442,5,0)</f>
        <v>الثالثة</v>
      </c>
    </row>
    <row r="226" spans="1:83" ht="43.2" x14ac:dyDescent="0.3">
      <c r="A226" s="269">
        <v>520670</v>
      </c>
      <c r="B226" s="270" t="s">
        <v>521</v>
      </c>
      <c r="C226" s="270" t="s">
        <v>789</v>
      </c>
      <c r="D226" s="270" t="s">
        <v>789</v>
      </c>
      <c r="E226" s="270" t="s">
        <v>789</v>
      </c>
      <c r="F226" s="270" t="s">
        <v>789</v>
      </c>
      <c r="G226" s="270" t="s">
        <v>789</v>
      </c>
      <c r="H226" s="270" t="s">
        <v>789</v>
      </c>
      <c r="I226" s="270" t="s">
        <v>789</v>
      </c>
      <c r="J226" s="270" t="s">
        <v>789</v>
      </c>
      <c r="K226" s="270" t="s">
        <v>789</v>
      </c>
      <c r="L226" s="270" t="s">
        <v>789</v>
      </c>
      <c r="M226" s="270" t="s">
        <v>789</v>
      </c>
      <c r="N226" s="270" t="s">
        <v>789</v>
      </c>
      <c r="O226" s="270" t="s">
        <v>789</v>
      </c>
      <c r="P226" s="270" t="s">
        <v>789</v>
      </c>
      <c r="Q226" s="270" t="s">
        <v>789</v>
      </c>
      <c r="R226" s="270" t="s">
        <v>789</v>
      </c>
      <c r="S226" s="270" t="s">
        <v>789</v>
      </c>
      <c r="T226" s="270" t="s">
        <v>789</v>
      </c>
      <c r="U226" s="270" t="s">
        <v>789</v>
      </c>
      <c r="V226" s="270" t="s">
        <v>789</v>
      </c>
      <c r="W226" s="270" t="s">
        <v>789</v>
      </c>
      <c r="X226" s="270" t="s">
        <v>789</v>
      </c>
      <c r="Y226" s="270" t="s">
        <v>789</v>
      </c>
      <c r="Z226" s="270" t="s">
        <v>789</v>
      </c>
      <c r="AA226" s="270" t="s">
        <v>789</v>
      </c>
      <c r="AB226" s="270" t="s">
        <v>789</v>
      </c>
      <c r="AC226" s="270" t="s">
        <v>789</v>
      </c>
      <c r="AD226" s="270" t="s">
        <v>789</v>
      </c>
      <c r="AE226" s="270" t="s">
        <v>789</v>
      </c>
      <c r="AF226" s="270" t="s">
        <v>789</v>
      </c>
      <c r="AG226" s="270" t="s">
        <v>789</v>
      </c>
      <c r="AH226" s="270" t="s">
        <v>789</v>
      </c>
      <c r="AI226" s="270" t="s">
        <v>789</v>
      </c>
      <c r="AJ226" s="270" t="s">
        <v>789</v>
      </c>
      <c r="AK226" s="270" t="s">
        <v>789</v>
      </c>
      <c r="AL226" s="270" t="s">
        <v>789</v>
      </c>
      <c r="AM226" s="270" t="s">
        <v>789</v>
      </c>
      <c r="AN226" s="270" t="s">
        <v>3075</v>
      </c>
      <c r="AO226" s="270" t="s">
        <v>3075</v>
      </c>
      <c r="AP226" s="270" t="s">
        <v>3075</v>
      </c>
      <c r="AQ226" s="270" t="s">
        <v>3075</v>
      </c>
      <c r="AR226" s="270" t="s">
        <v>3075</v>
      </c>
      <c r="AS226" s="270" t="s">
        <v>3075</v>
      </c>
      <c r="AT226" s="270" t="s">
        <v>3075</v>
      </c>
      <c r="AU226" s="270" t="s">
        <v>3075</v>
      </c>
      <c r="AV226" s="270" t="s">
        <v>3075</v>
      </c>
      <c r="AW226" s="277" t="s">
        <v>3075</v>
      </c>
      <c r="AX226" s="270" t="s">
        <v>3075</v>
      </c>
      <c r="AY226" s="270" t="s">
        <v>3075</v>
      </c>
      <c r="AZ226" s="270" t="s">
        <v>3075</v>
      </c>
      <c r="BA226" s="270" t="s">
        <v>3075</v>
      </c>
      <c r="BB226" s="270" t="s">
        <v>3075</v>
      </c>
      <c r="BC226" s="270" t="s">
        <v>3075</v>
      </c>
      <c r="BD226" s="270" t="s">
        <v>521</v>
      </c>
      <c r="BE226" s="270" t="str">
        <f>VLOOKUP(A226,[1]القائمة!A$1:F$4442,6,0)</f>
        <v>مستنفذ فصل اول 2023-2024</v>
      </c>
      <c r="BF226">
        <f>VLOOKUP(A226,[1]القائمة!A$1:F$4442,1,0)</f>
        <v>520670</v>
      </c>
      <c r="BG226" t="str">
        <f>VLOOKUP(A226,[1]القائمة!A$1:F$4442,5,0)</f>
        <v>الثالثة</v>
      </c>
    </row>
    <row r="227" spans="1:83" ht="43.2" x14ac:dyDescent="0.3">
      <c r="A227" s="269">
        <v>520676</v>
      </c>
      <c r="B227" s="270" t="s">
        <v>521</v>
      </c>
      <c r="C227" s="270" t="s">
        <v>789</v>
      </c>
      <c r="D227" s="270" t="s">
        <v>789</v>
      </c>
      <c r="E227" s="270" t="s">
        <v>789</v>
      </c>
      <c r="F227" s="270" t="s">
        <v>789</v>
      </c>
      <c r="G227" s="270" t="s">
        <v>789</v>
      </c>
      <c r="H227" s="270" t="s">
        <v>789</v>
      </c>
      <c r="I227" s="270" t="s">
        <v>789</v>
      </c>
      <c r="J227" s="270" t="s">
        <v>789</v>
      </c>
      <c r="K227" s="270" t="s">
        <v>789</v>
      </c>
      <c r="L227" s="270" t="s">
        <v>789</v>
      </c>
      <c r="M227" s="270" t="s">
        <v>789</v>
      </c>
      <c r="N227" s="270" t="s">
        <v>789</v>
      </c>
      <c r="O227" s="270" t="s">
        <v>789</v>
      </c>
      <c r="P227" s="270" t="s">
        <v>789</v>
      </c>
      <c r="Q227" s="270" t="s">
        <v>789</v>
      </c>
      <c r="R227" s="270" t="s">
        <v>789</v>
      </c>
      <c r="S227" s="270" t="s">
        <v>789</v>
      </c>
      <c r="T227" s="270" t="s">
        <v>789</v>
      </c>
      <c r="U227" s="270" t="s">
        <v>789</v>
      </c>
      <c r="V227" s="270" t="s">
        <v>789</v>
      </c>
      <c r="W227" s="270" t="s">
        <v>789</v>
      </c>
      <c r="X227" s="270" t="s">
        <v>789</v>
      </c>
      <c r="Y227" s="270" t="s">
        <v>789</v>
      </c>
      <c r="Z227" s="270" t="s">
        <v>789</v>
      </c>
      <c r="AA227" s="270" t="s">
        <v>789</v>
      </c>
      <c r="AB227" s="270" t="s">
        <v>789</v>
      </c>
      <c r="AC227" s="270" t="s">
        <v>789</v>
      </c>
      <c r="AD227" s="270" t="s">
        <v>789</v>
      </c>
      <c r="AE227" s="270" t="s">
        <v>789</v>
      </c>
      <c r="AF227" s="270" t="s">
        <v>789</v>
      </c>
      <c r="AG227" s="270" t="s">
        <v>789</v>
      </c>
      <c r="AH227" s="270" t="s">
        <v>789</v>
      </c>
      <c r="AI227" s="270" t="s">
        <v>789</v>
      </c>
      <c r="AJ227" s="270" t="s">
        <v>789</v>
      </c>
      <c r="AK227" s="270" t="s">
        <v>789</v>
      </c>
      <c r="AL227" s="270" t="s">
        <v>789</v>
      </c>
      <c r="AM227" s="270" t="s">
        <v>789</v>
      </c>
      <c r="AN227" s="270" t="s">
        <v>3075</v>
      </c>
      <c r="AO227" s="270" t="s">
        <v>3075</v>
      </c>
      <c r="AP227" s="270" t="s">
        <v>3075</v>
      </c>
      <c r="AQ227" s="270" t="s">
        <v>3075</v>
      </c>
      <c r="AR227" s="270" t="s">
        <v>3075</v>
      </c>
      <c r="AS227" s="270" t="s">
        <v>3075</v>
      </c>
      <c r="AT227" s="270" t="s">
        <v>3075</v>
      </c>
      <c r="AU227" s="270" t="s">
        <v>3075</v>
      </c>
      <c r="AV227" s="270" t="s">
        <v>3075</v>
      </c>
      <c r="AW227" s="277" t="s">
        <v>3075</v>
      </c>
      <c r="AX227" s="270" t="s">
        <v>3075</v>
      </c>
      <c r="AY227" s="270" t="s">
        <v>3075</v>
      </c>
      <c r="AZ227" s="270" t="s">
        <v>3075</v>
      </c>
      <c r="BA227" s="270" t="s">
        <v>3075</v>
      </c>
      <c r="BB227" s="270" t="s">
        <v>3075</v>
      </c>
      <c r="BC227" s="270" t="s">
        <v>3075</v>
      </c>
      <c r="BD227" s="270" t="s">
        <v>521</v>
      </c>
      <c r="BE227" s="270" t="str">
        <f>VLOOKUP(A227,[1]القائمة!A$1:F$4442,6,0)</f>
        <v>مستنفذ فصل اول 2023-2024</v>
      </c>
      <c r="BF227">
        <f>VLOOKUP(A227,[1]القائمة!A$1:F$4442,1,0)</f>
        <v>520676</v>
      </c>
      <c r="BG227" t="str">
        <f>VLOOKUP(A227,[1]القائمة!A$1:F$4442,5,0)</f>
        <v>الثالثة</v>
      </c>
      <c r="BH227" s="249"/>
      <c r="BI227" s="249"/>
      <c r="BJ227" s="249"/>
      <c r="BK227" s="249"/>
      <c r="BL227" s="249"/>
      <c r="BM227" s="249"/>
      <c r="BN227" s="249"/>
      <c r="BO227" s="249"/>
      <c r="BP227" s="249" t="s">
        <v>3075</v>
      </c>
      <c r="BQ227" s="249" t="s">
        <v>3075</v>
      </c>
      <c r="BR227" s="249" t="s">
        <v>3075</v>
      </c>
      <c r="BS227" s="249" t="s">
        <v>3075</v>
      </c>
      <c r="BT227" s="249" t="s">
        <v>3075</v>
      </c>
      <c r="BU227" s="249" t="s">
        <v>3075</v>
      </c>
      <c r="BV227" s="248"/>
      <c r="BW227" s="249"/>
      <c r="BX227" s="249"/>
      <c r="BY227" s="249"/>
      <c r="BZ227" s="249"/>
      <c r="CA227" s="242"/>
      <c r="CB227" s="242"/>
      <c r="CC227" s="242"/>
      <c r="CD227" s="242"/>
      <c r="CE227" s="249"/>
    </row>
    <row r="228" spans="1:83" ht="43.2" x14ac:dyDescent="0.3">
      <c r="A228" s="269">
        <v>520691</v>
      </c>
      <c r="B228" s="270" t="s">
        <v>521</v>
      </c>
      <c r="C228" s="270" t="s">
        <v>789</v>
      </c>
      <c r="D228" s="270" t="s">
        <v>789</v>
      </c>
      <c r="E228" s="270" t="s">
        <v>789</v>
      </c>
      <c r="F228" s="270" t="s">
        <v>789</v>
      </c>
      <c r="G228" s="270" t="s">
        <v>789</v>
      </c>
      <c r="H228" s="270" t="s">
        <v>789</v>
      </c>
      <c r="I228" s="270" t="s">
        <v>789</v>
      </c>
      <c r="J228" s="270" t="s">
        <v>789</v>
      </c>
      <c r="K228" s="270" t="s">
        <v>789</v>
      </c>
      <c r="L228" s="270" t="s">
        <v>789</v>
      </c>
      <c r="M228" s="270" t="s">
        <v>789</v>
      </c>
      <c r="N228" s="270" t="s">
        <v>789</v>
      </c>
      <c r="O228" s="270" t="s">
        <v>789</v>
      </c>
      <c r="P228" s="270" t="s">
        <v>789</v>
      </c>
      <c r="Q228" s="270" t="s">
        <v>789</v>
      </c>
      <c r="R228" s="270" t="s">
        <v>789</v>
      </c>
      <c r="S228" s="270" t="s">
        <v>789</v>
      </c>
      <c r="T228" s="270" t="s">
        <v>789</v>
      </c>
      <c r="U228" s="270" t="s">
        <v>789</v>
      </c>
      <c r="V228" s="270" t="s">
        <v>789</v>
      </c>
      <c r="W228" s="270" t="s">
        <v>789</v>
      </c>
      <c r="X228" s="270" t="s">
        <v>789</v>
      </c>
      <c r="Y228" s="270" t="s">
        <v>789</v>
      </c>
      <c r="Z228" s="270" t="s">
        <v>789</v>
      </c>
      <c r="AA228" s="270" t="s">
        <v>789</v>
      </c>
      <c r="AB228" s="270" t="s">
        <v>789</v>
      </c>
      <c r="AC228" s="270" t="s">
        <v>789</v>
      </c>
      <c r="AD228" s="270" t="s">
        <v>789</v>
      </c>
      <c r="AE228" s="270" t="s">
        <v>789</v>
      </c>
      <c r="AF228" s="270" t="s">
        <v>789</v>
      </c>
      <c r="AG228" s="270" t="s">
        <v>789</v>
      </c>
      <c r="AH228" s="270" t="s">
        <v>789</v>
      </c>
      <c r="AI228" s="270" t="s">
        <v>789</v>
      </c>
      <c r="AJ228" s="270" t="s">
        <v>789</v>
      </c>
      <c r="AK228" s="270" t="s">
        <v>789</v>
      </c>
      <c r="AL228" s="270" t="s">
        <v>789</v>
      </c>
      <c r="AM228" s="270" t="s">
        <v>789</v>
      </c>
      <c r="AN228" s="270" t="s">
        <v>3075</v>
      </c>
      <c r="AO228" s="270" t="s">
        <v>3075</v>
      </c>
      <c r="AP228" s="270" t="s">
        <v>3075</v>
      </c>
      <c r="AQ228" s="270" t="s">
        <v>3075</v>
      </c>
      <c r="AR228" s="270" t="s">
        <v>3075</v>
      </c>
      <c r="AS228" s="270" t="s">
        <v>3075</v>
      </c>
      <c r="AT228" s="270" t="s">
        <v>3075</v>
      </c>
      <c r="AU228" s="270" t="s">
        <v>3075</v>
      </c>
      <c r="AV228" s="270" t="s">
        <v>3075</v>
      </c>
      <c r="AW228" s="277" t="s">
        <v>3075</v>
      </c>
      <c r="AX228" s="270" t="s">
        <v>3075</v>
      </c>
      <c r="AY228" s="270" t="s">
        <v>3075</v>
      </c>
      <c r="AZ228" s="270" t="s">
        <v>3075</v>
      </c>
      <c r="BA228" s="270" t="s">
        <v>3075</v>
      </c>
      <c r="BB228" s="270" t="s">
        <v>3075</v>
      </c>
      <c r="BC228" s="270" t="s">
        <v>3075</v>
      </c>
      <c r="BD228" s="270" t="s">
        <v>521</v>
      </c>
      <c r="BE228" s="270" t="str">
        <f>VLOOKUP(A228,[1]القائمة!A$1:F$4442,6,0)</f>
        <v>مستنفذ فصل اول 2023-2024</v>
      </c>
      <c r="BF228">
        <f>VLOOKUP(A228,[1]القائمة!A$1:F$4442,1,0)</f>
        <v>520691</v>
      </c>
      <c r="BG228" t="str">
        <f>VLOOKUP(A228,[1]القائمة!A$1:F$4442,5,0)</f>
        <v>الثالثة</v>
      </c>
    </row>
    <row r="229" spans="1:83" ht="14.4" x14ac:dyDescent="0.3">
      <c r="A229" s="269">
        <v>520703</v>
      </c>
      <c r="B229" s="270" t="s">
        <v>521</v>
      </c>
      <c r="C229" s="270" t="s">
        <v>789</v>
      </c>
      <c r="D229" s="270" t="s">
        <v>789</v>
      </c>
      <c r="E229" s="270" t="s">
        <v>789</v>
      </c>
      <c r="F229" s="270" t="s">
        <v>789</v>
      </c>
      <c r="G229" s="270" t="s">
        <v>789</v>
      </c>
      <c r="H229" s="270" t="s">
        <v>789</v>
      </c>
      <c r="I229" s="270" t="s">
        <v>789</v>
      </c>
      <c r="J229" s="270" t="s">
        <v>789</v>
      </c>
      <c r="K229" s="270" t="s">
        <v>789</v>
      </c>
      <c r="L229" s="270" t="s">
        <v>789</v>
      </c>
      <c r="M229" s="270" t="s">
        <v>789</v>
      </c>
      <c r="N229" s="270" t="s">
        <v>789</v>
      </c>
      <c r="O229" s="270" t="s">
        <v>789</v>
      </c>
      <c r="P229" s="270" t="s">
        <v>789</v>
      </c>
      <c r="Q229" s="270" t="s">
        <v>789</v>
      </c>
      <c r="R229" s="270" t="s">
        <v>789</v>
      </c>
      <c r="S229" s="270" t="s">
        <v>789</v>
      </c>
      <c r="T229" s="270" t="s">
        <v>789</v>
      </c>
      <c r="U229" s="270" t="s">
        <v>789</v>
      </c>
      <c r="V229" s="270" t="s">
        <v>789</v>
      </c>
      <c r="W229" s="270" t="s">
        <v>789</v>
      </c>
      <c r="X229" s="270" t="s">
        <v>789</v>
      </c>
      <c r="Y229" s="270" t="s">
        <v>789</v>
      </c>
      <c r="Z229" s="270" t="s">
        <v>789</v>
      </c>
      <c r="AA229" s="270" t="s">
        <v>789</v>
      </c>
      <c r="AB229" s="270" t="s">
        <v>789</v>
      </c>
      <c r="AC229" s="270" t="s">
        <v>789</v>
      </c>
      <c r="AD229" s="270" t="s">
        <v>789</v>
      </c>
      <c r="AE229" s="270" t="s">
        <v>789</v>
      </c>
      <c r="AF229" s="270" t="s">
        <v>789</v>
      </c>
      <c r="AG229" s="270" t="s">
        <v>789</v>
      </c>
      <c r="AH229" s="270" t="s">
        <v>789</v>
      </c>
      <c r="AI229" s="270" t="s">
        <v>789</v>
      </c>
      <c r="AJ229" s="270" t="s">
        <v>789</v>
      </c>
      <c r="AK229" s="270" t="s">
        <v>789</v>
      </c>
      <c r="AL229" s="270" t="s">
        <v>789</v>
      </c>
      <c r="AM229" s="270" t="s">
        <v>789</v>
      </c>
      <c r="AN229" s="270" t="s">
        <v>3075</v>
      </c>
      <c r="AO229" s="270" t="s">
        <v>3075</v>
      </c>
      <c r="AP229" s="270" t="s">
        <v>3075</v>
      </c>
      <c r="AQ229" s="270" t="s">
        <v>3075</v>
      </c>
      <c r="AR229" s="270" t="s">
        <v>3075</v>
      </c>
      <c r="AS229" s="270" t="s">
        <v>3075</v>
      </c>
      <c r="AT229" s="270" t="s">
        <v>3075</v>
      </c>
      <c r="AU229" s="270" t="s">
        <v>3075</v>
      </c>
      <c r="AV229" s="270" t="s">
        <v>3075</v>
      </c>
      <c r="AW229" s="277" t="s">
        <v>3075</v>
      </c>
      <c r="AX229" s="270" t="s">
        <v>3075</v>
      </c>
      <c r="AY229" s="270" t="s">
        <v>3075</v>
      </c>
      <c r="AZ229" s="270" t="s">
        <v>3075</v>
      </c>
      <c r="BA229" s="270" t="s">
        <v>3075</v>
      </c>
      <c r="BB229" s="270" t="s">
        <v>3075</v>
      </c>
      <c r="BC229" s="270" t="s">
        <v>3075</v>
      </c>
      <c r="BD229" s="270" t="s">
        <v>521</v>
      </c>
      <c r="BE229" s="270" t="str">
        <f>VLOOKUP(A229,[1]القائمة!A$1:F$4442,6,0)</f>
        <v/>
      </c>
      <c r="BF229">
        <f>VLOOKUP(A229,[1]القائمة!A$1:F$4442,1,0)</f>
        <v>520703</v>
      </c>
      <c r="BG229" t="str">
        <f>VLOOKUP(A229,[1]القائمة!A$1:F$4442,5,0)</f>
        <v>الثالثة</v>
      </c>
    </row>
    <row r="230" spans="1:83" ht="43.2" x14ac:dyDescent="0.3">
      <c r="A230" s="269">
        <v>520717</v>
      </c>
      <c r="B230" s="270" t="s">
        <v>521</v>
      </c>
      <c r="C230" s="270" t="s">
        <v>789</v>
      </c>
      <c r="D230" s="270" t="s">
        <v>789</v>
      </c>
      <c r="E230" s="270" t="s">
        <v>789</v>
      </c>
      <c r="F230" s="270" t="s">
        <v>789</v>
      </c>
      <c r="G230" s="270" t="s">
        <v>789</v>
      </c>
      <c r="H230" s="270" t="s">
        <v>789</v>
      </c>
      <c r="I230" s="270" t="s">
        <v>789</v>
      </c>
      <c r="J230" s="270" t="s">
        <v>789</v>
      </c>
      <c r="K230" s="270" t="s">
        <v>789</v>
      </c>
      <c r="L230" s="270" t="s">
        <v>789</v>
      </c>
      <c r="M230" s="270" t="s">
        <v>789</v>
      </c>
      <c r="N230" s="270" t="s">
        <v>789</v>
      </c>
      <c r="O230" s="270" t="s">
        <v>789</v>
      </c>
      <c r="P230" s="270" t="s">
        <v>789</v>
      </c>
      <c r="Q230" s="270" t="s">
        <v>789</v>
      </c>
      <c r="R230" s="270" t="s">
        <v>789</v>
      </c>
      <c r="S230" s="270" t="s">
        <v>789</v>
      </c>
      <c r="T230" s="270" t="s">
        <v>789</v>
      </c>
      <c r="U230" s="270" t="s">
        <v>789</v>
      </c>
      <c r="V230" s="270" t="s">
        <v>789</v>
      </c>
      <c r="W230" s="270" t="s">
        <v>789</v>
      </c>
      <c r="X230" s="270" t="s">
        <v>789</v>
      </c>
      <c r="Y230" s="270" t="s">
        <v>789</v>
      </c>
      <c r="Z230" s="270" t="s">
        <v>789</v>
      </c>
      <c r="AA230" s="270" t="s">
        <v>789</v>
      </c>
      <c r="AB230" s="270" t="s">
        <v>789</v>
      </c>
      <c r="AC230" s="270" t="s">
        <v>789</v>
      </c>
      <c r="AD230" s="270" t="s">
        <v>789</v>
      </c>
      <c r="AE230" s="270" t="s">
        <v>789</v>
      </c>
      <c r="AF230" s="270" t="s">
        <v>789</v>
      </c>
      <c r="AG230" s="270" t="s">
        <v>789</v>
      </c>
      <c r="AH230" s="270" t="s">
        <v>789</v>
      </c>
      <c r="AI230" s="270" t="s">
        <v>789</v>
      </c>
      <c r="AJ230" s="270" t="s">
        <v>789</v>
      </c>
      <c r="AK230" s="270" t="s">
        <v>789</v>
      </c>
      <c r="AL230" s="270" t="s">
        <v>789</v>
      </c>
      <c r="AM230" s="270" t="s">
        <v>789</v>
      </c>
      <c r="AN230" s="270" t="s">
        <v>3075</v>
      </c>
      <c r="AO230" s="270" t="s">
        <v>3075</v>
      </c>
      <c r="AP230" s="270" t="s">
        <v>3075</v>
      </c>
      <c r="AQ230" s="270" t="s">
        <v>3075</v>
      </c>
      <c r="AR230" s="270" t="s">
        <v>3075</v>
      </c>
      <c r="AS230" s="270" t="s">
        <v>3075</v>
      </c>
      <c r="AT230" s="270" t="s">
        <v>3075</v>
      </c>
      <c r="AU230" s="270" t="s">
        <v>3075</v>
      </c>
      <c r="AV230" s="270" t="s">
        <v>3075</v>
      </c>
      <c r="AW230" s="277" t="s">
        <v>3075</v>
      </c>
      <c r="AX230" s="270" t="s">
        <v>3075</v>
      </c>
      <c r="AY230" s="270" t="s">
        <v>3075</v>
      </c>
      <c r="AZ230" s="270" t="s">
        <v>3075</v>
      </c>
      <c r="BA230" s="270" t="s">
        <v>3075</v>
      </c>
      <c r="BB230" s="270" t="s">
        <v>3075</v>
      </c>
      <c r="BC230" s="270" t="s">
        <v>3075</v>
      </c>
      <c r="BD230" s="270" t="s">
        <v>521</v>
      </c>
      <c r="BE230" s="270" t="str">
        <f>VLOOKUP(A230,[1]القائمة!A$1:F$4442,6,0)</f>
        <v>مستنفذ فصل اول 2023-2024</v>
      </c>
      <c r="BF230">
        <f>VLOOKUP(A230,[1]القائمة!A$1:F$4442,1,0)</f>
        <v>520717</v>
      </c>
      <c r="BG230" t="str">
        <f>VLOOKUP(A230,[1]القائمة!A$1:F$4442,5,0)</f>
        <v>الثالثة</v>
      </c>
    </row>
    <row r="231" spans="1:83" ht="14.4" x14ac:dyDescent="0.3">
      <c r="A231" s="269">
        <v>520751</v>
      </c>
      <c r="B231" s="270" t="s">
        <v>521</v>
      </c>
      <c r="C231" s="270" t="s">
        <v>788</v>
      </c>
      <c r="D231" s="270" t="s">
        <v>788</v>
      </c>
      <c r="E231" s="270" t="s">
        <v>788</v>
      </c>
      <c r="F231" s="270" t="s">
        <v>788</v>
      </c>
      <c r="G231" s="270" t="s">
        <v>788</v>
      </c>
      <c r="H231" s="270" t="s">
        <v>788</v>
      </c>
      <c r="I231" s="270" t="s">
        <v>788</v>
      </c>
      <c r="J231" s="270" t="s">
        <v>788</v>
      </c>
      <c r="K231" s="270" t="s">
        <v>788</v>
      </c>
      <c r="L231" s="270" t="s">
        <v>788</v>
      </c>
      <c r="M231" s="270" t="s">
        <v>788</v>
      </c>
      <c r="N231" s="270" t="s">
        <v>788</v>
      </c>
      <c r="O231" s="270" t="s">
        <v>788</v>
      </c>
      <c r="P231" s="270" t="s">
        <v>788</v>
      </c>
      <c r="Q231" s="270" t="s">
        <v>788</v>
      </c>
      <c r="R231" s="270" t="s">
        <v>788</v>
      </c>
      <c r="S231" s="270" t="s">
        <v>788</v>
      </c>
      <c r="T231" s="270" t="s">
        <v>788</v>
      </c>
      <c r="U231" s="270" t="s">
        <v>788</v>
      </c>
      <c r="V231" s="270" t="s">
        <v>788</v>
      </c>
      <c r="W231" s="270" t="s">
        <v>788</v>
      </c>
      <c r="X231" s="270" t="s">
        <v>788</v>
      </c>
      <c r="Y231" s="270" t="s">
        <v>788</v>
      </c>
      <c r="Z231" s="270" t="s">
        <v>788</v>
      </c>
      <c r="AA231" s="270" t="s">
        <v>788</v>
      </c>
      <c r="AB231" s="270" t="s">
        <v>788</v>
      </c>
      <c r="AC231" s="270" t="s">
        <v>788</v>
      </c>
      <c r="AD231" s="270" t="s">
        <v>788</v>
      </c>
      <c r="AE231" s="270" t="s">
        <v>788</v>
      </c>
      <c r="AF231" s="270" t="s">
        <v>788</v>
      </c>
      <c r="AG231" s="270" t="s">
        <v>788</v>
      </c>
      <c r="AH231" s="270" t="s">
        <v>788</v>
      </c>
      <c r="AI231" s="270" t="s">
        <v>788</v>
      </c>
      <c r="AJ231" s="270" t="s">
        <v>788</v>
      </c>
      <c r="AK231" s="270" t="s">
        <v>788</v>
      </c>
      <c r="AL231" s="270" t="s">
        <v>788</v>
      </c>
      <c r="AM231" s="270" t="s">
        <v>788</v>
      </c>
      <c r="AN231" s="270" t="s">
        <v>3075</v>
      </c>
      <c r="AO231" s="270" t="s">
        <v>3075</v>
      </c>
      <c r="AP231" s="270" t="s">
        <v>3075</v>
      </c>
      <c r="AQ231" s="270" t="s">
        <v>3075</v>
      </c>
      <c r="AR231" s="270" t="s">
        <v>3075</v>
      </c>
      <c r="AS231" s="270" t="s">
        <v>3075</v>
      </c>
      <c r="AT231" s="270" t="s">
        <v>3075</v>
      </c>
      <c r="AU231" s="270" t="s">
        <v>3075</v>
      </c>
      <c r="AV231" s="270" t="s">
        <v>3075</v>
      </c>
      <c r="AW231" s="277" t="s">
        <v>3075</v>
      </c>
      <c r="AX231" s="270" t="s">
        <v>3075</v>
      </c>
      <c r="AY231" s="270" t="s">
        <v>3075</v>
      </c>
      <c r="AZ231" s="270" t="s">
        <v>3075</v>
      </c>
      <c r="BA231" s="270" t="s">
        <v>3075</v>
      </c>
      <c r="BB231" s="270" t="s">
        <v>3075</v>
      </c>
      <c r="BC231" s="270" t="s">
        <v>3075</v>
      </c>
      <c r="BD231" s="270" t="s">
        <v>521</v>
      </c>
      <c r="BE231" s="270" t="str">
        <f>VLOOKUP(A231,[1]القائمة!A$1:F$4442,6,0)</f>
        <v/>
      </c>
      <c r="BF231">
        <f>VLOOKUP(A231,[1]القائمة!A$1:F$4442,1,0)</f>
        <v>520751</v>
      </c>
      <c r="BG231" t="str">
        <f>VLOOKUP(A231,[1]القائمة!A$1:F$4442,5,0)</f>
        <v>الثالثة</v>
      </c>
    </row>
    <row r="232" spans="1:83" ht="14.4" x14ac:dyDescent="0.3">
      <c r="A232" s="269">
        <v>520777</v>
      </c>
      <c r="B232" s="270" t="s">
        <v>521</v>
      </c>
      <c r="C232" s="270" t="s">
        <v>788</v>
      </c>
      <c r="D232" s="270" t="s">
        <v>788</v>
      </c>
      <c r="E232" s="270" t="s">
        <v>788</v>
      </c>
      <c r="F232" s="270" t="s">
        <v>788</v>
      </c>
      <c r="G232" s="270" t="s">
        <v>788</v>
      </c>
      <c r="H232" s="270" t="s">
        <v>788</v>
      </c>
      <c r="I232" s="270" t="s">
        <v>788</v>
      </c>
      <c r="J232" s="270" t="s">
        <v>788</v>
      </c>
      <c r="K232" s="270" t="s">
        <v>788</v>
      </c>
      <c r="L232" s="270" t="s">
        <v>788</v>
      </c>
      <c r="M232" s="270" t="s">
        <v>788</v>
      </c>
      <c r="N232" s="270" t="s">
        <v>788</v>
      </c>
      <c r="O232" s="270" t="s">
        <v>788</v>
      </c>
      <c r="P232" s="270" t="s">
        <v>788</v>
      </c>
      <c r="Q232" s="270" t="s">
        <v>788</v>
      </c>
      <c r="R232" s="270" t="s">
        <v>788</v>
      </c>
      <c r="S232" s="270" t="s">
        <v>788</v>
      </c>
      <c r="T232" s="270" t="s">
        <v>788</v>
      </c>
      <c r="U232" s="270" t="s">
        <v>788</v>
      </c>
      <c r="V232" s="270" t="s">
        <v>788</v>
      </c>
      <c r="W232" s="270" t="s">
        <v>788</v>
      </c>
      <c r="X232" s="270" t="s">
        <v>788</v>
      </c>
      <c r="Y232" s="270" t="s">
        <v>788</v>
      </c>
      <c r="Z232" s="270" t="s">
        <v>788</v>
      </c>
      <c r="AA232" s="270" t="s">
        <v>788</v>
      </c>
      <c r="AB232" s="270" t="s">
        <v>788</v>
      </c>
      <c r="AC232" s="270" t="s">
        <v>788</v>
      </c>
      <c r="AD232" s="270" t="s">
        <v>788</v>
      </c>
      <c r="AE232" s="270" t="s">
        <v>788</v>
      </c>
      <c r="AF232" s="270" t="s">
        <v>788</v>
      </c>
      <c r="AG232" s="270" t="s">
        <v>788</v>
      </c>
      <c r="AH232" s="270" t="s">
        <v>788</v>
      </c>
      <c r="AI232" s="270" t="s">
        <v>788</v>
      </c>
      <c r="AJ232" s="270" t="s">
        <v>788</v>
      </c>
      <c r="AK232" s="270" t="s">
        <v>788</v>
      </c>
      <c r="AL232" s="270" t="s">
        <v>788</v>
      </c>
      <c r="AM232" s="270" t="s">
        <v>788</v>
      </c>
      <c r="AN232" s="270" t="s">
        <v>3075</v>
      </c>
      <c r="AO232" s="270" t="s">
        <v>3075</v>
      </c>
      <c r="AP232" s="270" t="s">
        <v>3075</v>
      </c>
      <c r="AQ232" s="270" t="s">
        <v>3075</v>
      </c>
      <c r="AR232" s="270" t="s">
        <v>3075</v>
      </c>
      <c r="AS232" s="270" t="s">
        <v>3075</v>
      </c>
      <c r="AT232" s="270" t="s">
        <v>3075</v>
      </c>
      <c r="AU232" s="270" t="s">
        <v>3075</v>
      </c>
      <c r="AV232" s="270" t="s">
        <v>3075</v>
      </c>
      <c r="AW232" s="277" t="s">
        <v>3075</v>
      </c>
      <c r="AX232" s="270" t="s">
        <v>3075</v>
      </c>
      <c r="AY232" s="270" t="s">
        <v>3075</v>
      </c>
      <c r="AZ232" s="270" t="s">
        <v>3075</v>
      </c>
      <c r="BA232" s="270" t="s">
        <v>3075</v>
      </c>
      <c r="BB232" s="270" t="s">
        <v>3075</v>
      </c>
      <c r="BC232" s="270" t="s">
        <v>3075</v>
      </c>
      <c r="BD232" s="270" t="s">
        <v>521</v>
      </c>
      <c r="BE232" s="270" t="str">
        <f>VLOOKUP(A232,[1]القائمة!A$1:F$4442,6,0)</f>
        <v/>
      </c>
      <c r="BF232">
        <f>VLOOKUP(A232,[1]القائمة!A$1:F$4442,1,0)</f>
        <v>520777</v>
      </c>
      <c r="BG232" t="str">
        <f>VLOOKUP(A232,[1]القائمة!A$1:F$4442,5,0)</f>
        <v>الثالثة</v>
      </c>
      <c r="BH232" s="249"/>
      <c r="BI232" s="249"/>
      <c r="BJ232" s="249"/>
      <c r="BK232" s="249"/>
      <c r="BL232" s="249"/>
      <c r="BM232" s="249"/>
      <c r="BN232" s="249"/>
      <c r="BO232" s="249"/>
      <c r="BP232" s="249" t="s">
        <v>3075</v>
      </c>
      <c r="BQ232" s="249" t="s">
        <v>3075</v>
      </c>
      <c r="BR232" s="249" t="s">
        <v>3075</v>
      </c>
      <c r="BS232" s="249" t="s">
        <v>3075</v>
      </c>
      <c r="BT232" s="249" t="s">
        <v>3075</v>
      </c>
      <c r="BU232" s="249" t="s">
        <v>3075</v>
      </c>
      <c r="BV232" s="248"/>
      <c r="BW232" s="249"/>
      <c r="BX232" s="249"/>
      <c r="BY232" s="249"/>
      <c r="BZ232" s="249"/>
      <c r="CA232" s="242"/>
      <c r="CB232" s="242"/>
      <c r="CC232" s="242"/>
      <c r="CD232" s="242"/>
      <c r="CE232" s="249"/>
    </row>
    <row r="233" spans="1:83" ht="14.4" x14ac:dyDescent="0.3">
      <c r="A233" s="269">
        <v>520787</v>
      </c>
      <c r="B233" s="270" t="s">
        <v>521</v>
      </c>
      <c r="C233" s="270" t="s">
        <v>788</v>
      </c>
      <c r="D233" s="270" t="s">
        <v>788</v>
      </c>
      <c r="E233" s="270" t="s">
        <v>788</v>
      </c>
      <c r="F233" s="270" t="s">
        <v>788</v>
      </c>
      <c r="G233" s="270" t="s">
        <v>788</v>
      </c>
      <c r="H233" s="270" t="s">
        <v>788</v>
      </c>
      <c r="I233" s="270" t="s">
        <v>788</v>
      </c>
      <c r="J233" s="270" t="s">
        <v>788</v>
      </c>
      <c r="K233" s="270" t="s">
        <v>788</v>
      </c>
      <c r="L233" s="270" t="s">
        <v>788</v>
      </c>
      <c r="M233" s="270" t="s">
        <v>788</v>
      </c>
      <c r="N233" s="270" t="s">
        <v>788</v>
      </c>
      <c r="O233" s="270" t="s">
        <v>788</v>
      </c>
      <c r="P233" s="270" t="s">
        <v>788</v>
      </c>
      <c r="Q233" s="270" t="s">
        <v>788</v>
      </c>
      <c r="R233" s="270" t="s">
        <v>788</v>
      </c>
      <c r="S233" s="270" t="s">
        <v>788</v>
      </c>
      <c r="T233" s="270" t="s">
        <v>788</v>
      </c>
      <c r="U233" s="270" t="s">
        <v>788</v>
      </c>
      <c r="V233" s="270" t="s">
        <v>788</v>
      </c>
      <c r="W233" s="270" t="s">
        <v>788</v>
      </c>
      <c r="X233" s="270" t="s">
        <v>788</v>
      </c>
      <c r="Y233" s="270" t="s">
        <v>788</v>
      </c>
      <c r="Z233" s="270" t="s">
        <v>788</v>
      </c>
      <c r="AA233" s="270" t="s">
        <v>788</v>
      </c>
      <c r="AB233" s="270" t="s">
        <v>788</v>
      </c>
      <c r="AC233" s="270" t="s">
        <v>788</v>
      </c>
      <c r="AD233" s="270" t="s">
        <v>788</v>
      </c>
      <c r="AE233" s="270" t="s">
        <v>788</v>
      </c>
      <c r="AF233" s="270" t="s">
        <v>788</v>
      </c>
      <c r="AG233" s="270" t="s">
        <v>788</v>
      </c>
      <c r="AH233" s="270" t="s">
        <v>788</v>
      </c>
      <c r="AI233" s="270" t="s">
        <v>788</v>
      </c>
      <c r="AJ233" s="270" t="s">
        <v>788</v>
      </c>
      <c r="AK233" s="270" t="s">
        <v>788</v>
      </c>
      <c r="AL233" s="270" t="s">
        <v>788</v>
      </c>
      <c r="AM233" s="270" t="s">
        <v>788</v>
      </c>
      <c r="AN233" s="270" t="s">
        <v>3075</v>
      </c>
      <c r="AO233" s="270" t="s">
        <v>3075</v>
      </c>
      <c r="AP233" s="270" t="s">
        <v>3075</v>
      </c>
      <c r="AQ233" s="270" t="s">
        <v>3075</v>
      </c>
      <c r="AR233" s="270" t="s">
        <v>3075</v>
      </c>
      <c r="AS233" s="270" t="s">
        <v>3075</v>
      </c>
      <c r="AT233" s="270" t="s">
        <v>3075</v>
      </c>
      <c r="AU233" s="270" t="s">
        <v>3075</v>
      </c>
      <c r="AV233" s="270" t="s">
        <v>3075</v>
      </c>
      <c r="AW233" s="277" t="s">
        <v>3075</v>
      </c>
      <c r="AX233" s="270" t="s">
        <v>3075</v>
      </c>
      <c r="AY233" s="270" t="s">
        <v>3075</v>
      </c>
      <c r="AZ233" s="270" t="s">
        <v>3075</v>
      </c>
      <c r="BA233" s="270" t="s">
        <v>3075</v>
      </c>
      <c r="BB233" s="270" t="s">
        <v>3075</v>
      </c>
      <c r="BC233" s="270" t="s">
        <v>3075</v>
      </c>
      <c r="BD233" s="270" t="s">
        <v>521</v>
      </c>
      <c r="BE233" s="270" t="str">
        <f>VLOOKUP(A233,[1]القائمة!A$1:F$4442,6,0)</f>
        <v/>
      </c>
      <c r="BF233">
        <f>VLOOKUP(A233,[1]القائمة!A$1:F$4442,1,0)</f>
        <v>520787</v>
      </c>
      <c r="BG233" t="str">
        <f>VLOOKUP(A233,[1]القائمة!A$1:F$4442,5,0)</f>
        <v>الثالثة</v>
      </c>
    </row>
    <row r="234" spans="1:83" ht="14.4" x14ac:dyDescent="0.3">
      <c r="A234" s="269">
        <v>520793</v>
      </c>
      <c r="B234" s="270" t="s">
        <v>521</v>
      </c>
      <c r="C234" s="270" t="s">
        <v>788</v>
      </c>
      <c r="D234" s="270" t="s">
        <v>788</v>
      </c>
      <c r="E234" s="270" t="s">
        <v>788</v>
      </c>
      <c r="F234" s="270" t="s">
        <v>788</v>
      </c>
      <c r="G234" s="270" t="s">
        <v>788</v>
      </c>
      <c r="H234" s="270" t="s">
        <v>788</v>
      </c>
      <c r="I234" s="270" t="s">
        <v>788</v>
      </c>
      <c r="J234" s="270" t="s">
        <v>788</v>
      </c>
      <c r="K234" s="270" t="s">
        <v>788</v>
      </c>
      <c r="L234" s="270" t="s">
        <v>788</v>
      </c>
      <c r="M234" s="270" t="s">
        <v>788</v>
      </c>
      <c r="N234" s="270" t="s">
        <v>788</v>
      </c>
      <c r="O234" s="270" t="s">
        <v>788</v>
      </c>
      <c r="P234" s="270" t="s">
        <v>788</v>
      </c>
      <c r="Q234" s="270" t="s">
        <v>788</v>
      </c>
      <c r="R234" s="270" t="s">
        <v>788</v>
      </c>
      <c r="S234" s="270" t="s">
        <v>788</v>
      </c>
      <c r="T234" s="270" t="s">
        <v>788</v>
      </c>
      <c r="U234" s="270" t="s">
        <v>788</v>
      </c>
      <c r="V234" s="270" t="s">
        <v>788</v>
      </c>
      <c r="W234" s="270" t="s">
        <v>788</v>
      </c>
      <c r="X234" s="270" t="s">
        <v>788</v>
      </c>
      <c r="Y234" s="270" t="s">
        <v>788</v>
      </c>
      <c r="Z234" s="270" t="s">
        <v>788</v>
      </c>
      <c r="AA234" s="270" t="s">
        <v>788</v>
      </c>
      <c r="AB234" s="270" t="s">
        <v>788</v>
      </c>
      <c r="AC234" s="270" t="s">
        <v>788</v>
      </c>
      <c r="AD234" s="270" t="s">
        <v>788</v>
      </c>
      <c r="AE234" s="270" t="s">
        <v>788</v>
      </c>
      <c r="AF234" s="270" t="s">
        <v>788</v>
      </c>
      <c r="AG234" s="270" t="s">
        <v>788</v>
      </c>
      <c r="AH234" s="270" t="s">
        <v>788</v>
      </c>
      <c r="AI234" s="270" t="s">
        <v>788</v>
      </c>
      <c r="AJ234" s="270" t="s">
        <v>788</v>
      </c>
      <c r="AK234" s="270" t="s">
        <v>788</v>
      </c>
      <c r="AL234" s="270" t="s">
        <v>788</v>
      </c>
      <c r="AM234" s="270" t="s">
        <v>788</v>
      </c>
      <c r="AN234" s="270" t="s">
        <v>3075</v>
      </c>
      <c r="AO234" s="270" t="s">
        <v>3075</v>
      </c>
      <c r="AP234" s="270" t="s">
        <v>3075</v>
      </c>
      <c r="AQ234" s="270" t="s">
        <v>3075</v>
      </c>
      <c r="AR234" s="270" t="s">
        <v>3075</v>
      </c>
      <c r="AS234" s="270" t="s">
        <v>3075</v>
      </c>
      <c r="AT234" s="270" t="s">
        <v>3075</v>
      </c>
      <c r="AU234" s="270" t="s">
        <v>3075</v>
      </c>
      <c r="AV234" s="270" t="s">
        <v>3075</v>
      </c>
      <c r="AW234" s="277" t="s">
        <v>3075</v>
      </c>
      <c r="AX234" s="270" t="s">
        <v>3075</v>
      </c>
      <c r="AY234" s="270" t="s">
        <v>3075</v>
      </c>
      <c r="AZ234" s="270" t="s">
        <v>3075</v>
      </c>
      <c r="BA234" s="270" t="s">
        <v>3075</v>
      </c>
      <c r="BB234" s="270" t="s">
        <v>3075</v>
      </c>
      <c r="BC234" s="270" t="s">
        <v>3075</v>
      </c>
      <c r="BD234" s="270" t="s">
        <v>521</v>
      </c>
      <c r="BE234" s="270" t="str">
        <f>VLOOKUP(A234,[1]القائمة!A$1:F$4442,6,0)</f>
        <v/>
      </c>
      <c r="BF234">
        <f>VLOOKUP(A234,[1]القائمة!A$1:F$4442,1,0)</f>
        <v>520793</v>
      </c>
      <c r="BG234" t="str">
        <f>VLOOKUP(A234,[1]القائمة!A$1:F$4442,5,0)</f>
        <v>الثالثة</v>
      </c>
    </row>
    <row r="235" spans="1:83" ht="14.4" x14ac:dyDescent="0.3">
      <c r="A235" s="269">
        <v>520850</v>
      </c>
      <c r="B235" s="270" t="s">
        <v>521</v>
      </c>
      <c r="C235" s="270" t="s">
        <v>789</v>
      </c>
      <c r="D235" s="270" t="s">
        <v>789</v>
      </c>
      <c r="E235" s="270" t="s">
        <v>789</v>
      </c>
      <c r="F235" s="270" t="s">
        <v>789</v>
      </c>
      <c r="G235" s="270" t="s">
        <v>789</v>
      </c>
      <c r="H235" s="270" t="s">
        <v>789</v>
      </c>
      <c r="I235" s="270" t="s">
        <v>789</v>
      </c>
      <c r="J235" s="270" t="s">
        <v>789</v>
      </c>
      <c r="K235" s="270" t="s">
        <v>789</v>
      </c>
      <c r="L235" s="270" t="s">
        <v>789</v>
      </c>
      <c r="M235" s="270" t="s">
        <v>789</v>
      </c>
      <c r="N235" s="270" t="s">
        <v>789</v>
      </c>
      <c r="O235" s="270" t="s">
        <v>789</v>
      </c>
      <c r="P235" s="270" t="s">
        <v>789</v>
      </c>
      <c r="Q235" s="270" t="s">
        <v>789</v>
      </c>
      <c r="R235" s="270" t="s">
        <v>789</v>
      </c>
      <c r="S235" s="270" t="s">
        <v>789</v>
      </c>
      <c r="T235" s="270" t="s">
        <v>789</v>
      </c>
      <c r="U235" s="270" t="s">
        <v>789</v>
      </c>
      <c r="V235" s="270" t="s">
        <v>789</v>
      </c>
      <c r="W235" s="270" t="s">
        <v>789</v>
      </c>
      <c r="X235" s="270" t="s">
        <v>789</v>
      </c>
      <c r="Y235" s="270" t="s">
        <v>789</v>
      </c>
      <c r="Z235" s="270" t="s">
        <v>789</v>
      </c>
      <c r="AA235" s="270" t="s">
        <v>789</v>
      </c>
      <c r="AB235" s="270" t="s">
        <v>789</v>
      </c>
      <c r="AC235" s="270" t="s">
        <v>789</v>
      </c>
      <c r="AD235" s="270" t="s">
        <v>789</v>
      </c>
      <c r="AE235" s="270" t="s">
        <v>789</v>
      </c>
      <c r="AF235" s="270" t="s">
        <v>789</v>
      </c>
      <c r="AG235" s="270" t="s">
        <v>789</v>
      </c>
      <c r="AH235" s="270" t="s">
        <v>789</v>
      </c>
      <c r="AI235" s="270" t="s">
        <v>789</v>
      </c>
      <c r="AJ235" s="270" t="s">
        <v>789</v>
      </c>
      <c r="AK235" s="270" t="s">
        <v>789</v>
      </c>
      <c r="AL235" s="270" t="s">
        <v>789</v>
      </c>
      <c r="AM235" s="270" t="s">
        <v>789</v>
      </c>
      <c r="AN235" s="270" t="s">
        <v>3075</v>
      </c>
      <c r="AO235" s="270" t="s">
        <v>3075</v>
      </c>
      <c r="AP235" s="270" t="s">
        <v>3075</v>
      </c>
      <c r="AQ235" s="270" t="s">
        <v>3075</v>
      </c>
      <c r="AR235" s="270" t="s">
        <v>3075</v>
      </c>
      <c r="AS235" s="270" t="s">
        <v>3075</v>
      </c>
      <c r="AT235" s="270" t="s">
        <v>3075</v>
      </c>
      <c r="AU235" s="270" t="s">
        <v>3075</v>
      </c>
      <c r="AV235" s="270" t="s">
        <v>3075</v>
      </c>
      <c r="AW235" s="277" t="s">
        <v>3075</v>
      </c>
      <c r="AX235" s="270" t="s">
        <v>3075</v>
      </c>
      <c r="AY235" s="270" t="s">
        <v>3075</v>
      </c>
      <c r="AZ235" s="270" t="s">
        <v>3075</v>
      </c>
      <c r="BA235" s="270" t="s">
        <v>3075</v>
      </c>
      <c r="BB235" s="270" t="s">
        <v>3075</v>
      </c>
      <c r="BC235" s="270" t="s">
        <v>3075</v>
      </c>
      <c r="BD235" s="270" t="s">
        <v>521</v>
      </c>
      <c r="BE235" s="270" t="str">
        <f>VLOOKUP(A235,[1]القائمة!A$1:F$4442,6,0)</f>
        <v/>
      </c>
      <c r="BF235">
        <f>VLOOKUP(A235,[1]القائمة!A$1:F$4442,1,0)</f>
        <v>520850</v>
      </c>
      <c r="BG235" t="str">
        <f>VLOOKUP(A235,[1]القائمة!A$1:F$4442,5,0)</f>
        <v>الثالثة</v>
      </c>
      <c r="BH235" s="249"/>
      <c r="BI235" s="249"/>
      <c r="BJ235" s="249"/>
      <c r="BK235" s="249"/>
      <c r="BL235" s="249"/>
      <c r="BM235" s="249"/>
      <c r="BN235" s="249"/>
      <c r="BO235" s="249"/>
      <c r="BP235" s="249" t="s">
        <v>3075</v>
      </c>
      <c r="BQ235" s="249" t="s">
        <v>3075</v>
      </c>
      <c r="BR235" s="249" t="s">
        <v>3075</v>
      </c>
      <c r="BS235" s="249" t="s">
        <v>3075</v>
      </c>
      <c r="BT235" s="249" t="s">
        <v>3075</v>
      </c>
      <c r="BU235" s="249" t="s">
        <v>3075</v>
      </c>
      <c r="BV235" s="248"/>
      <c r="BW235" s="249"/>
      <c r="BX235" s="249"/>
      <c r="BY235" s="249"/>
      <c r="BZ235" s="249"/>
      <c r="CA235" s="251"/>
      <c r="CB235" s="251"/>
      <c r="CC235" s="251"/>
      <c r="CD235" s="251"/>
      <c r="CE235" s="249"/>
    </row>
    <row r="236" spans="1:83" ht="14.4" x14ac:dyDescent="0.3">
      <c r="A236" s="269">
        <v>520854</v>
      </c>
      <c r="B236" s="270" t="s">
        <v>521</v>
      </c>
      <c r="C236" s="270" t="s">
        <v>789</v>
      </c>
      <c r="D236" s="270" t="s">
        <v>789</v>
      </c>
      <c r="E236" s="270" t="s">
        <v>789</v>
      </c>
      <c r="F236" s="270" t="s">
        <v>789</v>
      </c>
      <c r="G236" s="270" t="s">
        <v>789</v>
      </c>
      <c r="H236" s="270" t="s">
        <v>789</v>
      </c>
      <c r="I236" s="270" t="s">
        <v>789</v>
      </c>
      <c r="J236" s="270" t="s">
        <v>789</v>
      </c>
      <c r="K236" s="270" t="s">
        <v>789</v>
      </c>
      <c r="L236" s="270" t="s">
        <v>789</v>
      </c>
      <c r="M236" s="270" t="s">
        <v>789</v>
      </c>
      <c r="N236" s="270" t="s">
        <v>789</v>
      </c>
      <c r="O236" s="270" t="s">
        <v>789</v>
      </c>
      <c r="P236" s="270" t="s">
        <v>789</v>
      </c>
      <c r="Q236" s="270" t="s">
        <v>789</v>
      </c>
      <c r="R236" s="270" t="s">
        <v>789</v>
      </c>
      <c r="S236" s="270" t="s">
        <v>789</v>
      </c>
      <c r="T236" s="270" t="s">
        <v>789</v>
      </c>
      <c r="U236" s="270" t="s">
        <v>789</v>
      </c>
      <c r="V236" s="270" t="s">
        <v>789</v>
      </c>
      <c r="W236" s="270" t="s">
        <v>789</v>
      </c>
      <c r="X236" s="270" t="s">
        <v>789</v>
      </c>
      <c r="Y236" s="270" t="s">
        <v>789</v>
      </c>
      <c r="Z236" s="270" t="s">
        <v>789</v>
      </c>
      <c r="AA236" s="270" t="s">
        <v>789</v>
      </c>
      <c r="AB236" s="270" t="s">
        <v>789</v>
      </c>
      <c r="AC236" s="270" t="s">
        <v>789</v>
      </c>
      <c r="AD236" s="270" t="s">
        <v>789</v>
      </c>
      <c r="AE236" s="270" t="s">
        <v>789</v>
      </c>
      <c r="AF236" s="270" t="s">
        <v>789</v>
      </c>
      <c r="AG236" s="270" t="s">
        <v>789</v>
      </c>
      <c r="AH236" s="270" t="s">
        <v>789</v>
      </c>
      <c r="AI236" s="270" t="s">
        <v>789</v>
      </c>
      <c r="AJ236" s="270" t="s">
        <v>789</v>
      </c>
      <c r="AK236" s="270" t="s">
        <v>789</v>
      </c>
      <c r="AL236" s="270" t="s">
        <v>789</v>
      </c>
      <c r="AM236" s="270" t="s">
        <v>789</v>
      </c>
      <c r="AN236" s="270" t="s">
        <v>3075</v>
      </c>
      <c r="AO236" s="270" t="s">
        <v>3075</v>
      </c>
      <c r="AP236" s="270" t="s">
        <v>3075</v>
      </c>
      <c r="AQ236" s="270" t="s">
        <v>3075</v>
      </c>
      <c r="AR236" s="270" t="s">
        <v>3075</v>
      </c>
      <c r="AS236" s="270" t="s">
        <v>3075</v>
      </c>
      <c r="AT236" s="270" t="s">
        <v>3075</v>
      </c>
      <c r="AU236" s="270" t="s">
        <v>3075</v>
      </c>
      <c r="AV236" s="270" t="s">
        <v>3075</v>
      </c>
      <c r="AW236" s="277" t="s">
        <v>3075</v>
      </c>
      <c r="AX236" s="270" t="s">
        <v>3075</v>
      </c>
      <c r="AY236" s="270" t="s">
        <v>3075</v>
      </c>
      <c r="AZ236" s="270" t="s">
        <v>3075</v>
      </c>
      <c r="BA236" s="270" t="s">
        <v>3075</v>
      </c>
      <c r="BB236" s="270" t="s">
        <v>3075</v>
      </c>
      <c r="BC236" s="270" t="s">
        <v>3075</v>
      </c>
      <c r="BD236" s="270" t="s">
        <v>521</v>
      </c>
      <c r="BE236" s="270" t="str">
        <f>VLOOKUP(A236,[1]القائمة!A$1:F$4442,6,0)</f>
        <v/>
      </c>
      <c r="BF236">
        <f>VLOOKUP(A236,[1]القائمة!A$1:F$4442,1,0)</f>
        <v>520854</v>
      </c>
      <c r="BG236" t="str">
        <f>VLOOKUP(A236,[1]القائمة!A$1:F$4442,5,0)</f>
        <v>الثالثة</v>
      </c>
      <c r="BH236" s="249"/>
      <c r="BI236" s="249"/>
      <c r="BJ236" s="249"/>
      <c r="BK236" s="249"/>
      <c r="BL236" s="249"/>
      <c r="BM236" s="249"/>
      <c r="BN236" s="249"/>
      <c r="BO236" s="249"/>
      <c r="BP236" s="249" t="s">
        <v>3075</v>
      </c>
      <c r="BQ236" s="249" t="s">
        <v>3075</v>
      </c>
      <c r="BR236" s="249" t="s">
        <v>3075</v>
      </c>
      <c r="BS236" s="249" t="s">
        <v>3075</v>
      </c>
      <c r="BT236" s="249" t="s">
        <v>3075</v>
      </c>
      <c r="BU236" s="249" t="s">
        <v>3075</v>
      </c>
      <c r="BV236" s="248"/>
      <c r="BW236" s="249"/>
      <c r="BX236" s="249"/>
      <c r="BY236" s="249"/>
      <c r="BZ236" s="249"/>
      <c r="CA236" s="242"/>
      <c r="CB236" s="242"/>
      <c r="CC236" s="242"/>
      <c r="CD236" s="242"/>
      <c r="CE236" s="249"/>
    </row>
    <row r="237" spans="1:83" ht="43.2" x14ac:dyDescent="0.3">
      <c r="A237" s="269">
        <v>520872</v>
      </c>
      <c r="B237" s="270" t="s">
        <v>521</v>
      </c>
      <c r="C237" s="270" t="s">
        <v>789</v>
      </c>
      <c r="D237" s="270" t="s">
        <v>789</v>
      </c>
      <c r="E237" s="270" t="s">
        <v>789</v>
      </c>
      <c r="F237" s="270" t="s">
        <v>789</v>
      </c>
      <c r="G237" s="270" t="s">
        <v>789</v>
      </c>
      <c r="H237" s="270" t="s">
        <v>789</v>
      </c>
      <c r="I237" s="270" t="s">
        <v>789</v>
      </c>
      <c r="J237" s="270" t="s">
        <v>789</v>
      </c>
      <c r="K237" s="270" t="s">
        <v>789</v>
      </c>
      <c r="L237" s="270" t="s">
        <v>789</v>
      </c>
      <c r="M237" s="270" t="s">
        <v>789</v>
      </c>
      <c r="N237" s="270" t="s">
        <v>789</v>
      </c>
      <c r="O237" s="270" t="s">
        <v>789</v>
      </c>
      <c r="P237" s="270" t="s">
        <v>789</v>
      </c>
      <c r="Q237" s="270" t="s">
        <v>789</v>
      </c>
      <c r="R237" s="270" t="s">
        <v>789</v>
      </c>
      <c r="S237" s="270" t="s">
        <v>789</v>
      </c>
      <c r="T237" s="270" t="s">
        <v>789</v>
      </c>
      <c r="U237" s="270" t="s">
        <v>789</v>
      </c>
      <c r="V237" s="270" t="s">
        <v>789</v>
      </c>
      <c r="W237" s="270" t="s">
        <v>789</v>
      </c>
      <c r="X237" s="270" t="s">
        <v>789</v>
      </c>
      <c r="Y237" s="270" t="s">
        <v>789</v>
      </c>
      <c r="Z237" s="270" t="s">
        <v>789</v>
      </c>
      <c r="AA237" s="270" t="s">
        <v>789</v>
      </c>
      <c r="AB237" s="270" t="s">
        <v>789</v>
      </c>
      <c r="AC237" s="270" t="s">
        <v>789</v>
      </c>
      <c r="AD237" s="270" t="s">
        <v>789</v>
      </c>
      <c r="AE237" s="270" t="s">
        <v>789</v>
      </c>
      <c r="AF237" s="270" t="s">
        <v>789</v>
      </c>
      <c r="AG237" s="270" t="s">
        <v>789</v>
      </c>
      <c r="AH237" s="270" t="s">
        <v>789</v>
      </c>
      <c r="AI237" s="270" t="s">
        <v>789</v>
      </c>
      <c r="AJ237" s="270" t="s">
        <v>789</v>
      </c>
      <c r="AK237" s="270" t="s">
        <v>789</v>
      </c>
      <c r="AL237" s="270" t="s">
        <v>789</v>
      </c>
      <c r="AM237" s="270" t="s">
        <v>789</v>
      </c>
      <c r="AN237" s="270" t="s">
        <v>3075</v>
      </c>
      <c r="AO237" s="270" t="s">
        <v>3075</v>
      </c>
      <c r="AP237" s="270" t="s">
        <v>3075</v>
      </c>
      <c r="AQ237" s="270" t="s">
        <v>3075</v>
      </c>
      <c r="AR237" s="270" t="s">
        <v>3075</v>
      </c>
      <c r="AS237" s="270" t="s">
        <v>3075</v>
      </c>
      <c r="AT237" s="270" t="s">
        <v>3075</v>
      </c>
      <c r="AU237" s="270" t="s">
        <v>3075</v>
      </c>
      <c r="AV237" s="270" t="s">
        <v>3075</v>
      </c>
      <c r="AW237" s="277" t="s">
        <v>3075</v>
      </c>
      <c r="AX237" s="270" t="s">
        <v>3075</v>
      </c>
      <c r="AY237" s="270" t="s">
        <v>3075</v>
      </c>
      <c r="AZ237" s="270" t="s">
        <v>3075</v>
      </c>
      <c r="BA237" s="270" t="s">
        <v>3075</v>
      </c>
      <c r="BB237" s="270" t="s">
        <v>3075</v>
      </c>
      <c r="BC237" s="270" t="s">
        <v>3075</v>
      </c>
      <c r="BD237" s="270" t="s">
        <v>521</v>
      </c>
      <c r="BE237" s="270" t="str">
        <f>VLOOKUP(A237,[1]القائمة!A$1:F$4442,6,0)</f>
        <v>مستنفذ فصل اول 2023-2024</v>
      </c>
      <c r="BF237">
        <f>VLOOKUP(A237,[1]القائمة!A$1:F$4442,1,0)</f>
        <v>520872</v>
      </c>
      <c r="BG237" t="str">
        <f>VLOOKUP(A237,[1]القائمة!A$1:F$4442,5,0)</f>
        <v>الثالثة</v>
      </c>
    </row>
    <row r="238" spans="1:83" ht="14.4" x14ac:dyDescent="0.3">
      <c r="A238" s="269">
        <v>520882</v>
      </c>
      <c r="B238" s="270" t="s">
        <v>521</v>
      </c>
      <c r="C238" s="270" t="s">
        <v>788</v>
      </c>
      <c r="D238" s="270" t="s">
        <v>788</v>
      </c>
      <c r="E238" s="270" t="s">
        <v>788</v>
      </c>
      <c r="F238" s="270" t="s">
        <v>788</v>
      </c>
      <c r="G238" s="270" t="s">
        <v>788</v>
      </c>
      <c r="H238" s="270" t="s">
        <v>788</v>
      </c>
      <c r="I238" s="270" t="s">
        <v>788</v>
      </c>
      <c r="J238" s="270" t="s">
        <v>788</v>
      </c>
      <c r="K238" s="270" t="s">
        <v>788</v>
      </c>
      <c r="L238" s="270" t="s">
        <v>788</v>
      </c>
      <c r="M238" s="270" t="s">
        <v>788</v>
      </c>
      <c r="N238" s="270" t="s">
        <v>788</v>
      </c>
      <c r="O238" s="270" t="s">
        <v>788</v>
      </c>
      <c r="P238" s="270" t="s">
        <v>788</v>
      </c>
      <c r="Q238" s="270" t="s">
        <v>788</v>
      </c>
      <c r="R238" s="270" t="s">
        <v>788</v>
      </c>
      <c r="S238" s="270" t="s">
        <v>788</v>
      </c>
      <c r="T238" s="270" t="s">
        <v>788</v>
      </c>
      <c r="U238" s="270" t="s">
        <v>788</v>
      </c>
      <c r="V238" s="270" t="s">
        <v>788</v>
      </c>
      <c r="W238" s="270" t="s">
        <v>788</v>
      </c>
      <c r="X238" s="270" t="s">
        <v>788</v>
      </c>
      <c r="Y238" s="270" t="s">
        <v>788</v>
      </c>
      <c r="Z238" s="270" t="s">
        <v>788</v>
      </c>
      <c r="AA238" s="270" t="s">
        <v>788</v>
      </c>
      <c r="AB238" s="270" t="s">
        <v>788</v>
      </c>
      <c r="AC238" s="270" t="s">
        <v>788</v>
      </c>
      <c r="AD238" s="270" t="s">
        <v>788</v>
      </c>
      <c r="AE238" s="270" t="s">
        <v>788</v>
      </c>
      <c r="AF238" s="270" t="s">
        <v>788</v>
      </c>
      <c r="AG238" s="270" t="s">
        <v>788</v>
      </c>
      <c r="AH238" s="270" t="s">
        <v>788</v>
      </c>
      <c r="AI238" s="270" t="s">
        <v>788</v>
      </c>
      <c r="AJ238" s="270" t="s">
        <v>788</v>
      </c>
      <c r="AK238" s="270" t="s">
        <v>788</v>
      </c>
      <c r="AL238" s="270" t="s">
        <v>788</v>
      </c>
      <c r="AM238" s="270" t="s">
        <v>788</v>
      </c>
      <c r="AN238" s="270" t="s">
        <v>3075</v>
      </c>
      <c r="AO238" s="270" t="s">
        <v>3075</v>
      </c>
      <c r="AP238" s="270" t="s">
        <v>3075</v>
      </c>
      <c r="AQ238" s="270" t="s">
        <v>3075</v>
      </c>
      <c r="AR238" s="270" t="s">
        <v>3075</v>
      </c>
      <c r="AS238" s="270" t="s">
        <v>3075</v>
      </c>
      <c r="AT238" s="270" t="s">
        <v>3075</v>
      </c>
      <c r="AU238" s="270" t="s">
        <v>3075</v>
      </c>
      <c r="AV238" s="270" t="s">
        <v>3075</v>
      </c>
      <c r="AW238" s="277" t="s">
        <v>3075</v>
      </c>
      <c r="AX238" s="270" t="s">
        <v>3075</v>
      </c>
      <c r="AY238" s="270" t="s">
        <v>3075</v>
      </c>
      <c r="AZ238" s="270" t="s">
        <v>3075</v>
      </c>
      <c r="BA238" s="270" t="s">
        <v>3075</v>
      </c>
      <c r="BB238" s="270" t="s">
        <v>3075</v>
      </c>
      <c r="BC238" s="270" t="s">
        <v>3075</v>
      </c>
      <c r="BD238" s="270" t="s">
        <v>521</v>
      </c>
      <c r="BE238" s="270" t="str">
        <f>VLOOKUP(A238,[1]القائمة!A$1:F$4442,6,0)</f>
        <v/>
      </c>
      <c r="BF238">
        <f>VLOOKUP(A238,[1]القائمة!A$1:F$4442,1,0)</f>
        <v>520882</v>
      </c>
      <c r="BG238" t="str">
        <f>VLOOKUP(A238,[1]القائمة!A$1:F$4442,5,0)</f>
        <v>الثالثة</v>
      </c>
    </row>
    <row r="239" spans="1:83" ht="14.4" x14ac:dyDescent="0.3">
      <c r="A239" s="269">
        <v>520921</v>
      </c>
      <c r="B239" s="270" t="s">
        <v>521</v>
      </c>
      <c r="C239" s="270" t="s">
        <v>788</v>
      </c>
      <c r="D239" s="270" t="s">
        <v>788</v>
      </c>
      <c r="E239" s="270" t="s">
        <v>788</v>
      </c>
      <c r="F239" s="270" t="s">
        <v>788</v>
      </c>
      <c r="G239" s="270" t="s">
        <v>788</v>
      </c>
      <c r="H239" s="270" t="s">
        <v>788</v>
      </c>
      <c r="I239" s="270" t="s">
        <v>788</v>
      </c>
      <c r="J239" s="270" t="s">
        <v>788</v>
      </c>
      <c r="K239" s="270" t="s">
        <v>788</v>
      </c>
      <c r="L239" s="270" t="s">
        <v>788</v>
      </c>
      <c r="M239" s="270" t="s">
        <v>788</v>
      </c>
      <c r="N239" s="270" t="s">
        <v>788</v>
      </c>
      <c r="O239" s="270" t="s">
        <v>788</v>
      </c>
      <c r="P239" s="270" t="s">
        <v>788</v>
      </c>
      <c r="Q239" s="270" t="s">
        <v>788</v>
      </c>
      <c r="R239" s="270" t="s">
        <v>788</v>
      </c>
      <c r="S239" s="270" t="s">
        <v>788</v>
      </c>
      <c r="T239" s="270" t="s">
        <v>788</v>
      </c>
      <c r="U239" s="270" t="s">
        <v>788</v>
      </c>
      <c r="V239" s="270" t="s">
        <v>788</v>
      </c>
      <c r="W239" s="270" t="s">
        <v>788</v>
      </c>
      <c r="X239" s="270" t="s">
        <v>788</v>
      </c>
      <c r="Y239" s="270" t="s">
        <v>788</v>
      </c>
      <c r="Z239" s="270" t="s">
        <v>788</v>
      </c>
      <c r="AA239" s="270" t="s">
        <v>788</v>
      </c>
      <c r="AB239" s="270" t="s">
        <v>788</v>
      </c>
      <c r="AC239" s="270" t="s">
        <v>788</v>
      </c>
      <c r="AD239" s="270" t="s">
        <v>788</v>
      </c>
      <c r="AE239" s="270" t="s">
        <v>788</v>
      </c>
      <c r="AF239" s="270" t="s">
        <v>788</v>
      </c>
      <c r="AG239" s="270" t="s">
        <v>788</v>
      </c>
      <c r="AH239" s="270" t="s">
        <v>788</v>
      </c>
      <c r="AI239" s="270" t="s">
        <v>788</v>
      </c>
      <c r="AJ239" s="270" t="s">
        <v>788</v>
      </c>
      <c r="AK239" s="270" t="s">
        <v>788</v>
      </c>
      <c r="AL239" s="270" t="s">
        <v>788</v>
      </c>
      <c r="AM239" s="270" t="s">
        <v>788</v>
      </c>
      <c r="AN239" s="270" t="s">
        <v>3075</v>
      </c>
      <c r="AO239" s="270" t="s">
        <v>3075</v>
      </c>
      <c r="AP239" s="270" t="s">
        <v>3075</v>
      </c>
      <c r="AQ239" s="270" t="s">
        <v>3075</v>
      </c>
      <c r="AR239" s="270" t="s">
        <v>3075</v>
      </c>
      <c r="AS239" s="270" t="s">
        <v>3075</v>
      </c>
      <c r="AT239" s="270" t="s">
        <v>3075</v>
      </c>
      <c r="AU239" s="270" t="s">
        <v>3075</v>
      </c>
      <c r="AV239" s="270" t="s">
        <v>3075</v>
      </c>
      <c r="AW239" s="277" t="s">
        <v>3075</v>
      </c>
      <c r="AX239" s="270" t="s">
        <v>3075</v>
      </c>
      <c r="AY239" s="270" t="s">
        <v>3075</v>
      </c>
      <c r="AZ239" s="270" t="s">
        <v>3075</v>
      </c>
      <c r="BA239" s="270" t="s">
        <v>3075</v>
      </c>
      <c r="BB239" s="270" t="s">
        <v>3075</v>
      </c>
      <c r="BC239" s="270" t="s">
        <v>3075</v>
      </c>
      <c r="BD239" s="270" t="s">
        <v>521</v>
      </c>
      <c r="BE239" s="270" t="str">
        <f>VLOOKUP(A239,[1]القائمة!A$1:F$4442,6,0)</f>
        <v/>
      </c>
      <c r="BF239">
        <f>VLOOKUP(A239,[1]القائمة!A$1:F$4442,1,0)</f>
        <v>520921</v>
      </c>
      <c r="BG239" t="str">
        <f>VLOOKUP(A239,[1]القائمة!A$1:F$4442,5,0)</f>
        <v>الثالثة</v>
      </c>
    </row>
    <row r="240" spans="1:83" ht="14.4" x14ac:dyDescent="0.3">
      <c r="A240" s="269">
        <v>520935</v>
      </c>
      <c r="B240" s="270" t="s">
        <v>521</v>
      </c>
      <c r="C240" s="270" t="s">
        <v>788</v>
      </c>
      <c r="D240" s="270" t="s">
        <v>788</v>
      </c>
      <c r="E240" s="270" t="s">
        <v>788</v>
      </c>
      <c r="F240" s="270" t="s">
        <v>788</v>
      </c>
      <c r="G240" s="270" t="s">
        <v>788</v>
      </c>
      <c r="H240" s="270" t="s">
        <v>788</v>
      </c>
      <c r="I240" s="270" t="s">
        <v>788</v>
      </c>
      <c r="J240" s="270" t="s">
        <v>788</v>
      </c>
      <c r="K240" s="270" t="s">
        <v>788</v>
      </c>
      <c r="L240" s="270" t="s">
        <v>788</v>
      </c>
      <c r="M240" s="270" t="s">
        <v>788</v>
      </c>
      <c r="N240" s="270" t="s">
        <v>788</v>
      </c>
      <c r="O240" s="270" t="s">
        <v>788</v>
      </c>
      <c r="P240" s="270" t="s">
        <v>788</v>
      </c>
      <c r="Q240" s="270" t="s">
        <v>788</v>
      </c>
      <c r="R240" s="270" t="s">
        <v>788</v>
      </c>
      <c r="S240" s="270" t="s">
        <v>788</v>
      </c>
      <c r="T240" s="270" t="s">
        <v>788</v>
      </c>
      <c r="U240" s="270" t="s">
        <v>788</v>
      </c>
      <c r="V240" s="270" t="s">
        <v>788</v>
      </c>
      <c r="W240" s="270" t="s">
        <v>788</v>
      </c>
      <c r="X240" s="270" t="s">
        <v>788</v>
      </c>
      <c r="Y240" s="270" t="s">
        <v>788</v>
      </c>
      <c r="Z240" s="270" t="s">
        <v>788</v>
      </c>
      <c r="AA240" s="270" t="s">
        <v>788</v>
      </c>
      <c r="AB240" s="270" t="s">
        <v>788</v>
      </c>
      <c r="AC240" s="270" t="s">
        <v>788</v>
      </c>
      <c r="AD240" s="270" t="s">
        <v>788</v>
      </c>
      <c r="AE240" s="270" t="s">
        <v>788</v>
      </c>
      <c r="AF240" s="270" t="s">
        <v>788</v>
      </c>
      <c r="AG240" s="270" t="s">
        <v>788</v>
      </c>
      <c r="AH240" s="270" t="s">
        <v>788</v>
      </c>
      <c r="AI240" s="270" t="s">
        <v>788</v>
      </c>
      <c r="AJ240" s="270" t="s">
        <v>788</v>
      </c>
      <c r="AK240" s="270" t="s">
        <v>788</v>
      </c>
      <c r="AL240" s="270" t="s">
        <v>788</v>
      </c>
      <c r="AM240" s="270" t="s">
        <v>788</v>
      </c>
      <c r="AN240" s="270" t="s">
        <v>3075</v>
      </c>
      <c r="AO240" s="270" t="s">
        <v>3075</v>
      </c>
      <c r="AP240" s="270" t="s">
        <v>3075</v>
      </c>
      <c r="AQ240" s="270" t="s">
        <v>3075</v>
      </c>
      <c r="AR240" s="270" t="s">
        <v>3075</v>
      </c>
      <c r="AS240" s="270" t="s">
        <v>3075</v>
      </c>
      <c r="AT240" s="270" t="s">
        <v>3075</v>
      </c>
      <c r="AU240" s="270" t="s">
        <v>3075</v>
      </c>
      <c r="AV240" s="270" t="s">
        <v>3075</v>
      </c>
      <c r="AW240" s="277" t="s">
        <v>3075</v>
      </c>
      <c r="AX240" s="270" t="s">
        <v>3075</v>
      </c>
      <c r="AY240" s="270" t="s">
        <v>3075</v>
      </c>
      <c r="AZ240" s="270" t="s">
        <v>3075</v>
      </c>
      <c r="BA240" s="270" t="s">
        <v>3075</v>
      </c>
      <c r="BB240" s="270" t="s">
        <v>3075</v>
      </c>
      <c r="BC240" s="270" t="s">
        <v>3075</v>
      </c>
      <c r="BD240" s="270" t="s">
        <v>521</v>
      </c>
      <c r="BE240" s="270" t="str">
        <f>VLOOKUP(A240,[1]القائمة!A$1:F$4442,6,0)</f>
        <v/>
      </c>
      <c r="BF240">
        <f>VLOOKUP(A240,[1]القائمة!A$1:F$4442,1,0)</f>
        <v>520935</v>
      </c>
      <c r="BG240" t="str">
        <f>VLOOKUP(A240,[1]القائمة!A$1:F$4442,5,0)</f>
        <v>الثالثة</v>
      </c>
    </row>
    <row r="241" spans="1:83" ht="14.4" x14ac:dyDescent="0.3">
      <c r="A241" s="269">
        <v>520998</v>
      </c>
      <c r="B241" s="270" t="s">
        <v>521</v>
      </c>
      <c r="C241" s="270" t="s">
        <v>789</v>
      </c>
      <c r="D241" s="270" t="s">
        <v>789</v>
      </c>
      <c r="E241" s="270" t="s">
        <v>789</v>
      </c>
      <c r="F241" s="270" t="s">
        <v>789</v>
      </c>
      <c r="G241" s="270" t="s">
        <v>789</v>
      </c>
      <c r="H241" s="270" t="s">
        <v>789</v>
      </c>
      <c r="I241" s="270" t="s">
        <v>789</v>
      </c>
      <c r="J241" s="270" t="s">
        <v>789</v>
      </c>
      <c r="K241" s="270" t="s">
        <v>789</v>
      </c>
      <c r="L241" s="270" t="s">
        <v>789</v>
      </c>
      <c r="M241" s="270" t="s">
        <v>789</v>
      </c>
      <c r="N241" s="270" t="s">
        <v>789</v>
      </c>
      <c r="O241" s="270" t="s">
        <v>789</v>
      </c>
      <c r="P241" s="270" t="s">
        <v>789</v>
      </c>
      <c r="Q241" s="270" t="s">
        <v>789</v>
      </c>
      <c r="R241" s="270" t="s">
        <v>789</v>
      </c>
      <c r="S241" s="270" t="s">
        <v>789</v>
      </c>
      <c r="T241" s="270" t="s">
        <v>789</v>
      </c>
      <c r="U241" s="270" t="s">
        <v>789</v>
      </c>
      <c r="V241" s="270" t="s">
        <v>789</v>
      </c>
      <c r="W241" s="270" t="s">
        <v>789</v>
      </c>
      <c r="X241" s="270" t="s">
        <v>789</v>
      </c>
      <c r="Y241" s="270" t="s">
        <v>789</v>
      </c>
      <c r="Z241" s="270" t="s">
        <v>789</v>
      </c>
      <c r="AA241" s="270" t="s">
        <v>789</v>
      </c>
      <c r="AB241" s="270" t="s">
        <v>789</v>
      </c>
      <c r="AC241" s="270" t="s">
        <v>789</v>
      </c>
      <c r="AD241" s="270" t="s">
        <v>789</v>
      </c>
      <c r="AE241" s="270" t="s">
        <v>789</v>
      </c>
      <c r="AF241" s="270" t="s">
        <v>789</v>
      </c>
      <c r="AG241" s="270" t="s">
        <v>789</v>
      </c>
      <c r="AH241" s="270" t="s">
        <v>789</v>
      </c>
      <c r="AI241" s="270" t="s">
        <v>789</v>
      </c>
      <c r="AJ241" s="270" t="s">
        <v>789</v>
      </c>
      <c r="AK241" s="270" t="s">
        <v>789</v>
      </c>
      <c r="AL241" s="270" t="s">
        <v>789</v>
      </c>
      <c r="AM241" s="270" t="s">
        <v>789</v>
      </c>
      <c r="AN241" s="270" t="s">
        <v>3075</v>
      </c>
      <c r="AO241" s="270" t="s">
        <v>3075</v>
      </c>
      <c r="AP241" s="270" t="s">
        <v>3075</v>
      </c>
      <c r="AQ241" s="270" t="s">
        <v>3075</v>
      </c>
      <c r="AR241" s="270" t="s">
        <v>3075</v>
      </c>
      <c r="AS241" s="270" t="s">
        <v>3075</v>
      </c>
      <c r="AT241" s="270" t="s">
        <v>3075</v>
      </c>
      <c r="AU241" s="270" t="s">
        <v>3075</v>
      </c>
      <c r="AV241" s="270" t="s">
        <v>3075</v>
      </c>
      <c r="AW241" s="277" t="s">
        <v>3075</v>
      </c>
      <c r="AX241" s="270" t="s">
        <v>3075</v>
      </c>
      <c r="AY241" s="270" t="s">
        <v>3075</v>
      </c>
      <c r="AZ241" s="270" t="s">
        <v>3075</v>
      </c>
      <c r="BA241" s="270" t="s">
        <v>3075</v>
      </c>
      <c r="BB241" s="270" t="s">
        <v>3075</v>
      </c>
      <c r="BC241" s="270" t="s">
        <v>3075</v>
      </c>
      <c r="BD241" s="270" t="s">
        <v>521</v>
      </c>
      <c r="BE241" s="270" t="str">
        <f>VLOOKUP(A241,[1]القائمة!A$1:F$4442,6,0)</f>
        <v/>
      </c>
      <c r="BF241">
        <f>VLOOKUP(A241,[1]القائمة!A$1:F$4442,1,0)</f>
        <v>520998</v>
      </c>
      <c r="BG241" t="str">
        <f>VLOOKUP(A241,[1]القائمة!A$1:F$4442,5,0)</f>
        <v>الثالثة</v>
      </c>
    </row>
    <row r="242" spans="1:83" ht="14.4" x14ac:dyDescent="0.3">
      <c r="A242" s="269">
        <v>521006</v>
      </c>
      <c r="B242" s="270" t="s">
        <v>521</v>
      </c>
      <c r="C242" s="270" t="s">
        <v>789</v>
      </c>
      <c r="D242" s="270" t="s">
        <v>789</v>
      </c>
      <c r="E242" s="270" t="s">
        <v>789</v>
      </c>
      <c r="F242" s="270" t="s">
        <v>789</v>
      </c>
      <c r="G242" s="270" t="s">
        <v>789</v>
      </c>
      <c r="H242" s="270" t="s">
        <v>789</v>
      </c>
      <c r="I242" s="270" t="s">
        <v>789</v>
      </c>
      <c r="J242" s="270" t="s">
        <v>789</v>
      </c>
      <c r="K242" s="270" t="s">
        <v>789</v>
      </c>
      <c r="L242" s="270" t="s">
        <v>789</v>
      </c>
      <c r="M242" s="270" t="s">
        <v>789</v>
      </c>
      <c r="N242" s="270" t="s">
        <v>789</v>
      </c>
      <c r="O242" s="270" t="s">
        <v>789</v>
      </c>
      <c r="P242" s="270" t="s">
        <v>789</v>
      </c>
      <c r="Q242" s="270" t="s">
        <v>789</v>
      </c>
      <c r="R242" s="270" t="s">
        <v>789</v>
      </c>
      <c r="S242" s="270" t="s">
        <v>789</v>
      </c>
      <c r="T242" s="270" t="s">
        <v>789</v>
      </c>
      <c r="U242" s="270" t="s">
        <v>789</v>
      </c>
      <c r="V242" s="270" t="s">
        <v>789</v>
      </c>
      <c r="W242" s="270" t="s">
        <v>789</v>
      </c>
      <c r="X242" s="270" t="s">
        <v>789</v>
      </c>
      <c r="Y242" s="270" t="s">
        <v>789</v>
      </c>
      <c r="Z242" s="270" t="s">
        <v>789</v>
      </c>
      <c r="AA242" s="270" t="s">
        <v>789</v>
      </c>
      <c r="AB242" s="270" t="s">
        <v>789</v>
      </c>
      <c r="AC242" s="270" t="s">
        <v>789</v>
      </c>
      <c r="AD242" s="270" t="s">
        <v>789</v>
      </c>
      <c r="AE242" s="270" t="s">
        <v>789</v>
      </c>
      <c r="AF242" s="270" t="s">
        <v>789</v>
      </c>
      <c r="AG242" s="270" t="s">
        <v>789</v>
      </c>
      <c r="AH242" s="270" t="s">
        <v>789</v>
      </c>
      <c r="AI242" s="270" t="s">
        <v>789</v>
      </c>
      <c r="AJ242" s="270" t="s">
        <v>789</v>
      </c>
      <c r="AK242" s="270" t="s">
        <v>789</v>
      </c>
      <c r="AL242" s="270" t="s">
        <v>789</v>
      </c>
      <c r="AM242" s="270" t="s">
        <v>789</v>
      </c>
      <c r="AN242" s="270" t="s">
        <v>3075</v>
      </c>
      <c r="AO242" s="270" t="s">
        <v>3075</v>
      </c>
      <c r="AP242" s="270" t="s">
        <v>3075</v>
      </c>
      <c r="AQ242" s="270" t="s">
        <v>3075</v>
      </c>
      <c r="AR242" s="270" t="s">
        <v>3075</v>
      </c>
      <c r="AS242" s="270" t="s">
        <v>3075</v>
      </c>
      <c r="AT242" s="270" t="s">
        <v>3075</v>
      </c>
      <c r="AU242" s="270" t="s">
        <v>3075</v>
      </c>
      <c r="AV242" s="270" t="s">
        <v>3075</v>
      </c>
      <c r="AW242" s="277" t="s">
        <v>3075</v>
      </c>
      <c r="AX242" s="270" t="s">
        <v>3075</v>
      </c>
      <c r="AY242" s="270" t="s">
        <v>3075</v>
      </c>
      <c r="AZ242" s="270" t="s">
        <v>3075</v>
      </c>
      <c r="BA242" s="270" t="s">
        <v>3075</v>
      </c>
      <c r="BB242" s="270" t="s">
        <v>3075</v>
      </c>
      <c r="BC242" s="270" t="s">
        <v>3075</v>
      </c>
      <c r="BD242" s="270" t="s">
        <v>521</v>
      </c>
      <c r="BE242" s="270" t="str">
        <f>VLOOKUP(A242,[1]القائمة!A$1:F$4442,6,0)</f>
        <v/>
      </c>
      <c r="BF242">
        <f>VLOOKUP(A242,[1]القائمة!A$1:F$4442,1,0)</f>
        <v>521006</v>
      </c>
      <c r="BG242" t="str">
        <f>VLOOKUP(A242,[1]القائمة!A$1:F$4442,5,0)</f>
        <v>الثالثة</v>
      </c>
      <c r="BH242" s="249"/>
      <c r="BI242" s="249"/>
      <c r="BJ242" s="249"/>
      <c r="BK242" s="249"/>
      <c r="BL242" s="249"/>
      <c r="BM242" s="249"/>
      <c r="BN242" s="249"/>
      <c r="BO242" s="249"/>
      <c r="BP242" s="249" t="s">
        <v>3075</v>
      </c>
      <c r="BQ242" s="249" t="s">
        <v>3075</v>
      </c>
      <c r="BR242" s="249" t="s">
        <v>3075</v>
      </c>
      <c r="BS242" s="249" t="s">
        <v>3075</v>
      </c>
      <c r="BT242" s="249" t="s">
        <v>3075</v>
      </c>
      <c r="BU242" s="249" t="s">
        <v>3075</v>
      </c>
      <c r="BV242" s="248"/>
      <c r="BW242" s="249"/>
      <c r="BX242" s="249"/>
      <c r="BY242" s="249"/>
      <c r="BZ242" s="249"/>
      <c r="CA242" s="242"/>
      <c r="CB242" s="242"/>
      <c r="CC242" s="242"/>
      <c r="CD242" s="242"/>
      <c r="CE242" s="249"/>
    </row>
    <row r="243" spans="1:83" ht="28.8" x14ac:dyDescent="0.3">
      <c r="A243" s="269">
        <v>521038</v>
      </c>
      <c r="B243" s="270" t="s">
        <v>521</v>
      </c>
      <c r="C243" s="270" t="s">
        <v>789</v>
      </c>
      <c r="D243" s="270" t="s">
        <v>789</v>
      </c>
      <c r="E243" s="270" t="s">
        <v>789</v>
      </c>
      <c r="F243" s="270" t="s">
        <v>789</v>
      </c>
      <c r="G243" s="270" t="s">
        <v>789</v>
      </c>
      <c r="H243" s="270" t="s">
        <v>789</v>
      </c>
      <c r="I243" s="270" t="s">
        <v>789</v>
      </c>
      <c r="J243" s="270" t="s">
        <v>789</v>
      </c>
      <c r="K243" s="270" t="s">
        <v>789</v>
      </c>
      <c r="L243" s="270" t="s">
        <v>789</v>
      </c>
      <c r="M243" s="270" t="s">
        <v>789</v>
      </c>
      <c r="N243" s="270" t="s">
        <v>789</v>
      </c>
      <c r="O243" s="270" t="s">
        <v>789</v>
      </c>
      <c r="P243" s="270" t="s">
        <v>789</v>
      </c>
      <c r="Q243" s="270" t="s">
        <v>789</v>
      </c>
      <c r="R243" s="270" t="s">
        <v>789</v>
      </c>
      <c r="S243" s="270" t="s">
        <v>789</v>
      </c>
      <c r="T243" s="270" t="s">
        <v>789</v>
      </c>
      <c r="U243" s="270" t="s">
        <v>789</v>
      </c>
      <c r="V243" s="270" t="s">
        <v>789</v>
      </c>
      <c r="W243" s="270" t="s">
        <v>789</v>
      </c>
      <c r="X243" s="270" t="s">
        <v>789</v>
      </c>
      <c r="Y243" s="270" t="s">
        <v>789</v>
      </c>
      <c r="Z243" s="270" t="s">
        <v>789</v>
      </c>
      <c r="AA243" s="270" t="s">
        <v>789</v>
      </c>
      <c r="AB243" s="270" t="s">
        <v>789</v>
      </c>
      <c r="AC243" s="270" t="s">
        <v>789</v>
      </c>
      <c r="AD243" s="270" t="s">
        <v>789</v>
      </c>
      <c r="AE243" s="270" t="s">
        <v>789</v>
      </c>
      <c r="AF243" s="270" t="s">
        <v>789</v>
      </c>
      <c r="AG243" s="270" t="s">
        <v>789</v>
      </c>
      <c r="AH243" s="270" t="s">
        <v>789</v>
      </c>
      <c r="AI243" s="270" t="s">
        <v>789</v>
      </c>
      <c r="AJ243" s="270" t="s">
        <v>789</v>
      </c>
      <c r="AK243" s="270" t="s">
        <v>789</v>
      </c>
      <c r="AL243" s="270" t="s">
        <v>789</v>
      </c>
      <c r="AM243" s="270" t="s">
        <v>789</v>
      </c>
      <c r="AN243" s="270" t="s">
        <v>3075</v>
      </c>
      <c r="AO243" s="270" t="s">
        <v>3075</v>
      </c>
      <c r="AP243" s="270" t="s">
        <v>3075</v>
      </c>
      <c r="AQ243" s="270" t="s">
        <v>3075</v>
      </c>
      <c r="AR243" s="270" t="s">
        <v>3075</v>
      </c>
      <c r="AS243" s="270" t="s">
        <v>3075</v>
      </c>
      <c r="AT243" s="270" t="s">
        <v>3075</v>
      </c>
      <c r="AU243" s="270" t="s">
        <v>3075</v>
      </c>
      <c r="AV243" s="270" t="s">
        <v>3075</v>
      </c>
      <c r="AW243" s="277" t="s">
        <v>3075</v>
      </c>
      <c r="AX243" s="270" t="s">
        <v>4659</v>
      </c>
      <c r="AY243" s="270" t="s">
        <v>3075</v>
      </c>
      <c r="AZ243" s="270" t="s">
        <v>3075</v>
      </c>
      <c r="BA243" s="270" t="s">
        <v>3075</v>
      </c>
      <c r="BB243" s="270" t="s">
        <v>3075</v>
      </c>
      <c r="BC243" s="270" t="s">
        <v>3075</v>
      </c>
      <c r="BD243" s="270" t="s">
        <v>521</v>
      </c>
      <c r="BE243" s="270" t="str">
        <f>VLOOKUP(A243,[1]القائمة!A$1:F$4442,6,0)</f>
        <v/>
      </c>
      <c r="BF243">
        <f>VLOOKUP(A243,[1]القائمة!A$1:F$4442,1,0)</f>
        <v>521038</v>
      </c>
      <c r="BG243" t="str">
        <f>VLOOKUP(A243,[1]القائمة!A$1:F$4442,5,0)</f>
        <v>الثالثة</v>
      </c>
      <c r="BH243" s="249"/>
      <c r="BI243" s="249"/>
      <c r="BJ243" s="249"/>
      <c r="BK243" s="249"/>
      <c r="BL243" s="249"/>
      <c r="BM243" s="249"/>
      <c r="BN243" s="249"/>
      <c r="BO243" s="249"/>
      <c r="BP243" s="249" t="s">
        <v>3075</v>
      </c>
      <c r="BQ243" s="249" t="s">
        <v>3075</v>
      </c>
      <c r="BR243" s="249" t="s">
        <v>3075</v>
      </c>
      <c r="BS243" s="249" t="s">
        <v>3075</v>
      </c>
      <c r="BT243" s="249" t="s">
        <v>3075</v>
      </c>
      <c r="BU243" s="249" t="s">
        <v>3075</v>
      </c>
      <c r="BV243" s="248"/>
      <c r="BW243" s="249"/>
      <c r="BX243" s="249"/>
      <c r="BY243" s="249"/>
      <c r="BZ243" s="249"/>
      <c r="CA243" s="242"/>
      <c r="CB243" s="242"/>
      <c r="CC243" s="242"/>
      <c r="CD243" s="242"/>
      <c r="CE243" s="249"/>
    </row>
    <row r="244" spans="1:83" ht="14.4" x14ac:dyDescent="0.3">
      <c r="A244" s="269">
        <v>521046</v>
      </c>
      <c r="B244" s="270" t="s">
        <v>521</v>
      </c>
      <c r="C244" s="270" t="s">
        <v>789</v>
      </c>
      <c r="D244" s="270" t="s">
        <v>789</v>
      </c>
      <c r="E244" s="270" t="s">
        <v>789</v>
      </c>
      <c r="F244" s="270" t="s">
        <v>789</v>
      </c>
      <c r="G244" s="270" t="s">
        <v>789</v>
      </c>
      <c r="H244" s="270" t="s">
        <v>789</v>
      </c>
      <c r="I244" s="270" t="s">
        <v>789</v>
      </c>
      <c r="J244" s="270" t="s">
        <v>789</v>
      </c>
      <c r="K244" s="270" t="s">
        <v>789</v>
      </c>
      <c r="L244" s="270" t="s">
        <v>789</v>
      </c>
      <c r="M244" s="270" t="s">
        <v>789</v>
      </c>
      <c r="N244" s="270" t="s">
        <v>789</v>
      </c>
      <c r="O244" s="270" t="s">
        <v>789</v>
      </c>
      <c r="P244" s="270" t="s">
        <v>789</v>
      </c>
      <c r="Q244" s="270" t="s">
        <v>789</v>
      </c>
      <c r="R244" s="270" t="s">
        <v>789</v>
      </c>
      <c r="S244" s="270" t="s">
        <v>789</v>
      </c>
      <c r="T244" s="270" t="s">
        <v>789</v>
      </c>
      <c r="U244" s="270" t="s">
        <v>789</v>
      </c>
      <c r="V244" s="270" t="s">
        <v>789</v>
      </c>
      <c r="W244" s="270" t="s">
        <v>789</v>
      </c>
      <c r="X244" s="270" t="s">
        <v>789</v>
      </c>
      <c r="Y244" s="270" t="s">
        <v>789</v>
      </c>
      <c r="Z244" s="270" t="s">
        <v>789</v>
      </c>
      <c r="AA244" s="270" t="s">
        <v>789</v>
      </c>
      <c r="AB244" s="270" t="s">
        <v>789</v>
      </c>
      <c r="AC244" s="270" t="s">
        <v>789</v>
      </c>
      <c r="AD244" s="270" t="s">
        <v>789</v>
      </c>
      <c r="AE244" s="270" t="s">
        <v>789</v>
      </c>
      <c r="AF244" s="270" t="s">
        <v>789</v>
      </c>
      <c r="AG244" s="270" t="s">
        <v>789</v>
      </c>
      <c r="AH244" s="270" t="s">
        <v>789</v>
      </c>
      <c r="AI244" s="270" t="s">
        <v>789</v>
      </c>
      <c r="AJ244" s="270" t="s">
        <v>789</v>
      </c>
      <c r="AK244" s="270" t="s">
        <v>789</v>
      </c>
      <c r="AL244" s="270" t="s">
        <v>789</v>
      </c>
      <c r="AM244" s="270" t="s">
        <v>789</v>
      </c>
      <c r="AN244" s="270" t="s">
        <v>3075</v>
      </c>
      <c r="AO244" s="270" t="s">
        <v>3075</v>
      </c>
      <c r="AP244" s="270" t="s">
        <v>3075</v>
      </c>
      <c r="AQ244" s="270" t="s">
        <v>3075</v>
      </c>
      <c r="AR244" s="270" t="s">
        <v>3075</v>
      </c>
      <c r="AS244" s="270" t="s">
        <v>3075</v>
      </c>
      <c r="AT244" s="270" t="s">
        <v>3075</v>
      </c>
      <c r="AU244" s="270" t="s">
        <v>3075</v>
      </c>
      <c r="AV244" s="270" t="s">
        <v>3075</v>
      </c>
      <c r="AW244" s="277" t="s">
        <v>3075</v>
      </c>
      <c r="AX244" s="270" t="s">
        <v>3075</v>
      </c>
      <c r="AY244" s="270" t="s">
        <v>3075</v>
      </c>
      <c r="AZ244" s="270" t="s">
        <v>3075</v>
      </c>
      <c r="BA244" s="270" t="s">
        <v>3075</v>
      </c>
      <c r="BB244" s="270" t="s">
        <v>3075</v>
      </c>
      <c r="BC244" s="270" t="s">
        <v>3075</v>
      </c>
      <c r="BD244" s="270" t="s">
        <v>521</v>
      </c>
      <c r="BE244" s="270" t="str">
        <f>VLOOKUP(A244,[1]القائمة!A$1:F$4442,6,0)</f>
        <v/>
      </c>
      <c r="BF244">
        <f>VLOOKUP(A244,[1]القائمة!A$1:F$4442,1,0)</f>
        <v>521046</v>
      </c>
      <c r="BG244" t="str">
        <f>VLOOKUP(A244,[1]القائمة!A$1:F$4442,5,0)</f>
        <v>الثالثة</v>
      </c>
    </row>
    <row r="245" spans="1:83" ht="14.4" x14ac:dyDescent="0.3">
      <c r="A245" s="271">
        <v>521069</v>
      </c>
      <c r="B245" s="272" t="s">
        <v>522</v>
      </c>
      <c r="C245" s="270" t="s">
        <v>789</v>
      </c>
      <c r="D245" s="270" t="s">
        <v>789</v>
      </c>
      <c r="E245" s="270" t="s">
        <v>789</v>
      </c>
      <c r="F245" s="270" t="s">
        <v>789</v>
      </c>
      <c r="G245" s="270" t="s">
        <v>789</v>
      </c>
      <c r="H245" s="270" t="s">
        <v>789</v>
      </c>
      <c r="I245" s="270" t="s">
        <v>789</v>
      </c>
      <c r="J245" s="270" t="s">
        <v>789</v>
      </c>
      <c r="K245" s="270" t="s">
        <v>789</v>
      </c>
      <c r="L245" s="270" t="s">
        <v>789</v>
      </c>
      <c r="M245" s="270" t="s">
        <v>789</v>
      </c>
      <c r="N245" s="270" t="s">
        <v>789</v>
      </c>
      <c r="O245" s="270" t="s">
        <v>789</v>
      </c>
      <c r="P245" s="270" t="s">
        <v>789</v>
      </c>
      <c r="Q245" s="270" t="s">
        <v>789</v>
      </c>
      <c r="R245" s="270" t="s">
        <v>789</v>
      </c>
      <c r="S245" s="270" t="s">
        <v>789</v>
      </c>
      <c r="T245" s="270" t="s">
        <v>789</v>
      </c>
      <c r="U245" s="270" t="s">
        <v>789</v>
      </c>
      <c r="V245" s="270" t="s">
        <v>789</v>
      </c>
      <c r="W245" s="270" t="s">
        <v>789</v>
      </c>
      <c r="X245" s="270" t="s">
        <v>789</v>
      </c>
      <c r="Y245" s="270" t="s">
        <v>789</v>
      </c>
      <c r="Z245" s="270" t="s">
        <v>789</v>
      </c>
      <c r="AA245" s="270" t="s">
        <v>789</v>
      </c>
      <c r="AB245" s="270" t="s">
        <v>789</v>
      </c>
      <c r="AC245" s="270" t="s">
        <v>789</v>
      </c>
      <c r="AD245" s="270" t="s">
        <v>789</v>
      </c>
      <c r="AE245" s="270" t="s">
        <v>789</v>
      </c>
      <c r="AF245" s="270" t="s">
        <v>789</v>
      </c>
      <c r="AG245" s="270" t="s">
        <v>789</v>
      </c>
      <c r="AH245" s="250"/>
      <c r="AI245" s="250"/>
      <c r="AJ245" s="250"/>
      <c r="AK245" s="250"/>
      <c r="AL245" s="250"/>
      <c r="AM245" s="250"/>
      <c r="AN245" s="250"/>
      <c r="AO245" s="250"/>
      <c r="AP245" s="250"/>
      <c r="AQ245" s="250"/>
      <c r="AR245" s="250"/>
      <c r="AS245" s="250"/>
      <c r="AT245" s="250"/>
      <c r="AU245" s="250"/>
      <c r="AV245" s="250"/>
      <c r="AW245" s="276"/>
      <c r="AX245" s="250"/>
      <c r="AY245" s="250"/>
      <c r="AZ245" s="250"/>
      <c r="BA245" s="250"/>
      <c r="BB245" s="250"/>
      <c r="BC245" s="250"/>
      <c r="BD245" s="250"/>
      <c r="BE245" s="270" t="str">
        <f>VLOOKUP(A245,[1]القائمة!A$1:F$4442,6,0)</f>
        <v/>
      </c>
      <c r="BF245">
        <f>VLOOKUP(A245,[1]القائمة!A$1:F$4442,1,0)</f>
        <v>521069</v>
      </c>
      <c r="BG245" t="str">
        <f>VLOOKUP(A245,[1]القائمة!A$1:F$4442,5,0)</f>
        <v>الثالثة حديث</v>
      </c>
    </row>
    <row r="246" spans="1:83" ht="14.4" x14ac:dyDescent="0.3">
      <c r="A246" s="269">
        <v>521077</v>
      </c>
      <c r="B246" s="270" t="s">
        <v>521</v>
      </c>
      <c r="C246" s="270" t="s">
        <v>789</v>
      </c>
      <c r="D246" s="270" t="s">
        <v>789</v>
      </c>
      <c r="E246" s="270" t="s">
        <v>789</v>
      </c>
      <c r="F246" s="270" t="s">
        <v>789</v>
      </c>
      <c r="G246" s="270" t="s">
        <v>789</v>
      </c>
      <c r="H246" s="270" t="s">
        <v>789</v>
      </c>
      <c r="I246" s="270" t="s">
        <v>789</v>
      </c>
      <c r="J246" s="270" t="s">
        <v>789</v>
      </c>
      <c r="K246" s="270" t="s">
        <v>789</v>
      </c>
      <c r="L246" s="270" t="s">
        <v>789</v>
      </c>
      <c r="M246" s="270" t="s">
        <v>789</v>
      </c>
      <c r="N246" s="270" t="s">
        <v>789</v>
      </c>
      <c r="O246" s="270" t="s">
        <v>789</v>
      </c>
      <c r="P246" s="270" t="s">
        <v>789</v>
      </c>
      <c r="Q246" s="270" t="s">
        <v>789</v>
      </c>
      <c r="R246" s="270" t="s">
        <v>789</v>
      </c>
      <c r="S246" s="270" t="s">
        <v>789</v>
      </c>
      <c r="T246" s="270" t="s">
        <v>789</v>
      </c>
      <c r="U246" s="270" t="s">
        <v>789</v>
      </c>
      <c r="V246" s="270" t="s">
        <v>789</v>
      </c>
      <c r="W246" s="270" t="s">
        <v>789</v>
      </c>
      <c r="X246" s="270" t="s">
        <v>789</v>
      </c>
      <c r="Y246" s="270" t="s">
        <v>789</v>
      </c>
      <c r="Z246" s="270" t="s">
        <v>789</v>
      </c>
      <c r="AA246" s="270" t="s">
        <v>789</v>
      </c>
      <c r="AB246" s="270" t="s">
        <v>789</v>
      </c>
      <c r="AC246" s="270" t="s">
        <v>789</v>
      </c>
      <c r="AD246" s="270" t="s">
        <v>789</v>
      </c>
      <c r="AE246" s="270" t="s">
        <v>789</v>
      </c>
      <c r="AF246" s="270" t="s">
        <v>789</v>
      </c>
      <c r="AG246" s="270" t="s">
        <v>789</v>
      </c>
      <c r="AH246" s="270" t="s">
        <v>789</v>
      </c>
      <c r="AI246" s="270" t="s">
        <v>789</v>
      </c>
      <c r="AJ246" s="270" t="s">
        <v>789</v>
      </c>
      <c r="AK246" s="270" t="s">
        <v>789</v>
      </c>
      <c r="AL246" s="270" t="s">
        <v>789</v>
      </c>
      <c r="AM246" s="270" t="s">
        <v>789</v>
      </c>
      <c r="AN246" s="270" t="s">
        <v>3075</v>
      </c>
      <c r="AO246" s="270" t="s">
        <v>3075</v>
      </c>
      <c r="AP246" s="270" t="s">
        <v>3075</v>
      </c>
      <c r="AQ246" s="270" t="s">
        <v>3075</v>
      </c>
      <c r="AR246" s="270" t="s">
        <v>3075</v>
      </c>
      <c r="AS246" s="270" t="s">
        <v>3075</v>
      </c>
      <c r="AT246" s="270" t="s">
        <v>3075</v>
      </c>
      <c r="AU246" s="270" t="s">
        <v>3075</v>
      </c>
      <c r="AV246" s="270" t="s">
        <v>3075</v>
      </c>
      <c r="AW246" s="277" t="s">
        <v>3075</v>
      </c>
      <c r="AX246" s="270" t="s">
        <v>3075</v>
      </c>
      <c r="AY246" s="270" t="s">
        <v>3075</v>
      </c>
      <c r="AZ246" s="270" t="s">
        <v>3075</v>
      </c>
      <c r="BA246" s="270" t="s">
        <v>3075</v>
      </c>
      <c r="BB246" s="270" t="s">
        <v>3075</v>
      </c>
      <c r="BC246" s="270" t="s">
        <v>3075</v>
      </c>
      <c r="BD246" s="270" t="s">
        <v>521</v>
      </c>
      <c r="BE246" s="270" t="str">
        <f>VLOOKUP(A246,[1]القائمة!A$1:F$4442,6,0)</f>
        <v/>
      </c>
      <c r="BF246">
        <f>VLOOKUP(A246,[1]القائمة!A$1:F$4442,1,0)</f>
        <v>521077</v>
      </c>
      <c r="BG246" t="str">
        <f>VLOOKUP(A246,[1]القائمة!A$1:F$4442,5,0)</f>
        <v>الثالثة</v>
      </c>
      <c r="BH246" s="249"/>
      <c r="BI246" s="249"/>
      <c r="BJ246" s="249"/>
      <c r="BK246" s="249"/>
      <c r="BL246" s="249"/>
      <c r="BM246" s="249"/>
      <c r="BN246" s="249"/>
      <c r="BO246" s="249"/>
      <c r="BP246" s="249" t="s">
        <v>3075</v>
      </c>
      <c r="BQ246" s="249" t="s">
        <v>3075</v>
      </c>
      <c r="BR246" s="249" t="s">
        <v>3075</v>
      </c>
      <c r="BS246" s="249" t="s">
        <v>3075</v>
      </c>
      <c r="BT246" s="249" t="s">
        <v>3075</v>
      </c>
      <c r="BU246" s="249" t="s">
        <v>3075</v>
      </c>
      <c r="BV246" s="248"/>
      <c r="BW246" s="249"/>
      <c r="BX246" s="249"/>
      <c r="BY246" s="249"/>
      <c r="BZ246" s="249"/>
      <c r="CA246" s="242"/>
      <c r="CB246" s="242"/>
      <c r="CC246" s="242"/>
      <c r="CD246" s="242"/>
      <c r="CE246" s="249"/>
    </row>
    <row r="247" spans="1:83" ht="14.4" x14ac:dyDescent="0.3">
      <c r="A247" s="269">
        <v>521084</v>
      </c>
      <c r="B247" s="270" t="s">
        <v>521</v>
      </c>
      <c r="C247" s="270" t="s">
        <v>788</v>
      </c>
      <c r="D247" s="270" t="s">
        <v>788</v>
      </c>
      <c r="E247" s="270" t="s">
        <v>788</v>
      </c>
      <c r="F247" s="270" t="s">
        <v>788</v>
      </c>
      <c r="G247" s="270" t="s">
        <v>788</v>
      </c>
      <c r="H247" s="270" t="s">
        <v>788</v>
      </c>
      <c r="I247" s="270" t="s">
        <v>788</v>
      </c>
      <c r="J247" s="270" t="s">
        <v>788</v>
      </c>
      <c r="K247" s="270" t="s">
        <v>788</v>
      </c>
      <c r="L247" s="270" t="s">
        <v>788</v>
      </c>
      <c r="M247" s="270" t="s">
        <v>788</v>
      </c>
      <c r="N247" s="270" t="s">
        <v>788</v>
      </c>
      <c r="O247" s="270" t="s">
        <v>788</v>
      </c>
      <c r="P247" s="270" t="s">
        <v>788</v>
      </c>
      <c r="Q247" s="270" t="s">
        <v>788</v>
      </c>
      <c r="R247" s="270" t="s">
        <v>788</v>
      </c>
      <c r="S247" s="270" t="s">
        <v>788</v>
      </c>
      <c r="T247" s="270" t="s">
        <v>788</v>
      </c>
      <c r="U247" s="270" t="s">
        <v>788</v>
      </c>
      <c r="V247" s="270" t="s">
        <v>788</v>
      </c>
      <c r="W247" s="270" t="s">
        <v>788</v>
      </c>
      <c r="X247" s="270" t="s">
        <v>788</v>
      </c>
      <c r="Y247" s="270" t="s">
        <v>788</v>
      </c>
      <c r="Z247" s="270" t="s">
        <v>788</v>
      </c>
      <c r="AA247" s="270" t="s">
        <v>788</v>
      </c>
      <c r="AB247" s="270" t="s">
        <v>788</v>
      </c>
      <c r="AC247" s="270" t="s">
        <v>788</v>
      </c>
      <c r="AD247" s="270" t="s">
        <v>788</v>
      </c>
      <c r="AE247" s="270" t="s">
        <v>788</v>
      </c>
      <c r="AF247" s="270" t="s">
        <v>788</v>
      </c>
      <c r="AG247" s="270" t="s">
        <v>788</v>
      </c>
      <c r="AH247" s="270" t="s">
        <v>788</v>
      </c>
      <c r="AI247" s="270" t="s">
        <v>788</v>
      </c>
      <c r="AJ247" s="270" t="s">
        <v>788</v>
      </c>
      <c r="AK247" s="270" t="s">
        <v>788</v>
      </c>
      <c r="AL247" s="270" t="s">
        <v>788</v>
      </c>
      <c r="AM247" s="270" t="s">
        <v>788</v>
      </c>
      <c r="AN247" s="270" t="s">
        <v>3075</v>
      </c>
      <c r="AO247" s="270" t="s">
        <v>3075</v>
      </c>
      <c r="AP247" s="270" t="s">
        <v>3075</v>
      </c>
      <c r="AQ247" s="270" t="s">
        <v>3075</v>
      </c>
      <c r="AR247" s="270" t="s">
        <v>3075</v>
      </c>
      <c r="AS247" s="270" t="s">
        <v>3075</v>
      </c>
      <c r="AT247" s="270" t="s">
        <v>3075</v>
      </c>
      <c r="AU247" s="270" t="s">
        <v>3075</v>
      </c>
      <c r="AV247" s="270" t="s">
        <v>3075</v>
      </c>
      <c r="AW247" s="277" t="s">
        <v>3075</v>
      </c>
      <c r="AX247" s="270" t="s">
        <v>3075</v>
      </c>
      <c r="AY247" s="270" t="s">
        <v>3075</v>
      </c>
      <c r="AZ247" s="270" t="s">
        <v>3075</v>
      </c>
      <c r="BA247" s="270" t="s">
        <v>3075</v>
      </c>
      <c r="BB247" s="270" t="s">
        <v>3075</v>
      </c>
      <c r="BC247" s="270" t="s">
        <v>3075</v>
      </c>
      <c r="BD247" s="270" t="s">
        <v>521</v>
      </c>
      <c r="BE247" s="270" t="str">
        <f>VLOOKUP(A247,[1]القائمة!A$1:F$4442,6,0)</f>
        <v/>
      </c>
      <c r="BF247">
        <f>VLOOKUP(A247,[1]القائمة!A$1:F$4442,1,0)</f>
        <v>521084</v>
      </c>
      <c r="BG247" t="str">
        <f>VLOOKUP(A247,[1]القائمة!A$1:F$4442,5,0)</f>
        <v>الثالثة</v>
      </c>
      <c r="BH247" s="249"/>
      <c r="BI247" s="249"/>
      <c r="BJ247" s="249"/>
      <c r="BK247" s="249"/>
      <c r="BL247" s="249"/>
      <c r="BM247" s="249"/>
      <c r="BN247" s="249"/>
      <c r="BO247" s="249"/>
      <c r="BP247" s="249" t="s">
        <v>3075</v>
      </c>
      <c r="BQ247" s="249" t="s">
        <v>3075</v>
      </c>
      <c r="BR247" s="249" t="s">
        <v>3075</v>
      </c>
      <c r="BS247" s="249" t="s">
        <v>3075</v>
      </c>
      <c r="BT247" s="249" t="s">
        <v>3075</v>
      </c>
      <c r="BU247" s="249" t="s">
        <v>3075</v>
      </c>
      <c r="BV247" s="248"/>
      <c r="BW247" s="249"/>
      <c r="BX247" s="249"/>
      <c r="BY247" s="249"/>
      <c r="BZ247" s="249"/>
      <c r="CA247" s="242"/>
      <c r="CB247" s="242"/>
      <c r="CC247" s="242"/>
      <c r="CD247" s="242"/>
      <c r="CE247" s="249"/>
    </row>
    <row r="248" spans="1:83" ht="28.8" x14ac:dyDescent="0.3">
      <c r="A248" s="269">
        <v>521166</v>
      </c>
      <c r="B248" s="270" t="s">
        <v>521</v>
      </c>
      <c r="C248" s="270" t="s">
        <v>789</v>
      </c>
      <c r="D248" s="270" t="s">
        <v>789</v>
      </c>
      <c r="E248" s="270" t="s">
        <v>789</v>
      </c>
      <c r="F248" s="270" t="s">
        <v>789</v>
      </c>
      <c r="G248" s="270" t="s">
        <v>789</v>
      </c>
      <c r="H248" s="270" t="s">
        <v>789</v>
      </c>
      <c r="I248" s="270" t="s">
        <v>789</v>
      </c>
      <c r="J248" s="270" t="s">
        <v>789</v>
      </c>
      <c r="K248" s="270" t="s">
        <v>789</v>
      </c>
      <c r="L248" s="270" t="s">
        <v>789</v>
      </c>
      <c r="M248" s="270" t="s">
        <v>789</v>
      </c>
      <c r="N248" s="270" t="s">
        <v>789</v>
      </c>
      <c r="O248" s="270" t="s">
        <v>789</v>
      </c>
      <c r="P248" s="270" t="s">
        <v>789</v>
      </c>
      <c r="Q248" s="270" t="s">
        <v>789</v>
      </c>
      <c r="R248" s="270" t="s">
        <v>789</v>
      </c>
      <c r="S248" s="270" t="s">
        <v>789</v>
      </c>
      <c r="T248" s="270" t="s">
        <v>789</v>
      </c>
      <c r="U248" s="270" t="s">
        <v>789</v>
      </c>
      <c r="V248" s="270" t="s">
        <v>789</v>
      </c>
      <c r="W248" s="270" t="s">
        <v>789</v>
      </c>
      <c r="X248" s="270" t="s">
        <v>789</v>
      </c>
      <c r="Y248" s="270" t="s">
        <v>789</v>
      </c>
      <c r="Z248" s="270" t="s">
        <v>789</v>
      </c>
      <c r="AA248" s="270" t="s">
        <v>789</v>
      </c>
      <c r="AB248" s="270" t="s">
        <v>789</v>
      </c>
      <c r="AC248" s="270" t="s">
        <v>789</v>
      </c>
      <c r="AD248" s="270" t="s">
        <v>789</v>
      </c>
      <c r="AE248" s="270" t="s">
        <v>789</v>
      </c>
      <c r="AF248" s="270" t="s">
        <v>789</v>
      </c>
      <c r="AG248" s="270" t="s">
        <v>789</v>
      </c>
      <c r="AH248" s="270" t="s">
        <v>789</v>
      </c>
      <c r="AI248" s="270" t="s">
        <v>789</v>
      </c>
      <c r="AJ248" s="270" t="s">
        <v>789</v>
      </c>
      <c r="AK248" s="270" t="s">
        <v>789</v>
      </c>
      <c r="AL248" s="270" t="s">
        <v>789</v>
      </c>
      <c r="AM248" s="270" t="s">
        <v>789</v>
      </c>
      <c r="AN248" s="270" t="s">
        <v>3075</v>
      </c>
      <c r="AO248" s="270" t="s">
        <v>3075</v>
      </c>
      <c r="AP248" s="270" t="s">
        <v>3075</v>
      </c>
      <c r="AQ248" s="270" t="s">
        <v>3075</v>
      </c>
      <c r="AR248" s="270" t="s">
        <v>3075</v>
      </c>
      <c r="AS248" s="270" t="s">
        <v>3075</v>
      </c>
      <c r="AT248" s="270" t="s">
        <v>3075</v>
      </c>
      <c r="AU248" s="270" t="s">
        <v>3075</v>
      </c>
      <c r="AV248" s="270" t="s">
        <v>3075</v>
      </c>
      <c r="AW248" s="277" t="s">
        <v>3075</v>
      </c>
      <c r="AX248" s="270" t="s">
        <v>4659</v>
      </c>
      <c r="AY248" s="270" t="s">
        <v>3075</v>
      </c>
      <c r="AZ248" s="270" t="s">
        <v>3075</v>
      </c>
      <c r="BA248" s="270" t="s">
        <v>3075</v>
      </c>
      <c r="BB248" s="270" t="s">
        <v>3075</v>
      </c>
      <c r="BC248" s="270" t="s">
        <v>3075</v>
      </c>
      <c r="BD248" s="270" t="s">
        <v>521</v>
      </c>
      <c r="BE248" s="270" t="str">
        <f>VLOOKUP(A248,[1]القائمة!A$1:F$4442,6,0)</f>
        <v/>
      </c>
      <c r="BF248">
        <f>VLOOKUP(A248,[1]القائمة!A$1:F$4442,1,0)</f>
        <v>521166</v>
      </c>
      <c r="BG248" t="str">
        <f>VLOOKUP(A248,[1]القائمة!A$1:F$4442,5,0)</f>
        <v>الثالثة</v>
      </c>
      <c r="BH248" s="249"/>
      <c r="BI248" s="249"/>
      <c r="BJ248" s="249"/>
      <c r="BK248" s="249"/>
      <c r="BL248" s="249"/>
      <c r="BM248" s="249"/>
      <c r="BN248" s="249"/>
      <c r="BO248" s="249"/>
      <c r="BP248" s="249" t="s">
        <v>3075</v>
      </c>
      <c r="BQ248" s="249" t="s">
        <v>3075</v>
      </c>
      <c r="BR248" s="249" t="s">
        <v>3075</v>
      </c>
      <c r="BS248" s="249" t="s">
        <v>3075</v>
      </c>
      <c r="BT248" s="249" t="s">
        <v>3075</v>
      </c>
      <c r="BU248" s="249" t="s">
        <v>3075</v>
      </c>
      <c r="BV248" s="248"/>
      <c r="BW248" s="249"/>
      <c r="BX248" s="249"/>
      <c r="BY248" s="249"/>
      <c r="BZ248" s="249"/>
      <c r="CA248" s="242"/>
      <c r="CB248" s="242"/>
      <c r="CC248" s="242"/>
      <c r="CD248" s="242"/>
      <c r="CE248" s="249"/>
    </row>
    <row r="249" spans="1:83" ht="14.4" x14ac:dyDescent="0.3">
      <c r="A249" s="269">
        <v>521180</v>
      </c>
      <c r="B249" s="270" t="s">
        <v>521</v>
      </c>
      <c r="C249" s="270" t="s">
        <v>788</v>
      </c>
      <c r="D249" s="270" t="s">
        <v>788</v>
      </c>
      <c r="E249" s="270" t="s">
        <v>788</v>
      </c>
      <c r="F249" s="270" t="s">
        <v>788</v>
      </c>
      <c r="G249" s="270" t="s">
        <v>788</v>
      </c>
      <c r="H249" s="270" t="s">
        <v>788</v>
      </c>
      <c r="I249" s="270" t="s">
        <v>788</v>
      </c>
      <c r="J249" s="270" t="s">
        <v>788</v>
      </c>
      <c r="K249" s="270" t="s">
        <v>788</v>
      </c>
      <c r="L249" s="270" t="s">
        <v>788</v>
      </c>
      <c r="M249" s="270" t="s">
        <v>788</v>
      </c>
      <c r="N249" s="270" t="s">
        <v>788</v>
      </c>
      <c r="O249" s="270" t="s">
        <v>788</v>
      </c>
      <c r="P249" s="270" t="s">
        <v>788</v>
      </c>
      <c r="Q249" s="270" t="s">
        <v>788</v>
      </c>
      <c r="R249" s="270" t="s">
        <v>788</v>
      </c>
      <c r="S249" s="270" t="s">
        <v>788</v>
      </c>
      <c r="T249" s="270" t="s">
        <v>788</v>
      </c>
      <c r="U249" s="270" t="s">
        <v>788</v>
      </c>
      <c r="V249" s="270" t="s">
        <v>788</v>
      </c>
      <c r="W249" s="270" t="s">
        <v>788</v>
      </c>
      <c r="X249" s="270" t="s">
        <v>788</v>
      </c>
      <c r="Y249" s="270" t="s">
        <v>788</v>
      </c>
      <c r="Z249" s="270" t="s">
        <v>788</v>
      </c>
      <c r="AA249" s="270" t="s">
        <v>788</v>
      </c>
      <c r="AB249" s="270" t="s">
        <v>788</v>
      </c>
      <c r="AC249" s="270" t="s">
        <v>788</v>
      </c>
      <c r="AD249" s="270" t="s">
        <v>788</v>
      </c>
      <c r="AE249" s="270" t="s">
        <v>788</v>
      </c>
      <c r="AF249" s="270" t="s">
        <v>788</v>
      </c>
      <c r="AG249" s="270" t="s">
        <v>788</v>
      </c>
      <c r="AH249" s="270" t="s">
        <v>788</v>
      </c>
      <c r="AI249" s="270" t="s">
        <v>788</v>
      </c>
      <c r="AJ249" s="270" t="s">
        <v>788</v>
      </c>
      <c r="AK249" s="270" t="s">
        <v>788</v>
      </c>
      <c r="AL249" s="270" t="s">
        <v>788</v>
      </c>
      <c r="AM249" s="270" t="s">
        <v>788</v>
      </c>
      <c r="AN249" s="270" t="s">
        <v>3075</v>
      </c>
      <c r="AO249" s="270" t="s">
        <v>3075</v>
      </c>
      <c r="AP249" s="270" t="s">
        <v>3075</v>
      </c>
      <c r="AQ249" s="270" t="s">
        <v>3075</v>
      </c>
      <c r="AR249" s="270" t="s">
        <v>3075</v>
      </c>
      <c r="AS249" s="270" t="s">
        <v>3075</v>
      </c>
      <c r="AT249" s="270" t="s">
        <v>3075</v>
      </c>
      <c r="AU249" s="270" t="s">
        <v>3075</v>
      </c>
      <c r="AV249" s="270" t="s">
        <v>3075</v>
      </c>
      <c r="AW249" s="277" t="s">
        <v>3075</v>
      </c>
      <c r="AX249" s="270" t="s">
        <v>3075</v>
      </c>
      <c r="AY249" s="270" t="s">
        <v>3075</v>
      </c>
      <c r="AZ249" s="270" t="s">
        <v>3075</v>
      </c>
      <c r="BA249" s="270" t="s">
        <v>3075</v>
      </c>
      <c r="BB249" s="270" t="s">
        <v>3075</v>
      </c>
      <c r="BC249" s="270" t="s">
        <v>3075</v>
      </c>
      <c r="BD249" s="270" t="s">
        <v>521</v>
      </c>
      <c r="BE249" s="270" t="str">
        <f>VLOOKUP(A249,[1]القائمة!A$1:F$4442,6,0)</f>
        <v/>
      </c>
      <c r="BF249">
        <f>VLOOKUP(A249,[1]القائمة!A$1:F$4442,1,0)</f>
        <v>521180</v>
      </c>
      <c r="BG249" t="str">
        <f>VLOOKUP(A249,[1]القائمة!A$1:F$4442,5,0)</f>
        <v>الثالثة</v>
      </c>
      <c r="BH249" s="249"/>
      <c r="BI249" s="249"/>
      <c r="BJ249" s="249"/>
      <c r="BK249" s="249"/>
      <c r="BL249" s="249"/>
      <c r="BM249" s="249"/>
      <c r="BN249" s="249"/>
      <c r="BO249" s="249"/>
      <c r="BP249" s="249" t="s">
        <v>3075</v>
      </c>
      <c r="BQ249" s="249" t="s">
        <v>3075</v>
      </c>
      <c r="BR249" s="249" t="s">
        <v>3075</v>
      </c>
      <c r="BS249" s="249" t="s">
        <v>3075</v>
      </c>
      <c r="BT249" s="249" t="s">
        <v>3075</v>
      </c>
      <c r="BU249" s="249" t="s">
        <v>3075</v>
      </c>
      <c r="BV249" s="248"/>
      <c r="BW249" s="249"/>
      <c r="BX249" s="249"/>
      <c r="BY249" s="249"/>
      <c r="BZ249" s="249"/>
      <c r="CA249" s="242"/>
      <c r="CB249" s="242"/>
      <c r="CC249" s="242"/>
      <c r="CD249" s="242"/>
      <c r="CE249" s="249"/>
    </row>
    <row r="250" spans="1:83" ht="43.2" x14ac:dyDescent="0.3">
      <c r="A250" s="269">
        <v>521210</v>
      </c>
      <c r="B250" s="270" t="s">
        <v>521</v>
      </c>
      <c r="C250" s="270" t="s">
        <v>789</v>
      </c>
      <c r="D250" s="270" t="s">
        <v>789</v>
      </c>
      <c r="E250" s="270" t="s">
        <v>789</v>
      </c>
      <c r="F250" s="270" t="s">
        <v>789</v>
      </c>
      <c r="G250" s="270" t="s">
        <v>789</v>
      </c>
      <c r="H250" s="270" t="s">
        <v>789</v>
      </c>
      <c r="I250" s="270" t="s">
        <v>789</v>
      </c>
      <c r="J250" s="270" t="s">
        <v>789</v>
      </c>
      <c r="K250" s="270" t="s">
        <v>789</v>
      </c>
      <c r="L250" s="270" t="s">
        <v>789</v>
      </c>
      <c r="M250" s="270" t="s">
        <v>789</v>
      </c>
      <c r="N250" s="270" t="s">
        <v>789</v>
      </c>
      <c r="O250" s="270" t="s">
        <v>789</v>
      </c>
      <c r="P250" s="270" t="s">
        <v>789</v>
      </c>
      <c r="Q250" s="270" t="s">
        <v>789</v>
      </c>
      <c r="R250" s="270" t="s">
        <v>789</v>
      </c>
      <c r="S250" s="270" t="s">
        <v>789</v>
      </c>
      <c r="T250" s="270" t="s">
        <v>789</v>
      </c>
      <c r="U250" s="270" t="s">
        <v>789</v>
      </c>
      <c r="V250" s="270" t="s">
        <v>789</v>
      </c>
      <c r="W250" s="270" t="s">
        <v>789</v>
      </c>
      <c r="X250" s="270" t="s">
        <v>789</v>
      </c>
      <c r="Y250" s="270" t="s">
        <v>789</v>
      </c>
      <c r="Z250" s="270" t="s">
        <v>789</v>
      </c>
      <c r="AA250" s="270" t="s">
        <v>789</v>
      </c>
      <c r="AB250" s="270" t="s">
        <v>789</v>
      </c>
      <c r="AC250" s="270" t="s">
        <v>789</v>
      </c>
      <c r="AD250" s="270" t="s">
        <v>789</v>
      </c>
      <c r="AE250" s="270" t="s">
        <v>789</v>
      </c>
      <c r="AF250" s="270" t="s">
        <v>789</v>
      </c>
      <c r="AG250" s="270" t="s">
        <v>789</v>
      </c>
      <c r="AH250" s="270" t="s">
        <v>789</v>
      </c>
      <c r="AI250" s="270" t="s">
        <v>789</v>
      </c>
      <c r="AJ250" s="270" t="s">
        <v>789</v>
      </c>
      <c r="AK250" s="270" t="s">
        <v>789</v>
      </c>
      <c r="AL250" s="270" t="s">
        <v>789</v>
      </c>
      <c r="AM250" s="270" t="s">
        <v>789</v>
      </c>
      <c r="AN250" s="270" t="s">
        <v>3075</v>
      </c>
      <c r="AO250" s="270" t="s">
        <v>3075</v>
      </c>
      <c r="AP250" s="270" t="s">
        <v>3075</v>
      </c>
      <c r="AQ250" s="270" t="s">
        <v>3075</v>
      </c>
      <c r="AR250" s="270" t="s">
        <v>3075</v>
      </c>
      <c r="AS250" s="270" t="s">
        <v>3075</v>
      </c>
      <c r="AT250" s="270" t="s">
        <v>3075</v>
      </c>
      <c r="AU250" s="270" t="s">
        <v>3075</v>
      </c>
      <c r="AV250" s="270" t="s">
        <v>3075</v>
      </c>
      <c r="AW250" s="277" t="s">
        <v>3075</v>
      </c>
      <c r="AX250" s="270" t="s">
        <v>3075</v>
      </c>
      <c r="AY250" s="270" t="s">
        <v>3075</v>
      </c>
      <c r="AZ250" s="270" t="s">
        <v>3075</v>
      </c>
      <c r="BA250" s="270" t="s">
        <v>3075</v>
      </c>
      <c r="BB250" s="270" t="s">
        <v>3075</v>
      </c>
      <c r="BC250" s="270" t="s">
        <v>3075</v>
      </c>
      <c r="BD250" s="270" t="s">
        <v>521</v>
      </c>
      <c r="BE250" s="270" t="str">
        <f>VLOOKUP(A250,[1]القائمة!A$1:F$4442,6,0)</f>
        <v>مستنفذ فصل اول 2023-2024</v>
      </c>
      <c r="BF250">
        <f>VLOOKUP(A250,[1]القائمة!A$1:F$4442,1,0)</f>
        <v>521210</v>
      </c>
      <c r="BG250" t="str">
        <f>VLOOKUP(A250,[1]القائمة!A$1:F$4442,5,0)</f>
        <v>الثالثة</v>
      </c>
    </row>
    <row r="251" spans="1:83" ht="14.4" x14ac:dyDescent="0.3">
      <c r="A251" s="269">
        <v>521214</v>
      </c>
      <c r="B251" s="270" t="s">
        <v>521</v>
      </c>
      <c r="C251" s="270" t="s">
        <v>788</v>
      </c>
      <c r="D251" s="270" t="s">
        <v>788</v>
      </c>
      <c r="E251" s="270" t="s">
        <v>788</v>
      </c>
      <c r="F251" s="270" t="s">
        <v>788</v>
      </c>
      <c r="G251" s="270" t="s">
        <v>788</v>
      </c>
      <c r="H251" s="270" t="s">
        <v>788</v>
      </c>
      <c r="I251" s="270" t="s">
        <v>788</v>
      </c>
      <c r="J251" s="270" t="s">
        <v>788</v>
      </c>
      <c r="K251" s="270" t="s">
        <v>788</v>
      </c>
      <c r="L251" s="270" t="s">
        <v>788</v>
      </c>
      <c r="M251" s="270" t="s">
        <v>788</v>
      </c>
      <c r="N251" s="270" t="s">
        <v>788</v>
      </c>
      <c r="O251" s="270" t="s">
        <v>788</v>
      </c>
      <c r="P251" s="270" t="s">
        <v>788</v>
      </c>
      <c r="Q251" s="270" t="s">
        <v>788</v>
      </c>
      <c r="R251" s="270" t="s">
        <v>788</v>
      </c>
      <c r="S251" s="270" t="s">
        <v>788</v>
      </c>
      <c r="T251" s="270" t="s">
        <v>788</v>
      </c>
      <c r="U251" s="270" t="s">
        <v>788</v>
      </c>
      <c r="V251" s="270" t="s">
        <v>788</v>
      </c>
      <c r="W251" s="270" t="s">
        <v>788</v>
      </c>
      <c r="X251" s="270" t="s">
        <v>788</v>
      </c>
      <c r="Y251" s="270" t="s">
        <v>788</v>
      </c>
      <c r="Z251" s="270" t="s">
        <v>788</v>
      </c>
      <c r="AA251" s="270" t="s">
        <v>788</v>
      </c>
      <c r="AB251" s="270" t="s">
        <v>788</v>
      </c>
      <c r="AC251" s="270" t="s">
        <v>788</v>
      </c>
      <c r="AD251" s="270" t="s">
        <v>788</v>
      </c>
      <c r="AE251" s="270" t="s">
        <v>788</v>
      </c>
      <c r="AF251" s="270" t="s">
        <v>788</v>
      </c>
      <c r="AG251" s="270" t="s">
        <v>788</v>
      </c>
      <c r="AH251" s="270" t="s">
        <v>788</v>
      </c>
      <c r="AI251" s="270" t="s">
        <v>788</v>
      </c>
      <c r="AJ251" s="270" t="s">
        <v>788</v>
      </c>
      <c r="AK251" s="270" t="s">
        <v>788</v>
      </c>
      <c r="AL251" s="270" t="s">
        <v>788</v>
      </c>
      <c r="AM251" s="270" t="s">
        <v>788</v>
      </c>
      <c r="AN251" s="270" t="s">
        <v>3075</v>
      </c>
      <c r="AO251" s="270" t="s">
        <v>3075</v>
      </c>
      <c r="AP251" s="270" t="s">
        <v>3075</v>
      </c>
      <c r="AQ251" s="270" t="s">
        <v>3075</v>
      </c>
      <c r="AR251" s="270" t="s">
        <v>3075</v>
      </c>
      <c r="AS251" s="270" t="s">
        <v>3075</v>
      </c>
      <c r="AT251" s="270" t="s">
        <v>3075</v>
      </c>
      <c r="AU251" s="270" t="s">
        <v>3075</v>
      </c>
      <c r="AV251" s="270" t="s">
        <v>3075</v>
      </c>
      <c r="AW251" s="277" t="s">
        <v>3075</v>
      </c>
      <c r="AX251" s="270" t="s">
        <v>3075</v>
      </c>
      <c r="AY251" s="270" t="s">
        <v>3075</v>
      </c>
      <c r="AZ251" s="270" t="s">
        <v>3075</v>
      </c>
      <c r="BA251" s="270" t="s">
        <v>3075</v>
      </c>
      <c r="BB251" s="270" t="s">
        <v>3075</v>
      </c>
      <c r="BC251" s="270" t="s">
        <v>3075</v>
      </c>
      <c r="BD251" s="270" t="s">
        <v>521</v>
      </c>
      <c r="BE251" s="270" t="str">
        <f>VLOOKUP(A251,[1]القائمة!A$1:F$4442,6,0)</f>
        <v/>
      </c>
      <c r="BF251">
        <f>VLOOKUP(A251,[1]القائمة!A$1:F$4442,1,0)</f>
        <v>521214</v>
      </c>
      <c r="BG251" t="str">
        <f>VLOOKUP(A251,[1]القائمة!A$1:F$4442,5,0)</f>
        <v>الثالثة</v>
      </c>
      <c r="BH251" s="249"/>
      <c r="BI251" s="249"/>
      <c r="BJ251" s="249"/>
      <c r="BK251" s="249"/>
      <c r="BL251" s="249"/>
      <c r="BM251" s="249"/>
      <c r="BN251" s="249"/>
      <c r="BO251" s="249"/>
      <c r="BP251" s="249" t="s">
        <v>3075</v>
      </c>
      <c r="BQ251" s="249" t="s">
        <v>3075</v>
      </c>
      <c r="BR251" s="249" t="s">
        <v>3075</v>
      </c>
      <c r="BS251" s="249" t="s">
        <v>3075</v>
      </c>
      <c r="BT251" s="249" t="s">
        <v>3075</v>
      </c>
      <c r="BU251" s="249" t="s">
        <v>3075</v>
      </c>
      <c r="BV251" s="248"/>
      <c r="BW251" s="249"/>
      <c r="BX251" s="249"/>
      <c r="BY251" s="249"/>
      <c r="BZ251" s="249"/>
      <c r="CA251" s="242"/>
      <c r="CB251" s="242"/>
      <c r="CC251" s="242"/>
      <c r="CD251" s="242"/>
      <c r="CE251" s="249"/>
    </row>
    <row r="252" spans="1:83" ht="14.4" x14ac:dyDescent="0.3">
      <c r="A252" s="269">
        <v>521219</v>
      </c>
      <c r="B252" s="270" t="s">
        <v>521</v>
      </c>
      <c r="C252" s="270" t="s">
        <v>789</v>
      </c>
      <c r="D252" s="270" t="s">
        <v>789</v>
      </c>
      <c r="E252" s="270" t="s">
        <v>789</v>
      </c>
      <c r="F252" s="270" t="s">
        <v>789</v>
      </c>
      <c r="G252" s="270" t="s">
        <v>789</v>
      </c>
      <c r="H252" s="270" t="s">
        <v>789</v>
      </c>
      <c r="I252" s="270" t="s">
        <v>789</v>
      </c>
      <c r="J252" s="270" t="s">
        <v>789</v>
      </c>
      <c r="K252" s="270" t="s">
        <v>789</v>
      </c>
      <c r="L252" s="270" t="s">
        <v>789</v>
      </c>
      <c r="M252" s="270" t="s">
        <v>789</v>
      </c>
      <c r="N252" s="270" t="s">
        <v>789</v>
      </c>
      <c r="O252" s="270" t="s">
        <v>789</v>
      </c>
      <c r="P252" s="270" t="s">
        <v>789</v>
      </c>
      <c r="Q252" s="270" t="s">
        <v>789</v>
      </c>
      <c r="R252" s="270" t="s">
        <v>789</v>
      </c>
      <c r="S252" s="270" t="s">
        <v>789</v>
      </c>
      <c r="T252" s="270" t="s">
        <v>789</v>
      </c>
      <c r="U252" s="270" t="s">
        <v>789</v>
      </c>
      <c r="V252" s="270" t="s">
        <v>789</v>
      </c>
      <c r="W252" s="270" t="s">
        <v>789</v>
      </c>
      <c r="X252" s="270" t="s">
        <v>789</v>
      </c>
      <c r="Y252" s="270" t="s">
        <v>789</v>
      </c>
      <c r="Z252" s="270" t="s">
        <v>789</v>
      </c>
      <c r="AA252" s="270" t="s">
        <v>789</v>
      </c>
      <c r="AB252" s="270" t="s">
        <v>789</v>
      </c>
      <c r="AC252" s="270" t="s">
        <v>789</v>
      </c>
      <c r="AD252" s="270" t="s">
        <v>789</v>
      </c>
      <c r="AE252" s="270" t="s">
        <v>789</v>
      </c>
      <c r="AF252" s="270" t="s">
        <v>789</v>
      </c>
      <c r="AG252" s="270" t="s">
        <v>789</v>
      </c>
      <c r="AH252" s="270" t="s">
        <v>789</v>
      </c>
      <c r="AI252" s="270" t="s">
        <v>789</v>
      </c>
      <c r="AJ252" s="270" t="s">
        <v>789</v>
      </c>
      <c r="AK252" s="270" t="s">
        <v>789</v>
      </c>
      <c r="AL252" s="270" t="s">
        <v>789</v>
      </c>
      <c r="AM252" s="270" t="s">
        <v>789</v>
      </c>
      <c r="AN252" s="270" t="s">
        <v>3075</v>
      </c>
      <c r="AO252" s="270" t="s">
        <v>3075</v>
      </c>
      <c r="AP252" s="270" t="s">
        <v>3075</v>
      </c>
      <c r="AQ252" s="270" t="s">
        <v>3075</v>
      </c>
      <c r="AR252" s="270" t="s">
        <v>3075</v>
      </c>
      <c r="AS252" s="270" t="s">
        <v>3075</v>
      </c>
      <c r="AT252" s="270" t="s">
        <v>3075</v>
      </c>
      <c r="AU252" s="270" t="s">
        <v>3075</v>
      </c>
      <c r="AV252" s="270" t="s">
        <v>3075</v>
      </c>
      <c r="AW252" s="277" t="s">
        <v>3075</v>
      </c>
      <c r="AX252" s="270" t="s">
        <v>3075</v>
      </c>
      <c r="AY252" s="270" t="s">
        <v>3075</v>
      </c>
      <c r="AZ252" s="270" t="s">
        <v>3075</v>
      </c>
      <c r="BA252" s="270" t="s">
        <v>3075</v>
      </c>
      <c r="BB252" s="270" t="s">
        <v>3075</v>
      </c>
      <c r="BC252" s="270" t="s">
        <v>3075</v>
      </c>
      <c r="BD252" s="270" t="s">
        <v>521</v>
      </c>
      <c r="BE252" s="270" t="str">
        <f>VLOOKUP(A252,[1]القائمة!A$1:F$4442,6,0)</f>
        <v/>
      </c>
      <c r="BF252">
        <f>VLOOKUP(A252,[1]القائمة!A$1:F$4442,1,0)</f>
        <v>521219</v>
      </c>
      <c r="BG252" t="str">
        <f>VLOOKUP(A252,[1]القائمة!A$1:F$4442,5,0)</f>
        <v>الثالثة</v>
      </c>
      <c r="BH252" s="249"/>
      <c r="BI252" s="249"/>
      <c r="BJ252" s="249"/>
      <c r="BK252" s="249"/>
      <c r="BL252" s="249"/>
      <c r="BM252" s="249"/>
      <c r="BN252" s="249"/>
      <c r="BO252" s="249"/>
      <c r="BP252" s="249" t="s">
        <v>3075</v>
      </c>
      <c r="BQ252" s="249" t="s">
        <v>3075</v>
      </c>
      <c r="BR252" s="249" t="s">
        <v>3075</v>
      </c>
      <c r="BS252" s="249" t="s">
        <v>3075</v>
      </c>
      <c r="BT252" s="249" t="s">
        <v>3075</v>
      </c>
      <c r="BU252" s="249" t="s">
        <v>3075</v>
      </c>
      <c r="BV252" s="248"/>
      <c r="BW252" s="249"/>
      <c r="BX252" s="249"/>
      <c r="BY252" s="249"/>
      <c r="BZ252" s="249"/>
      <c r="CA252" s="242"/>
      <c r="CB252" s="242"/>
      <c r="CC252" s="242"/>
      <c r="CD252" s="242"/>
      <c r="CE252" s="249"/>
    </row>
    <row r="253" spans="1:83" ht="43.2" x14ac:dyDescent="0.3">
      <c r="A253" s="269">
        <v>521223</v>
      </c>
      <c r="B253" s="270" t="s">
        <v>521</v>
      </c>
      <c r="C253" s="270" t="s">
        <v>789</v>
      </c>
      <c r="D253" s="270" t="s">
        <v>789</v>
      </c>
      <c r="E253" s="270" t="s">
        <v>789</v>
      </c>
      <c r="F253" s="270" t="s">
        <v>789</v>
      </c>
      <c r="G253" s="270" t="s">
        <v>789</v>
      </c>
      <c r="H253" s="270" t="s">
        <v>789</v>
      </c>
      <c r="I253" s="270" t="s">
        <v>789</v>
      </c>
      <c r="J253" s="270" t="s">
        <v>789</v>
      </c>
      <c r="K253" s="270" t="s">
        <v>789</v>
      </c>
      <c r="L253" s="270" t="s">
        <v>789</v>
      </c>
      <c r="M253" s="270" t="s">
        <v>789</v>
      </c>
      <c r="N253" s="270" t="s">
        <v>789</v>
      </c>
      <c r="O253" s="270" t="s">
        <v>789</v>
      </c>
      <c r="P253" s="270" t="s">
        <v>789</v>
      </c>
      <c r="Q253" s="270" t="s">
        <v>789</v>
      </c>
      <c r="R253" s="270" t="s">
        <v>789</v>
      </c>
      <c r="S253" s="270" t="s">
        <v>789</v>
      </c>
      <c r="T253" s="270" t="s">
        <v>789</v>
      </c>
      <c r="U253" s="270" t="s">
        <v>789</v>
      </c>
      <c r="V253" s="270" t="s">
        <v>789</v>
      </c>
      <c r="W253" s="270" t="s">
        <v>789</v>
      </c>
      <c r="X253" s="270" t="s">
        <v>789</v>
      </c>
      <c r="Y253" s="270" t="s">
        <v>789</v>
      </c>
      <c r="Z253" s="270" t="s">
        <v>789</v>
      </c>
      <c r="AA253" s="270" t="s">
        <v>789</v>
      </c>
      <c r="AB253" s="270" t="s">
        <v>789</v>
      </c>
      <c r="AC253" s="270" t="s">
        <v>789</v>
      </c>
      <c r="AD253" s="270" t="s">
        <v>789</v>
      </c>
      <c r="AE253" s="270" t="s">
        <v>789</v>
      </c>
      <c r="AF253" s="270" t="s">
        <v>789</v>
      </c>
      <c r="AG253" s="270" t="s">
        <v>789</v>
      </c>
      <c r="AH253" s="270" t="s">
        <v>789</v>
      </c>
      <c r="AI253" s="270" t="s">
        <v>789</v>
      </c>
      <c r="AJ253" s="270" t="s">
        <v>789</v>
      </c>
      <c r="AK253" s="270" t="s">
        <v>789</v>
      </c>
      <c r="AL253" s="270" t="s">
        <v>789</v>
      </c>
      <c r="AM253" s="270" t="s">
        <v>789</v>
      </c>
      <c r="AN253" s="270" t="s">
        <v>3075</v>
      </c>
      <c r="AO253" s="270" t="s">
        <v>3075</v>
      </c>
      <c r="AP253" s="270" t="s">
        <v>3075</v>
      </c>
      <c r="AQ253" s="270" t="s">
        <v>3075</v>
      </c>
      <c r="AR253" s="270" t="s">
        <v>3075</v>
      </c>
      <c r="AS253" s="270" t="s">
        <v>3075</v>
      </c>
      <c r="AT253" s="270" t="s">
        <v>3075</v>
      </c>
      <c r="AU253" s="270" t="s">
        <v>3075</v>
      </c>
      <c r="AV253" s="270" t="s">
        <v>3075</v>
      </c>
      <c r="AW253" s="277" t="s">
        <v>3075</v>
      </c>
      <c r="AX253" s="270" t="s">
        <v>3075</v>
      </c>
      <c r="AY253" s="270" t="s">
        <v>3075</v>
      </c>
      <c r="AZ253" s="270" t="s">
        <v>3075</v>
      </c>
      <c r="BA253" s="270" t="s">
        <v>3075</v>
      </c>
      <c r="BB253" s="270" t="s">
        <v>3075</v>
      </c>
      <c r="BC253" s="270" t="s">
        <v>3075</v>
      </c>
      <c r="BD253" s="270" t="s">
        <v>521</v>
      </c>
      <c r="BE253" s="270" t="str">
        <f>VLOOKUP(A253,[1]القائمة!A$1:F$4442,6,0)</f>
        <v>مستنفذ فصل اول 2023-2024</v>
      </c>
      <c r="BF253">
        <f>VLOOKUP(A253,[1]القائمة!A$1:F$4442,1,0)</f>
        <v>521223</v>
      </c>
      <c r="BG253" t="str">
        <f>VLOOKUP(A253,[1]القائمة!A$1:F$4442,5,0)</f>
        <v>الثالثة</v>
      </c>
      <c r="BH253" s="249"/>
      <c r="BI253" s="249"/>
      <c r="BJ253" s="249"/>
      <c r="BK253" s="249"/>
      <c r="BL253" s="249"/>
      <c r="BM253" s="249"/>
      <c r="BN253" s="249"/>
      <c r="BO253" s="249"/>
      <c r="BP253" s="249" t="s">
        <v>3075</v>
      </c>
      <c r="BQ253" s="249" t="s">
        <v>3075</v>
      </c>
      <c r="BR253" s="249" t="s">
        <v>3075</v>
      </c>
      <c r="BS253" s="249" t="s">
        <v>3075</v>
      </c>
      <c r="BT253" s="249" t="s">
        <v>3075</v>
      </c>
      <c r="BU253" s="249" t="s">
        <v>3075</v>
      </c>
      <c r="BV253" s="248"/>
      <c r="BW253" s="249"/>
      <c r="BX253" s="249"/>
      <c r="BY253" s="249"/>
      <c r="BZ253" s="249"/>
      <c r="CA253" s="242"/>
      <c r="CB253" s="242"/>
      <c r="CC253" s="242"/>
      <c r="CD253" s="242"/>
      <c r="CE253" s="249"/>
    </row>
    <row r="254" spans="1:83" ht="14.4" x14ac:dyDescent="0.3">
      <c r="A254" s="269">
        <v>521236</v>
      </c>
      <c r="B254" s="270" t="s">
        <v>521</v>
      </c>
      <c r="C254" s="270" t="s">
        <v>789</v>
      </c>
      <c r="D254" s="270" t="s">
        <v>789</v>
      </c>
      <c r="E254" s="270" t="s">
        <v>789</v>
      </c>
      <c r="F254" s="270" t="s">
        <v>789</v>
      </c>
      <c r="G254" s="270" t="s">
        <v>789</v>
      </c>
      <c r="H254" s="270" t="s">
        <v>789</v>
      </c>
      <c r="I254" s="270" t="s">
        <v>789</v>
      </c>
      <c r="J254" s="270" t="s">
        <v>789</v>
      </c>
      <c r="K254" s="270" t="s">
        <v>789</v>
      </c>
      <c r="L254" s="270" t="s">
        <v>789</v>
      </c>
      <c r="M254" s="270" t="s">
        <v>789</v>
      </c>
      <c r="N254" s="270" t="s">
        <v>789</v>
      </c>
      <c r="O254" s="270" t="s">
        <v>789</v>
      </c>
      <c r="P254" s="270" t="s">
        <v>789</v>
      </c>
      <c r="Q254" s="270" t="s">
        <v>789</v>
      </c>
      <c r="R254" s="270" t="s">
        <v>789</v>
      </c>
      <c r="S254" s="270" t="s">
        <v>789</v>
      </c>
      <c r="T254" s="270" t="s">
        <v>789</v>
      </c>
      <c r="U254" s="270" t="s">
        <v>789</v>
      </c>
      <c r="V254" s="270" t="s">
        <v>789</v>
      </c>
      <c r="W254" s="270" t="s">
        <v>789</v>
      </c>
      <c r="X254" s="270" t="s">
        <v>789</v>
      </c>
      <c r="Y254" s="270" t="s">
        <v>789</v>
      </c>
      <c r="Z254" s="270" t="s">
        <v>789</v>
      </c>
      <c r="AA254" s="270" t="s">
        <v>789</v>
      </c>
      <c r="AB254" s="270" t="s">
        <v>789</v>
      </c>
      <c r="AC254" s="270" t="s">
        <v>789</v>
      </c>
      <c r="AD254" s="270" t="s">
        <v>789</v>
      </c>
      <c r="AE254" s="270" t="s">
        <v>789</v>
      </c>
      <c r="AF254" s="270" t="s">
        <v>789</v>
      </c>
      <c r="AG254" s="270" t="s">
        <v>789</v>
      </c>
      <c r="AH254" s="270" t="s">
        <v>789</v>
      </c>
      <c r="AI254" s="270" t="s">
        <v>789</v>
      </c>
      <c r="AJ254" s="270" t="s">
        <v>789</v>
      </c>
      <c r="AK254" s="270" t="s">
        <v>789</v>
      </c>
      <c r="AL254" s="270" t="s">
        <v>789</v>
      </c>
      <c r="AM254" s="270" t="s">
        <v>789</v>
      </c>
      <c r="AN254" s="270" t="s">
        <v>3075</v>
      </c>
      <c r="AO254" s="270" t="s">
        <v>3075</v>
      </c>
      <c r="AP254" s="270" t="s">
        <v>3075</v>
      </c>
      <c r="AQ254" s="270" t="s">
        <v>3075</v>
      </c>
      <c r="AR254" s="270" t="s">
        <v>3075</v>
      </c>
      <c r="AS254" s="270" t="s">
        <v>3075</v>
      </c>
      <c r="AT254" s="270" t="s">
        <v>3075</v>
      </c>
      <c r="AU254" s="270" t="s">
        <v>3075</v>
      </c>
      <c r="AV254" s="270" t="s">
        <v>3075</v>
      </c>
      <c r="AW254" s="277" t="s">
        <v>3075</v>
      </c>
      <c r="AX254" s="270" t="s">
        <v>3075</v>
      </c>
      <c r="AY254" s="270" t="s">
        <v>3075</v>
      </c>
      <c r="AZ254" s="270" t="s">
        <v>3075</v>
      </c>
      <c r="BA254" s="270" t="s">
        <v>3075</v>
      </c>
      <c r="BB254" s="270" t="s">
        <v>3075</v>
      </c>
      <c r="BC254" s="270" t="s">
        <v>3075</v>
      </c>
      <c r="BD254" s="270" t="s">
        <v>521</v>
      </c>
      <c r="BE254" s="270" t="str">
        <f>VLOOKUP(A254,[1]القائمة!A$1:F$4442,6,0)</f>
        <v/>
      </c>
      <c r="BF254">
        <f>VLOOKUP(A254,[1]القائمة!A$1:F$4442,1,0)</f>
        <v>521236</v>
      </c>
      <c r="BG254" t="str">
        <f>VLOOKUP(A254,[1]القائمة!A$1:F$4442,5,0)</f>
        <v>الثالثة</v>
      </c>
    </row>
    <row r="255" spans="1:83" ht="14.4" x14ac:dyDescent="0.3">
      <c r="A255" s="269">
        <v>521274</v>
      </c>
      <c r="B255" s="270" t="s">
        <v>521</v>
      </c>
      <c r="C255" s="270" t="s">
        <v>788</v>
      </c>
      <c r="D255" s="270" t="s">
        <v>788</v>
      </c>
      <c r="E255" s="270" t="s">
        <v>788</v>
      </c>
      <c r="F255" s="270" t="s">
        <v>788</v>
      </c>
      <c r="G255" s="270" t="s">
        <v>788</v>
      </c>
      <c r="H255" s="270" t="s">
        <v>788</v>
      </c>
      <c r="I255" s="270" t="s">
        <v>788</v>
      </c>
      <c r="J255" s="270" t="s">
        <v>788</v>
      </c>
      <c r="K255" s="270" t="s">
        <v>788</v>
      </c>
      <c r="L255" s="270" t="s">
        <v>788</v>
      </c>
      <c r="M255" s="270" t="s">
        <v>788</v>
      </c>
      <c r="N255" s="270" t="s">
        <v>788</v>
      </c>
      <c r="O255" s="270" t="s">
        <v>788</v>
      </c>
      <c r="P255" s="270" t="s">
        <v>788</v>
      </c>
      <c r="Q255" s="270" t="s">
        <v>788</v>
      </c>
      <c r="R255" s="270" t="s">
        <v>788</v>
      </c>
      <c r="S255" s="270" t="s">
        <v>788</v>
      </c>
      <c r="T255" s="270" t="s">
        <v>788</v>
      </c>
      <c r="U255" s="270" t="s">
        <v>788</v>
      </c>
      <c r="V255" s="270" t="s">
        <v>788</v>
      </c>
      <c r="W255" s="270" t="s">
        <v>788</v>
      </c>
      <c r="X255" s="270" t="s">
        <v>788</v>
      </c>
      <c r="Y255" s="270" t="s">
        <v>788</v>
      </c>
      <c r="Z255" s="270" t="s">
        <v>788</v>
      </c>
      <c r="AA255" s="270" t="s">
        <v>788</v>
      </c>
      <c r="AB255" s="270" t="s">
        <v>788</v>
      </c>
      <c r="AC255" s="270" t="s">
        <v>788</v>
      </c>
      <c r="AD255" s="270" t="s">
        <v>788</v>
      </c>
      <c r="AE255" s="270" t="s">
        <v>788</v>
      </c>
      <c r="AF255" s="270" t="s">
        <v>788</v>
      </c>
      <c r="AG255" s="270" t="s">
        <v>788</v>
      </c>
      <c r="AH255" s="270" t="s">
        <v>788</v>
      </c>
      <c r="AI255" s="270" t="s">
        <v>788</v>
      </c>
      <c r="AJ255" s="270" t="s">
        <v>788</v>
      </c>
      <c r="AK255" s="270" t="s">
        <v>788</v>
      </c>
      <c r="AL255" s="270" t="s">
        <v>788</v>
      </c>
      <c r="AM255" s="270" t="s">
        <v>788</v>
      </c>
      <c r="AN255" s="270" t="s">
        <v>3075</v>
      </c>
      <c r="AO255" s="270" t="s">
        <v>3075</v>
      </c>
      <c r="AP255" s="270" t="s">
        <v>3075</v>
      </c>
      <c r="AQ255" s="270" t="s">
        <v>3075</v>
      </c>
      <c r="AR255" s="270" t="s">
        <v>3075</v>
      </c>
      <c r="AS255" s="270" t="s">
        <v>3075</v>
      </c>
      <c r="AT255" s="270" t="s">
        <v>3075</v>
      </c>
      <c r="AU255" s="270" t="s">
        <v>3075</v>
      </c>
      <c r="AV255" s="270" t="s">
        <v>3075</v>
      </c>
      <c r="AW255" s="277" t="s">
        <v>3075</v>
      </c>
      <c r="AX255" s="270" t="s">
        <v>3075</v>
      </c>
      <c r="AY255" s="270" t="s">
        <v>3075</v>
      </c>
      <c r="AZ255" s="270" t="s">
        <v>3075</v>
      </c>
      <c r="BA255" s="270" t="s">
        <v>3075</v>
      </c>
      <c r="BB255" s="270" t="s">
        <v>3075</v>
      </c>
      <c r="BC255" s="270" t="s">
        <v>3075</v>
      </c>
      <c r="BD255" s="270" t="s">
        <v>521</v>
      </c>
      <c r="BE255" s="270" t="str">
        <f>VLOOKUP(A255,[1]القائمة!A$1:F$4442,6,0)</f>
        <v/>
      </c>
      <c r="BF255">
        <f>VLOOKUP(A255,[1]القائمة!A$1:F$4442,1,0)</f>
        <v>521274</v>
      </c>
      <c r="BG255" t="str">
        <f>VLOOKUP(A255,[1]القائمة!A$1:F$4442,5,0)</f>
        <v>الثالثة</v>
      </c>
    </row>
    <row r="256" spans="1:83" ht="14.4" x14ac:dyDescent="0.3">
      <c r="A256" s="269">
        <v>521329</v>
      </c>
      <c r="B256" s="270" t="s">
        <v>521</v>
      </c>
      <c r="C256" s="270" t="s">
        <v>788</v>
      </c>
      <c r="D256" s="270" t="s">
        <v>788</v>
      </c>
      <c r="E256" s="270" t="s">
        <v>788</v>
      </c>
      <c r="F256" s="270" t="s">
        <v>788</v>
      </c>
      <c r="G256" s="270" t="s">
        <v>788</v>
      </c>
      <c r="H256" s="270" t="s">
        <v>788</v>
      </c>
      <c r="I256" s="270" t="s">
        <v>788</v>
      </c>
      <c r="J256" s="270" t="s">
        <v>788</v>
      </c>
      <c r="K256" s="270" t="s">
        <v>788</v>
      </c>
      <c r="L256" s="270" t="s">
        <v>788</v>
      </c>
      <c r="M256" s="270" t="s">
        <v>788</v>
      </c>
      <c r="N256" s="270" t="s">
        <v>788</v>
      </c>
      <c r="O256" s="270" t="s">
        <v>788</v>
      </c>
      <c r="P256" s="270" t="s">
        <v>788</v>
      </c>
      <c r="Q256" s="270" t="s">
        <v>788</v>
      </c>
      <c r="R256" s="270" t="s">
        <v>788</v>
      </c>
      <c r="S256" s="270" t="s">
        <v>788</v>
      </c>
      <c r="T256" s="270" t="s">
        <v>788</v>
      </c>
      <c r="U256" s="270" t="s">
        <v>788</v>
      </c>
      <c r="V256" s="270" t="s">
        <v>788</v>
      </c>
      <c r="W256" s="270" t="s">
        <v>788</v>
      </c>
      <c r="X256" s="270" t="s">
        <v>788</v>
      </c>
      <c r="Y256" s="270" t="s">
        <v>788</v>
      </c>
      <c r="Z256" s="270" t="s">
        <v>788</v>
      </c>
      <c r="AA256" s="270" t="s">
        <v>788</v>
      </c>
      <c r="AB256" s="270" t="s">
        <v>788</v>
      </c>
      <c r="AC256" s="270" t="s">
        <v>788</v>
      </c>
      <c r="AD256" s="270" t="s">
        <v>788</v>
      </c>
      <c r="AE256" s="270" t="s">
        <v>788</v>
      </c>
      <c r="AF256" s="270" t="s">
        <v>788</v>
      </c>
      <c r="AG256" s="270" t="s">
        <v>788</v>
      </c>
      <c r="AH256" s="270" t="s">
        <v>788</v>
      </c>
      <c r="AI256" s="270" t="s">
        <v>788</v>
      </c>
      <c r="AJ256" s="270" t="s">
        <v>788</v>
      </c>
      <c r="AK256" s="270" t="s">
        <v>788</v>
      </c>
      <c r="AL256" s="270" t="s">
        <v>788</v>
      </c>
      <c r="AM256" s="270" t="s">
        <v>788</v>
      </c>
      <c r="AN256" s="270" t="s">
        <v>3075</v>
      </c>
      <c r="AO256" s="270" t="s">
        <v>3075</v>
      </c>
      <c r="AP256" s="270" t="s">
        <v>3075</v>
      </c>
      <c r="AQ256" s="270" t="s">
        <v>3075</v>
      </c>
      <c r="AR256" s="270" t="s">
        <v>3075</v>
      </c>
      <c r="AS256" s="270" t="s">
        <v>3075</v>
      </c>
      <c r="AT256" s="270" t="s">
        <v>3075</v>
      </c>
      <c r="AU256" s="270" t="s">
        <v>3075</v>
      </c>
      <c r="AV256" s="270" t="s">
        <v>3075</v>
      </c>
      <c r="AW256" s="277" t="s">
        <v>3075</v>
      </c>
      <c r="AX256" s="270" t="s">
        <v>3075</v>
      </c>
      <c r="AY256" s="270" t="s">
        <v>3075</v>
      </c>
      <c r="AZ256" s="270" t="s">
        <v>3075</v>
      </c>
      <c r="BA256" s="270" t="s">
        <v>3075</v>
      </c>
      <c r="BB256" s="270" t="s">
        <v>3075</v>
      </c>
      <c r="BC256" s="270" t="s">
        <v>3075</v>
      </c>
      <c r="BD256" s="270" t="s">
        <v>521</v>
      </c>
      <c r="BE256" s="270" t="str">
        <f>VLOOKUP(A256,[1]القائمة!A$1:F$4442,6,0)</f>
        <v/>
      </c>
      <c r="BF256">
        <f>VLOOKUP(A256,[1]القائمة!A$1:F$4442,1,0)</f>
        <v>521329</v>
      </c>
      <c r="BG256" t="str">
        <f>VLOOKUP(A256,[1]القائمة!A$1:F$4442,5,0)</f>
        <v>الثالثة</v>
      </c>
    </row>
    <row r="257" spans="1:83" ht="43.2" x14ac:dyDescent="0.3">
      <c r="A257" s="269">
        <v>521381</v>
      </c>
      <c r="B257" s="270" t="s">
        <v>521</v>
      </c>
      <c r="C257" s="270" t="s">
        <v>789</v>
      </c>
      <c r="D257" s="270" t="s">
        <v>789</v>
      </c>
      <c r="E257" s="270" t="s">
        <v>789</v>
      </c>
      <c r="F257" s="270" t="s">
        <v>789</v>
      </c>
      <c r="G257" s="270" t="s">
        <v>789</v>
      </c>
      <c r="H257" s="270" t="s">
        <v>789</v>
      </c>
      <c r="I257" s="270" t="s">
        <v>789</v>
      </c>
      <c r="J257" s="270" t="s">
        <v>789</v>
      </c>
      <c r="K257" s="270" t="s">
        <v>789</v>
      </c>
      <c r="L257" s="270" t="s">
        <v>789</v>
      </c>
      <c r="M257" s="270" t="s">
        <v>789</v>
      </c>
      <c r="N257" s="270" t="s">
        <v>789</v>
      </c>
      <c r="O257" s="270" t="s">
        <v>789</v>
      </c>
      <c r="P257" s="270" t="s">
        <v>789</v>
      </c>
      <c r="Q257" s="270" t="s">
        <v>789</v>
      </c>
      <c r="R257" s="270" t="s">
        <v>789</v>
      </c>
      <c r="S257" s="270" t="s">
        <v>789</v>
      </c>
      <c r="T257" s="270" t="s">
        <v>789</v>
      </c>
      <c r="U257" s="270" t="s">
        <v>789</v>
      </c>
      <c r="V257" s="270" t="s">
        <v>789</v>
      </c>
      <c r="W257" s="270" t="s">
        <v>789</v>
      </c>
      <c r="X257" s="270" t="s">
        <v>789</v>
      </c>
      <c r="Y257" s="270" t="s">
        <v>789</v>
      </c>
      <c r="Z257" s="270" t="s">
        <v>789</v>
      </c>
      <c r="AA257" s="270" t="s">
        <v>789</v>
      </c>
      <c r="AB257" s="270" t="s">
        <v>789</v>
      </c>
      <c r="AC257" s="270" t="s">
        <v>789</v>
      </c>
      <c r="AD257" s="270" t="s">
        <v>789</v>
      </c>
      <c r="AE257" s="270" t="s">
        <v>789</v>
      </c>
      <c r="AF257" s="270" t="s">
        <v>789</v>
      </c>
      <c r="AG257" s="270" t="s">
        <v>789</v>
      </c>
      <c r="AH257" s="270" t="s">
        <v>789</v>
      </c>
      <c r="AI257" s="270" t="s">
        <v>789</v>
      </c>
      <c r="AJ257" s="270" t="s">
        <v>789</v>
      </c>
      <c r="AK257" s="270" t="s">
        <v>789</v>
      </c>
      <c r="AL257" s="270" t="s">
        <v>789</v>
      </c>
      <c r="AM257" s="270" t="s">
        <v>789</v>
      </c>
      <c r="AN257" s="270" t="s">
        <v>3075</v>
      </c>
      <c r="AO257" s="270" t="s">
        <v>3075</v>
      </c>
      <c r="AP257" s="270" t="s">
        <v>3075</v>
      </c>
      <c r="AQ257" s="270" t="s">
        <v>3075</v>
      </c>
      <c r="AR257" s="270" t="s">
        <v>3075</v>
      </c>
      <c r="AS257" s="270" t="s">
        <v>3075</v>
      </c>
      <c r="AT257" s="270" t="s">
        <v>3075</v>
      </c>
      <c r="AU257" s="270" t="s">
        <v>3075</v>
      </c>
      <c r="AV257" s="270" t="s">
        <v>3075</v>
      </c>
      <c r="AW257" s="277" t="s">
        <v>3075</v>
      </c>
      <c r="AX257" s="270" t="s">
        <v>3075</v>
      </c>
      <c r="AY257" s="270" t="s">
        <v>3075</v>
      </c>
      <c r="AZ257" s="270" t="s">
        <v>3075</v>
      </c>
      <c r="BA257" s="270" t="s">
        <v>3075</v>
      </c>
      <c r="BB257" s="270" t="s">
        <v>3075</v>
      </c>
      <c r="BC257" s="270" t="s">
        <v>3075</v>
      </c>
      <c r="BD257" s="270" t="s">
        <v>521</v>
      </c>
      <c r="BE257" s="270" t="str">
        <f>VLOOKUP(A257,[1]القائمة!A$1:F$4442,6,0)</f>
        <v>مستنفذ فصل اول 2023-2024</v>
      </c>
      <c r="BF257">
        <f>VLOOKUP(A257,[1]القائمة!A$1:F$4442,1,0)</f>
        <v>521381</v>
      </c>
      <c r="BG257" t="str">
        <f>VLOOKUP(A257,[1]القائمة!A$1:F$4442,5,0)</f>
        <v>الثالثة</v>
      </c>
      <c r="BH257" s="249"/>
      <c r="BI257" s="249"/>
      <c r="BJ257" s="249"/>
      <c r="BK257" s="249"/>
      <c r="BL257" s="249"/>
      <c r="BM257" s="249"/>
      <c r="BN257" s="249"/>
      <c r="BO257" s="249"/>
      <c r="BP257" s="249" t="s">
        <v>3075</v>
      </c>
      <c r="BQ257" s="249" t="s">
        <v>3075</v>
      </c>
      <c r="BR257" s="249" t="s">
        <v>3075</v>
      </c>
      <c r="BS257" s="249" t="s">
        <v>3075</v>
      </c>
      <c r="BT257" s="249" t="s">
        <v>3075</v>
      </c>
      <c r="BU257" s="249" t="s">
        <v>3075</v>
      </c>
      <c r="BV257" s="248"/>
      <c r="BW257" s="249"/>
      <c r="BX257" s="249"/>
      <c r="BY257" s="249"/>
      <c r="BZ257" s="249"/>
      <c r="CA257" s="242"/>
      <c r="CB257" s="242"/>
      <c r="CC257" s="242"/>
      <c r="CD257" s="242"/>
      <c r="CE257" s="249"/>
    </row>
    <row r="258" spans="1:83" ht="14.4" x14ac:dyDescent="0.3">
      <c r="A258" s="269">
        <v>521382</v>
      </c>
      <c r="B258" s="270" t="s">
        <v>521</v>
      </c>
      <c r="C258" s="270" t="s">
        <v>788</v>
      </c>
      <c r="D258" s="270" t="s">
        <v>788</v>
      </c>
      <c r="E258" s="270" t="s">
        <v>788</v>
      </c>
      <c r="F258" s="270" t="s">
        <v>788</v>
      </c>
      <c r="G258" s="270" t="s">
        <v>788</v>
      </c>
      <c r="H258" s="270" t="s">
        <v>788</v>
      </c>
      <c r="I258" s="270" t="s">
        <v>788</v>
      </c>
      <c r="J258" s="270" t="s">
        <v>788</v>
      </c>
      <c r="K258" s="270" t="s">
        <v>788</v>
      </c>
      <c r="L258" s="270" t="s">
        <v>788</v>
      </c>
      <c r="M258" s="270" t="s">
        <v>788</v>
      </c>
      <c r="N258" s="270" t="s">
        <v>788</v>
      </c>
      <c r="O258" s="270" t="s">
        <v>788</v>
      </c>
      <c r="P258" s="270" t="s">
        <v>788</v>
      </c>
      <c r="Q258" s="270" t="s">
        <v>788</v>
      </c>
      <c r="R258" s="270" t="s">
        <v>788</v>
      </c>
      <c r="S258" s="270" t="s">
        <v>788</v>
      </c>
      <c r="T258" s="270" t="s">
        <v>788</v>
      </c>
      <c r="U258" s="270" t="s">
        <v>788</v>
      </c>
      <c r="V258" s="270" t="s">
        <v>788</v>
      </c>
      <c r="W258" s="270" t="s">
        <v>788</v>
      </c>
      <c r="X258" s="270" t="s">
        <v>788</v>
      </c>
      <c r="Y258" s="270" t="s">
        <v>788</v>
      </c>
      <c r="Z258" s="270" t="s">
        <v>788</v>
      </c>
      <c r="AA258" s="270" t="s">
        <v>788</v>
      </c>
      <c r="AB258" s="270" t="s">
        <v>788</v>
      </c>
      <c r="AC258" s="270" t="s">
        <v>788</v>
      </c>
      <c r="AD258" s="270" t="s">
        <v>788</v>
      </c>
      <c r="AE258" s="270" t="s">
        <v>788</v>
      </c>
      <c r="AF258" s="270" t="s">
        <v>788</v>
      </c>
      <c r="AG258" s="270" t="s">
        <v>788</v>
      </c>
      <c r="AH258" s="270" t="s">
        <v>788</v>
      </c>
      <c r="AI258" s="270" t="s">
        <v>788</v>
      </c>
      <c r="AJ258" s="270" t="s">
        <v>788</v>
      </c>
      <c r="AK258" s="270" t="s">
        <v>788</v>
      </c>
      <c r="AL258" s="270" t="s">
        <v>788</v>
      </c>
      <c r="AM258" s="270" t="s">
        <v>788</v>
      </c>
      <c r="AN258" s="270" t="s">
        <v>3075</v>
      </c>
      <c r="AO258" s="270" t="s">
        <v>3075</v>
      </c>
      <c r="AP258" s="270" t="s">
        <v>3075</v>
      </c>
      <c r="AQ258" s="270" t="s">
        <v>3075</v>
      </c>
      <c r="AR258" s="270" t="s">
        <v>3075</v>
      </c>
      <c r="AS258" s="270" t="s">
        <v>3075</v>
      </c>
      <c r="AT258" s="270" t="s">
        <v>3075</v>
      </c>
      <c r="AU258" s="270" t="s">
        <v>3075</v>
      </c>
      <c r="AV258" s="270" t="s">
        <v>3075</v>
      </c>
      <c r="AW258" s="277" t="s">
        <v>3075</v>
      </c>
      <c r="AX258" s="270" t="s">
        <v>3075</v>
      </c>
      <c r="AY258" s="270" t="s">
        <v>3075</v>
      </c>
      <c r="AZ258" s="270" t="s">
        <v>3075</v>
      </c>
      <c r="BA258" s="270" t="s">
        <v>3075</v>
      </c>
      <c r="BB258" s="270" t="s">
        <v>3075</v>
      </c>
      <c r="BC258" s="270" t="s">
        <v>3075</v>
      </c>
      <c r="BD258" s="270" t="s">
        <v>521</v>
      </c>
      <c r="BE258" s="270" t="str">
        <f>VLOOKUP(A258,[1]القائمة!A$1:F$4442,6,0)</f>
        <v/>
      </c>
      <c r="BF258">
        <f>VLOOKUP(A258,[1]القائمة!A$1:F$4442,1,0)</f>
        <v>521382</v>
      </c>
      <c r="BG258" t="str">
        <f>VLOOKUP(A258,[1]القائمة!A$1:F$4442,5,0)</f>
        <v>الثالثة</v>
      </c>
      <c r="BH258" s="249"/>
      <c r="BI258" s="249"/>
      <c r="BJ258" s="249"/>
      <c r="BK258" s="249"/>
      <c r="BL258" s="249"/>
      <c r="BM258" s="249"/>
      <c r="BN258" s="249"/>
      <c r="BO258" s="249"/>
      <c r="BP258" s="249" t="s">
        <v>3075</v>
      </c>
      <c r="BQ258" s="249" t="s">
        <v>3075</v>
      </c>
      <c r="BR258" s="249" t="s">
        <v>3075</v>
      </c>
      <c r="BS258" s="249" t="s">
        <v>3075</v>
      </c>
      <c r="BT258" s="249" t="s">
        <v>3075</v>
      </c>
      <c r="BU258" s="249" t="s">
        <v>3075</v>
      </c>
      <c r="BV258" s="248"/>
      <c r="BW258" s="249"/>
      <c r="BX258" s="249"/>
      <c r="BY258" s="249"/>
      <c r="BZ258" s="249"/>
      <c r="CA258" s="242"/>
      <c r="CB258" s="242"/>
      <c r="CC258" s="242"/>
      <c r="CD258" s="242"/>
      <c r="CE258" s="249"/>
    </row>
    <row r="259" spans="1:83" ht="43.2" x14ac:dyDescent="0.3">
      <c r="A259" s="269">
        <v>521384</v>
      </c>
      <c r="B259" s="270" t="s">
        <v>521</v>
      </c>
      <c r="C259" s="270" t="s">
        <v>789</v>
      </c>
      <c r="D259" s="270" t="s">
        <v>789</v>
      </c>
      <c r="E259" s="270" t="s">
        <v>789</v>
      </c>
      <c r="F259" s="270" t="s">
        <v>789</v>
      </c>
      <c r="G259" s="270" t="s">
        <v>789</v>
      </c>
      <c r="H259" s="270" t="s">
        <v>789</v>
      </c>
      <c r="I259" s="270" t="s">
        <v>789</v>
      </c>
      <c r="J259" s="270" t="s">
        <v>789</v>
      </c>
      <c r="K259" s="270" t="s">
        <v>789</v>
      </c>
      <c r="L259" s="270" t="s">
        <v>789</v>
      </c>
      <c r="M259" s="270" t="s">
        <v>789</v>
      </c>
      <c r="N259" s="270" t="s">
        <v>789</v>
      </c>
      <c r="O259" s="270" t="s">
        <v>789</v>
      </c>
      <c r="P259" s="270" t="s">
        <v>789</v>
      </c>
      <c r="Q259" s="270" t="s">
        <v>789</v>
      </c>
      <c r="R259" s="270" t="s">
        <v>789</v>
      </c>
      <c r="S259" s="270" t="s">
        <v>789</v>
      </c>
      <c r="T259" s="270" t="s">
        <v>789</v>
      </c>
      <c r="U259" s="270" t="s">
        <v>789</v>
      </c>
      <c r="V259" s="270" t="s">
        <v>789</v>
      </c>
      <c r="W259" s="270" t="s">
        <v>789</v>
      </c>
      <c r="X259" s="270" t="s">
        <v>789</v>
      </c>
      <c r="Y259" s="270" t="s">
        <v>789</v>
      </c>
      <c r="Z259" s="270" t="s">
        <v>789</v>
      </c>
      <c r="AA259" s="270" t="s">
        <v>789</v>
      </c>
      <c r="AB259" s="270" t="s">
        <v>789</v>
      </c>
      <c r="AC259" s="270" t="s">
        <v>789</v>
      </c>
      <c r="AD259" s="270" t="s">
        <v>789</v>
      </c>
      <c r="AE259" s="270" t="s">
        <v>789</v>
      </c>
      <c r="AF259" s="270" t="s">
        <v>789</v>
      </c>
      <c r="AG259" s="270" t="s">
        <v>789</v>
      </c>
      <c r="AH259" s="270" t="s">
        <v>789</v>
      </c>
      <c r="AI259" s="270" t="s">
        <v>789</v>
      </c>
      <c r="AJ259" s="270" t="s">
        <v>789</v>
      </c>
      <c r="AK259" s="270" t="s">
        <v>789</v>
      </c>
      <c r="AL259" s="270" t="s">
        <v>789</v>
      </c>
      <c r="AM259" s="270" t="s">
        <v>789</v>
      </c>
      <c r="AN259" s="270" t="s">
        <v>3075</v>
      </c>
      <c r="AO259" s="270" t="s">
        <v>3075</v>
      </c>
      <c r="AP259" s="270" t="s">
        <v>3075</v>
      </c>
      <c r="AQ259" s="270" t="s">
        <v>3075</v>
      </c>
      <c r="AR259" s="270" t="s">
        <v>3075</v>
      </c>
      <c r="AS259" s="270" t="s">
        <v>3075</v>
      </c>
      <c r="AT259" s="270" t="s">
        <v>3075</v>
      </c>
      <c r="AU259" s="270" t="s">
        <v>3075</v>
      </c>
      <c r="AV259" s="270" t="s">
        <v>3075</v>
      </c>
      <c r="AW259" s="277" t="s">
        <v>3075</v>
      </c>
      <c r="AX259" s="270" t="s">
        <v>3075</v>
      </c>
      <c r="AY259" s="270" t="s">
        <v>3075</v>
      </c>
      <c r="AZ259" s="270" t="s">
        <v>3075</v>
      </c>
      <c r="BA259" s="270" t="s">
        <v>3075</v>
      </c>
      <c r="BB259" s="270" t="s">
        <v>3075</v>
      </c>
      <c r="BC259" s="270" t="s">
        <v>3075</v>
      </c>
      <c r="BD259" s="270" t="s">
        <v>521</v>
      </c>
      <c r="BE259" s="270" t="str">
        <f>VLOOKUP(A259,[1]القائمة!A$1:F$4442,6,0)</f>
        <v>مستنفذ فصل اول 2023-2024</v>
      </c>
      <c r="BF259">
        <f>VLOOKUP(A259,[1]القائمة!A$1:F$4442,1,0)</f>
        <v>521384</v>
      </c>
      <c r="BG259" t="str">
        <f>VLOOKUP(A259,[1]القائمة!A$1:F$4442,5,0)</f>
        <v>الثالثة</v>
      </c>
    </row>
    <row r="260" spans="1:83" ht="14.4" x14ac:dyDescent="0.3">
      <c r="A260" s="269">
        <v>521398</v>
      </c>
      <c r="B260" s="270" t="s">
        <v>521</v>
      </c>
      <c r="C260" s="270" t="s">
        <v>788</v>
      </c>
      <c r="D260" s="270" t="s">
        <v>788</v>
      </c>
      <c r="E260" s="270" t="s">
        <v>788</v>
      </c>
      <c r="F260" s="270" t="s">
        <v>788</v>
      </c>
      <c r="G260" s="270" t="s">
        <v>788</v>
      </c>
      <c r="H260" s="270" t="s">
        <v>788</v>
      </c>
      <c r="I260" s="270" t="s">
        <v>788</v>
      </c>
      <c r="J260" s="270" t="s">
        <v>788</v>
      </c>
      <c r="K260" s="270" t="s">
        <v>788</v>
      </c>
      <c r="L260" s="270" t="s">
        <v>788</v>
      </c>
      <c r="M260" s="270" t="s">
        <v>788</v>
      </c>
      <c r="N260" s="270" t="s">
        <v>788</v>
      </c>
      <c r="O260" s="270" t="s">
        <v>788</v>
      </c>
      <c r="P260" s="270" t="s">
        <v>788</v>
      </c>
      <c r="Q260" s="270" t="s">
        <v>788</v>
      </c>
      <c r="R260" s="270" t="s">
        <v>788</v>
      </c>
      <c r="S260" s="270" t="s">
        <v>788</v>
      </c>
      <c r="T260" s="270" t="s">
        <v>788</v>
      </c>
      <c r="U260" s="270" t="s">
        <v>788</v>
      </c>
      <c r="V260" s="270" t="s">
        <v>788</v>
      </c>
      <c r="W260" s="270" t="s">
        <v>788</v>
      </c>
      <c r="X260" s="270" t="s">
        <v>788</v>
      </c>
      <c r="Y260" s="270" t="s">
        <v>788</v>
      </c>
      <c r="Z260" s="270" t="s">
        <v>788</v>
      </c>
      <c r="AA260" s="270" t="s">
        <v>788</v>
      </c>
      <c r="AB260" s="270" t="s">
        <v>788</v>
      </c>
      <c r="AC260" s="270" t="s">
        <v>788</v>
      </c>
      <c r="AD260" s="270" t="s">
        <v>788</v>
      </c>
      <c r="AE260" s="270" t="s">
        <v>788</v>
      </c>
      <c r="AF260" s="270" t="s">
        <v>788</v>
      </c>
      <c r="AG260" s="270" t="s">
        <v>788</v>
      </c>
      <c r="AH260" s="270" t="s">
        <v>788</v>
      </c>
      <c r="AI260" s="270" t="s">
        <v>788</v>
      </c>
      <c r="AJ260" s="270" t="s">
        <v>788</v>
      </c>
      <c r="AK260" s="270" t="s">
        <v>788</v>
      </c>
      <c r="AL260" s="270" t="s">
        <v>788</v>
      </c>
      <c r="AM260" s="270" t="s">
        <v>788</v>
      </c>
      <c r="AN260" s="270" t="s">
        <v>3075</v>
      </c>
      <c r="AO260" s="270" t="s">
        <v>3075</v>
      </c>
      <c r="AP260" s="270" t="s">
        <v>3075</v>
      </c>
      <c r="AQ260" s="270" t="s">
        <v>3075</v>
      </c>
      <c r="AR260" s="270" t="s">
        <v>3075</v>
      </c>
      <c r="AS260" s="270" t="s">
        <v>3075</v>
      </c>
      <c r="AT260" s="270" t="s">
        <v>3075</v>
      </c>
      <c r="AU260" s="270" t="s">
        <v>3075</v>
      </c>
      <c r="AV260" s="270" t="s">
        <v>3075</v>
      </c>
      <c r="AW260" s="277" t="s">
        <v>3075</v>
      </c>
      <c r="AX260" s="270" t="s">
        <v>3075</v>
      </c>
      <c r="AY260" s="270" t="s">
        <v>3075</v>
      </c>
      <c r="AZ260" s="270" t="s">
        <v>3075</v>
      </c>
      <c r="BA260" s="270" t="s">
        <v>3075</v>
      </c>
      <c r="BB260" s="270" t="s">
        <v>3075</v>
      </c>
      <c r="BC260" s="270" t="s">
        <v>3075</v>
      </c>
      <c r="BD260" s="270" t="s">
        <v>521</v>
      </c>
      <c r="BE260" s="270" t="str">
        <f>VLOOKUP(A260,[1]القائمة!A$1:F$4442,6,0)</f>
        <v/>
      </c>
      <c r="BF260">
        <f>VLOOKUP(A260,[1]القائمة!A$1:F$4442,1,0)</f>
        <v>521398</v>
      </c>
      <c r="BG260" t="str">
        <f>VLOOKUP(A260,[1]القائمة!A$1:F$4442,5,0)</f>
        <v>الثالثة</v>
      </c>
    </row>
    <row r="261" spans="1:83" ht="14.4" x14ac:dyDescent="0.3">
      <c r="A261" s="269">
        <v>521435</v>
      </c>
      <c r="B261" s="270" t="s">
        <v>521</v>
      </c>
      <c r="C261" s="270" t="s">
        <v>789</v>
      </c>
      <c r="D261" s="270" t="s">
        <v>789</v>
      </c>
      <c r="E261" s="270" t="s">
        <v>789</v>
      </c>
      <c r="F261" s="270" t="s">
        <v>789</v>
      </c>
      <c r="G261" s="270" t="s">
        <v>789</v>
      </c>
      <c r="H261" s="270" t="s">
        <v>789</v>
      </c>
      <c r="I261" s="270" t="s">
        <v>789</v>
      </c>
      <c r="J261" s="270" t="s">
        <v>789</v>
      </c>
      <c r="K261" s="270" t="s">
        <v>789</v>
      </c>
      <c r="L261" s="270" t="s">
        <v>789</v>
      </c>
      <c r="M261" s="270" t="s">
        <v>789</v>
      </c>
      <c r="N261" s="270" t="s">
        <v>789</v>
      </c>
      <c r="O261" s="270" t="s">
        <v>789</v>
      </c>
      <c r="P261" s="270" t="s">
        <v>789</v>
      </c>
      <c r="Q261" s="270" t="s">
        <v>789</v>
      </c>
      <c r="R261" s="270" t="s">
        <v>789</v>
      </c>
      <c r="S261" s="270" t="s">
        <v>789</v>
      </c>
      <c r="T261" s="270" t="s">
        <v>789</v>
      </c>
      <c r="U261" s="270" t="s">
        <v>789</v>
      </c>
      <c r="V261" s="270" t="s">
        <v>789</v>
      </c>
      <c r="W261" s="270" t="s">
        <v>789</v>
      </c>
      <c r="X261" s="270" t="s">
        <v>789</v>
      </c>
      <c r="Y261" s="270" t="s">
        <v>789</v>
      </c>
      <c r="Z261" s="270" t="s">
        <v>789</v>
      </c>
      <c r="AA261" s="270" t="s">
        <v>789</v>
      </c>
      <c r="AB261" s="270" t="s">
        <v>789</v>
      </c>
      <c r="AC261" s="270" t="s">
        <v>789</v>
      </c>
      <c r="AD261" s="270" t="s">
        <v>789</v>
      </c>
      <c r="AE261" s="270" t="s">
        <v>789</v>
      </c>
      <c r="AF261" s="270" t="s">
        <v>789</v>
      </c>
      <c r="AG261" s="270" t="s">
        <v>789</v>
      </c>
      <c r="AH261" s="270" t="s">
        <v>789</v>
      </c>
      <c r="AI261" s="270" t="s">
        <v>789</v>
      </c>
      <c r="AJ261" s="270" t="s">
        <v>789</v>
      </c>
      <c r="AK261" s="270" t="s">
        <v>789</v>
      </c>
      <c r="AL261" s="270" t="s">
        <v>789</v>
      </c>
      <c r="AM261" s="270" t="s">
        <v>789</v>
      </c>
      <c r="AN261" s="270" t="s">
        <v>3075</v>
      </c>
      <c r="AO261" s="270" t="s">
        <v>3075</v>
      </c>
      <c r="AP261" s="270" t="s">
        <v>3075</v>
      </c>
      <c r="AQ261" s="270" t="s">
        <v>3075</v>
      </c>
      <c r="AR261" s="270" t="s">
        <v>3075</v>
      </c>
      <c r="AS261" s="270" t="s">
        <v>3075</v>
      </c>
      <c r="AT261" s="270" t="s">
        <v>3075</v>
      </c>
      <c r="AU261" s="270" t="s">
        <v>3075</v>
      </c>
      <c r="AV261" s="270" t="s">
        <v>3075</v>
      </c>
      <c r="AW261" s="277" t="s">
        <v>3075</v>
      </c>
      <c r="AX261" s="270" t="s">
        <v>3075</v>
      </c>
      <c r="AY261" s="270" t="s">
        <v>3075</v>
      </c>
      <c r="AZ261" s="270" t="s">
        <v>3075</v>
      </c>
      <c r="BA261" s="270" t="s">
        <v>3075</v>
      </c>
      <c r="BB261" s="270" t="s">
        <v>3075</v>
      </c>
      <c r="BC261" s="270" t="s">
        <v>3075</v>
      </c>
      <c r="BD261" s="270" t="s">
        <v>521</v>
      </c>
      <c r="BE261" s="270" t="str">
        <f>VLOOKUP(A261,[1]القائمة!A$1:F$4442,6,0)</f>
        <v/>
      </c>
      <c r="BF261">
        <f>VLOOKUP(A261,[1]القائمة!A$1:F$4442,1,0)</f>
        <v>521435</v>
      </c>
      <c r="BG261" t="str">
        <f>VLOOKUP(A261,[1]القائمة!A$1:F$4442,5,0)</f>
        <v>الثالثة</v>
      </c>
    </row>
    <row r="262" spans="1:83" ht="14.4" x14ac:dyDescent="0.3">
      <c r="A262" s="269">
        <v>521436</v>
      </c>
      <c r="B262" s="270" t="s">
        <v>521</v>
      </c>
      <c r="C262" s="270" t="s">
        <v>788</v>
      </c>
      <c r="D262" s="270" t="s">
        <v>788</v>
      </c>
      <c r="E262" s="270" t="s">
        <v>788</v>
      </c>
      <c r="F262" s="270" t="s">
        <v>788</v>
      </c>
      <c r="G262" s="270" t="s">
        <v>788</v>
      </c>
      <c r="H262" s="270" t="s">
        <v>788</v>
      </c>
      <c r="I262" s="270" t="s">
        <v>788</v>
      </c>
      <c r="J262" s="270" t="s">
        <v>788</v>
      </c>
      <c r="K262" s="270" t="s">
        <v>788</v>
      </c>
      <c r="L262" s="270" t="s">
        <v>788</v>
      </c>
      <c r="M262" s="270" t="s">
        <v>788</v>
      </c>
      <c r="N262" s="270" t="s">
        <v>788</v>
      </c>
      <c r="O262" s="270" t="s">
        <v>788</v>
      </c>
      <c r="P262" s="270" t="s">
        <v>788</v>
      </c>
      <c r="Q262" s="270" t="s">
        <v>788</v>
      </c>
      <c r="R262" s="270" t="s">
        <v>788</v>
      </c>
      <c r="S262" s="270" t="s">
        <v>788</v>
      </c>
      <c r="T262" s="270" t="s">
        <v>788</v>
      </c>
      <c r="U262" s="270" t="s">
        <v>788</v>
      </c>
      <c r="V262" s="270" t="s">
        <v>788</v>
      </c>
      <c r="W262" s="270" t="s">
        <v>788</v>
      </c>
      <c r="X262" s="270" t="s">
        <v>788</v>
      </c>
      <c r="Y262" s="270" t="s">
        <v>788</v>
      </c>
      <c r="Z262" s="270" t="s">
        <v>788</v>
      </c>
      <c r="AA262" s="270" t="s">
        <v>788</v>
      </c>
      <c r="AB262" s="270" t="s">
        <v>788</v>
      </c>
      <c r="AC262" s="270" t="s">
        <v>788</v>
      </c>
      <c r="AD262" s="270" t="s">
        <v>788</v>
      </c>
      <c r="AE262" s="270" t="s">
        <v>788</v>
      </c>
      <c r="AF262" s="270" t="s">
        <v>788</v>
      </c>
      <c r="AG262" s="270" t="s">
        <v>788</v>
      </c>
      <c r="AH262" s="270" t="s">
        <v>788</v>
      </c>
      <c r="AI262" s="270" t="s">
        <v>788</v>
      </c>
      <c r="AJ262" s="270" t="s">
        <v>788</v>
      </c>
      <c r="AK262" s="270" t="s">
        <v>788</v>
      </c>
      <c r="AL262" s="270" t="s">
        <v>788</v>
      </c>
      <c r="AM262" s="270" t="s">
        <v>788</v>
      </c>
      <c r="AN262" s="270" t="s">
        <v>3075</v>
      </c>
      <c r="AO262" s="270" t="s">
        <v>3075</v>
      </c>
      <c r="AP262" s="270" t="s">
        <v>3075</v>
      </c>
      <c r="AQ262" s="270" t="s">
        <v>3075</v>
      </c>
      <c r="AR262" s="270" t="s">
        <v>3075</v>
      </c>
      <c r="AS262" s="270" t="s">
        <v>3075</v>
      </c>
      <c r="AT262" s="270" t="s">
        <v>3075</v>
      </c>
      <c r="AU262" s="270" t="s">
        <v>3075</v>
      </c>
      <c r="AV262" s="270" t="s">
        <v>3075</v>
      </c>
      <c r="AW262" s="277" t="s">
        <v>3075</v>
      </c>
      <c r="AX262" s="270" t="s">
        <v>3075</v>
      </c>
      <c r="AY262" s="270" t="s">
        <v>3075</v>
      </c>
      <c r="AZ262" s="270" t="s">
        <v>3075</v>
      </c>
      <c r="BA262" s="270" t="s">
        <v>3075</v>
      </c>
      <c r="BB262" s="270" t="s">
        <v>3075</v>
      </c>
      <c r="BC262" s="270" t="s">
        <v>3075</v>
      </c>
      <c r="BD262" s="270" t="s">
        <v>521</v>
      </c>
      <c r="BE262" s="270" t="str">
        <f>VLOOKUP(A262,[1]القائمة!A$1:F$4442,6,0)</f>
        <v/>
      </c>
      <c r="BF262">
        <f>VLOOKUP(A262,[1]القائمة!A$1:F$4442,1,0)</f>
        <v>521436</v>
      </c>
      <c r="BG262" t="str">
        <f>VLOOKUP(A262,[1]القائمة!A$1:F$4442,5,0)</f>
        <v>الثالثة</v>
      </c>
      <c r="BH262" s="249"/>
      <c r="BI262" s="249"/>
      <c r="BJ262" s="249"/>
      <c r="BK262" s="249"/>
      <c r="BL262" s="249"/>
      <c r="BM262" s="249"/>
      <c r="BN262" s="249"/>
      <c r="BO262" s="249"/>
      <c r="BP262" s="249" t="s">
        <v>3075</v>
      </c>
      <c r="BQ262" s="249" t="s">
        <v>3075</v>
      </c>
      <c r="BR262" s="249" t="s">
        <v>3075</v>
      </c>
      <c r="BS262" s="249" t="s">
        <v>3075</v>
      </c>
      <c r="BT262" s="249" t="s">
        <v>3075</v>
      </c>
      <c r="BU262" s="249" t="s">
        <v>3075</v>
      </c>
      <c r="BV262" s="248"/>
      <c r="BW262" s="249"/>
      <c r="BX262" s="249"/>
      <c r="BY262" s="249"/>
      <c r="BZ262" s="249"/>
      <c r="CA262" s="242"/>
      <c r="CB262" s="242"/>
      <c r="CC262" s="242"/>
      <c r="CD262" s="242"/>
      <c r="CE262" s="249"/>
    </row>
    <row r="263" spans="1:83" ht="14.4" x14ac:dyDescent="0.3">
      <c r="A263" s="269">
        <v>521438</v>
      </c>
      <c r="B263" s="270" t="s">
        <v>521</v>
      </c>
      <c r="C263" s="270" t="s">
        <v>788</v>
      </c>
      <c r="D263" s="270" t="s">
        <v>788</v>
      </c>
      <c r="E263" s="270" t="s">
        <v>788</v>
      </c>
      <c r="F263" s="270" t="s">
        <v>788</v>
      </c>
      <c r="G263" s="270" t="s">
        <v>788</v>
      </c>
      <c r="H263" s="270" t="s">
        <v>788</v>
      </c>
      <c r="I263" s="270" t="s">
        <v>788</v>
      </c>
      <c r="J263" s="270" t="s">
        <v>788</v>
      </c>
      <c r="K263" s="270" t="s">
        <v>788</v>
      </c>
      <c r="L263" s="270" t="s">
        <v>788</v>
      </c>
      <c r="M263" s="270" t="s">
        <v>788</v>
      </c>
      <c r="N263" s="270" t="s">
        <v>788</v>
      </c>
      <c r="O263" s="270" t="s">
        <v>788</v>
      </c>
      <c r="P263" s="270" t="s">
        <v>788</v>
      </c>
      <c r="Q263" s="270" t="s">
        <v>788</v>
      </c>
      <c r="R263" s="270" t="s">
        <v>788</v>
      </c>
      <c r="S263" s="270" t="s">
        <v>788</v>
      </c>
      <c r="T263" s="270" t="s">
        <v>788</v>
      </c>
      <c r="U263" s="270" t="s">
        <v>788</v>
      </c>
      <c r="V263" s="270" t="s">
        <v>788</v>
      </c>
      <c r="W263" s="270" t="s">
        <v>788</v>
      </c>
      <c r="X263" s="270" t="s">
        <v>788</v>
      </c>
      <c r="Y263" s="270" t="s">
        <v>788</v>
      </c>
      <c r="Z263" s="270" t="s">
        <v>788</v>
      </c>
      <c r="AA263" s="270" t="s">
        <v>788</v>
      </c>
      <c r="AB263" s="270" t="s">
        <v>788</v>
      </c>
      <c r="AC263" s="270" t="s">
        <v>788</v>
      </c>
      <c r="AD263" s="270" t="s">
        <v>788</v>
      </c>
      <c r="AE263" s="270" t="s">
        <v>788</v>
      </c>
      <c r="AF263" s="270" t="s">
        <v>788</v>
      </c>
      <c r="AG263" s="270" t="s">
        <v>788</v>
      </c>
      <c r="AH263" s="270" t="s">
        <v>788</v>
      </c>
      <c r="AI263" s="270" t="s">
        <v>788</v>
      </c>
      <c r="AJ263" s="270" t="s">
        <v>788</v>
      </c>
      <c r="AK263" s="270" t="s">
        <v>788</v>
      </c>
      <c r="AL263" s="270" t="s">
        <v>788</v>
      </c>
      <c r="AM263" s="270" t="s">
        <v>788</v>
      </c>
      <c r="AN263" s="270" t="s">
        <v>3075</v>
      </c>
      <c r="AO263" s="270" t="s">
        <v>3075</v>
      </c>
      <c r="AP263" s="270" t="s">
        <v>3075</v>
      </c>
      <c r="AQ263" s="270" t="s">
        <v>3075</v>
      </c>
      <c r="AR263" s="270" t="s">
        <v>3075</v>
      </c>
      <c r="AS263" s="270" t="s">
        <v>3075</v>
      </c>
      <c r="AT263" s="270" t="s">
        <v>3075</v>
      </c>
      <c r="AU263" s="270" t="s">
        <v>3075</v>
      </c>
      <c r="AV263" s="270" t="s">
        <v>3075</v>
      </c>
      <c r="AW263" s="277" t="s">
        <v>3075</v>
      </c>
      <c r="AX263" s="270" t="s">
        <v>3075</v>
      </c>
      <c r="AY263" s="270" t="s">
        <v>3075</v>
      </c>
      <c r="AZ263" s="270" t="s">
        <v>3075</v>
      </c>
      <c r="BA263" s="270" t="s">
        <v>3075</v>
      </c>
      <c r="BB263" s="270" t="s">
        <v>3075</v>
      </c>
      <c r="BC263" s="270" t="s">
        <v>3075</v>
      </c>
      <c r="BD263" s="270" t="s">
        <v>521</v>
      </c>
      <c r="BE263" s="270" t="str">
        <f>VLOOKUP(A263,[1]القائمة!A$1:F$4442,6,0)</f>
        <v/>
      </c>
      <c r="BF263">
        <f>VLOOKUP(A263,[1]القائمة!A$1:F$4442,1,0)</f>
        <v>521438</v>
      </c>
      <c r="BG263" t="str">
        <f>VLOOKUP(A263,[1]القائمة!A$1:F$4442,5,0)</f>
        <v>الثالثة</v>
      </c>
    </row>
    <row r="264" spans="1:83" ht="14.4" x14ac:dyDescent="0.3">
      <c r="A264" s="269">
        <v>521448</v>
      </c>
      <c r="B264" s="270" t="s">
        <v>521</v>
      </c>
      <c r="C264" s="270" t="s">
        <v>788</v>
      </c>
      <c r="D264" s="270" t="s">
        <v>788</v>
      </c>
      <c r="E264" s="270" t="s">
        <v>788</v>
      </c>
      <c r="F264" s="270" t="s">
        <v>788</v>
      </c>
      <c r="G264" s="270" t="s">
        <v>788</v>
      </c>
      <c r="H264" s="270" t="s">
        <v>788</v>
      </c>
      <c r="I264" s="270" t="s">
        <v>788</v>
      </c>
      <c r="J264" s="270" t="s">
        <v>788</v>
      </c>
      <c r="K264" s="270" t="s">
        <v>788</v>
      </c>
      <c r="L264" s="270" t="s">
        <v>788</v>
      </c>
      <c r="M264" s="270" t="s">
        <v>788</v>
      </c>
      <c r="N264" s="270" t="s">
        <v>788</v>
      </c>
      <c r="O264" s="270" t="s">
        <v>788</v>
      </c>
      <c r="P264" s="270" t="s">
        <v>788</v>
      </c>
      <c r="Q264" s="270" t="s">
        <v>788</v>
      </c>
      <c r="R264" s="270" t="s">
        <v>788</v>
      </c>
      <c r="S264" s="270" t="s">
        <v>788</v>
      </c>
      <c r="T264" s="270" t="s">
        <v>788</v>
      </c>
      <c r="U264" s="270" t="s">
        <v>788</v>
      </c>
      <c r="V264" s="270" t="s">
        <v>788</v>
      </c>
      <c r="W264" s="270" t="s">
        <v>788</v>
      </c>
      <c r="X264" s="270" t="s">
        <v>788</v>
      </c>
      <c r="Y264" s="270" t="s">
        <v>788</v>
      </c>
      <c r="Z264" s="270" t="s">
        <v>788</v>
      </c>
      <c r="AA264" s="270" t="s">
        <v>788</v>
      </c>
      <c r="AB264" s="270" t="s">
        <v>788</v>
      </c>
      <c r="AC264" s="270" t="s">
        <v>788</v>
      </c>
      <c r="AD264" s="270" t="s">
        <v>788</v>
      </c>
      <c r="AE264" s="270" t="s">
        <v>788</v>
      </c>
      <c r="AF264" s="270" t="s">
        <v>788</v>
      </c>
      <c r="AG264" s="270" t="s">
        <v>788</v>
      </c>
      <c r="AH264" s="270" t="s">
        <v>788</v>
      </c>
      <c r="AI264" s="270" t="s">
        <v>788</v>
      </c>
      <c r="AJ264" s="270" t="s">
        <v>788</v>
      </c>
      <c r="AK264" s="270" t="s">
        <v>788</v>
      </c>
      <c r="AL264" s="270" t="s">
        <v>788</v>
      </c>
      <c r="AM264" s="270" t="s">
        <v>788</v>
      </c>
      <c r="AN264" s="270" t="s">
        <v>3075</v>
      </c>
      <c r="AO264" s="270" t="s">
        <v>3075</v>
      </c>
      <c r="AP264" s="270" t="s">
        <v>3075</v>
      </c>
      <c r="AQ264" s="270" t="s">
        <v>3075</v>
      </c>
      <c r="AR264" s="270" t="s">
        <v>3075</v>
      </c>
      <c r="AS264" s="270" t="s">
        <v>3075</v>
      </c>
      <c r="AT264" s="270" t="s">
        <v>3075</v>
      </c>
      <c r="AU264" s="270" t="s">
        <v>3075</v>
      </c>
      <c r="AV264" s="270" t="s">
        <v>3075</v>
      </c>
      <c r="AW264" s="277" t="s">
        <v>3075</v>
      </c>
      <c r="AX264" s="270" t="s">
        <v>3075</v>
      </c>
      <c r="AY264" s="270" t="s">
        <v>3075</v>
      </c>
      <c r="AZ264" s="270" t="s">
        <v>3075</v>
      </c>
      <c r="BA264" s="270" t="s">
        <v>3075</v>
      </c>
      <c r="BB264" s="270" t="s">
        <v>3075</v>
      </c>
      <c r="BC264" s="270" t="s">
        <v>3075</v>
      </c>
      <c r="BD264" s="270" t="s">
        <v>521</v>
      </c>
      <c r="BE264" s="270" t="str">
        <f>VLOOKUP(A264,[1]القائمة!A$1:F$4442,6,0)</f>
        <v/>
      </c>
      <c r="BF264">
        <f>VLOOKUP(A264,[1]القائمة!A$1:F$4442,1,0)</f>
        <v>521448</v>
      </c>
      <c r="BG264" t="str">
        <f>VLOOKUP(A264,[1]القائمة!A$1:F$4442,5,0)</f>
        <v>الثالثة</v>
      </c>
    </row>
    <row r="265" spans="1:83" ht="14.4" x14ac:dyDescent="0.3">
      <c r="A265" s="269">
        <v>521452</v>
      </c>
      <c r="B265" s="270" t="s">
        <v>521</v>
      </c>
      <c r="C265" s="270" t="s">
        <v>788</v>
      </c>
      <c r="D265" s="270" t="s">
        <v>788</v>
      </c>
      <c r="E265" s="270" t="s">
        <v>788</v>
      </c>
      <c r="F265" s="270" t="s">
        <v>788</v>
      </c>
      <c r="G265" s="270" t="s">
        <v>788</v>
      </c>
      <c r="H265" s="270" t="s">
        <v>788</v>
      </c>
      <c r="I265" s="270" t="s">
        <v>788</v>
      </c>
      <c r="J265" s="270" t="s">
        <v>788</v>
      </c>
      <c r="K265" s="270" t="s">
        <v>788</v>
      </c>
      <c r="L265" s="270" t="s">
        <v>788</v>
      </c>
      <c r="M265" s="270" t="s">
        <v>788</v>
      </c>
      <c r="N265" s="270" t="s">
        <v>788</v>
      </c>
      <c r="O265" s="270" t="s">
        <v>788</v>
      </c>
      <c r="P265" s="270" t="s">
        <v>788</v>
      </c>
      <c r="Q265" s="270" t="s">
        <v>788</v>
      </c>
      <c r="R265" s="270" t="s">
        <v>788</v>
      </c>
      <c r="S265" s="270" t="s">
        <v>788</v>
      </c>
      <c r="T265" s="270" t="s">
        <v>788</v>
      </c>
      <c r="U265" s="270" t="s">
        <v>788</v>
      </c>
      <c r="V265" s="270" t="s">
        <v>788</v>
      </c>
      <c r="W265" s="270" t="s">
        <v>788</v>
      </c>
      <c r="X265" s="270" t="s">
        <v>788</v>
      </c>
      <c r="Y265" s="270" t="s">
        <v>788</v>
      </c>
      <c r="Z265" s="270" t="s">
        <v>788</v>
      </c>
      <c r="AA265" s="270" t="s">
        <v>788</v>
      </c>
      <c r="AB265" s="270" t="s">
        <v>788</v>
      </c>
      <c r="AC265" s="270" t="s">
        <v>788</v>
      </c>
      <c r="AD265" s="270" t="s">
        <v>788</v>
      </c>
      <c r="AE265" s="270" t="s">
        <v>788</v>
      </c>
      <c r="AF265" s="270" t="s">
        <v>788</v>
      </c>
      <c r="AG265" s="270" t="s">
        <v>788</v>
      </c>
      <c r="AH265" s="270" t="s">
        <v>788</v>
      </c>
      <c r="AI265" s="270" t="s">
        <v>788</v>
      </c>
      <c r="AJ265" s="270" t="s">
        <v>788</v>
      </c>
      <c r="AK265" s="270" t="s">
        <v>788</v>
      </c>
      <c r="AL265" s="270" t="s">
        <v>788</v>
      </c>
      <c r="AM265" s="270" t="s">
        <v>788</v>
      </c>
      <c r="AN265" s="270" t="s">
        <v>3075</v>
      </c>
      <c r="AO265" s="270" t="s">
        <v>3075</v>
      </c>
      <c r="AP265" s="270" t="s">
        <v>3075</v>
      </c>
      <c r="AQ265" s="270" t="s">
        <v>3075</v>
      </c>
      <c r="AR265" s="270" t="s">
        <v>3075</v>
      </c>
      <c r="AS265" s="270" t="s">
        <v>3075</v>
      </c>
      <c r="AT265" s="270" t="s">
        <v>3075</v>
      </c>
      <c r="AU265" s="270" t="s">
        <v>3075</v>
      </c>
      <c r="AV265" s="270" t="s">
        <v>3075</v>
      </c>
      <c r="AW265" s="277" t="s">
        <v>3075</v>
      </c>
      <c r="AX265" s="270" t="s">
        <v>3075</v>
      </c>
      <c r="AY265" s="270" t="s">
        <v>3075</v>
      </c>
      <c r="AZ265" s="270" t="s">
        <v>3075</v>
      </c>
      <c r="BA265" s="270" t="s">
        <v>3075</v>
      </c>
      <c r="BB265" s="270" t="s">
        <v>3075</v>
      </c>
      <c r="BC265" s="270" t="s">
        <v>3075</v>
      </c>
      <c r="BD265" s="270" t="s">
        <v>521</v>
      </c>
      <c r="BE265" s="270" t="str">
        <f>VLOOKUP(A265,[1]القائمة!A$1:F$4442,6,0)</f>
        <v/>
      </c>
      <c r="BF265">
        <f>VLOOKUP(A265,[1]القائمة!A$1:F$4442,1,0)</f>
        <v>521452</v>
      </c>
      <c r="BG265" t="str">
        <f>VLOOKUP(A265,[1]القائمة!A$1:F$4442,5,0)</f>
        <v>الثالثة</v>
      </c>
    </row>
    <row r="266" spans="1:83" ht="14.4" x14ac:dyDescent="0.3">
      <c r="A266" s="269">
        <v>521461</v>
      </c>
      <c r="B266" s="270" t="s">
        <v>521</v>
      </c>
      <c r="C266" s="270" t="s">
        <v>789</v>
      </c>
      <c r="D266" s="270" t="s">
        <v>789</v>
      </c>
      <c r="E266" s="270" t="s">
        <v>789</v>
      </c>
      <c r="F266" s="270" t="s">
        <v>789</v>
      </c>
      <c r="G266" s="270" t="s">
        <v>789</v>
      </c>
      <c r="H266" s="270" t="s">
        <v>789</v>
      </c>
      <c r="I266" s="270" t="s">
        <v>789</v>
      </c>
      <c r="J266" s="270" t="s">
        <v>789</v>
      </c>
      <c r="K266" s="270" t="s">
        <v>789</v>
      </c>
      <c r="L266" s="270" t="s">
        <v>789</v>
      </c>
      <c r="M266" s="270" t="s">
        <v>789</v>
      </c>
      <c r="N266" s="270" t="s">
        <v>789</v>
      </c>
      <c r="O266" s="270" t="s">
        <v>789</v>
      </c>
      <c r="P266" s="270" t="s">
        <v>789</v>
      </c>
      <c r="Q266" s="270" t="s">
        <v>789</v>
      </c>
      <c r="R266" s="270" t="s">
        <v>789</v>
      </c>
      <c r="S266" s="270" t="s">
        <v>789</v>
      </c>
      <c r="T266" s="270" t="s">
        <v>789</v>
      </c>
      <c r="U266" s="270" t="s">
        <v>789</v>
      </c>
      <c r="V266" s="270" t="s">
        <v>789</v>
      </c>
      <c r="W266" s="270" t="s">
        <v>789</v>
      </c>
      <c r="X266" s="270" t="s">
        <v>789</v>
      </c>
      <c r="Y266" s="270" t="s">
        <v>789</v>
      </c>
      <c r="Z266" s="270" t="s">
        <v>789</v>
      </c>
      <c r="AA266" s="270" t="s">
        <v>789</v>
      </c>
      <c r="AB266" s="270" t="s">
        <v>789</v>
      </c>
      <c r="AC266" s="270" t="s">
        <v>789</v>
      </c>
      <c r="AD266" s="270" t="s">
        <v>789</v>
      </c>
      <c r="AE266" s="270" t="s">
        <v>789</v>
      </c>
      <c r="AF266" s="270" t="s">
        <v>789</v>
      </c>
      <c r="AG266" s="270" t="s">
        <v>789</v>
      </c>
      <c r="AH266" s="270" t="s">
        <v>789</v>
      </c>
      <c r="AI266" s="270" t="s">
        <v>789</v>
      </c>
      <c r="AJ266" s="270" t="s">
        <v>789</v>
      </c>
      <c r="AK266" s="270" t="s">
        <v>789</v>
      </c>
      <c r="AL266" s="270" t="s">
        <v>789</v>
      </c>
      <c r="AM266" s="270" t="s">
        <v>789</v>
      </c>
      <c r="AN266" s="270" t="s">
        <v>3075</v>
      </c>
      <c r="AO266" s="270" t="s">
        <v>3075</v>
      </c>
      <c r="AP266" s="270" t="s">
        <v>3075</v>
      </c>
      <c r="AQ266" s="270" t="s">
        <v>3075</v>
      </c>
      <c r="AR266" s="270" t="s">
        <v>3075</v>
      </c>
      <c r="AS266" s="270" t="s">
        <v>3075</v>
      </c>
      <c r="AT266" s="270" t="s">
        <v>3075</v>
      </c>
      <c r="AU266" s="270" t="s">
        <v>3075</v>
      </c>
      <c r="AV266" s="270" t="s">
        <v>3075</v>
      </c>
      <c r="AW266" s="277" t="s">
        <v>3075</v>
      </c>
      <c r="AX266" s="270" t="s">
        <v>3075</v>
      </c>
      <c r="AY266" s="270" t="s">
        <v>3075</v>
      </c>
      <c r="AZ266" s="270" t="s">
        <v>3075</v>
      </c>
      <c r="BA266" s="270" t="s">
        <v>3075</v>
      </c>
      <c r="BB266" s="270" t="s">
        <v>3075</v>
      </c>
      <c r="BC266" s="270" t="s">
        <v>3075</v>
      </c>
      <c r="BD266" s="270" t="s">
        <v>521</v>
      </c>
      <c r="BE266" s="270" t="str">
        <f>VLOOKUP(A266,[1]القائمة!A$1:F$4442,6,0)</f>
        <v/>
      </c>
      <c r="BF266">
        <f>VLOOKUP(A266,[1]القائمة!A$1:F$4442,1,0)</f>
        <v>521461</v>
      </c>
      <c r="BG266" t="str">
        <f>VLOOKUP(A266,[1]القائمة!A$1:F$4442,5,0)</f>
        <v>الثالثة</v>
      </c>
    </row>
    <row r="267" spans="1:83" ht="14.4" x14ac:dyDescent="0.3">
      <c r="A267" s="269">
        <v>521487</v>
      </c>
      <c r="B267" s="270" t="s">
        <v>521</v>
      </c>
      <c r="C267" s="270" t="s">
        <v>788</v>
      </c>
      <c r="D267" s="270" t="s">
        <v>788</v>
      </c>
      <c r="E267" s="270" t="s">
        <v>788</v>
      </c>
      <c r="F267" s="270" t="s">
        <v>788</v>
      </c>
      <c r="G267" s="270" t="s">
        <v>788</v>
      </c>
      <c r="H267" s="270" t="s">
        <v>788</v>
      </c>
      <c r="I267" s="270" t="s">
        <v>788</v>
      </c>
      <c r="J267" s="270" t="s">
        <v>788</v>
      </c>
      <c r="K267" s="270" t="s">
        <v>788</v>
      </c>
      <c r="L267" s="270" t="s">
        <v>788</v>
      </c>
      <c r="M267" s="270" t="s">
        <v>788</v>
      </c>
      <c r="N267" s="270" t="s">
        <v>788</v>
      </c>
      <c r="O267" s="270" t="s">
        <v>788</v>
      </c>
      <c r="P267" s="270" t="s">
        <v>788</v>
      </c>
      <c r="Q267" s="270" t="s">
        <v>788</v>
      </c>
      <c r="R267" s="270" t="s">
        <v>788</v>
      </c>
      <c r="S267" s="270" t="s">
        <v>788</v>
      </c>
      <c r="T267" s="270" t="s">
        <v>788</v>
      </c>
      <c r="U267" s="270" t="s">
        <v>788</v>
      </c>
      <c r="V267" s="270" t="s">
        <v>788</v>
      </c>
      <c r="W267" s="270" t="s">
        <v>788</v>
      </c>
      <c r="X267" s="270" t="s">
        <v>788</v>
      </c>
      <c r="Y267" s="270" t="s">
        <v>788</v>
      </c>
      <c r="Z267" s="270" t="s">
        <v>788</v>
      </c>
      <c r="AA267" s="270" t="s">
        <v>788</v>
      </c>
      <c r="AB267" s="270" t="s">
        <v>788</v>
      </c>
      <c r="AC267" s="270" t="s">
        <v>788</v>
      </c>
      <c r="AD267" s="270" t="s">
        <v>788</v>
      </c>
      <c r="AE267" s="270" t="s">
        <v>788</v>
      </c>
      <c r="AF267" s="270" t="s">
        <v>788</v>
      </c>
      <c r="AG267" s="270" t="s">
        <v>788</v>
      </c>
      <c r="AH267" s="270" t="s">
        <v>788</v>
      </c>
      <c r="AI267" s="270" t="s">
        <v>788</v>
      </c>
      <c r="AJ267" s="270" t="s">
        <v>788</v>
      </c>
      <c r="AK267" s="270" t="s">
        <v>788</v>
      </c>
      <c r="AL267" s="270" t="s">
        <v>788</v>
      </c>
      <c r="AM267" s="270" t="s">
        <v>788</v>
      </c>
      <c r="AN267" s="270" t="s">
        <v>3075</v>
      </c>
      <c r="AO267" s="270" t="s">
        <v>3075</v>
      </c>
      <c r="AP267" s="270" t="s">
        <v>3075</v>
      </c>
      <c r="AQ267" s="270" t="s">
        <v>3075</v>
      </c>
      <c r="AR267" s="270" t="s">
        <v>3075</v>
      </c>
      <c r="AS267" s="270" t="s">
        <v>3075</v>
      </c>
      <c r="AT267" s="270" t="s">
        <v>3075</v>
      </c>
      <c r="AU267" s="270" t="s">
        <v>3075</v>
      </c>
      <c r="AV267" s="270" t="s">
        <v>3075</v>
      </c>
      <c r="AW267" s="277" t="s">
        <v>3075</v>
      </c>
      <c r="AX267" s="270" t="s">
        <v>3075</v>
      </c>
      <c r="AY267" s="270" t="s">
        <v>3075</v>
      </c>
      <c r="AZ267" s="270" t="s">
        <v>3075</v>
      </c>
      <c r="BA267" s="270" t="s">
        <v>3075</v>
      </c>
      <c r="BB267" s="270" t="s">
        <v>3075</v>
      </c>
      <c r="BC267" s="270" t="s">
        <v>3075</v>
      </c>
      <c r="BD267" s="270" t="s">
        <v>521</v>
      </c>
      <c r="BE267" s="270" t="str">
        <f>VLOOKUP(A267,[1]القائمة!A$1:F$4442,6,0)</f>
        <v/>
      </c>
      <c r="BF267">
        <f>VLOOKUP(A267,[1]القائمة!A$1:F$4442,1,0)</f>
        <v>521487</v>
      </c>
      <c r="BG267" t="str">
        <f>VLOOKUP(A267,[1]القائمة!A$1:F$4442,5,0)</f>
        <v>الثالثة</v>
      </c>
    </row>
    <row r="268" spans="1:83" ht="14.4" x14ac:dyDescent="0.3">
      <c r="A268" s="269">
        <v>521497</v>
      </c>
      <c r="B268" s="270" t="s">
        <v>521</v>
      </c>
      <c r="C268" s="270" t="s">
        <v>789</v>
      </c>
      <c r="D268" s="270" t="s">
        <v>789</v>
      </c>
      <c r="E268" s="270" t="s">
        <v>789</v>
      </c>
      <c r="F268" s="270" t="s">
        <v>789</v>
      </c>
      <c r="G268" s="270" t="s">
        <v>789</v>
      </c>
      <c r="H268" s="270" t="s">
        <v>789</v>
      </c>
      <c r="I268" s="270" t="s">
        <v>789</v>
      </c>
      <c r="J268" s="270" t="s">
        <v>789</v>
      </c>
      <c r="K268" s="270" t="s">
        <v>789</v>
      </c>
      <c r="L268" s="270" t="s">
        <v>789</v>
      </c>
      <c r="M268" s="270" t="s">
        <v>789</v>
      </c>
      <c r="N268" s="270" t="s">
        <v>789</v>
      </c>
      <c r="O268" s="270" t="s">
        <v>789</v>
      </c>
      <c r="P268" s="270" t="s">
        <v>789</v>
      </c>
      <c r="Q268" s="270" t="s">
        <v>789</v>
      </c>
      <c r="R268" s="270" t="s">
        <v>789</v>
      </c>
      <c r="S268" s="270" t="s">
        <v>789</v>
      </c>
      <c r="T268" s="270" t="s">
        <v>789</v>
      </c>
      <c r="U268" s="270" t="s">
        <v>789</v>
      </c>
      <c r="V268" s="270" t="s">
        <v>789</v>
      </c>
      <c r="W268" s="270" t="s">
        <v>789</v>
      </c>
      <c r="X268" s="270" t="s">
        <v>789</v>
      </c>
      <c r="Y268" s="270" t="s">
        <v>789</v>
      </c>
      <c r="Z268" s="270" t="s">
        <v>789</v>
      </c>
      <c r="AA268" s="270" t="s">
        <v>789</v>
      </c>
      <c r="AB268" s="270" t="s">
        <v>789</v>
      </c>
      <c r="AC268" s="270" t="s">
        <v>789</v>
      </c>
      <c r="AD268" s="270" t="s">
        <v>789</v>
      </c>
      <c r="AE268" s="270" t="s">
        <v>789</v>
      </c>
      <c r="AF268" s="270" t="s">
        <v>789</v>
      </c>
      <c r="AG268" s="270" t="s">
        <v>789</v>
      </c>
      <c r="AH268" s="270" t="s">
        <v>789</v>
      </c>
      <c r="AI268" s="270" t="s">
        <v>789</v>
      </c>
      <c r="AJ268" s="270" t="s">
        <v>789</v>
      </c>
      <c r="AK268" s="270" t="s">
        <v>789</v>
      </c>
      <c r="AL268" s="270" t="s">
        <v>789</v>
      </c>
      <c r="AM268" s="270" t="s">
        <v>789</v>
      </c>
      <c r="AN268" s="270" t="s">
        <v>3075</v>
      </c>
      <c r="AO268" s="270" t="s">
        <v>3075</v>
      </c>
      <c r="AP268" s="270" t="s">
        <v>3075</v>
      </c>
      <c r="AQ268" s="270" t="s">
        <v>3075</v>
      </c>
      <c r="AR268" s="270" t="s">
        <v>3075</v>
      </c>
      <c r="AS268" s="270" t="s">
        <v>3075</v>
      </c>
      <c r="AT268" s="270" t="s">
        <v>3075</v>
      </c>
      <c r="AU268" s="270" t="s">
        <v>3075</v>
      </c>
      <c r="AV268" s="270" t="s">
        <v>3075</v>
      </c>
      <c r="AW268" s="277" t="s">
        <v>3075</v>
      </c>
      <c r="AX268" s="270" t="s">
        <v>3075</v>
      </c>
      <c r="AY268" s="270" t="s">
        <v>4901</v>
      </c>
      <c r="AZ268" s="270" t="s">
        <v>4912</v>
      </c>
      <c r="BA268" s="270" t="s">
        <v>4906</v>
      </c>
      <c r="BB268" s="270" t="s">
        <v>3075</v>
      </c>
      <c r="BC268" s="270" t="s">
        <v>3075</v>
      </c>
      <c r="BD268" s="270" t="s">
        <v>521</v>
      </c>
      <c r="BE268" s="270" t="str">
        <f>VLOOKUP(A268,[1]القائمة!A$1:F$4442,6,0)</f>
        <v/>
      </c>
      <c r="BF268">
        <f>VLOOKUP(A268,[1]القائمة!A$1:F$4442,1,0)</f>
        <v>521497</v>
      </c>
      <c r="BG268" t="str">
        <f>VLOOKUP(A268,[1]القائمة!A$1:F$4442,5,0)</f>
        <v>الثالثة</v>
      </c>
      <c r="BH268" s="249"/>
      <c r="BI268" s="249"/>
      <c r="BJ268" s="249"/>
      <c r="BK268" s="249"/>
      <c r="BL268" s="249"/>
      <c r="BM268" s="249"/>
      <c r="BN268" s="249"/>
      <c r="BO268" s="249"/>
      <c r="BP268" s="249" t="s">
        <v>3075</v>
      </c>
      <c r="BQ268" s="249" t="s">
        <v>3075</v>
      </c>
      <c r="BR268" s="249" t="s">
        <v>3075</v>
      </c>
      <c r="BS268" s="249" t="s">
        <v>3075</v>
      </c>
      <c r="BT268" s="249" t="s">
        <v>3075</v>
      </c>
      <c r="BU268" s="249" t="s">
        <v>3075</v>
      </c>
      <c r="BV268" s="248"/>
      <c r="BW268" s="249"/>
      <c r="BX268" s="249"/>
      <c r="BY268" s="249"/>
      <c r="BZ268" s="249"/>
      <c r="CA268" s="242"/>
      <c r="CB268" s="242"/>
      <c r="CC268" s="242"/>
      <c r="CD268" s="242"/>
      <c r="CE268" s="249"/>
    </row>
    <row r="269" spans="1:83" ht="14.4" x14ac:dyDescent="0.3">
      <c r="A269" s="269">
        <v>521499</v>
      </c>
      <c r="B269" s="270" t="s">
        <v>521</v>
      </c>
      <c r="C269" s="270" t="s">
        <v>788</v>
      </c>
      <c r="D269" s="270" t="s">
        <v>788</v>
      </c>
      <c r="E269" s="270" t="s">
        <v>788</v>
      </c>
      <c r="F269" s="270" t="s">
        <v>788</v>
      </c>
      <c r="G269" s="270" t="s">
        <v>788</v>
      </c>
      <c r="H269" s="270" t="s">
        <v>788</v>
      </c>
      <c r="I269" s="270" t="s">
        <v>788</v>
      </c>
      <c r="J269" s="270" t="s">
        <v>788</v>
      </c>
      <c r="K269" s="270" t="s">
        <v>788</v>
      </c>
      <c r="L269" s="270" t="s">
        <v>788</v>
      </c>
      <c r="M269" s="270" t="s">
        <v>788</v>
      </c>
      <c r="N269" s="270" t="s">
        <v>788</v>
      </c>
      <c r="O269" s="270" t="s">
        <v>788</v>
      </c>
      <c r="P269" s="270" t="s">
        <v>788</v>
      </c>
      <c r="Q269" s="270" t="s">
        <v>788</v>
      </c>
      <c r="R269" s="270" t="s">
        <v>788</v>
      </c>
      <c r="S269" s="270" t="s">
        <v>788</v>
      </c>
      <c r="T269" s="270" t="s">
        <v>788</v>
      </c>
      <c r="U269" s="270" t="s">
        <v>788</v>
      </c>
      <c r="V269" s="270" t="s">
        <v>788</v>
      </c>
      <c r="W269" s="270" t="s">
        <v>788</v>
      </c>
      <c r="X269" s="270" t="s">
        <v>788</v>
      </c>
      <c r="Y269" s="270" t="s">
        <v>788</v>
      </c>
      <c r="Z269" s="270" t="s">
        <v>788</v>
      </c>
      <c r="AA269" s="270" t="s">
        <v>788</v>
      </c>
      <c r="AB269" s="270" t="s">
        <v>788</v>
      </c>
      <c r="AC269" s="270" t="s">
        <v>788</v>
      </c>
      <c r="AD269" s="270" t="s">
        <v>788</v>
      </c>
      <c r="AE269" s="270" t="s">
        <v>788</v>
      </c>
      <c r="AF269" s="270" t="s">
        <v>788</v>
      </c>
      <c r="AG269" s="270" t="s">
        <v>788</v>
      </c>
      <c r="AH269" s="270" t="s">
        <v>788</v>
      </c>
      <c r="AI269" s="270" t="s">
        <v>788</v>
      </c>
      <c r="AJ269" s="270" t="s">
        <v>788</v>
      </c>
      <c r="AK269" s="270" t="s">
        <v>788</v>
      </c>
      <c r="AL269" s="270" t="s">
        <v>788</v>
      </c>
      <c r="AM269" s="270" t="s">
        <v>788</v>
      </c>
      <c r="AN269" s="270" t="s">
        <v>3075</v>
      </c>
      <c r="AO269" s="270" t="s">
        <v>3075</v>
      </c>
      <c r="AP269" s="270" t="s">
        <v>3075</v>
      </c>
      <c r="AQ269" s="270" t="s">
        <v>3075</v>
      </c>
      <c r="AR269" s="270" t="s">
        <v>3075</v>
      </c>
      <c r="AS269" s="270" t="s">
        <v>3075</v>
      </c>
      <c r="AT269" s="270" t="s">
        <v>3075</v>
      </c>
      <c r="AU269" s="270" t="s">
        <v>3075</v>
      </c>
      <c r="AV269" s="270" t="s">
        <v>3075</v>
      </c>
      <c r="AW269" s="277" t="s">
        <v>3075</v>
      </c>
      <c r="AX269" s="270" t="s">
        <v>3075</v>
      </c>
      <c r="AY269" s="270" t="s">
        <v>3075</v>
      </c>
      <c r="AZ269" s="270" t="s">
        <v>3075</v>
      </c>
      <c r="BA269" s="270" t="s">
        <v>3075</v>
      </c>
      <c r="BB269" s="270" t="s">
        <v>3075</v>
      </c>
      <c r="BC269" s="270" t="s">
        <v>3075</v>
      </c>
      <c r="BD269" s="270" t="s">
        <v>521</v>
      </c>
      <c r="BE269" s="270" t="str">
        <f>VLOOKUP(A269,[1]القائمة!A$1:F$4442,6,0)</f>
        <v/>
      </c>
      <c r="BF269">
        <f>VLOOKUP(A269,[1]القائمة!A$1:F$4442,1,0)</f>
        <v>521499</v>
      </c>
      <c r="BG269" t="str">
        <f>VLOOKUP(A269,[1]القائمة!A$1:F$4442,5,0)</f>
        <v>الثالثة</v>
      </c>
      <c r="BH269" s="249"/>
      <c r="BI269" s="249"/>
      <c r="BJ269" s="249"/>
      <c r="BK269" s="249"/>
      <c r="BL269" s="249"/>
      <c r="BM269" s="249"/>
      <c r="BN269" s="249"/>
      <c r="BO269" s="249"/>
      <c r="BP269" s="249" t="s">
        <v>3075</v>
      </c>
      <c r="BQ269" s="249" t="s">
        <v>3075</v>
      </c>
      <c r="BR269" s="249" t="s">
        <v>3075</v>
      </c>
      <c r="BS269" s="249" t="s">
        <v>3075</v>
      </c>
      <c r="BT269" s="249" t="s">
        <v>3075</v>
      </c>
      <c r="BU269" s="249" t="s">
        <v>3075</v>
      </c>
      <c r="BV269" s="248"/>
      <c r="BW269" s="249"/>
      <c r="BX269" s="249"/>
      <c r="BY269" s="249"/>
      <c r="BZ269" s="249"/>
      <c r="CA269" s="242"/>
      <c r="CB269" s="242"/>
      <c r="CC269" s="242"/>
      <c r="CD269" s="242"/>
      <c r="CE269" s="249"/>
    </row>
    <row r="270" spans="1:83" ht="28.8" x14ac:dyDescent="0.3">
      <c r="A270" s="269">
        <v>521517</v>
      </c>
      <c r="B270" s="270" t="s">
        <v>521</v>
      </c>
      <c r="C270" s="270" t="s">
        <v>789</v>
      </c>
      <c r="D270" s="270" t="s">
        <v>789</v>
      </c>
      <c r="E270" s="270" t="s">
        <v>789</v>
      </c>
      <c r="F270" s="270" t="s">
        <v>789</v>
      </c>
      <c r="G270" s="270" t="s">
        <v>789</v>
      </c>
      <c r="H270" s="270" t="s">
        <v>789</v>
      </c>
      <c r="I270" s="270" t="s">
        <v>789</v>
      </c>
      <c r="J270" s="270" t="s">
        <v>789</v>
      </c>
      <c r="K270" s="270" t="s">
        <v>789</v>
      </c>
      <c r="L270" s="270" t="s">
        <v>789</v>
      </c>
      <c r="M270" s="270" t="s">
        <v>789</v>
      </c>
      <c r="N270" s="270" t="s">
        <v>789</v>
      </c>
      <c r="O270" s="270" t="s">
        <v>789</v>
      </c>
      <c r="P270" s="270" t="s">
        <v>789</v>
      </c>
      <c r="Q270" s="270" t="s">
        <v>789</v>
      </c>
      <c r="R270" s="270" t="s">
        <v>789</v>
      </c>
      <c r="S270" s="270" t="s">
        <v>789</v>
      </c>
      <c r="T270" s="270" t="s">
        <v>789</v>
      </c>
      <c r="U270" s="270" t="s">
        <v>789</v>
      </c>
      <c r="V270" s="270" t="s">
        <v>789</v>
      </c>
      <c r="W270" s="270" t="s">
        <v>789</v>
      </c>
      <c r="X270" s="270" t="s">
        <v>789</v>
      </c>
      <c r="Y270" s="270" t="s">
        <v>789</v>
      </c>
      <c r="Z270" s="270" t="s">
        <v>789</v>
      </c>
      <c r="AA270" s="270" t="s">
        <v>789</v>
      </c>
      <c r="AB270" s="270" t="s">
        <v>789</v>
      </c>
      <c r="AC270" s="270" t="s">
        <v>789</v>
      </c>
      <c r="AD270" s="270" t="s">
        <v>789</v>
      </c>
      <c r="AE270" s="270" t="s">
        <v>789</v>
      </c>
      <c r="AF270" s="270" t="s">
        <v>789</v>
      </c>
      <c r="AG270" s="270" t="s">
        <v>789</v>
      </c>
      <c r="AH270" s="270" t="s">
        <v>789</v>
      </c>
      <c r="AI270" s="270" t="s">
        <v>789</v>
      </c>
      <c r="AJ270" s="270" t="s">
        <v>789</v>
      </c>
      <c r="AK270" s="270" t="s">
        <v>789</v>
      </c>
      <c r="AL270" s="270" t="s">
        <v>789</v>
      </c>
      <c r="AM270" s="270" t="s">
        <v>789</v>
      </c>
      <c r="AN270" s="270" t="s">
        <v>3075</v>
      </c>
      <c r="AO270" s="270" t="s">
        <v>3075</v>
      </c>
      <c r="AP270" s="270" t="s">
        <v>3075</v>
      </c>
      <c r="AQ270" s="270" t="s">
        <v>3075</v>
      </c>
      <c r="AR270" s="270" t="s">
        <v>3075</v>
      </c>
      <c r="AS270" s="270" t="s">
        <v>3075</v>
      </c>
      <c r="AT270" s="270" t="s">
        <v>3075</v>
      </c>
      <c r="AU270" s="270" t="s">
        <v>3075</v>
      </c>
      <c r="AV270" s="270" t="s">
        <v>3075</v>
      </c>
      <c r="AW270" s="277" t="s">
        <v>3075</v>
      </c>
      <c r="AX270" s="270" t="s">
        <v>4659</v>
      </c>
      <c r="AY270" s="270" t="s">
        <v>3075</v>
      </c>
      <c r="AZ270" s="270" t="s">
        <v>3075</v>
      </c>
      <c r="BA270" s="270" t="s">
        <v>3075</v>
      </c>
      <c r="BB270" s="270" t="s">
        <v>3075</v>
      </c>
      <c r="BC270" s="270" t="s">
        <v>3075</v>
      </c>
      <c r="BD270" s="270" t="s">
        <v>521</v>
      </c>
      <c r="BE270" s="270" t="str">
        <f>VLOOKUP(A270,[1]القائمة!A$1:F$4442,6,0)</f>
        <v/>
      </c>
      <c r="BF270">
        <f>VLOOKUP(A270,[1]القائمة!A$1:F$4442,1,0)</f>
        <v>521517</v>
      </c>
      <c r="BG270" t="str">
        <f>VLOOKUP(A270,[1]القائمة!A$1:F$4442,5,0)</f>
        <v>الثالثة</v>
      </c>
    </row>
    <row r="271" spans="1:83" ht="14.4" x14ac:dyDescent="0.3">
      <c r="A271" s="269">
        <v>521518</v>
      </c>
      <c r="B271" s="270" t="s">
        <v>521</v>
      </c>
      <c r="C271" s="270" t="s">
        <v>788</v>
      </c>
      <c r="D271" s="270" t="s">
        <v>788</v>
      </c>
      <c r="E271" s="270" t="s">
        <v>788</v>
      </c>
      <c r="F271" s="270" t="s">
        <v>788</v>
      </c>
      <c r="G271" s="270" t="s">
        <v>788</v>
      </c>
      <c r="H271" s="270" t="s">
        <v>788</v>
      </c>
      <c r="I271" s="270" t="s">
        <v>788</v>
      </c>
      <c r="J271" s="270" t="s">
        <v>788</v>
      </c>
      <c r="K271" s="270" t="s">
        <v>788</v>
      </c>
      <c r="L271" s="270" t="s">
        <v>788</v>
      </c>
      <c r="M271" s="270" t="s">
        <v>788</v>
      </c>
      <c r="N271" s="270" t="s">
        <v>788</v>
      </c>
      <c r="O271" s="270" t="s">
        <v>788</v>
      </c>
      <c r="P271" s="270" t="s">
        <v>788</v>
      </c>
      <c r="Q271" s="270" t="s">
        <v>788</v>
      </c>
      <c r="R271" s="270" t="s">
        <v>788</v>
      </c>
      <c r="S271" s="270" t="s">
        <v>788</v>
      </c>
      <c r="T271" s="270" t="s">
        <v>788</v>
      </c>
      <c r="U271" s="270" t="s">
        <v>788</v>
      </c>
      <c r="V271" s="270" t="s">
        <v>788</v>
      </c>
      <c r="W271" s="270" t="s">
        <v>788</v>
      </c>
      <c r="X271" s="270" t="s">
        <v>788</v>
      </c>
      <c r="Y271" s="270" t="s">
        <v>788</v>
      </c>
      <c r="Z271" s="270" t="s">
        <v>788</v>
      </c>
      <c r="AA271" s="270" t="s">
        <v>788</v>
      </c>
      <c r="AB271" s="270" t="s">
        <v>788</v>
      </c>
      <c r="AC271" s="270" t="s">
        <v>788</v>
      </c>
      <c r="AD271" s="270" t="s">
        <v>788</v>
      </c>
      <c r="AE271" s="270" t="s">
        <v>788</v>
      </c>
      <c r="AF271" s="270" t="s">
        <v>788</v>
      </c>
      <c r="AG271" s="270" t="s">
        <v>788</v>
      </c>
      <c r="AH271" s="270" t="s">
        <v>788</v>
      </c>
      <c r="AI271" s="270" t="s">
        <v>788</v>
      </c>
      <c r="AJ271" s="270" t="s">
        <v>788</v>
      </c>
      <c r="AK271" s="270" t="s">
        <v>788</v>
      </c>
      <c r="AL271" s="270" t="s">
        <v>788</v>
      </c>
      <c r="AM271" s="270" t="s">
        <v>788</v>
      </c>
      <c r="AN271" s="270" t="s">
        <v>3075</v>
      </c>
      <c r="AO271" s="270" t="s">
        <v>3075</v>
      </c>
      <c r="AP271" s="270" t="s">
        <v>3075</v>
      </c>
      <c r="AQ271" s="270" t="s">
        <v>3075</v>
      </c>
      <c r="AR271" s="270" t="s">
        <v>3075</v>
      </c>
      <c r="AS271" s="270" t="s">
        <v>3075</v>
      </c>
      <c r="AT271" s="270" t="s">
        <v>3075</v>
      </c>
      <c r="AU271" s="270" t="s">
        <v>3075</v>
      </c>
      <c r="AV271" s="270" t="s">
        <v>3075</v>
      </c>
      <c r="AW271" s="277" t="s">
        <v>3075</v>
      </c>
      <c r="AX271" s="270" t="s">
        <v>3075</v>
      </c>
      <c r="AY271" s="270" t="s">
        <v>3075</v>
      </c>
      <c r="AZ271" s="270" t="s">
        <v>3075</v>
      </c>
      <c r="BA271" s="270" t="s">
        <v>3075</v>
      </c>
      <c r="BB271" s="270" t="s">
        <v>3075</v>
      </c>
      <c r="BC271" s="270" t="s">
        <v>3075</v>
      </c>
      <c r="BD271" s="270" t="s">
        <v>521</v>
      </c>
      <c r="BE271" s="270" t="str">
        <f>VLOOKUP(A271,[1]القائمة!A$1:F$4442,6,0)</f>
        <v/>
      </c>
      <c r="BF271">
        <f>VLOOKUP(A271,[1]القائمة!A$1:F$4442,1,0)</f>
        <v>521518</v>
      </c>
      <c r="BG271" t="str">
        <f>VLOOKUP(A271,[1]القائمة!A$1:F$4442,5,0)</f>
        <v>الثالثة</v>
      </c>
      <c r="BH271" s="249"/>
      <c r="BI271" s="249"/>
      <c r="BJ271" s="249"/>
      <c r="BK271" s="249"/>
      <c r="BL271" s="249"/>
      <c r="BM271" s="249"/>
      <c r="BN271" s="249"/>
      <c r="BO271" s="249"/>
      <c r="BP271" s="249" t="s">
        <v>3075</v>
      </c>
      <c r="BQ271" s="249" t="s">
        <v>3075</v>
      </c>
      <c r="BR271" s="249" t="s">
        <v>3075</v>
      </c>
      <c r="BS271" s="249" t="s">
        <v>3075</v>
      </c>
      <c r="BT271" s="249" t="s">
        <v>3075</v>
      </c>
      <c r="BU271" s="249" t="s">
        <v>3075</v>
      </c>
      <c r="BV271" s="248"/>
      <c r="BW271" s="249"/>
      <c r="BX271" s="249"/>
      <c r="BY271" s="249"/>
      <c r="BZ271" s="249"/>
      <c r="CA271" s="242"/>
      <c r="CB271" s="242"/>
      <c r="CC271" s="242"/>
      <c r="CD271" s="242"/>
      <c r="CE271" s="249"/>
    </row>
    <row r="272" spans="1:83" ht="43.2" x14ac:dyDescent="0.3">
      <c r="A272" s="269">
        <v>521541</v>
      </c>
      <c r="B272" s="270" t="s">
        <v>521</v>
      </c>
      <c r="C272" s="270" t="s">
        <v>789</v>
      </c>
      <c r="D272" s="270" t="s">
        <v>789</v>
      </c>
      <c r="E272" s="270" t="s">
        <v>789</v>
      </c>
      <c r="F272" s="270" t="s">
        <v>789</v>
      </c>
      <c r="G272" s="270" t="s">
        <v>789</v>
      </c>
      <c r="H272" s="270" t="s">
        <v>789</v>
      </c>
      <c r="I272" s="270" t="s">
        <v>789</v>
      </c>
      <c r="J272" s="270" t="s">
        <v>789</v>
      </c>
      <c r="K272" s="270" t="s">
        <v>789</v>
      </c>
      <c r="L272" s="270" t="s">
        <v>789</v>
      </c>
      <c r="M272" s="270" t="s">
        <v>789</v>
      </c>
      <c r="N272" s="270" t="s">
        <v>789</v>
      </c>
      <c r="O272" s="270" t="s">
        <v>789</v>
      </c>
      <c r="P272" s="270" t="s">
        <v>789</v>
      </c>
      <c r="Q272" s="270" t="s">
        <v>789</v>
      </c>
      <c r="R272" s="270" t="s">
        <v>789</v>
      </c>
      <c r="S272" s="270" t="s">
        <v>789</v>
      </c>
      <c r="T272" s="270" t="s">
        <v>789</v>
      </c>
      <c r="U272" s="270" t="s">
        <v>789</v>
      </c>
      <c r="V272" s="270" t="s">
        <v>789</v>
      </c>
      <c r="W272" s="270" t="s">
        <v>789</v>
      </c>
      <c r="X272" s="270" t="s">
        <v>789</v>
      </c>
      <c r="Y272" s="270" t="s">
        <v>789</v>
      </c>
      <c r="Z272" s="270" t="s">
        <v>789</v>
      </c>
      <c r="AA272" s="270" t="s">
        <v>789</v>
      </c>
      <c r="AB272" s="270" t="s">
        <v>789</v>
      </c>
      <c r="AC272" s="270" t="s">
        <v>789</v>
      </c>
      <c r="AD272" s="270" t="s">
        <v>789</v>
      </c>
      <c r="AE272" s="270" t="s">
        <v>789</v>
      </c>
      <c r="AF272" s="270" t="s">
        <v>789</v>
      </c>
      <c r="AG272" s="270" t="s">
        <v>789</v>
      </c>
      <c r="AH272" s="270" t="s">
        <v>789</v>
      </c>
      <c r="AI272" s="270" t="s">
        <v>789</v>
      </c>
      <c r="AJ272" s="270" t="s">
        <v>789</v>
      </c>
      <c r="AK272" s="270" t="s">
        <v>789</v>
      </c>
      <c r="AL272" s="270" t="s">
        <v>789</v>
      </c>
      <c r="AM272" s="270" t="s">
        <v>789</v>
      </c>
      <c r="AN272" s="270" t="s">
        <v>3075</v>
      </c>
      <c r="AO272" s="270" t="s">
        <v>3075</v>
      </c>
      <c r="AP272" s="270" t="s">
        <v>3075</v>
      </c>
      <c r="AQ272" s="270" t="s">
        <v>3075</v>
      </c>
      <c r="AR272" s="270" t="s">
        <v>3075</v>
      </c>
      <c r="AS272" s="270" t="s">
        <v>3075</v>
      </c>
      <c r="AT272" s="270" t="s">
        <v>3075</v>
      </c>
      <c r="AU272" s="270" t="s">
        <v>3075</v>
      </c>
      <c r="AV272" s="270" t="s">
        <v>3075</v>
      </c>
      <c r="AW272" s="277" t="s">
        <v>3075</v>
      </c>
      <c r="AX272" s="270" t="s">
        <v>3075</v>
      </c>
      <c r="AY272" s="270" t="s">
        <v>3075</v>
      </c>
      <c r="AZ272" s="270" t="s">
        <v>3075</v>
      </c>
      <c r="BA272" s="270" t="s">
        <v>3075</v>
      </c>
      <c r="BB272" s="270" t="s">
        <v>3075</v>
      </c>
      <c r="BC272" s="270" t="s">
        <v>3075</v>
      </c>
      <c r="BD272" s="270" t="s">
        <v>521</v>
      </c>
      <c r="BE272" s="270" t="str">
        <f>VLOOKUP(A272,[1]القائمة!A$1:F$4442,6,0)</f>
        <v>مستنفذ فصل اول 2023-2024</v>
      </c>
      <c r="BF272">
        <f>VLOOKUP(A272,[1]القائمة!A$1:F$4442,1,0)</f>
        <v>521541</v>
      </c>
      <c r="BG272" t="str">
        <f>VLOOKUP(A272,[1]القائمة!A$1:F$4442,5,0)</f>
        <v>الثالثة</v>
      </c>
    </row>
    <row r="273" spans="1:83" ht="14.4" x14ac:dyDescent="0.3">
      <c r="A273" s="269">
        <v>521551</v>
      </c>
      <c r="B273" s="270" t="s">
        <v>521</v>
      </c>
      <c r="C273" s="270" t="s">
        <v>789</v>
      </c>
      <c r="D273" s="270" t="s">
        <v>789</v>
      </c>
      <c r="E273" s="270" t="s">
        <v>789</v>
      </c>
      <c r="F273" s="270" t="s">
        <v>789</v>
      </c>
      <c r="G273" s="270" t="s">
        <v>789</v>
      </c>
      <c r="H273" s="270" t="s">
        <v>789</v>
      </c>
      <c r="I273" s="270" t="s">
        <v>789</v>
      </c>
      <c r="J273" s="270" t="s">
        <v>789</v>
      </c>
      <c r="K273" s="270" t="s">
        <v>789</v>
      </c>
      <c r="L273" s="270" t="s">
        <v>789</v>
      </c>
      <c r="M273" s="270" t="s">
        <v>789</v>
      </c>
      <c r="N273" s="270" t="s">
        <v>789</v>
      </c>
      <c r="O273" s="270" t="s">
        <v>789</v>
      </c>
      <c r="P273" s="270" t="s">
        <v>789</v>
      </c>
      <c r="Q273" s="270" t="s">
        <v>789</v>
      </c>
      <c r="R273" s="270" t="s">
        <v>789</v>
      </c>
      <c r="S273" s="270" t="s">
        <v>789</v>
      </c>
      <c r="T273" s="270" t="s">
        <v>789</v>
      </c>
      <c r="U273" s="270" t="s">
        <v>789</v>
      </c>
      <c r="V273" s="270" t="s">
        <v>789</v>
      </c>
      <c r="W273" s="270" t="s">
        <v>789</v>
      </c>
      <c r="X273" s="270" t="s">
        <v>789</v>
      </c>
      <c r="Y273" s="270" t="s">
        <v>789</v>
      </c>
      <c r="Z273" s="270" t="s">
        <v>789</v>
      </c>
      <c r="AA273" s="270" t="s">
        <v>789</v>
      </c>
      <c r="AB273" s="270" t="s">
        <v>789</v>
      </c>
      <c r="AC273" s="270" t="s">
        <v>789</v>
      </c>
      <c r="AD273" s="270" t="s">
        <v>789</v>
      </c>
      <c r="AE273" s="270" t="s">
        <v>789</v>
      </c>
      <c r="AF273" s="270" t="s">
        <v>789</v>
      </c>
      <c r="AG273" s="270" t="s">
        <v>789</v>
      </c>
      <c r="AH273" s="270" t="s">
        <v>789</v>
      </c>
      <c r="AI273" s="270" t="s">
        <v>789</v>
      </c>
      <c r="AJ273" s="270" t="s">
        <v>789</v>
      </c>
      <c r="AK273" s="270" t="s">
        <v>789</v>
      </c>
      <c r="AL273" s="270" t="s">
        <v>789</v>
      </c>
      <c r="AM273" s="270" t="s">
        <v>789</v>
      </c>
      <c r="AN273" s="270" t="s">
        <v>3075</v>
      </c>
      <c r="AO273" s="270" t="s">
        <v>3075</v>
      </c>
      <c r="AP273" s="270" t="s">
        <v>3075</v>
      </c>
      <c r="AQ273" s="270" t="s">
        <v>3075</v>
      </c>
      <c r="AR273" s="270" t="s">
        <v>3075</v>
      </c>
      <c r="AS273" s="270" t="s">
        <v>3075</v>
      </c>
      <c r="AT273" s="270" t="s">
        <v>3075</v>
      </c>
      <c r="AU273" s="270" t="s">
        <v>3075</v>
      </c>
      <c r="AV273" s="270" t="s">
        <v>3075</v>
      </c>
      <c r="AW273" s="277" t="s">
        <v>3075</v>
      </c>
      <c r="AX273" s="270" t="s">
        <v>3075</v>
      </c>
      <c r="AY273" s="270" t="s">
        <v>3075</v>
      </c>
      <c r="AZ273" s="270" t="s">
        <v>3075</v>
      </c>
      <c r="BA273" s="270" t="s">
        <v>3075</v>
      </c>
      <c r="BB273" s="270" t="s">
        <v>3075</v>
      </c>
      <c r="BC273" s="270" t="s">
        <v>3075</v>
      </c>
      <c r="BD273" s="270" t="s">
        <v>521</v>
      </c>
      <c r="BE273" s="270" t="str">
        <f>VLOOKUP(A273,[1]القائمة!A$1:F$4442,6,0)</f>
        <v/>
      </c>
      <c r="BF273">
        <f>VLOOKUP(A273,[1]القائمة!A$1:F$4442,1,0)</f>
        <v>521551</v>
      </c>
      <c r="BG273" t="str">
        <f>VLOOKUP(A273,[1]القائمة!A$1:F$4442,5,0)</f>
        <v>الثالثة</v>
      </c>
    </row>
    <row r="274" spans="1:83" ht="43.2" x14ac:dyDescent="0.3">
      <c r="A274" s="269">
        <v>521557</v>
      </c>
      <c r="B274" s="270" t="s">
        <v>521</v>
      </c>
      <c r="C274" s="270" t="s">
        <v>789</v>
      </c>
      <c r="D274" s="270" t="s">
        <v>789</v>
      </c>
      <c r="E274" s="270" t="s">
        <v>789</v>
      </c>
      <c r="F274" s="270" t="s">
        <v>789</v>
      </c>
      <c r="G274" s="270" t="s">
        <v>789</v>
      </c>
      <c r="H274" s="270" t="s">
        <v>789</v>
      </c>
      <c r="I274" s="270" t="s">
        <v>789</v>
      </c>
      <c r="J274" s="270" t="s">
        <v>789</v>
      </c>
      <c r="K274" s="270" t="s">
        <v>789</v>
      </c>
      <c r="L274" s="270" t="s">
        <v>789</v>
      </c>
      <c r="M274" s="270" t="s">
        <v>789</v>
      </c>
      <c r="N274" s="270" t="s">
        <v>789</v>
      </c>
      <c r="O274" s="270" t="s">
        <v>789</v>
      </c>
      <c r="P274" s="270" t="s">
        <v>789</v>
      </c>
      <c r="Q274" s="270" t="s">
        <v>789</v>
      </c>
      <c r="R274" s="270" t="s">
        <v>789</v>
      </c>
      <c r="S274" s="270" t="s">
        <v>789</v>
      </c>
      <c r="T274" s="270" t="s">
        <v>789</v>
      </c>
      <c r="U274" s="270" t="s">
        <v>789</v>
      </c>
      <c r="V274" s="270" t="s">
        <v>789</v>
      </c>
      <c r="W274" s="270" t="s">
        <v>789</v>
      </c>
      <c r="X274" s="270" t="s">
        <v>789</v>
      </c>
      <c r="Y274" s="270" t="s">
        <v>789</v>
      </c>
      <c r="Z274" s="270" t="s">
        <v>789</v>
      </c>
      <c r="AA274" s="270" t="s">
        <v>789</v>
      </c>
      <c r="AB274" s="270" t="s">
        <v>789</v>
      </c>
      <c r="AC274" s="270" t="s">
        <v>789</v>
      </c>
      <c r="AD274" s="270" t="s">
        <v>789</v>
      </c>
      <c r="AE274" s="270" t="s">
        <v>789</v>
      </c>
      <c r="AF274" s="270" t="s">
        <v>789</v>
      </c>
      <c r="AG274" s="270" t="s">
        <v>789</v>
      </c>
      <c r="AH274" s="270" t="s">
        <v>789</v>
      </c>
      <c r="AI274" s="270" t="s">
        <v>789</v>
      </c>
      <c r="AJ274" s="270" t="s">
        <v>789</v>
      </c>
      <c r="AK274" s="270" t="s">
        <v>789</v>
      </c>
      <c r="AL274" s="270" t="s">
        <v>789</v>
      </c>
      <c r="AM274" s="270" t="s">
        <v>789</v>
      </c>
      <c r="AN274" s="270" t="s">
        <v>3075</v>
      </c>
      <c r="AO274" s="270" t="s">
        <v>3075</v>
      </c>
      <c r="AP274" s="270" t="s">
        <v>3075</v>
      </c>
      <c r="AQ274" s="270" t="s">
        <v>3075</v>
      </c>
      <c r="AR274" s="270" t="s">
        <v>3075</v>
      </c>
      <c r="AS274" s="270" t="s">
        <v>3075</v>
      </c>
      <c r="AT274" s="270" t="s">
        <v>3075</v>
      </c>
      <c r="AU274" s="270" t="s">
        <v>3075</v>
      </c>
      <c r="AV274" s="270" t="s">
        <v>3075</v>
      </c>
      <c r="AW274" s="277" t="s">
        <v>3075</v>
      </c>
      <c r="AX274" s="270" t="s">
        <v>3075</v>
      </c>
      <c r="AY274" s="270" t="s">
        <v>3075</v>
      </c>
      <c r="AZ274" s="270" t="s">
        <v>3075</v>
      </c>
      <c r="BA274" s="270" t="s">
        <v>3075</v>
      </c>
      <c r="BB274" s="270" t="s">
        <v>3075</v>
      </c>
      <c r="BC274" s="270" t="s">
        <v>3075</v>
      </c>
      <c r="BD274" s="270" t="s">
        <v>521</v>
      </c>
      <c r="BE274" s="270" t="str">
        <f>VLOOKUP(A274,[1]القائمة!A$1:F$4442,6,0)</f>
        <v>مستنفذ فصل اول 2023-2024</v>
      </c>
      <c r="BF274">
        <f>VLOOKUP(A274,[1]القائمة!A$1:F$4442,1,0)</f>
        <v>521557</v>
      </c>
      <c r="BG274" t="str">
        <f>VLOOKUP(A274,[1]القائمة!A$1:F$4442,5,0)</f>
        <v>الثالثة</v>
      </c>
    </row>
    <row r="275" spans="1:83" ht="43.2" x14ac:dyDescent="0.3">
      <c r="A275" s="269">
        <v>521566</v>
      </c>
      <c r="B275" s="270" t="s">
        <v>521</v>
      </c>
      <c r="C275" s="270" t="s">
        <v>789</v>
      </c>
      <c r="D275" s="270" t="s">
        <v>789</v>
      </c>
      <c r="E275" s="270" t="s">
        <v>789</v>
      </c>
      <c r="F275" s="270" t="s">
        <v>789</v>
      </c>
      <c r="G275" s="270" t="s">
        <v>789</v>
      </c>
      <c r="H275" s="270" t="s">
        <v>789</v>
      </c>
      <c r="I275" s="270" t="s">
        <v>789</v>
      </c>
      <c r="J275" s="270" t="s">
        <v>789</v>
      </c>
      <c r="K275" s="270" t="s">
        <v>789</v>
      </c>
      <c r="L275" s="270" t="s">
        <v>789</v>
      </c>
      <c r="M275" s="270" t="s">
        <v>789</v>
      </c>
      <c r="N275" s="270" t="s">
        <v>789</v>
      </c>
      <c r="O275" s="270" t="s">
        <v>789</v>
      </c>
      <c r="P275" s="270" t="s">
        <v>789</v>
      </c>
      <c r="Q275" s="270" t="s">
        <v>789</v>
      </c>
      <c r="R275" s="270" t="s">
        <v>789</v>
      </c>
      <c r="S275" s="270" t="s">
        <v>789</v>
      </c>
      <c r="T275" s="270" t="s">
        <v>789</v>
      </c>
      <c r="U275" s="270" t="s">
        <v>789</v>
      </c>
      <c r="V275" s="270" t="s">
        <v>789</v>
      </c>
      <c r="W275" s="270" t="s">
        <v>789</v>
      </c>
      <c r="X275" s="270" t="s">
        <v>789</v>
      </c>
      <c r="Y275" s="270" t="s">
        <v>789</v>
      </c>
      <c r="Z275" s="270" t="s">
        <v>789</v>
      </c>
      <c r="AA275" s="270" t="s">
        <v>789</v>
      </c>
      <c r="AB275" s="270" t="s">
        <v>789</v>
      </c>
      <c r="AC275" s="270" t="s">
        <v>789</v>
      </c>
      <c r="AD275" s="270" t="s">
        <v>789</v>
      </c>
      <c r="AE275" s="270" t="s">
        <v>789</v>
      </c>
      <c r="AF275" s="270" t="s">
        <v>789</v>
      </c>
      <c r="AG275" s="270" t="s">
        <v>789</v>
      </c>
      <c r="AH275" s="270" t="s">
        <v>789</v>
      </c>
      <c r="AI275" s="270" t="s">
        <v>789</v>
      </c>
      <c r="AJ275" s="270" t="s">
        <v>789</v>
      </c>
      <c r="AK275" s="270" t="s">
        <v>789</v>
      </c>
      <c r="AL275" s="270" t="s">
        <v>789</v>
      </c>
      <c r="AM275" s="270" t="s">
        <v>789</v>
      </c>
      <c r="AN275" s="270" t="s">
        <v>3075</v>
      </c>
      <c r="AO275" s="270" t="s">
        <v>3075</v>
      </c>
      <c r="AP275" s="270" t="s">
        <v>3075</v>
      </c>
      <c r="AQ275" s="270" t="s">
        <v>3075</v>
      </c>
      <c r="AR275" s="270" t="s">
        <v>3075</v>
      </c>
      <c r="AS275" s="270" t="s">
        <v>3075</v>
      </c>
      <c r="AT275" s="270" t="s">
        <v>3075</v>
      </c>
      <c r="AU275" s="270" t="s">
        <v>3075</v>
      </c>
      <c r="AV275" s="270" t="s">
        <v>3075</v>
      </c>
      <c r="AW275" s="277" t="s">
        <v>3075</v>
      </c>
      <c r="AX275" s="270" t="s">
        <v>3075</v>
      </c>
      <c r="AY275" s="270" t="s">
        <v>3075</v>
      </c>
      <c r="AZ275" s="270" t="s">
        <v>3075</v>
      </c>
      <c r="BA275" s="270" t="s">
        <v>3075</v>
      </c>
      <c r="BB275" s="270" t="s">
        <v>3075</v>
      </c>
      <c r="BC275" s="270" t="s">
        <v>3075</v>
      </c>
      <c r="BD275" s="270" t="s">
        <v>521</v>
      </c>
      <c r="BE275" s="270" t="str">
        <f>VLOOKUP(A275,[1]القائمة!A$1:F$4442,6,0)</f>
        <v>مستنفذ فصل اول 2023-2024</v>
      </c>
      <c r="BF275">
        <f>VLOOKUP(A275,[1]القائمة!A$1:F$4442,1,0)</f>
        <v>521566</v>
      </c>
      <c r="BG275" t="str">
        <f>VLOOKUP(A275,[1]القائمة!A$1:F$4442,5,0)</f>
        <v>الثالثة</v>
      </c>
      <c r="BH275" s="249"/>
      <c r="BI275" s="249"/>
      <c r="BJ275" s="249"/>
      <c r="BK275" s="249"/>
      <c r="BL275" s="249"/>
      <c r="BM275" s="249"/>
      <c r="BN275" s="249"/>
      <c r="BO275" s="249"/>
      <c r="BP275" s="249" t="s">
        <v>3075</v>
      </c>
      <c r="BQ275" s="249" t="s">
        <v>3075</v>
      </c>
      <c r="BR275" s="249" t="s">
        <v>3075</v>
      </c>
      <c r="BS275" s="249" t="s">
        <v>3075</v>
      </c>
      <c r="BT275" s="249" t="s">
        <v>3075</v>
      </c>
      <c r="BU275" s="249" t="s">
        <v>3075</v>
      </c>
      <c r="BV275" s="248"/>
      <c r="BW275" s="249"/>
      <c r="BX275" s="249"/>
      <c r="BY275" s="249"/>
      <c r="BZ275" s="249"/>
      <c r="CA275" s="242"/>
      <c r="CB275" s="242"/>
      <c r="CC275" s="242"/>
      <c r="CD275" s="242"/>
      <c r="CE275" s="249"/>
    </row>
    <row r="276" spans="1:83" ht="14.4" x14ac:dyDescent="0.3">
      <c r="A276" s="269">
        <v>521583</v>
      </c>
      <c r="B276" s="270" t="s">
        <v>521</v>
      </c>
      <c r="C276" s="270" t="s">
        <v>789</v>
      </c>
      <c r="D276" s="270" t="s">
        <v>789</v>
      </c>
      <c r="E276" s="270" t="s">
        <v>789</v>
      </c>
      <c r="F276" s="270" t="s">
        <v>789</v>
      </c>
      <c r="G276" s="270" t="s">
        <v>789</v>
      </c>
      <c r="H276" s="270" t="s">
        <v>789</v>
      </c>
      <c r="I276" s="270" t="s">
        <v>789</v>
      </c>
      <c r="J276" s="270" t="s">
        <v>789</v>
      </c>
      <c r="K276" s="270" t="s">
        <v>789</v>
      </c>
      <c r="L276" s="270" t="s">
        <v>789</v>
      </c>
      <c r="M276" s="270" t="s">
        <v>789</v>
      </c>
      <c r="N276" s="270" t="s">
        <v>789</v>
      </c>
      <c r="O276" s="270" t="s">
        <v>789</v>
      </c>
      <c r="P276" s="270" t="s">
        <v>789</v>
      </c>
      <c r="Q276" s="270" t="s">
        <v>789</v>
      </c>
      <c r="R276" s="270" t="s">
        <v>789</v>
      </c>
      <c r="S276" s="270" t="s">
        <v>789</v>
      </c>
      <c r="T276" s="270" t="s">
        <v>789</v>
      </c>
      <c r="U276" s="270" t="s">
        <v>789</v>
      </c>
      <c r="V276" s="270" t="s">
        <v>789</v>
      </c>
      <c r="W276" s="270" t="s">
        <v>789</v>
      </c>
      <c r="X276" s="270" t="s">
        <v>789</v>
      </c>
      <c r="Y276" s="270" t="s">
        <v>789</v>
      </c>
      <c r="Z276" s="270" t="s">
        <v>789</v>
      </c>
      <c r="AA276" s="270" t="s">
        <v>789</v>
      </c>
      <c r="AB276" s="270" t="s">
        <v>789</v>
      </c>
      <c r="AC276" s="270" t="s">
        <v>789</v>
      </c>
      <c r="AD276" s="270" t="s">
        <v>789</v>
      </c>
      <c r="AE276" s="270" t="s">
        <v>789</v>
      </c>
      <c r="AF276" s="270" t="s">
        <v>789</v>
      </c>
      <c r="AG276" s="270" t="s">
        <v>789</v>
      </c>
      <c r="AH276" s="270" t="s">
        <v>789</v>
      </c>
      <c r="AI276" s="270" t="s">
        <v>789</v>
      </c>
      <c r="AJ276" s="270" t="s">
        <v>789</v>
      </c>
      <c r="AK276" s="270" t="s">
        <v>789</v>
      </c>
      <c r="AL276" s="270" t="s">
        <v>789</v>
      </c>
      <c r="AM276" s="270" t="s">
        <v>789</v>
      </c>
      <c r="AN276" s="270" t="s">
        <v>3075</v>
      </c>
      <c r="AO276" s="270" t="s">
        <v>3075</v>
      </c>
      <c r="AP276" s="270" t="s">
        <v>3075</v>
      </c>
      <c r="AQ276" s="270" t="s">
        <v>3075</v>
      </c>
      <c r="AR276" s="270" t="s">
        <v>3075</v>
      </c>
      <c r="AS276" s="270" t="s">
        <v>3075</v>
      </c>
      <c r="AT276" s="270" t="s">
        <v>3075</v>
      </c>
      <c r="AU276" s="270" t="s">
        <v>3075</v>
      </c>
      <c r="AV276" s="270" t="s">
        <v>3075</v>
      </c>
      <c r="AW276" s="277" t="s">
        <v>3075</v>
      </c>
      <c r="AX276" s="270" t="s">
        <v>3075</v>
      </c>
      <c r="AY276" s="270" t="s">
        <v>3075</v>
      </c>
      <c r="AZ276" s="270" t="s">
        <v>3075</v>
      </c>
      <c r="BA276" s="270" t="s">
        <v>3075</v>
      </c>
      <c r="BB276" s="270" t="s">
        <v>3075</v>
      </c>
      <c r="BC276" s="270" t="s">
        <v>3075</v>
      </c>
      <c r="BD276" s="270" t="s">
        <v>521</v>
      </c>
      <c r="BE276" s="270" t="str">
        <f>VLOOKUP(A276,[1]القائمة!A$1:F$4442,6,0)</f>
        <v/>
      </c>
      <c r="BF276">
        <f>VLOOKUP(A276,[1]القائمة!A$1:F$4442,1,0)</f>
        <v>521583</v>
      </c>
      <c r="BG276" t="str">
        <f>VLOOKUP(A276,[1]القائمة!A$1:F$4442,5,0)</f>
        <v>الثالثة</v>
      </c>
    </row>
    <row r="277" spans="1:83" ht="14.4" x14ac:dyDescent="0.3">
      <c r="A277" s="269">
        <v>521585</v>
      </c>
      <c r="B277" s="270" t="s">
        <v>521</v>
      </c>
      <c r="C277" s="270" t="s">
        <v>789</v>
      </c>
      <c r="D277" s="270" t="s">
        <v>789</v>
      </c>
      <c r="E277" s="270" t="s">
        <v>789</v>
      </c>
      <c r="F277" s="270" t="s">
        <v>789</v>
      </c>
      <c r="G277" s="270" t="s">
        <v>789</v>
      </c>
      <c r="H277" s="270" t="s">
        <v>789</v>
      </c>
      <c r="I277" s="270" t="s">
        <v>789</v>
      </c>
      <c r="J277" s="270" t="s">
        <v>789</v>
      </c>
      <c r="K277" s="270" t="s">
        <v>789</v>
      </c>
      <c r="L277" s="270" t="s">
        <v>789</v>
      </c>
      <c r="M277" s="270" t="s">
        <v>789</v>
      </c>
      <c r="N277" s="270" t="s">
        <v>789</v>
      </c>
      <c r="O277" s="270" t="s">
        <v>789</v>
      </c>
      <c r="P277" s="270" t="s">
        <v>789</v>
      </c>
      <c r="Q277" s="270" t="s">
        <v>789</v>
      </c>
      <c r="R277" s="270" t="s">
        <v>789</v>
      </c>
      <c r="S277" s="270" t="s">
        <v>789</v>
      </c>
      <c r="T277" s="270" t="s">
        <v>789</v>
      </c>
      <c r="U277" s="270" t="s">
        <v>789</v>
      </c>
      <c r="V277" s="270" t="s">
        <v>789</v>
      </c>
      <c r="W277" s="270" t="s">
        <v>789</v>
      </c>
      <c r="X277" s="270" t="s">
        <v>789</v>
      </c>
      <c r="Y277" s="270" t="s">
        <v>789</v>
      </c>
      <c r="Z277" s="270" t="s">
        <v>789</v>
      </c>
      <c r="AA277" s="270" t="s">
        <v>789</v>
      </c>
      <c r="AB277" s="270" t="s">
        <v>789</v>
      </c>
      <c r="AC277" s="270" t="s">
        <v>789</v>
      </c>
      <c r="AD277" s="270" t="s">
        <v>789</v>
      </c>
      <c r="AE277" s="270" t="s">
        <v>789</v>
      </c>
      <c r="AF277" s="270" t="s">
        <v>789</v>
      </c>
      <c r="AG277" s="270" t="s">
        <v>789</v>
      </c>
      <c r="AH277" s="270" t="s">
        <v>789</v>
      </c>
      <c r="AI277" s="270" t="s">
        <v>789</v>
      </c>
      <c r="AJ277" s="270" t="s">
        <v>789</v>
      </c>
      <c r="AK277" s="270" t="s">
        <v>789</v>
      </c>
      <c r="AL277" s="270" t="s">
        <v>789</v>
      </c>
      <c r="AM277" s="270" t="s">
        <v>789</v>
      </c>
      <c r="AN277" s="270" t="s">
        <v>3075</v>
      </c>
      <c r="AO277" s="270" t="s">
        <v>3075</v>
      </c>
      <c r="AP277" s="270" t="s">
        <v>3075</v>
      </c>
      <c r="AQ277" s="270" t="s">
        <v>3075</v>
      </c>
      <c r="AR277" s="270" t="s">
        <v>3075</v>
      </c>
      <c r="AS277" s="270" t="s">
        <v>3075</v>
      </c>
      <c r="AT277" s="270" t="s">
        <v>3075</v>
      </c>
      <c r="AU277" s="270" t="s">
        <v>3075</v>
      </c>
      <c r="AV277" s="270" t="s">
        <v>3075</v>
      </c>
      <c r="AW277" s="277" t="s">
        <v>3075</v>
      </c>
      <c r="AX277" s="270" t="s">
        <v>3075</v>
      </c>
      <c r="AY277" s="270" t="s">
        <v>3075</v>
      </c>
      <c r="AZ277" s="270" t="s">
        <v>3075</v>
      </c>
      <c r="BA277" s="270" t="s">
        <v>3075</v>
      </c>
      <c r="BB277" s="270" t="s">
        <v>3075</v>
      </c>
      <c r="BC277" s="270" t="s">
        <v>3075</v>
      </c>
      <c r="BD277" s="270" t="s">
        <v>521</v>
      </c>
      <c r="BE277" s="270" t="str">
        <f>VLOOKUP(A277,[1]القائمة!A$1:F$4442,6,0)</f>
        <v/>
      </c>
      <c r="BF277">
        <f>VLOOKUP(A277,[1]القائمة!A$1:F$4442,1,0)</f>
        <v>521585</v>
      </c>
      <c r="BG277" t="str">
        <f>VLOOKUP(A277,[1]القائمة!A$1:F$4442,5,0)</f>
        <v>الثالثة</v>
      </c>
    </row>
    <row r="278" spans="1:83" ht="14.4" x14ac:dyDescent="0.3">
      <c r="A278" s="269">
        <v>521588</v>
      </c>
      <c r="B278" s="270" t="s">
        <v>521</v>
      </c>
      <c r="C278" s="270" t="s">
        <v>788</v>
      </c>
      <c r="D278" s="270" t="s">
        <v>788</v>
      </c>
      <c r="E278" s="270" t="s">
        <v>788</v>
      </c>
      <c r="F278" s="270" t="s">
        <v>788</v>
      </c>
      <c r="G278" s="270" t="s">
        <v>788</v>
      </c>
      <c r="H278" s="270" t="s">
        <v>788</v>
      </c>
      <c r="I278" s="270" t="s">
        <v>788</v>
      </c>
      <c r="J278" s="270" t="s">
        <v>788</v>
      </c>
      <c r="K278" s="270" t="s">
        <v>788</v>
      </c>
      <c r="L278" s="270" t="s">
        <v>788</v>
      </c>
      <c r="M278" s="270" t="s">
        <v>788</v>
      </c>
      <c r="N278" s="270" t="s">
        <v>788</v>
      </c>
      <c r="O278" s="270" t="s">
        <v>788</v>
      </c>
      <c r="P278" s="270" t="s">
        <v>788</v>
      </c>
      <c r="Q278" s="270" t="s">
        <v>788</v>
      </c>
      <c r="R278" s="270" t="s">
        <v>788</v>
      </c>
      <c r="S278" s="270" t="s">
        <v>788</v>
      </c>
      <c r="T278" s="270" t="s">
        <v>788</v>
      </c>
      <c r="U278" s="270" t="s">
        <v>788</v>
      </c>
      <c r="V278" s="270" t="s">
        <v>788</v>
      </c>
      <c r="W278" s="270" t="s">
        <v>788</v>
      </c>
      <c r="X278" s="270" t="s">
        <v>788</v>
      </c>
      <c r="Y278" s="270" t="s">
        <v>788</v>
      </c>
      <c r="Z278" s="270" t="s">
        <v>788</v>
      </c>
      <c r="AA278" s="270" t="s">
        <v>788</v>
      </c>
      <c r="AB278" s="270" t="s">
        <v>788</v>
      </c>
      <c r="AC278" s="270" t="s">
        <v>788</v>
      </c>
      <c r="AD278" s="270" t="s">
        <v>788</v>
      </c>
      <c r="AE278" s="270" t="s">
        <v>788</v>
      </c>
      <c r="AF278" s="270" t="s">
        <v>788</v>
      </c>
      <c r="AG278" s="270" t="s">
        <v>788</v>
      </c>
      <c r="AH278" s="270" t="s">
        <v>788</v>
      </c>
      <c r="AI278" s="270" t="s">
        <v>788</v>
      </c>
      <c r="AJ278" s="270" t="s">
        <v>788</v>
      </c>
      <c r="AK278" s="270" t="s">
        <v>788</v>
      </c>
      <c r="AL278" s="270" t="s">
        <v>788</v>
      </c>
      <c r="AM278" s="270" t="s">
        <v>788</v>
      </c>
      <c r="AN278" s="270" t="s">
        <v>3075</v>
      </c>
      <c r="AO278" s="270" t="s">
        <v>3075</v>
      </c>
      <c r="AP278" s="270" t="s">
        <v>3075</v>
      </c>
      <c r="AQ278" s="270" t="s">
        <v>3075</v>
      </c>
      <c r="AR278" s="270" t="s">
        <v>3075</v>
      </c>
      <c r="AS278" s="270" t="s">
        <v>3075</v>
      </c>
      <c r="AT278" s="270" t="s">
        <v>3075</v>
      </c>
      <c r="AU278" s="270" t="s">
        <v>3075</v>
      </c>
      <c r="AV278" s="270" t="s">
        <v>3075</v>
      </c>
      <c r="AW278" s="277" t="s">
        <v>3075</v>
      </c>
      <c r="AX278" s="270" t="s">
        <v>3075</v>
      </c>
      <c r="AY278" s="270" t="s">
        <v>3075</v>
      </c>
      <c r="AZ278" s="270" t="s">
        <v>3075</v>
      </c>
      <c r="BA278" s="270" t="s">
        <v>3075</v>
      </c>
      <c r="BB278" s="270" t="s">
        <v>3075</v>
      </c>
      <c r="BC278" s="270" t="s">
        <v>3075</v>
      </c>
      <c r="BD278" s="270" t="s">
        <v>521</v>
      </c>
      <c r="BE278" s="270" t="str">
        <f>VLOOKUP(A278,[1]القائمة!A$1:F$4442,6,0)</f>
        <v/>
      </c>
      <c r="BF278">
        <f>VLOOKUP(A278,[1]القائمة!A$1:F$4442,1,0)</f>
        <v>521588</v>
      </c>
      <c r="BG278" t="str">
        <f>VLOOKUP(A278,[1]القائمة!A$1:F$4442,5,0)</f>
        <v>الثالثة</v>
      </c>
    </row>
    <row r="279" spans="1:83" ht="14.4" x14ac:dyDescent="0.3">
      <c r="A279" s="269">
        <v>521590</v>
      </c>
      <c r="B279" s="270" t="s">
        <v>521</v>
      </c>
      <c r="C279" s="270" t="s">
        <v>788</v>
      </c>
      <c r="D279" s="270" t="s">
        <v>788</v>
      </c>
      <c r="E279" s="270" t="s">
        <v>788</v>
      </c>
      <c r="F279" s="270" t="s">
        <v>788</v>
      </c>
      <c r="G279" s="270" t="s">
        <v>788</v>
      </c>
      <c r="H279" s="270" t="s">
        <v>788</v>
      </c>
      <c r="I279" s="270" t="s">
        <v>788</v>
      </c>
      <c r="J279" s="270" t="s">
        <v>788</v>
      </c>
      <c r="K279" s="270" t="s">
        <v>788</v>
      </c>
      <c r="L279" s="270" t="s">
        <v>788</v>
      </c>
      <c r="M279" s="270" t="s">
        <v>788</v>
      </c>
      <c r="N279" s="270" t="s">
        <v>788</v>
      </c>
      <c r="O279" s="270" t="s">
        <v>788</v>
      </c>
      <c r="P279" s="270" t="s">
        <v>788</v>
      </c>
      <c r="Q279" s="270" t="s">
        <v>788</v>
      </c>
      <c r="R279" s="270" t="s">
        <v>788</v>
      </c>
      <c r="S279" s="270" t="s">
        <v>788</v>
      </c>
      <c r="T279" s="270" t="s">
        <v>788</v>
      </c>
      <c r="U279" s="270" t="s">
        <v>788</v>
      </c>
      <c r="V279" s="270" t="s">
        <v>788</v>
      </c>
      <c r="W279" s="270" t="s">
        <v>788</v>
      </c>
      <c r="X279" s="270" t="s">
        <v>788</v>
      </c>
      <c r="Y279" s="270" t="s">
        <v>788</v>
      </c>
      <c r="Z279" s="270" t="s">
        <v>788</v>
      </c>
      <c r="AA279" s="270" t="s">
        <v>788</v>
      </c>
      <c r="AB279" s="270" t="s">
        <v>788</v>
      </c>
      <c r="AC279" s="270" t="s">
        <v>788</v>
      </c>
      <c r="AD279" s="270" t="s">
        <v>788</v>
      </c>
      <c r="AE279" s="270" t="s">
        <v>788</v>
      </c>
      <c r="AF279" s="270" t="s">
        <v>788</v>
      </c>
      <c r="AG279" s="270" t="s">
        <v>788</v>
      </c>
      <c r="AH279" s="270" t="s">
        <v>788</v>
      </c>
      <c r="AI279" s="270" t="s">
        <v>788</v>
      </c>
      <c r="AJ279" s="270" t="s">
        <v>788</v>
      </c>
      <c r="AK279" s="270" t="s">
        <v>788</v>
      </c>
      <c r="AL279" s="270" t="s">
        <v>788</v>
      </c>
      <c r="AM279" s="270" t="s">
        <v>788</v>
      </c>
      <c r="AN279" s="270" t="s">
        <v>3075</v>
      </c>
      <c r="AO279" s="270" t="s">
        <v>3075</v>
      </c>
      <c r="AP279" s="270" t="s">
        <v>3075</v>
      </c>
      <c r="AQ279" s="270" t="s">
        <v>3075</v>
      </c>
      <c r="AR279" s="270" t="s">
        <v>3075</v>
      </c>
      <c r="AS279" s="270" t="s">
        <v>3075</v>
      </c>
      <c r="AT279" s="270" t="s">
        <v>3075</v>
      </c>
      <c r="AU279" s="270" t="s">
        <v>3075</v>
      </c>
      <c r="AV279" s="270" t="s">
        <v>3075</v>
      </c>
      <c r="AW279" s="277" t="s">
        <v>3075</v>
      </c>
      <c r="AX279" s="270" t="s">
        <v>3075</v>
      </c>
      <c r="AY279" s="270" t="s">
        <v>3075</v>
      </c>
      <c r="AZ279" s="270" t="s">
        <v>3075</v>
      </c>
      <c r="BA279" s="270" t="s">
        <v>3075</v>
      </c>
      <c r="BB279" s="270" t="s">
        <v>3075</v>
      </c>
      <c r="BC279" s="270" t="s">
        <v>3075</v>
      </c>
      <c r="BD279" s="270" t="s">
        <v>521</v>
      </c>
      <c r="BE279" s="270" t="str">
        <f>VLOOKUP(A279,[1]القائمة!A$1:F$4442,6,0)</f>
        <v/>
      </c>
      <c r="BF279">
        <f>VLOOKUP(A279,[1]القائمة!A$1:F$4442,1,0)</f>
        <v>521590</v>
      </c>
      <c r="BG279" t="str">
        <f>VLOOKUP(A279,[1]القائمة!A$1:F$4442,5,0)</f>
        <v>الثالثة</v>
      </c>
      <c r="BH279" s="249"/>
      <c r="BI279" s="249"/>
      <c r="BJ279" s="249"/>
      <c r="BK279" s="249"/>
      <c r="BL279" s="249"/>
      <c r="BM279" s="249"/>
      <c r="BN279" s="249"/>
      <c r="BO279" s="249"/>
      <c r="BP279" s="249" t="s">
        <v>3075</v>
      </c>
      <c r="BQ279" s="249" t="s">
        <v>3075</v>
      </c>
      <c r="BR279" s="249" t="s">
        <v>3075</v>
      </c>
      <c r="BS279" s="249" t="s">
        <v>3075</v>
      </c>
      <c r="BT279" s="249" t="s">
        <v>3075</v>
      </c>
      <c r="BU279" s="249" t="s">
        <v>3075</v>
      </c>
      <c r="BV279" s="248"/>
      <c r="BW279" s="249"/>
      <c r="BX279" s="249"/>
      <c r="BY279" s="249"/>
      <c r="BZ279" s="249"/>
      <c r="CA279" s="242"/>
      <c r="CB279" s="242"/>
      <c r="CC279" s="242"/>
      <c r="CD279" s="242"/>
      <c r="CE279" s="249"/>
    </row>
    <row r="280" spans="1:83" ht="14.4" x14ac:dyDescent="0.3">
      <c r="A280" s="269">
        <v>521606</v>
      </c>
      <c r="B280" s="270" t="s">
        <v>521</v>
      </c>
      <c r="C280" s="270" t="s">
        <v>789</v>
      </c>
      <c r="D280" s="270" t="s">
        <v>789</v>
      </c>
      <c r="E280" s="270" t="s">
        <v>789</v>
      </c>
      <c r="F280" s="270" t="s">
        <v>789</v>
      </c>
      <c r="G280" s="270" t="s">
        <v>789</v>
      </c>
      <c r="H280" s="270" t="s">
        <v>789</v>
      </c>
      <c r="I280" s="270" t="s">
        <v>789</v>
      </c>
      <c r="J280" s="270" t="s">
        <v>789</v>
      </c>
      <c r="K280" s="270" t="s">
        <v>789</v>
      </c>
      <c r="L280" s="270" t="s">
        <v>789</v>
      </c>
      <c r="M280" s="270" t="s">
        <v>789</v>
      </c>
      <c r="N280" s="270" t="s">
        <v>789</v>
      </c>
      <c r="O280" s="270" t="s">
        <v>789</v>
      </c>
      <c r="P280" s="270" t="s">
        <v>789</v>
      </c>
      <c r="Q280" s="270" t="s">
        <v>789</v>
      </c>
      <c r="R280" s="270" t="s">
        <v>789</v>
      </c>
      <c r="S280" s="270" t="s">
        <v>789</v>
      </c>
      <c r="T280" s="270" t="s">
        <v>789</v>
      </c>
      <c r="U280" s="270" t="s">
        <v>789</v>
      </c>
      <c r="V280" s="270" t="s">
        <v>789</v>
      </c>
      <c r="W280" s="270" t="s">
        <v>789</v>
      </c>
      <c r="X280" s="270" t="s">
        <v>789</v>
      </c>
      <c r="Y280" s="270" t="s">
        <v>789</v>
      </c>
      <c r="Z280" s="270" t="s">
        <v>789</v>
      </c>
      <c r="AA280" s="270" t="s">
        <v>789</v>
      </c>
      <c r="AB280" s="270" t="s">
        <v>789</v>
      </c>
      <c r="AC280" s="270" t="s">
        <v>789</v>
      </c>
      <c r="AD280" s="270" t="s">
        <v>789</v>
      </c>
      <c r="AE280" s="270" t="s">
        <v>789</v>
      </c>
      <c r="AF280" s="270" t="s">
        <v>789</v>
      </c>
      <c r="AG280" s="270" t="s">
        <v>789</v>
      </c>
      <c r="AH280" s="270" t="s">
        <v>789</v>
      </c>
      <c r="AI280" s="270" t="s">
        <v>789</v>
      </c>
      <c r="AJ280" s="270" t="s">
        <v>789</v>
      </c>
      <c r="AK280" s="270" t="s">
        <v>789</v>
      </c>
      <c r="AL280" s="270" t="s">
        <v>789</v>
      </c>
      <c r="AM280" s="270" t="s">
        <v>789</v>
      </c>
      <c r="AN280" s="270" t="s">
        <v>3075</v>
      </c>
      <c r="AO280" s="270" t="s">
        <v>3075</v>
      </c>
      <c r="AP280" s="270" t="s">
        <v>3075</v>
      </c>
      <c r="AQ280" s="270" t="s">
        <v>3075</v>
      </c>
      <c r="AR280" s="270" t="s">
        <v>3075</v>
      </c>
      <c r="AS280" s="270" t="s">
        <v>3075</v>
      </c>
      <c r="AT280" s="270" t="s">
        <v>3075</v>
      </c>
      <c r="AU280" s="270" t="s">
        <v>3075</v>
      </c>
      <c r="AV280" s="270" t="s">
        <v>3075</v>
      </c>
      <c r="AW280" s="277" t="s">
        <v>3075</v>
      </c>
      <c r="AX280" s="270" t="s">
        <v>3075</v>
      </c>
      <c r="AY280" s="270" t="s">
        <v>3075</v>
      </c>
      <c r="AZ280" s="270" t="s">
        <v>3075</v>
      </c>
      <c r="BA280" s="270" t="s">
        <v>3075</v>
      </c>
      <c r="BB280" s="270" t="s">
        <v>3075</v>
      </c>
      <c r="BC280" s="270" t="s">
        <v>3075</v>
      </c>
      <c r="BD280" s="270" t="s">
        <v>521</v>
      </c>
      <c r="BE280" s="270" t="str">
        <f>VLOOKUP(A280,[1]القائمة!A$1:F$4442,6,0)</f>
        <v/>
      </c>
      <c r="BF280">
        <f>VLOOKUP(A280,[1]القائمة!A$1:F$4442,1,0)</f>
        <v>521606</v>
      </c>
      <c r="BG280" t="str">
        <f>VLOOKUP(A280,[1]القائمة!A$1:F$4442,5,0)</f>
        <v>الثالثة</v>
      </c>
    </row>
    <row r="281" spans="1:83" ht="14.4" x14ac:dyDescent="0.3">
      <c r="A281" s="269">
        <v>521611</v>
      </c>
      <c r="B281" s="270" t="s">
        <v>521</v>
      </c>
      <c r="C281" s="270" t="s">
        <v>788</v>
      </c>
      <c r="D281" s="270" t="s">
        <v>788</v>
      </c>
      <c r="E281" s="270" t="s">
        <v>788</v>
      </c>
      <c r="F281" s="270" t="s">
        <v>788</v>
      </c>
      <c r="G281" s="270" t="s">
        <v>788</v>
      </c>
      <c r="H281" s="270" t="s">
        <v>788</v>
      </c>
      <c r="I281" s="270" t="s">
        <v>788</v>
      </c>
      <c r="J281" s="270" t="s">
        <v>788</v>
      </c>
      <c r="K281" s="270" t="s">
        <v>788</v>
      </c>
      <c r="L281" s="270" t="s">
        <v>788</v>
      </c>
      <c r="M281" s="270" t="s">
        <v>788</v>
      </c>
      <c r="N281" s="270" t="s">
        <v>788</v>
      </c>
      <c r="O281" s="270" t="s">
        <v>788</v>
      </c>
      <c r="P281" s="270" t="s">
        <v>788</v>
      </c>
      <c r="Q281" s="270" t="s">
        <v>788</v>
      </c>
      <c r="R281" s="270" t="s">
        <v>788</v>
      </c>
      <c r="S281" s="270" t="s">
        <v>788</v>
      </c>
      <c r="T281" s="270" t="s">
        <v>788</v>
      </c>
      <c r="U281" s="270" t="s">
        <v>788</v>
      </c>
      <c r="V281" s="270" t="s">
        <v>788</v>
      </c>
      <c r="W281" s="270" t="s">
        <v>788</v>
      </c>
      <c r="X281" s="270" t="s">
        <v>788</v>
      </c>
      <c r="Y281" s="270" t="s">
        <v>788</v>
      </c>
      <c r="Z281" s="270" t="s">
        <v>788</v>
      </c>
      <c r="AA281" s="270" t="s">
        <v>788</v>
      </c>
      <c r="AB281" s="270" t="s">
        <v>788</v>
      </c>
      <c r="AC281" s="270" t="s">
        <v>788</v>
      </c>
      <c r="AD281" s="270" t="s">
        <v>788</v>
      </c>
      <c r="AE281" s="270" t="s">
        <v>788</v>
      </c>
      <c r="AF281" s="270" t="s">
        <v>788</v>
      </c>
      <c r="AG281" s="270" t="s">
        <v>788</v>
      </c>
      <c r="AH281" s="270" t="s">
        <v>788</v>
      </c>
      <c r="AI281" s="270" t="s">
        <v>788</v>
      </c>
      <c r="AJ281" s="270" t="s">
        <v>788</v>
      </c>
      <c r="AK281" s="270" t="s">
        <v>788</v>
      </c>
      <c r="AL281" s="270" t="s">
        <v>788</v>
      </c>
      <c r="AM281" s="270" t="s">
        <v>788</v>
      </c>
      <c r="AN281" s="270" t="s">
        <v>3075</v>
      </c>
      <c r="AO281" s="270" t="s">
        <v>3075</v>
      </c>
      <c r="AP281" s="270" t="s">
        <v>3075</v>
      </c>
      <c r="AQ281" s="270" t="s">
        <v>3075</v>
      </c>
      <c r="AR281" s="270" t="s">
        <v>3075</v>
      </c>
      <c r="AS281" s="270" t="s">
        <v>3075</v>
      </c>
      <c r="AT281" s="270" t="s">
        <v>3075</v>
      </c>
      <c r="AU281" s="270" t="s">
        <v>3075</v>
      </c>
      <c r="AV281" s="270" t="s">
        <v>3075</v>
      </c>
      <c r="AW281" s="277" t="s">
        <v>3075</v>
      </c>
      <c r="AX281" s="270" t="s">
        <v>3075</v>
      </c>
      <c r="AY281" s="270" t="s">
        <v>3075</v>
      </c>
      <c r="AZ281" s="270" t="s">
        <v>3075</v>
      </c>
      <c r="BA281" s="270" t="s">
        <v>3075</v>
      </c>
      <c r="BB281" s="270" t="s">
        <v>3075</v>
      </c>
      <c r="BC281" s="270" t="s">
        <v>3075</v>
      </c>
      <c r="BD281" s="270" t="s">
        <v>521</v>
      </c>
      <c r="BE281" s="270" t="str">
        <f>VLOOKUP(A281,[1]القائمة!A$1:F$4442,6,0)</f>
        <v/>
      </c>
      <c r="BF281">
        <f>VLOOKUP(A281,[1]القائمة!A$1:F$4442,1,0)</f>
        <v>521611</v>
      </c>
      <c r="BG281" t="str">
        <f>VLOOKUP(A281,[1]القائمة!A$1:F$4442,5,0)</f>
        <v>الثالثة</v>
      </c>
    </row>
    <row r="282" spans="1:83" ht="14.4" x14ac:dyDescent="0.3">
      <c r="A282" s="269">
        <v>521640</v>
      </c>
      <c r="B282" s="270" t="s">
        <v>521</v>
      </c>
      <c r="C282" s="270" t="s">
        <v>788</v>
      </c>
      <c r="D282" s="270" t="s">
        <v>788</v>
      </c>
      <c r="E282" s="270" t="s">
        <v>788</v>
      </c>
      <c r="F282" s="270" t="s">
        <v>788</v>
      </c>
      <c r="G282" s="270" t="s">
        <v>788</v>
      </c>
      <c r="H282" s="270" t="s">
        <v>788</v>
      </c>
      <c r="I282" s="270" t="s">
        <v>788</v>
      </c>
      <c r="J282" s="270" t="s">
        <v>788</v>
      </c>
      <c r="K282" s="270" t="s">
        <v>788</v>
      </c>
      <c r="L282" s="270" t="s">
        <v>788</v>
      </c>
      <c r="M282" s="270" t="s">
        <v>788</v>
      </c>
      <c r="N282" s="270" t="s">
        <v>788</v>
      </c>
      <c r="O282" s="270" t="s">
        <v>788</v>
      </c>
      <c r="P282" s="270" t="s">
        <v>788</v>
      </c>
      <c r="Q282" s="270" t="s">
        <v>788</v>
      </c>
      <c r="R282" s="270" t="s">
        <v>788</v>
      </c>
      <c r="S282" s="270" t="s">
        <v>788</v>
      </c>
      <c r="T282" s="270" t="s">
        <v>788</v>
      </c>
      <c r="U282" s="270" t="s">
        <v>788</v>
      </c>
      <c r="V282" s="270" t="s">
        <v>788</v>
      </c>
      <c r="W282" s="270" t="s">
        <v>788</v>
      </c>
      <c r="X282" s="270" t="s">
        <v>788</v>
      </c>
      <c r="Y282" s="270" t="s">
        <v>788</v>
      </c>
      <c r="Z282" s="270" t="s">
        <v>788</v>
      </c>
      <c r="AA282" s="270" t="s">
        <v>788</v>
      </c>
      <c r="AB282" s="270" t="s">
        <v>788</v>
      </c>
      <c r="AC282" s="270" t="s">
        <v>788</v>
      </c>
      <c r="AD282" s="270" t="s">
        <v>788</v>
      </c>
      <c r="AE282" s="270" t="s">
        <v>788</v>
      </c>
      <c r="AF282" s="270" t="s">
        <v>788</v>
      </c>
      <c r="AG282" s="270" t="s">
        <v>788</v>
      </c>
      <c r="AH282" s="270" t="s">
        <v>788</v>
      </c>
      <c r="AI282" s="270" t="s">
        <v>788</v>
      </c>
      <c r="AJ282" s="270" t="s">
        <v>788</v>
      </c>
      <c r="AK282" s="270" t="s">
        <v>788</v>
      </c>
      <c r="AL282" s="270" t="s">
        <v>788</v>
      </c>
      <c r="AM282" s="270" t="s">
        <v>788</v>
      </c>
      <c r="AN282" s="270" t="s">
        <v>3075</v>
      </c>
      <c r="AO282" s="270" t="s">
        <v>3075</v>
      </c>
      <c r="AP282" s="270" t="s">
        <v>3075</v>
      </c>
      <c r="AQ282" s="270" t="s">
        <v>3075</v>
      </c>
      <c r="AR282" s="270" t="s">
        <v>3075</v>
      </c>
      <c r="AS282" s="270" t="s">
        <v>3075</v>
      </c>
      <c r="AT282" s="270" t="s">
        <v>3075</v>
      </c>
      <c r="AU282" s="270" t="s">
        <v>3075</v>
      </c>
      <c r="AV282" s="270" t="s">
        <v>3075</v>
      </c>
      <c r="AW282" s="277" t="s">
        <v>3075</v>
      </c>
      <c r="AX282" s="270" t="s">
        <v>3075</v>
      </c>
      <c r="AY282" s="270" t="s">
        <v>3075</v>
      </c>
      <c r="AZ282" s="270" t="s">
        <v>3075</v>
      </c>
      <c r="BA282" s="270" t="s">
        <v>3075</v>
      </c>
      <c r="BB282" s="270" t="s">
        <v>3075</v>
      </c>
      <c r="BC282" s="270" t="s">
        <v>3075</v>
      </c>
      <c r="BD282" s="270" t="s">
        <v>521</v>
      </c>
      <c r="BE282" s="270" t="str">
        <f>VLOOKUP(A282,[1]القائمة!A$1:F$4442,6,0)</f>
        <v/>
      </c>
      <c r="BF282">
        <f>VLOOKUP(A282,[1]القائمة!A$1:F$4442,1,0)</f>
        <v>521640</v>
      </c>
      <c r="BG282" t="str">
        <f>VLOOKUP(A282,[1]القائمة!A$1:F$4442,5,0)</f>
        <v>الثالثة</v>
      </c>
    </row>
    <row r="283" spans="1:83" ht="43.2" x14ac:dyDescent="0.3">
      <c r="A283" s="269">
        <v>521660</v>
      </c>
      <c r="B283" s="270" t="s">
        <v>521</v>
      </c>
      <c r="C283" s="270" t="s">
        <v>789</v>
      </c>
      <c r="D283" s="270" t="s">
        <v>789</v>
      </c>
      <c r="E283" s="270" t="s">
        <v>789</v>
      </c>
      <c r="F283" s="270" t="s">
        <v>789</v>
      </c>
      <c r="G283" s="270" t="s">
        <v>789</v>
      </c>
      <c r="H283" s="270" t="s">
        <v>789</v>
      </c>
      <c r="I283" s="270" t="s">
        <v>789</v>
      </c>
      <c r="J283" s="270" t="s">
        <v>789</v>
      </c>
      <c r="K283" s="270" t="s">
        <v>789</v>
      </c>
      <c r="L283" s="270" t="s">
        <v>789</v>
      </c>
      <c r="M283" s="270" t="s">
        <v>789</v>
      </c>
      <c r="N283" s="270" t="s">
        <v>789</v>
      </c>
      <c r="O283" s="270" t="s">
        <v>789</v>
      </c>
      <c r="P283" s="270" t="s">
        <v>789</v>
      </c>
      <c r="Q283" s="270" t="s">
        <v>789</v>
      </c>
      <c r="R283" s="270" t="s">
        <v>789</v>
      </c>
      <c r="S283" s="270" t="s">
        <v>789</v>
      </c>
      <c r="T283" s="270" t="s">
        <v>789</v>
      </c>
      <c r="U283" s="270" t="s">
        <v>789</v>
      </c>
      <c r="V283" s="270" t="s">
        <v>789</v>
      </c>
      <c r="W283" s="270" t="s">
        <v>789</v>
      </c>
      <c r="X283" s="270" t="s">
        <v>789</v>
      </c>
      <c r="Y283" s="270" t="s">
        <v>789</v>
      </c>
      <c r="Z283" s="270" t="s">
        <v>789</v>
      </c>
      <c r="AA283" s="270" t="s">
        <v>789</v>
      </c>
      <c r="AB283" s="270" t="s">
        <v>789</v>
      </c>
      <c r="AC283" s="270" t="s">
        <v>789</v>
      </c>
      <c r="AD283" s="270" t="s">
        <v>789</v>
      </c>
      <c r="AE283" s="270" t="s">
        <v>789</v>
      </c>
      <c r="AF283" s="270" t="s">
        <v>789</v>
      </c>
      <c r="AG283" s="270" t="s">
        <v>789</v>
      </c>
      <c r="AH283" s="270" t="s">
        <v>789</v>
      </c>
      <c r="AI283" s="270" t="s">
        <v>789</v>
      </c>
      <c r="AJ283" s="270" t="s">
        <v>789</v>
      </c>
      <c r="AK283" s="270" t="s">
        <v>789</v>
      </c>
      <c r="AL283" s="270" t="s">
        <v>789</v>
      </c>
      <c r="AM283" s="270" t="s">
        <v>789</v>
      </c>
      <c r="AN283" s="270" t="s">
        <v>3075</v>
      </c>
      <c r="AO283" s="270" t="s">
        <v>3075</v>
      </c>
      <c r="AP283" s="270" t="s">
        <v>3075</v>
      </c>
      <c r="AQ283" s="270" t="s">
        <v>3075</v>
      </c>
      <c r="AR283" s="270" t="s">
        <v>3075</v>
      </c>
      <c r="AS283" s="270" t="s">
        <v>3075</v>
      </c>
      <c r="AT283" s="270" t="s">
        <v>3075</v>
      </c>
      <c r="AU283" s="270" t="s">
        <v>3075</v>
      </c>
      <c r="AV283" s="270" t="s">
        <v>3075</v>
      </c>
      <c r="AW283" s="277" t="s">
        <v>3075</v>
      </c>
      <c r="AX283" s="270" t="s">
        <v>3075</v>
      </c>
      <c r="AY283" s="270" t="s">
        <v>3075</v>
      </c>
      <c r="AZ283" s="270" t="s">
        <v>3075</v>
      </c>
      <c r="BA283" s="270" t="s">
        <v>3075</v>
      </c>
      <c r="BB283" s="270" t="s">
        <v>3075</v>
      </c>
      <c r="BC283" s="270" t="s">
        <v>3075</v>
      </c>
      <c r="BD283" s="270" t="s">
        <v>521</v>
      </c>
      <c r="BE283" s="270" t="str">
        <f>VLOOKUP(A283,[1]القائمة!A$1:F$4442,6,0)</f>
        <v>مستنفذ فصل اول 2023-2024</v>
      </c>
      <c r="BF283">
        <f>VLOOKUP(A283,[1]القائمة!A$1:F$4442,1,0)</f>
        <v>521660</v>
      </c>
      <c r="BG283" t="str">
        <f>VLOOKUP(A283,[1]القائمة!A$1:F$4442,5,0)</f>
        <v>الثالثة</v>
      </c>
    </row>
    <row r="284" spans="1:83" ht="14.4" x14ac:dyDescent="0.3">
      <c r="A284" s="269">
        <v>521664</v>
      </c>
      <c r="B284" s="270" t="s">
        <v>521</v>
      </c>
      <c r="C284" s="270" t="s">
        <v>789</v>
      </c>
      <c r="D284" s="270" t="s">
        <v>789</v>
      </c>
      <c r="E284" s="270" t="s">
        <v>789</v>
      </c>
      <c r="F284" s="270" t="s">
        <v>789</v>
      </c>
      <c r="G284" s="270" t="s">
        <v>789</v>
      </c>
      <c r="H284" s="270" t="s">
        <v>789</v>
      </c>
      <c r="I284" s="270" t="s">
        <v>789</v>
      </c>
      <c r="J284" s="270" t="s">
        <v>789</v>
      </c>
      <c r="K284" s="270" t="s">
        <v>789</v>
      </c>
      <c r="L284" s="270" t="s">
        <v>789</v>
      </c>
      <c r="M284" s="270" t="s">
        <v>789</v>
      </c>
      <c r="N284" s="270" t="s">
        <v>789</v>
      </c>
      <c r="O284" s="270" t="s">
        <v>789</v>
      </c>
      <c r="P284" s="270" t="s">
        <v>789</v>
      </c>
      <c r="Q284" s="270" t="s">
        <v>789</v>
      </c>
      <c r="R284" s="270" t="s">
        <v>789</v>
      </c>
      <c r="S284" s="270" t="s">
        <v>789</v>
      </c>
      <c r="T284" s="270" t="s">
        <v>789</v>
      </c>
      <c r="U284" s="270" t="s">
        <v>789</v>
      </c>
      <c r="V284" s="270" t="s">
        <v>789</v>
      </c>
      <c r="W284" s="270" t="s">
        <v>789</v>
      </c>
      <c r="X284" s="270" t="s">
        <v>789</v>
      </c>
      <c r="Y284" s="270" t="s">
        <v>789</v>
      </c>
      <c r="Z284" s="270" t="s">
        <v>789</v>
      </c>
      <c r="AA284" s="270" t="s">
        <v>789</v>
      </c>
      <c r="AB284" s="270" t="s">
        <v>789</v>
      </c>
      <c r="AC284" s="270" t="s">
        <v>789</v>
      </c>
      <c r="AD284" s="270" t="s">
        <v>789</v>
      </c>
      <c r="AE284" s="270" t="s">
        <v>789</v>
      </c>
      <c r="AF284" s="270" t="s">
        <v>789</v>
      </c>
      <c r="AG284" s="270" t="s">
        <v>789</v>
      </c>
      <c r="AH284" s="270" t="s">
        <v>789</v>
      </c>
      <c r="AI284" s="270" t="s">
        <v>789</v>
      </c>
      <c r="AJ284" s="270" t="s">
        <v>789</v>
      </c>
      <c r="AK284" s="270" t="s">
        <v>789</v>
      </c>
      <c r="AL284" s="270" t="s">
        <v>789</v>
      </c>
      <c r="AM284" s="270" t="s">
        <v>789</v>
      </c>
      <c r="AN284" s="270" t="s">
        <v>3075</v>
      </c>
      <c r="AO284" s="270" t="s">
        <v>3075</v>
      </c>
      <c r="AP284" s="270" t="s">
        <v>3075</v>
      </c>
      <c r="AQ284" s="270" t="s">
        <v>3075</v>
      </c>
      <c r="AR284" s="270" t="s">
        <v>3075</v>
      </c>
      <c r="AS284" s="270" t="s">
        <v>3075</v>
      </c>
      <c r="AT284" s="270" t="s">
        <v>3075</v>
      </c>
      <c r="AU284" s="270" t="s">
        <v>3075</v>
      </c>
      <c r="AV284" s="270" t="s">
        <v>3075</v>
      </c>
      <c r="AW284" s="277" t="s">
        <v>3075</v>
      </c>
      <c r="AX284" s="270" t="s">
        <v>3075</v>
      </c>
      <c r="AY284" s="270" t="s">
        <v>3075</v>
      </c>
      <c r="AZ284" s="270" t="s">
        <v>3075</v>
      </c>
      <c r="BA284" s="270" t="s">
        <v>3075</v>
      </c>
      <c r="BB284" s="270" t="s">
        <v>3075</v>
      </c>
      <c r="BC284" s="270" t="s">
        <v>3075</v>
      </c>
      <c r="BD284" s="270" t="s">
        <v>521</v>
      </c>
      <c r="BE284" s="270" t="str">
        <f>VLOOKUP(A284,[1]القائمة!A$1:F$4442,6,0)</f>
        <v/>
      </c>
      <c r="BF284">
        <f>VLOOKUP(A284,[1]القائمة!A$1:F$4442,1,0)</f>
        <v>521664</v>
      </c>
      <c r="BG284" t="str">
        <f>VLOOKUP(A284,[1]القائمة!A$1:F$4442,5,0)</f>
        <v>الثالثة</v>
      </c>
    </row>
    <row r="285" spans="1:83" ht="43.2" x14ac:dyDescent="0.3">
      <c r="A285" s="269">
        <v>521669</v>
      </c>
      <c r="B285" s="270" t="s">
        <v>521</v>
      </c>
      <c r="C285" s="270" t="s">
        <v>789</v>
      </c>
      <c r="D285" s="270" t="s">
        <v>789</v>
      </c>
      <c r="E285" s="270" t="s">
        <v>789</v>
      </c>
      <c r="F285" s="270" t="s">
        <v>789</v>
      </c>
      <c r="G285" s="270" t="s">
        <v>789</v>
      </c>
      <c r="H285" s="270" t="s">
        <v>789</v>
      </c>
      <c r="I285" s="270" t="s">
        <v>789</v>
      </c>
      <c r="J285" s="270" t="s">
        <v>789</v>
      </c>
      <c r="K285" s="270" t="s">
        <v>789</v>
      </c>
      <c r="L285" s="270" t="s">
        <v>789</v>
      </c>
      <c r="M285" s="270" t="s">
        <v>789</v>
      </c>
      <c r="N285" s="270" t="s">
        <v>789</v>
      </c>
      <c r="O285" s="270" t="s">
        <v>789</v>
      </c>
      <c r="P285" s="270" t="s">
        <v>789</v>
      </c>
      <c r="Q285" s="270" t="s">
        <v>789</v>
      </c>
      <c r="R285" s="270" t="s">
        <v>789</v>
      </c>
      <c r="S285" s="270" t="s">
        <v>789</v>
      </c>
      <c r="T285" s="270" t="s">
        <v>789</v>
      </c>
      <c r="U285" s="270" t="s">
        <v>789</v>
      </c>
      <c r="V285" s="270" t="s">
        <v>789</v>
      </c>
      <c r="W285" s="270" t="s">
        <v>789</v>
      </c>
      <c r="X285" s="270" t="s">
        <v>789</v>
      </c>
      <c r="Y285" s="270" t="s">
        <v>789</v>
      </c>
      <c r="Z285" s="270" t="s">
        <v>789</v>
      </c>
      <c r="AA285" s="270" t="s">
        <v>789</v>
      </c>
      <c r="AB285" s="270" t="s">
        <v>789</v>
      </c>
      <c r="AC285" s="270" t="s">
        <v>789</v>
      </c>
      <c r="AD285" s="270" t="s">
        <v>789</v>
      </c>
      <c r="AE285" s="270" t="s">
        <v>789</v>
      </c>
      <c r="AF285" s="270" t="s">
        <v>789</v>
      </c>
      <c r="AG285" s="270" t="s">
        <v>789</v>
      </c>
      <c r="AH285" s="270" t="s">
        <v>789</v>
      </c>
      <c r="AI285" s="270" t="s">
        <v>789</v>
      </c>
      <c r="AJ285" s="270" t="s">
        <v>789</v>
      </c>
      <c r="AK285" s="270" t="s">
        <v>789</v>
      </c>
      <c r="AL285" s="270" t="s">
        <v>789</v>
      </c>
      <c r="AM285" s="270" t="s">
        <v>789</v>
      </c>
      <c r="AN285" s="270" t="s">
        <v>3075</v>
      </c>
      <c r="AO285" s="270" t="s">
        <v>3075</v>
      </c>
      <c r="AP285" s="270" t="s">
        <v>3075</v>
      </c>
      <c r="AQ285" s="270" t="s">
        <v>3075</v>
      </c>
      <c r="AR285" s="270" t="s">
        <v>3075</v>
      </c>
      <c r="AS285" s="270" t="s">
        <v>3075</v>
      </c>
      <c r="AT285" s="270" t="s">
        <v>3075</v>
      </c>
      <c r="AU285" s="270" t="s">
        <v>3075</v>
      </c>
      <c r="AV285" s="270" t="s">
        <v>3075</v>
      </c>
      <c r="AW285" s="277" t="s">
        <v>3075</v>
      </c>
      <c r="AX285" s="270" t="s">
        <v>3075</v>
      </c>
      <c r="AY285" s="270" t="s">
        <v>3075</v>
      </c>
      <c r="AZ285" s="270" t="s">
        <v>3075</v>
      </c>
      <c r="BA285" s="270" t="s">
        <v>3075</v>
      </c>
      <c r="BB285" s="270" t="s">
        <v>3075</v>
      </c>
      <c r="BC285" s="270" t="s">
        <v>3075</v>
      </c>
      <c r="BD285" s="270" t="s">
        <v>521</v>
      </c>
      <c r="BE285" s="270" t="str">
        <f>VLOOKUP(A285,[1]القائمة!A$1:F$4442,6,0)</f>
        <v>مستنفذ فصل اول 2023-2024</v>
      </c>
      <c r="BF285">
        <f>VLOOKUP(A285,[1]القائمة!A$1:F$4442,1,0)</f>
        <v>521669</v>
      </c>
      <c r="BG285" t="str">
        <f>VLOOKUP(A285,[1]القائمة!A$1:F$4442,5,0)</f>
        <v>الثالثة</v>
      </c>
    </row>
    <row r="286" spans="1:83" ht="14.4" x14ac:dyDescent="0.3">
      <c r="A286" s="271">
        <v>521671</v>
      </c>
      <c r="B286" s="272" t="s">
        <v>521</v>
      </c>
      <c r="C286" s="250"/>
      <c r="D286" s="250"/>
      <c r="E286" s="250"/>
      <c r="F286" s="250"/>
      <c r="G286" s="250"/>
      <c r="H286" s="250"/>
      <c r="I286" s="250"/>
      <c r="J286" s="250"/>
      <c r="K286" s="250"/>
      <c r="L286" s="250"/>
      <c r="M286" s="250"/>
      <c r="N286" s="250"/>
      <c r="O286" s="250"/>
      <c r="P286" s="250"/>
      <c r="Q286" s="250"/>
      <c r="R286" s="250"/>
      <c r="S286" s="250"/>
      <c r="T286" s="250"/>
      <c r="U286" s="250"/>
      <c r="V286" s="250"/>
      <c r="W286" s="250"/>
      <c r="X286" s="250"/>
      <c r="Y286" s="250"/>
      <c r="Z286" s="250"/>
      <c r="AA286" s="250"/>
      <c r="AB286" s="250"/>
      <c r="AC286" s="250"/>
      <c r="AD286" s="250"/>
      <c r="AE286" s="250"/>
      <c r="AF286" s="250"/>
      <c r="AG286" s="250"/>
      <c r="AH286" s="250"/>
      <c r="AI286" s="250"/>
      <c r="AJ286" s="250"/>
      <c r="AK286" s="250"/>
      <c r="AL286" s="250"/>
      <c r="AM286" s="250"/>
      <c r="AN286" s="250"/>
      <c r="AO286" s="250"/>
      <c r="AP286" s="250"/>
      <c r="AQ286" s="250"/>
      <c r="AR286" s="250"/>
      <c r="AS286" s="250"/>
      <c r="AT286" s="250"/>
      <c r="AU286" s="250"/>
      <c r="AV286" s="250"/>
      <c r="AW286" s="276"/>
      <c r="AX286" s="250"/>
      <c r="AY286" s="250"/>
      <c r="AZ286" s="250"/>
      <c r="BA286" s="250"/>
      <c r="BB286" s="250"/>
      <c r="BC286" s="250"/>
      <c r="BD286" s="250"/>
      <c r="BE286" s="270" t="str">
        <f>VLOOKUP(A286,[1]القائمة!A$1:F$4442,6,0)</f>
        <v/>
      </c>
      <c r="BF286">
        <f>VLOOKUP(A286,[1]القائمة!A$1:F$4442,1,0)</f>
        <v>521671</v>
      </c>
      <c r="BG286" t="str">
        <f>VLOOKUP(A286,[1]القائمة!A$1:F$4442,5,0)</f>
        <v>الثالثة</v>
      </c>
    </row>
    <row r="287" spans="1:83" ht="14.4" x14ac:dyDescent="0.3">
      <c r="A287" s="269">
        <v>521672</v>
      </c>
      <c r="B287" s="270" t="s">
        <v>521</v>
      </c>
      <c r="C287" s="270" t="s">
        <v>788</v>
      </c>
      <c r="D287" s="270" t="s">
        <v>788</v>
      </c>
      <c r="E287" s="270" t="s">
        <v>788</v>
      </c>
      <c r="F287" s="270" t="s">
        <v>788</v>
      </c>
      <c r="G287" s="270" t="s">
        <v>788</v>
      </c>
      <c r="H287" s="270" t="s">
        <v>788</v>
      </c>
      <c r="I287" s="270" t="s">
        <v>788</v>
      </c>
      <c r="J287" s="270" t="s">
        <v>788</v>
      </c>
      <c r="K287" s="270" t="s">
        <v>788</v>
      </c>
      <c r="L287" s="270" t="s">
        <v>788</v>
      </c>
      <c r="M287" s="270" t="s">
        <v>788</v>
      </c>
      <c r="N287" s="270" t="s">
        <v>788</v>
      </c>
      <c r="O287" s="270" t="s">
        <v>788</v>
      </c>
      <c r="P287" s="270" t="s">
        <v>788</v>
      </c>
      <c r="Q287" s="270" t="s">
        <v>788</v>
      </c>
      <c r="R287" s="270" t="s">
        <v>788</v>
      </c>
      <c r="S287" s="270" t="s">
        <v>788</v>
      </c>
      <c r="T287" s="270" t="s">
        <v>788</v>
      </c>
      <c r="U287" s="270" t="s">
        <v>788</v>
      </c>
      <c r="V287" s="270" t="s">
        <v>788</v>
      </c>
      <c r="W287" s="270" t="s">
        <v>788</v>
      </c>
      <c r="X287" s="270" t="s">
        <v>788</v>
      </c>
      <c r="Y287" s="270" t="s">
        <v>788</v>
      </c>
      <c r="Z287" s="270" t="s">
        <v>788</v>
      </c>
      <c r="AA287" s="270" t="s">
        <v>788</v>
      </c>
      <c r="AB287" s="270" t="s">
        <v>788</v>
      </c>
      <c r="AC287" s="270" t="s">
        <v>788</v>
      </c>
      <c r="AD287" s="270" t="s">
        <v>788</v>
      </c>
      <c r="AE287" s="270" t="s">
        <v>788</v>
      </c>
      <c r="AF287" s="270" t="s">
        <v>788</v>
      </c>
      <c r="AG287" s="270" t="s">
        <v>788</v>
      </c>
      <c r="AH287" s="270" t="s">
        <v>788</v>
      </c>
      <c r="AI287" s="270" t="s">
        <v>788</v>
      </c>
      <c r="AJ287" s="270" t="s">
        <v>788</v>
      </c>
      <c r="AK287" s="270" t="s">
        <v>788</v>
      </c>
      <c r="AL287" s="270" t="s">
        <v>788</v>
      </c>
      <c r="AM287" s="270" t="s">
        <v>788</v>
      </c>
      <c r="AN287" s="270" t="s">
        <v>3075</v>
      </c>
      <c r="AO287" s="270" t="s">
        <v>3075</v>
      </c>
      <c r="AP287" s="270" t="s">
        <v>3075</v>
      </c>
      <c r="AQ287" s="270" t="s">
        <v>3075</v>
      </c>
      <c r="AR287" s="270" t="s">
        <v>3075</v>
      </c>
      <c r="AS287" s="270" t="s">
        <v>3075</v>
      </c>
      <c r="AT287" s="270" t="s">
        <v>3075</v>
      </c>
      <c r="AU287" s="270" t="s">
        <v>3075</v>
      </c>
      <c r="AV287" s="270" t="s">
        <v>3075</v>
      </c>
      <c r="AW287" s="277" t="s">
        <v>3075</v>
      </c>
      <c r="AX287" s="270" t="s">
        <v>3075</v>
      </c>
      <c r="AY287" s="270" t="s">
        <v>3075</v>
      </c>
      <c r="AZ287" s="270" t="s">
        <v>3075</v>
      </c>
      <c r="BA287" s="270" t="s">
        <v>3075</v>
      </c>
      <c r="BB287" s="270" t="s">
        <v>3075</v>
      </c>
      <c r="BC287" s="270" t="s">
        <v>3075</v>
      </c>
      <c r="BD287" s="270" t="s">
        <v>521</v>
      </c>
      <c r="BE287" s="270" t="str">
        <f>VLOOKUP(A287,[1]القائمة!A$1:F$4442,6,0)</f>
        <v/>
      </c>
      <c r="BF287">
        <f>VLOOKUP(A287,[1]القائمة!A$1:F$4442,1,0)</f>
        <v>521672</v>
      </c>
      <c r="BG287" t="str">
        <f>VLOOKUP(A287,[1]القائمة!A$1:F$4442,5,0)</f>
        <v>الثالثة</v>
      </c>
    </row>
    <row r="288" spans="1:83" ht="14.4" x14ac:dyDescent="0.3">
      <c r="A288" s="269">
        <v>521679</v>
      </c>
      <c r="B288" s="270" t="s">
        <v>521</v>
      </c>
      <c r="C288" s="270" t="s">
        <v>789</v>
      </c>
      <c r="D288" s="270" t="s">
        <v>789</v>
      </c>
      <c r="E288" s="270" t="s">
        <v>789</v>
      </c>
      <c r="F288" s="270" t="s">
        <v>789</v>
      </c>
      <c r="G288" s="270" t="s">
        <v>789</v>
      </c>
      <c r="H288" s="270" t="s">
        <v>789</v>
      </c>
      <c r="I288" s="270" t="s">
        <v>789</v>
      </c>
      <c r="J288" s="270" t="s">
        <v>789</v>
      </c>
      <c r="K288" s="270" t="s">
        <v>789</v>
      </c>
      <c r="L288" s="270" t="s">
        <v>789</v>
      </c>
      <c r="M288" s="270" t="s">
        <v>789</v>
      </c>
      <c r="N288" s="270" t="s">
        <v>789</v>
      </c>
      <c r="O288" s="270" t="s">
        <v>789</v>
      </c>
      <c r="P288" s="270" t="s">
        <v>789</v>
      </c>
      <c r="Q288" s="270" t="s">
        <v>789</v>
      </c>
      <c r="R288" s="270" t="s">
        <v>789</v>
      </c>
      <c r="S288" s="270" t="s">
        <v>789</v>
      </c>
      <c r="T288" s="270" t="s">
        <v>789</v>
      </c>
      <c r="U288" s="270" t="s">
        <v>789</v>
      </c>
      <c r="V288" s="270" t="s">
        <v>789</v>
      </c>
      <c r="W288" s="270" t="s">
        <v>789</v>
      </c>
      <c r="X288" s="270" t="s">
        <v>789</v>
      </c>
      <c r="Y288" s="270" t="s">
        <v>789</v>
      </c>
      <c r="Z288" s="270" t="s">
        <v>789</v>
      </c>
      <c r="AA288" s="270" t="s">
        <v>789</v>
      </c>
      <c r="AB288" s="270" t="s">
        <v>789</v>
      </c>
      <c r="AC288" s="270" t="s">
        <v>789</v>
      </c>
      <c r="AD288" s="270" t="s">
        <v>789</v>
      </c>
      <c r="AE288" s="270" t="s">
        <v>789</v>
      </c>
      <c r="AF288" s="270" t="s">
        <v>789</v>
      </c>
      <c r="AG288" s="270" t="s">
        <v>789</v>
      </c>
      <c r="AH288" s="270" t="s">
        <v>789</v>
      </c>
      <c r="AI288" s="270" t="s">
        <v>789</v>
      </c>
      <c r="AJ288" s="270" t="s">
        <v>789</v>
      </c>
      <c r="AK288" s="270" t="s">
        <v>789</v>
      </c>
      <c r="AL288" s="270" t="s">
        <v>789</v>
      </c>
      <c r="AM288" s="270" t="s">
        <v>789</v>
      </c>
      <c r="AN288" s="270" t="s">
        <v>3075</v>
      </c>
      <c r="AO288" s="270" t="s">
        <v>3075</v>
      </c>
      <c r="AP288" s="270" t="s">
        <v>3075</v>
      </c>
      <c r="AQ288" s="270" t="s">
        <v>3075</v>
      </c>
      <c r="AR288" s="270" t="s">
        <v>3075</v>
      </c>
      <c r="AS288" s="270" t="s">
        <v>3075</v>
      </c>
      <c r="AT288" s="270" t="s">
        <v>3075</v>
      </c>
      <c r="AU288" s="270" t="s">
        <v>3075</v>
      </c>
      <c r="AV288" s="270" t="s">
        <v>3075</v>
      </c>
      <c r="AW288" s="277" t="s">
        <v>3075</v>
      </c>
      <c r="AX288" s="270" t="s">
        <v>3075</v>
      </c>
      <c r="AY288" s="270" t="s">
        <v>3075</v>
      </c>
      <c r="AZ288" s="270" t="s">
        <v>3075</v>
      </c>
      <c r="BA288" s="270" t="s">
        <v>3075</v>
      </c>
      <c r="BB288" s="270" t="s">
        <v>3075</v>
      </c>
      <c r="BC288" s="270" t="s">
        <v>3075</v>
      </c>
      <c r="BD288" s="270" t="s">
        <v>521</v>
      </c>
      <c r="BE288" s="270" t="str">
        <f>VLOOKUP(A288,[1]القائمة!A$1:F$4442,6,0)</f>
        <v/>
      </c>
      <c r="BF288">
        <f>VLOOKUP(A288,[1]القائمة!A$1:F$4442,1,0)</f>
        <v>521679</v>
      </c>
      <c r="BG288" t="str">
        <f>VLOOKUP(A288,[1]القائمة!A$1:F$4442,5,0)</f>
        <v>الثالثة</v>
      </c>
    </row>
    <row r="289" spans="1:83" ht="14.4" x14ac:dyDescent="0.3">
      <c r="A289" s="269">
        <v>521710</v>
      </c>
      <c r="B289" s="270" t="s">
        <v>521</v>
      </c>
      <c r="C289" s="270" t="s">
        <v>788</v>
      </c>
      <c r="D289" s="270" t="s">
        <v>788</v>
      </c>
      <c r="E289" s="270" t="s">
        <v>788</v>
      </c>
      <c r="F289" s="270" t="s">
        <v>788</v>
      </c>
      <c r="G289" s="270" t="s">
        <v>788</v>
      </c>
      <c r="H289" s="270" t="s">
        <v>788</v>
      </c>
      <c r="I289" s="270" t="s">
        <v>788</v>
      </c>
      <c r="J289" s="270" t="s">
        <v>788</v>
      </c>
      <c r="K289" s="270" t="s">
        <v>788</v>
      </c>
      <c r="L289" s="270" t="s">
        <v>788</v>
      </c>
      <c r="M289" s="270" t="s">
        <v>788</v>
      </c>
      <c r="N289" s="270" t="s">
        <v>788</v>
      </c>
      <c r="O289" s="270" t="s">
        <v>788</v>
      </c>
      <c r="P289" s="270" t="s">
        <v>788</v>
      </c>
      <c r="Q289" s="270" t="s">
        <v>788</v>
      </c>
      <c r="R289" s="270" t="s">
        <v>788</v>
      </c>
      <c r="S289" s="270" t="s">
        <v>788</v>
      </c>
      <c r="T289" s="270" t="s">
        <v>788</v>
      </c>
      <c r="U289" s="270" t="s">
        <v>788</v>
      </c>
      <c r="V289" s="270" t="s">
        <v>788</v>
      </c>
      <c r="W289" s="270" t="s">
        <v>788</v>
      </c>
      <c r="X289" s="270" t="s">
        <v>788</v>
      </c>
      <c r="Y289" s="270" t="s">
        <v>788</v>
      </c>
      <c r="Z289" s="270" t="s">
        <v>788</v>
      </c>
      <c r="AA289" s="270" t="s">
        <v>788</v>
      </c>
      <c r="AB289" s="270" t="s">
        <v>788</v>
      </c>
      <c r="AC289" s="270" t="s">
        <v>788</v>
      </c>
      <c r="AD289" s="270" t="s">
        <v>788</v>
      </c>
      <c r="AE289" s="270" t="s">
        <v>788</v>
      </c>
      <c r="AF289" s="270" t="s">
        <v>788</v>
      </c>
      <c r="AG289" s="270" t="s">
        <v>788</v>
      </c>
      <c r="AH289" s="270" t="s">
        <v>788</v>
      </c>
      <c r="AI289" s="270" t="s">
        <v>788</v>
      </c>
      <c r="AJ289" s="270" t="s">
        <v>788</v>
      </c>
      <c r="AK289" s="270" t="s">
        <v>788</v>
      </c>
      <c r="AL289" s="270" t="s">
        <v>788</v>
      </c>
      <c r="AM289" s="270" t="s">
        <v>788</v>
      </c>
      <c r="AN289" s="270" t="s">
        <v>3075</v>
      </c>
      <c r="AO289" s="270" t="s">
        <v>3075</v>
      </c>
      <c r="AP289" s="270" t="s">
        <v>3075</v>
      </c>
      <c r="AQ289" s="270" t="s">
        <v>3075</v>
      </c>
      <c r="AR289" s="270" t="s">
        <v>3075</v>
      </c>
      <c r="AS289" s="270" t="s">
        <v>3075</v>
      </c>
      <c r="AT289" s="270" t="s">
        <v>3075</v>
      </c>
      <c r="AU289" s="270" t="s">
        <v>3075</v>
      </c>
      <c r="AV289" s="270" t="s">
        <v>3075</v>
      </c>
      <c r="AW289" s="277" t="s">
        <v>3075</v>
      </c>
      <c r="AX289" s="270" t="s">
        <v>3075</v>
      </c>
      <c r="AY289" s="270" t="s">
        <v>3075</v>
      </c>
      <c r="AZ289" s="270" t="s">
        <v>3075</v>
      </c>
      <c r="BA289" s="270" t="s">
        <v>3075</v>
      </c>
      <c r="BB289" s="270" t="s">
        <v>3075</v>
      </c>
      <c r="BC289" s="270" t="s">
        <v>3075</v>
      </c>
      <c r="BD289" s="270" t="s">
        <v>521</v>
      </c>
      <c r="BE289" s="270" t="str">
        <f>VLOOKUP(A289,[1]القائمة!A$1:F$4442,6,0)</f>
        <v/>
      </c>
      <c r="BF289">
        <f>VLOOKUP(A289,[1]القائمة!A$1:F$4442,1,0)</f>
        <v>521710</v>
      </c>
      <c r="BG289" t="str">
        <f>VLOOKUP(A289,[1]القائمة!A$1:F$4442,5,0)</f>
        <v>الثالثة</v>
      </c>
    </row>
    <row r="290" spans="1:83" ht="14.4" x14ac:dyDescent="0.3">
      <c r="A290" s="269">
        <v>521733</v>
      </c>
      <c r="B290" s="270" t="s">
        <v>521</v>
      </c>
      <c r="C290" s="270" t="s">
        <v>789</v>
      </c>
      <c r="D290" s="270" t="s">
        <v>789</v>
      </c>
      <c r="E290" s="270" t="s">
        <v>789</v>
      </c>
      <c r="F290" s="270" t="s">
        <v>789</v>
      </c>
      <c r="G290" s="270" t="s">
        <v>789</v>
      </c>
      <c r="H290" s="270" t="s">
        <v>789</v>
      </c>
      <c r="I290" s="270" t="s">
        <v>789</v>
      </c>
      <c r="J290" s="270" t="s">
        <v>789</v>
      </c>
      <c r="K290" s="270" t="s">
        <v>789</v>
      </c>
      <c r="L290" s="270" t="s">
        <v>789</v>
      </c>
      <c r="M290" s="270" t="s">
        <v>789</v>
      </c>
      <c r="N290" s="270" t="s">
        <v>789</v>
      </c>
      <c r="O290" s="270" t="s">
        <v>789</v>
      </c>
      <c r="P290" s="270" t="s">
        <v>789</v>
      </c>
      <c r="Q290" s="270" t="s">
        <v>789</v>
      </c>
      <c r="R290" s="270" t="s">
        <v>789</v>
      </c>
      <c r="S290" s="270" t="s">
        <v>789</v>
      </c>
      <c r="T290" s="270" t="s">
        <v>789</v>
      </c>
      <c r="U290" s="270" t="s">
        <v>789</v>
      </c>
      <c r="V290" s="270" t="s">
        <v>789</v>
      </c>
      <c r="W290" s="270" t="s">
        <v>789</v>
      </c>
      <c r="X290" s="270" t="s">
        <v>789</v>
      </c>
      <c r="Y290" s="270" t="s">
        <v>789</v>
      </c>
      <c r="Z290" s="270" t="s">
        <v>789</v>
      </c>
      <c r="AA290" s="270" t="s">
        <v>789</v>
      </c>
      <c r="AB290" s="270" t="s">
        <v>789</v>
      </c>
      <c r="AC290" s="270" t="s">
        <v>789</v>
      </c>
      <c r="AD290" s="270" t="s">
        <v>789</v>
      </c>
      <c r="AE290" s="270" t="s">
        <v>789</v>
      </c>
      <c r="AF290" s="270" t="s">
        <v>789</v>
      </c>
      <c r="AG290" s="270" t="s">
        <v>789</v>
      </c>
      <c r="AH290" s="270" t="s">
        <v>789</v>
      </c>
      <c r="AI290" s="270" t="s">
        <v>789</v>
      </c>
      <c r="AJ290" s="270" t="s">
        <v>789</v>
      </c>
      <c r="AK290" s="270" t="s">
        <v>789</v>
      </c>
      <c r="AL290" s="270" t="s">
        <v>789</v>
      </c>
      <c r="AM290" s="270" t="s">
        <v>789</v>
      </c>
      <c r="AN290" s="270" t="s">
        <v>3075</v>
      </c>
      <c r="AO290" s="270" t="s">
        <v>3075</v>
      </c>
      <c r="AP290" s="270" t="s">
        <v>3075</v>
      </c>
      <c r="AQ290" s="270" t="s">
        <v>3075</v>
      </c>
      <c r="AR290" s="270" t="s">
        <v>3075</v>
      </c>
      <c r="AS290" s="270" t="s">
        <v>3075</v>
      </c>
      <c r="AT290" s="270" t="s">
        <v>3075</v>
      </c>
      <c r="AU290" s="270" t="s">
        <v>3075</v>
      </c>
      <c r="AV290" s="270" t="s">
        <v>3075</v>
      </c>
      <c r="AW290" s="277" t="s">
        <v>3075</v>
      </c>
      <c r="AX290" s="270" t="s">
        <v>3075</v>
      </c>
      <c r="AY290" s="270" t="s">
        <v>3075</v>
      </c>
      <c r="AZ290" s="270" t="s">
        <v>3075</v>
      </c>
      <c r="BA290" s="270" t="s">
        <v>3075</v>
      </c>
      <c r="BB290" s="270" t="s">
        <v>3075</v>
      </c>
      <c r="BC290" s="270" t="s">
        <v>3075</v>
      </c>
      <c r="BD290" s="270" t="s">
        <v>521</v>
      </c>
      <c r="BE290" s="270" t="str">
        <f>VLOOKUP(A290,[1]القائمة!A$1:F$4442,6,0)</f>
        <v/>
      </c>
      <c r="BF290">
        <f>VLOOKUP(A290,[1]القائمة!A$1:F$4442,1,0)</f>
        <v>521733</v>
      </c>
      <c r="BG290" t="str">
        <f>VLOOKUP(A290,[1]القائمة!A$1:F$4442,5,0)</f>
        <v>الثالثة</v>
      </c>
      <c r="BH290" s="249"/>
      <c r="BI290" s="249"/>
      <c r="BJ290" s="249"/>
      <c r="BK290" s="249"/>
      <c r="BL290" s="249"/>
      <c r="BM290" s="249"/>
      <c r="BN290" s="249"/>
      <c r="BO290" s="249"/>
      <c r="BP290" s="249" t="s">
        <v>3075</v>
      </c>
      <c r="BQ290" s="249" t="s">
        <v>3075</v>
      </c>
      <c r="BR290" s="249" t="s">
        <v>3075</v>
      </c>
      <c r="BS290" s="249" t="s">
        <v>3075</v>
      </c>
      <c r="BT290" s="249" t="s">
        <v>3075</v>
      </c>
      <c r="BU290" s="249" t="s">
        <v>3075</v>
      </c>
      <c r="BV290" s="248"/>
      <c r="BW290" s="249"/>
      <c r="BX290" s="249"/>
      <c r="BY290" s="249"/>
      <c r="BZ290" s="249"/>
      <c r="CA290" s="242"/>
      <c r="CB290" s="242"/>
      <c r="CC290" s="242"/>
      <c r="CD290" s="242"/>
      <c r="CE290" s="249"/>
    </row>
    <row r="291" spans="1:83" ht="14.4" x14ac:dyDescent="0.3">
      <c r="A291" s="269">
        <v>521734</v>
      </c>
      <c r="B291" s="270" t="s">
        <v>521</v>
      </c>
      <c r="C291" s="270" t="s">
        <v>788</v>
      </c>
      <c r="D291" s="270" t="s">
        <v>788</v>
      </c>
      <c r="E291" s="270" t="s">
        <v>788</v>
      </c>
      <c r="F291" s="270" t="s">
        <v>788</v>
      </c>
      <c r="G291" s="270" t="s">
        <v>788</v>
      </c>
      <c r="H291" s="270" t="s">
        <v>788</v>
      </c>
      <c r="I291" s="270" t="s">
        <v>788</v>
      </c>
      <c r="J291" s="270" t="s">
        <v>788</v>
      </c>
      <c r="K291" s="270" t="s">
        <v>788</v>
      </c>
      <c r="L291" s="270" t="s">
        <v>788</v>
      </c>
      <c r="M291" s="270" t="s">
        <v>788</v>
      </c>
      <c r="N291" s="270" t="s">
        <v>788</v>
      </c>
      <c r="O291" s="270" t="s">
        <v>788</v>
      </c>
      <c r="P291" s="270" t="s">
        <v>788</v>
      </c>
      <c r="Q291" s="270" t="s">
        <v>788</v>
      </c>
      <c r="R291" s="270" t="s">
        <v>788</v>
      </c>
      <c r="S291" s="270" t="s">
        <v>788</v>
      </c>
      <c r="T291" s="270" t="s">
        <v>788</v>
      </c>
      <c r="U291" s="270" t="s">
        <v>788</v>
      </c>
      <c r="V291" s="270" t="s">
        <v>788</v>
      </c>
      <c r="W291" s="270" t="s">
        <v>788</v>
      </c>
      <c r="X291" s="270" t="s">
        <v>788</v>
      </c>
      <c r="Y291" s="270" t="s">
        <v>788</v>
      </c>
      <c r="Z291" s="270" t="s">
        <v>788</v>
      </c>
      <c r="AA291" s="270" t="s">
        <v>788</v>
      </c>
      <c r="AB291" s="270" t="s">
        <v>788</v>
      </c>
      <c r="AC291" s="270" t="s">
        <v>788</v>
      </c>
      <c r="AD291" s="270" t="s">
        <v>788</v>
      </c>
      <c r="AE291" s="270" t="s">
        <v>788</v>
      </c>
      <c r="AF291" s="270" t="s">
        <v>788</v>
      </c>
      <c r="AG291" s="270" t="s">
        <v>788</v>
      </c>
      <c r="AH291" s="270" t="s">
        <v>788</v>
      </c>
      <c r="AI291" s="270" t="s">
        <v>788</v>
      </c>
      <c r="AJ291" s="270" t="s">
        <v>788</v>
      </c>
      <c r="AK291" s="270" t="s">
        <v>788</v>
      </c>
      <c r="AL291" s="270" t="s">
        <v>788</v>
      </c>
      <c r="AM291" s="270" t="s">
        <v>788</v>
      </c>
      <c r="AN291" s="270" t="s">
        <v>3075</v>
      </c>
      <c r="AO291" s="270" t="s">
        <v>3075</v>
      </c>
      <c r="AP291" s="270" t="s">
        <v>3075</v>
      </c>
      <c r="AQ291" s="270" t="s">
        <v>3075</v>
      </c>
      <c r="AR291" s="270" t="s">
        <v>3075</v>
      </c>
      <c r="AS291" s="270" t="s">
        <v>3075</v>
      </c>
      <c r="AT291" s="270" t="s">
        <v>3075</v>
      </c>
      <c r="AU291" s="270" t="s">
        <v>3075</v>
      </c>
      <c r="AV291" s="270" t="s">
        <v>3075</v>
      </c>
      <c r="AW291" s="277" t="s">
        <v>3075</v>
      </c>
      <c r="AX291" s="270" t="s">
        <v>3075</v>
      </c>
      <c r="AY291" s="270" t="s">
        <v>3075</v>
      </c>
      <c r="AZ291" s="270" t="s">
        <v>3075</v>
      </c>
      <c r="BA291" s="270" t="s">
        <v>3075</v>
      </c>
      <c r="BB291" s="270" t="s">
        <v>3075</v>
      </c>
      <c r="BC291" s="270" t="s">
        <v>3075</v>
      </c>
      <c r="BD291" s="270" t="s">
        <v>521</v>
      </c>
      <c r="BE291" s="270" t="str">
        <f>VLOOKUP(A291,[1]القائمة!A$1:F$4442,6,0)</f>
        <v/>
      </c>
      <c r="BF291">
        <f>VLOOKUP(A291,[1]القائمة!A$1:F$4442,1,0)</f>
        <v>521734</v>
      </c>
      <c r="BG291" t="str">
        <f>VLOOKUP(A291,[1]القائمة!A$1:F$4442,5,0)</f>
        <v>الثالثة</v>
      </c>
    </row>
    <row r="292" spans="1:83" ht="14.4" x14ac:dyDescent="0.3">
      <c r="A292" s="269">
        <v>521737</v>
      </c>
      <c r="B292" s="270" t="s">
        <v>521</v>
      </c>
      <c r="C292" s="270" t="s">
        <v>788</v>
      </c>
      <c r="D292" s="270" t="s">
        <v>788</v>
      </c>
      <c r="E292" s="270" t="s">
        <v>788</v>
      </c>
      <c r="F292" s="270" t="s">
        <v>788</v>
      </c>
      <c r="G292" s="270" t="s">
        <v>788</v>
      </c>
      <c r="H292" s="270" t="s">
        <v>788</v>
      </c>
      <c r="I292" s="270" t="s">
        <v>788</v>
      </c>
      <c r="J292" s="270" t="s">
        <v>788</v>
      </c>
      <c r="K292" s="270" t="s">
        <v>788</v>
      </c>
      <c r="L292" s="270" t="s">
        <v>788</v>
      </c>
      <c r="M292" s="270" t="s">
        <v>788</v>
      </c>
      <c r="N292" s="270" t="s">
        <v>788</v>
      </c>
      <c r="O292" s="270" t="s">
        <v>788</v>
      </c>
      <c r="P292" s="270" t="s">
        <v>788</v>
      </c>
      <c r="Q292" s="270" t="s">
        <v>788</v>
      </c>
      <c r="R292" s="270" t="s">
        <v>788</v>
      </c>
      <c r="S292" s="270" t="s">
        <v>788</v>
      </c>
      <c r="T292" s="270" t="s">
        <v>788</v>
      </c>
      <c r="U292" s="270" t="s">
        <v>788</v>
      </c>
      <c r="V292" s="270" t="s">
        <v>788</v>
      </c>
      <c r="W292" s="270" t="s">
        <v>788</v>
      </c>
      <c r="X292" s="270" t="s">
        <v>788</v>
      </c>
      <c r="Y292" s="270" t="s">
        <v>788</v>
      </c>
      <c r="Z292" s="270" t="s">
        <v>788</v>
      </c>
      <c r="AA292" s="270" t="s">
        <v>788</v>
      </c>
      <c r="AB292" s="270" t="s">
        <v>788</v>
      </c>
      <c r="AC292" s="270" t="s">
        <v>788</v>
      </c>
      <c r="AD292" s="270" t="s">
        <v>788</v>
      </c>
      <c r="AE292" s="270" t="s">
        <v>788</v>
      </c>
      <c r="AF292" s="270" t="s">
        <v>788</v>
      </c>
      <c r="AG292" s="270" t="s">
        <v>788</v>
      </c>
      <c r="AH292" s="270" t="s">
        <v>788</v>
      </c>
      <c r="AI292" s="270" t="s">
        <v>788</v>
      </c>
      <c r="AJ292" s="270" t="s">
        <v>788</v>
      </c>
      <c r="AK292" s="270" t="s">
        <v>788</v>
      </c>
      <c r="AL292" s="270" t="s">
        <v>788</v>
      </c>
      <c r="AM292" s="270" t="s">
        <v>788</v>
      </c>
      <c r="AN292" s="270" t="s">
        <v>3075</v>
      </c>
      <c r="AO292" s="270" t="s">
        <v>3075</v>
      </c>
      <c r="AP292" s="270" t="s">
        <v>3075</v>
      </c>
      <c r="AQ292" s="270" t="s">
        <v>3075</v>
      </c>
      <c r="AR292" s="270" t="s">
        <v>3075</v>
      </c>
      <c r="AS292" s="270" t="s">
        <v>3075</v>
      </c>
      <c r="AT292" s="270" t="s">
        <v>3075</v>
      </c>
      <c r="AU292" s="270" t="s">
        <v>3075</v>
      </c>
      <c r="AV292" s="270" t="s">
        <v>3075</v>
      </c>
      <c r="AW292" s="277" t="s">
        <v>3075</v>
      </c>
      <c r="AX292" s="270" t="s">
        <v>3075</v>
      </c>
      <c r="AY292" s="270" t="s">
        <v>3075</v>
      </c>
      <c r="AZ292" s="270" t="s">
        <v>3075</v>
      </c>
      <c r="BA292" s="270" t="s">
        <v>3075</v>
      </c>
      <c r="BB292" s="270" t="s">
        <v>3075</v>
      </c>
      <c r="BC292" s="270" t="s">
        <v>3075</v>
      </c>
      <c r="BD292" s="270" t="s">
        <v>521</v>
      </c>
      <c r="BE292" s="270" t="str">
        <f>VLOOKUP(A292,[1]القائمة!A$1:F$4442,6,0)</f>
        <v/>
      </c>
      <c r="BF292">
        <f>VLOOKUP(A292,[1]القائمة!A$1:F$4442,1,0)</f>
        <v>521737</v>
      </c>
      <c r="BG292" t="str">
        <f>VLOOKUP(A292,[1]القائمة!A$1:F$4442,5,0)</f>
        <v>الثالثة</v>
      </c>
    </row>
    <row r="293" spans="1:83" ht="14.4" x14ac:dyDescent="0.3">
      <c r="A293" s="269">
        <v>521747</v>
      </c>
      <c r="B293" s="270" t="s">
        <v>521</v>
      </c>
      <c r="C293" s="270" t="s">
        <v>788</v>
      </c>
      <c r="D293" s="270" t="s">
        <v>788</v>
      </c>
      <c r="E293" s="270" t="s">
        <v>788</v>
      </c>
      <c r="F293" s="270" t="s">
        <v>788</v>
      </c>
      <c r="G293" s="270" t="s">
        <v>788</v>
      </c>
      <c r="H293" s="270" t="s">
        <v>788</v>
      </c>
      <c r="I293" s="270" t="s">
        <v>788</v>
      </c>
      <c r="J293" s="270" t="s">
        <v>788</v>
      </c>
      <c r="K293" s="270" t="s">
        <v>788</v>
      </c>
      <c r="L293" s="270" t="s">
        <v>788</v>
      </c>
      <c r="M293" s="270" t="s">
        <v>788</v>
      </c>
      <c r="N293" s="270" t="s">
        <v>788</v>
      </c>
      <c r="O293" s="270" t="s">
        <v>788</v>
      </c>
      <c r="P293" s="270" t="s">
        <v>788</v>
      </c>
      <c r="Q293" s="270" t="s">
        <v>788</v>
      </c>
      <c r="R293" s="270" t="s">
        <v>788</v>
      </c>
      <c r="S293" s="270" t="s">
        <v>788</v>
      </c>
      <c r="T293" s="270" t="s">
        <v>788</v>
      </c>
      <c r="U293" s="270" t="s">
        <v>788</v>
      </c>
      <c r="V293" s="270" t="s">
        <v>788</v>
      </c>
      <c r="W293" s="270" t="s">
        <v>788</v>
      </c>
      <c r="X293" s="270" t="s">
        <v>788</v>
      </c>
      <c r="Y293" s="270" t="s">
        <v>788</v>
      </c>
      <c r="Z293" s="270" t="s">
        <v>788</v>
      </c>
      <c r="AA293" s="270" t="s">
        <v>788</v>
      </c>
      <c r="AB293" s="270" t="s">
        <v>788</v>
      </c>
      <c r="AC293" s="270" t="s">
        <v>788</v>
      </c>
      <c r="AD293" s="270" t="s">
        <v>788</v>
      </c>
      <c r="AE293" s="270" t="s">
        <v>788</v>
      </c>
      <c r="AF293" s="270" t="s">
        <v>788</v>
      </c>
      <c r="AG293" s="270" t="s">
        <v>788</v>
      </c>
      <c r="AH293" s="270" t="s">
        <v>788</v>
      </c>
      <c r="AI293" s="270" t="s">
        <v>788</v>
      </c>
      <c r="AJ293" s="270" t="s">
        <v>788</v>
      </c>
      <c r="AK293" s="270" t="s">
        <v>788</v>
      </c>
      <c r="AL293" s="270" t="s">
        <v>788</v>
      </c>
      <c r="AM293" s="270" t="s">
        <v>788</v>
      </c>
      <c r="AN293" s="270" t="s">
        <v>3075</v>
      </c>
      <c r="AO293" s="270" t="s">
        <v>3075</v>
      </c>
      <c r="AP293" s="270" t="s">
        <v>3075</v>
      </c>
      <c r="AQ293" s="270" t="s">
        <v>3075</v>
      </c>
      <c r="AR293" s="270" t="s">
        <v>3075</v>
      </c>
      <c r="AS293" s="270" t="s">
        <v>3075</v>
      </c>
      <c r="AT293" s="270" t="s">
        <v>3075</v>
      </c>
      <c r="AU293" s="270" t="s">
        <v>3075</v>
      </c>
      <c r="AV293" s="270" t="s">
        <v>3075</v>
      </c>
      <c r="AW293" s="277" t="s">
        <v>3075</v>
      </c>
      <c r="AX293" s="270" t="s">
        <v>3075</v>
      </c>
      <c r="AY293" s="270" t="s">
        <v>3075</v>
      </c>
      <c r="AZ293" s="270" t="s">
        <v>3075</v>
      </c>
      <c r="BA293" s="270" t="s">
        <v>3075</v>
      </c>
      <c r="BB293" s="270" t="s">
        <v>3075</v>
      </c>
      <c r="BC293" s="270" t="s">
        <v>3075</v>
      </c>
      <c r="BD293" s="270" t="s">
        <v>521</v>
      </c>
      <c r="BE293" s="270" t="str">
        <f>VLOOKUP(A293,[1]القائمة!A$1:F$4442,6,0)</f>
        <v/>
      </c>
      <c r="BF293">
        <f>VLOOKUP(A293,[1]القائمة!A$1:F$4442,1,0)</f>
        <v>521747</v>
      </c>
      <c r="BG293" t="str">
        <f>VLOOKUP(A293,[1]القائمة!A$1:F$4442,5,0)</f>
        <v>الثالثة</v>
      </c>
    </row>
    <row r="294" spans="1:83" ht="14.4" x14ac:dyDescent="0.3">
      <c r="A294" s="269">
        <v>521760</v>
      </c>
      <c r="B294" s="270" t="s">
        <v>521</v>
      </c>
      <c r="C294" s="270" t="s">
        <v>788</v>
      </c>
      <c r="D294" s="270" t="s">
        <v>788</v>
      </c>
      <c r="E294" s="270" t="s">
        <v>788</v>
      </c>
      <c r="F294" s="270" t="s">
        <v>788</v>
      </c>
      <c r="G294" s="270" t="s">
        <v>788</v>
      </c>
      <c r="H294" s="270" t="s">
        <v>788</v>
      </c>
      <c r="I294" s="270" t="s">
        <v>788</v>
      </c>
      <c r="J294" s="270" t="s">
        <v>788</v>
      </c>
      <c r="K294" s="270" t="s">
        <v>788</v>
      </c>
      <c r="L294" s="270" t="s">
        <v>788</v>
      </c>
      <c r="M294" s="270" t="s">
        <v>788</v>
      </c>
      <c r="N294" s="270" t="s">
        <v>788</v>
      </c>
      <c r="O294" s="270" t="s">
        <v>788</v>
      </c>
      <c r="P294" s="270" t="s">
        <v>788</v>
      </c>
      <c r="Q294" s="270" t="s">
        <v>788</v>
      </c>
      <c r="R294" s="270" t="s">
        <v>788</v>
      </c>
      <c r="S294" s="270" t="s">
        <v>788</v>
      </c>
      <c r="T294" s="270" t="s">
        <v>788</v>
      </c>
      <c r="U294" s="270" t="s">
        <v>788</v>
      </c>
      <c r="V294" s="270" t="s">
        <v>788</v>
      </c>
      <c r="W294" s="270" t="s">
        <v>788</v>
      </c>
      <c r="X294" s="270" t="s">
        <v>788</v>
      </c>
      <c r="Y294" s="270" t="s">
        <v>788</v>
      </c>
      <c r="Z294" s="270" t="s">
        <v>788</v>
      </c>
      <c r="AA294" s="270" t="s">
        <v>788</v>
      </c>
      <c r="AB294" s="270" t="s">
        <v>788</v>
      </c>
      <c r="AC294" s="270" t="s">
        <v>788</v>
      </c>
      <c r="AD294" s="270" t="s">
        <v>788</v>
      </c>
      <c r="AE294" s="270" t="s">
        <v>788</v>
      </c>
      <c r="AF294" s="270" t="s">
        <v>788</v>
      </c>
      <c r="AG294" s="270" t="s">
        <v>788</v>
      </c>
      <c r="AH294" s="270" t="s">
        <v>788</v>
      </c>
      <c r="AI294" s="270" t="s">
        <v>788</v>
      </c>
      <c r="AJ294" s="270" t="s">
        <v>788</v>
      </c>
      <c r="AK294" s="270" t="s">
        <v>788</v>
      </c>
      <c r="AL294" s="270" t="s">
        <v>788</v>
      </c>
      <c r="AM294" s="270" t="s">
        <v>788</v>
      </c>
      <c r="AN294" s="270" t="s">
        <v>3075</v>
      </c>
      <c r="AO294" s="270" t="s">
        <v>3075</v>
      </c>
      <c r="AP294" s="270" t="s">
        <v>3075</v>
      </c>
      <c r="AQ294" s="270" t="s">
        <v>3075</v>
      </c>
      <c r="AR294" s="270" t="s">
        <v>3075</v>
      </c>
      <c r="AS294" s="270" t="s">
        <v>3075</v>
      </c>
      <c r="AT294" s="270" t="s">
        <v>3075</v>
      </c>
      <c r="AU294" s="270" t="s">
        <v>3075</v>
      </c>
      <c r="AV294" s="270" t="s">
        <v>3075</v>
      </c>
      <c r="AW294" s="277" t="s">
        <v>3075</v>
      </c>
      <c r="AX294" s="270" t="s">
        <v>3075</v>
      </c>
      <c r="AY294" s="270" t="s">
        <v>3075</v>
      </c>
      <c r="AZ294" s="270" t="s">
        <v>3075</v>
      </c>
      <c r="BA294" s="270" t="s">
        <v>3075</v>
      </c>
      <c r="BB294" s="270" t="s">
        <v>3075</v>
      </c>
      <c r="BC294" s="270" t="s">
        <v>3075</v>
      </c>
      <c r="BD294" s="270" t="s">
        <v>521</v>
      </c>
      <c r="BE294" s="270" t="str">
        <f>VLOOKUP(A294,[1]القائمة!A$1:F$4442,6,0)</f>
        <v/>
      </c>
      <c r="BF294">
        <f>VLOOKUP(A294,[1]القائمة!A$1:F$4442,1,0)</f>
        <v>521760</v>
      </c>
      <c r="BG294" t="str">
        <f>VLOOKUP(A294,[1]القائمة!A$1:F$4442,5,0)</f>
        <v>الثالثة</v>
      </c>
    </row>
    <row r="295" spans="1:83" ht="14.4" x14ac:dyDescent="0.3">
      <c r="A295" s="269">
        <v>521761</v>
      </c>
      <c r="B295" s="270" t="s">
        <v>521</v>
      </c>
      <c r="C295" s="270" t="s">
        <v>788</v>
      </c>
      <c r="D295" s="270" t="s">
        <v>788</v>
      </c>
      <c r="E295" s="270" t="s">
        <v>788</v>
      </c>
      <c r="F295" s="270" t="s">
        <v>788</v>
      </c>
      <c r="G295" s="270" t="s">
        <v>788</v>
      </c>
      <c r="H295" s="270" t="s">
        <v>788</v>
      </c>
      <c r="I295" s="270" t="s">
        <v>788</v>
      </c>
      <c r="J295" s="270" t="s">
        <v>788</v>
      </c>
      <c r="K295" s="270" t="s">
        <v>788</v>
      </c>
      <c r="L295" s="270" t="s">
        <v>788</v>
      </c>
      <c r="M295" s="270" t="s">
        <v>788</v>
      </c>
      <c r="N295" s="270" t="s">
        <v>788</v>
      </c>
      <c r="O295" s="270" t="s">
        <v>788</v>
      </c>
      <c r="P295" s="270" t="s">
        <v>788</v>
      </c>
      <c r="Q295" s="270" t="s">
        <v>788</v>
      </c>
      <c r="R295" s="270" t="s">
        <v>788</v>
      </c>
      <c r="S295" s="270" t="s">
        <v>788</v>
      </c>
      <c r="T295" s="270" t="s">
        <v>788</v>
      </c>
      <c r="U295" s="270" t="s">
        <v>788</v>
      </c>
      <c r="V295" s="270" t="s">
        <v>788</v>
      </c>
      <c r="W295" s="270" t="s">
        <v>788</v>
      </c>
      <c r="X295" s="270" t="s">
        <v>788</v>
      </c>
      <c r="Y295" s="270" t="s">
        <v>788</v>
      </c>
      <c r="Z295" s="270" t="s">
        <v>788</v>
      </c>
      <c r="AA295" s="270" t="s">
        <v>788</v>
      </c>
      <c r="AB295" s="270" t="s">
        <v>788</v>
      </c>
      <c r="AC295" s="270" t="s">
        <v>788</v>
      </c>
      <c r="AD295" s="270" t="s">
        <v>788</v>
      </c>
      <c r="AE295" s="270" t="s">
        <v>788</v>
      </c>
      <c r="AF295" s="270" t="s">
        <v>788</v>
      </c>
      <c r="AG295" s="270" t="s">
        <v>788</v>
      </c>
      <c r="AH295" s="270" t="s">
        <v>788</v>
      </c>
      <c r="AI295" s="270" t="s">
        <v>788</v>
      </c>
      <c r="AJ295" s="270" t="s">
        <v>788</v>
      </c>
      <c r="AK295" s="270" t="s">
        <v>788</v>
      </c>
      <c r="AL295" s="270" t="s">
        <v>788</v>
      </c>
      <c r="AM295" s="270" t="s">
        <v>788</v>
      </c>
      <c r="AN295" s="270" t="s">
        <v>3075</v>
      </c>
      <c r="AO295" s="270" t="s">
        <v>3075</v>
      </c>
      <c r="AP295" s="270" t="s">
        <v>3075</v>
      </c>
      <c r="AQ295" s="270" t="s">
        <v>3075</v>
      </c>
      <c r="AR295" s="270" t="s">
        <v>3075</v>
      </c>
      <c r="AS295" s="270" t="s">
        <v>3075</v>
      </c>
      <c r="AT295" s="270" t="s">
        <v>3075</v>
      </c>
      <c r="AU295" s="270" t="s">
        <v>3075</v>
      </c>
      <c r="AV295" s="270" t="s">
        <v>3075</v>
      </c>
      <c r="AW295" s="277" t="s">
        <v>3075</v>
      </c>
      <c r="AX295" s="270" t="s">
        <v>3075</v>
      </c>
      <c r="AY295" s="270" t="s">
        <v>3075</v>
      </c>
      <c r="AZ295" s="270" t="s">
        <v>3075</v>
      </c>
      <c r="BA295" s="270" t="s">
        <v>3075</v>
      </c>
      <c r="BB295" s="270" t="s">
        <v>3075</v>
      </c>
      <c r="BC295" s="270" t="s">
        <v>3075</v>
      </c>
      <c r="BD295" s="270" t="s">
        <v>521</v>
      </c>
      <c r="BE295" s="270" t="str">
        <f>VLOOKUP(A295,[1]القائمة!A$1:F$4442,6,0)</f>
        <v/>
      </c>
      <c r="BF295">
        <f>VLOOKUP(A295,[1]القائمة!A$1:F$4442,1,0)</f>
        <v>521761</v>
      </c>
      <c r="BG295" t="str">
        <f>VLOOKUP(A295,[1]القائمة!A$1:F$4442,5,0)</f>
        <v>الثالثة</v>
      </c>
    </row>
    <row r="296" spans="1:83" ht="14.4" x14ac:dyDescent="0.3">
      <c r="A296" s="269">
        <v>521772</v>
      </c>
      <c r="B296" s="270" t="s">
        <v>521</v>
      </c>
      <c r="C296" s="270" t="s">
        <v>788</v>
      </c>
      <c r="D296" s="270" t="s">
        <v>788</v>
      </c>
      <c r="E296" s="270" t="s">
        <v>788</v>
      </c>
      <c r="F296" s="270" t="s">
        <v>788</v>
      </c>
      <c r="G296" s="270" t="s">
        <v>788</v>
      </c>
      <c r="H296" s="270" t="s">
        <v>788</v>
      </c>
      <c r="I296" s="270" t="s">
        <v>788</v>
      </c>
      <c r="J296" s="270" t="s">
        <v>788</v>
      </c>
      <c r="K296" s="270" t="s">
        <v>788</v>
      </c>
      <c r="L296" s="270" t="s">
        <v>788</v>
      </c>
      <c r="M296" s="270" t="s">
        <v>788</v>
      </c>
      <c r="N296" s="270" t="s">
        <v>788</v>
      </c>
      <c r="O296" s="270" t="s">
        <v>788</v>
      </c>
      <c r="P296" s="270" t="s">
        <v>788</v>
      </c>
      <c r="Q296" s="270" t="s">
        <v>788</v>
      </c>
      <c r="R296" s="270" t="s">
        <v>788</v>
      </c>
      <c r="S296" s="270" t="s">
        <v>788</v>
      </c>
      <c r="T296" s="270" t="s">
        <v>788</v>
      </c>
      <c r="U296" s="270" t="s">
        <v>788</v>
      </c>
      <c r="V296" s="270" t="s">
        <v>788</v>
      </c>
      <c r="W296" s="270" t="s">
        <v>788</v>
      </c>
      <c r="X296" s="270" t="s">
        <v>788</v>
      </c>
      <c r="Y296" s="270" t="s">
        <v>788</v>
      </c>
      <c r="Z296" s="270" t="s">
        <v>788</v>
      </c>
      <c r="AA296" s="270" t="s">
        <v>788</v>
      </c>
      <c r="AB296" s="270" t="s">
        <v>788</v>
      </c>
      <c r="AC296" s="270" t="s">
        <v>788</v>
      </c>
      <c r="AD296" s="270" t="s">
        <v>788</v>
      </c>
      <c r="AE296" s="270" t="s">
        <v>788</v>
      </c>
      <c r="AF296" s="270" t="s">
        <v>788</v>
      </c>
      <c r="AG296" s="270" t="s">
        <v>788</v>
      </c>
      <c r="AH296" s="270" t="s">
        <v>788</v>
      </c>
      <c r="AI296" s="270" t="s">
        <v>788</v>
      </c>
      <c r="AJ296" s="270" t="s">
        <v>788</v>
      </c>
      <c r="AK296" s="270" t="s">
        <v>788</v>
      </c>
      <c r="AL296" s="270" t="s">
        <v>788</v>
      </c>
      <c r="AM296" s="270" t="s">
        <v>788</v>
      </c>
      <c r="AN296" s="270" t="s">
        <v>3075</v>
      </c>
      <c r="AO296" s="270" t="s">
        <v>3075</v>
      </c>
      <c r="AP296" s="270" t="s">
        <v>3075</v>
      </c>
      <c r="AQ296" s="270" t="s">
        <v>3075</v>
      </c>
      <c r="AR296" s="270" t="s">
        <v>3075</v>
      </c>
      <c r="AS296" s="270" t="s">
        <v>3075</v>
      </c>
      <c r="AT296" s="270" t="s">
        <v>3075</v>
      </c>
      <c r="AU296" s="270" t="s">
        <v>3075</v>
      </c>
      <c r="AV296" s="270" t="s">
        <v>3075</v>
      </c>
      <c r="AW296" s="277" t="s">
        <v>3075</v>
      </c>
      <c r="AX296" s="270" t="s">
        <v>3075</v>
      </c>
      <c r="AY296" s="270" t="s">
        <v>3075</v>
      </c>
      <c r="AZ296" s="270" t="s">
        <v>3075</v>
      </c>
      <c r="BA296" s="270" t="s">
        <v>3075</v>
      </c>
      <c r="BB296" s="270" t="s">
        <v>3075</v>
      </c>
      <c r="BC296" s="270" t="s">
        <v>3075</v>
      </c>
      <c r="BD296" s="270" t="s">
        <v>521</v>
      </c>
      <c r="BE296" s="270" t="str">
        <f>VLOOKUP(A296,[1]القائمة!A$1:F$4442,6,0)</f>
        <v/>
      </c>
      <c r="BF296">
        <f>VLOOKUP(A296,[1]القائمة!A$1:F$4442,1,0)</f>
        <v>521772</v>
      </c>
      <c r="BG296" t="str">
        <f>VLOOKUP(A296,[1]القائمة!A$1:F$4442,5,0)</f>
        <v>الثالثة</v>
      </c>
    </row>
    <row r="297" spans="1:83" ht="43.2" x14ac:dyDescent="0.3">
      <c r="A297" s="269">
        <v>521773</v>
      </c>
      <c r="B297" s="270" t="s">
        <v>521</v>
      </c>
      <c r="C297" s="270" t="s">
        <v>789</v>
      </c>
      <c r="D297" s="270" t="s">
        <v>789</v>
      </c>
      <c r="E297" s="270" t="s">
        <v>789</v>
      </c>
      <c r="F297" s="270" t="s">
        <v>789</v>
      </c>
      <c r="G297" s="270" t="s">
        <v>789</v>
      </c>
      <c r="H297" s="270" t="s">
        <v>789</v>
      </c>
      <c r="I297" s="270" t="s">
        <v>789</v>
      </c>
      <c r="J297" s="270" t="s">
        <v>789</v>
      </c>
      <c r="K297" s="270" t="s">
        <v>789</v>
      </c>
      <c r="L297" s="270" t="s">
        <v>789</v>
      </c>
      <c r="M297" s="270" t="s">
        <v>789</v>
      </c>
      <c r="N297" s="270" t="s">
        <v>789</v>
      </c>
      <c r="O297" s="270" t="s">
        <v>789</v>
      </c>
      <c r="P297" s="270" t="s">
        <v>789</v>
      </c>
      <c r="Q297" s="270" t="s">
        <v>789</v>
      </c>
      <c r="R297" s="270" t="s">
        <v>789</v>
      </c>
      <c r="S297" s="270" t="s">
        <v>789</v>
      </c>
      <c r="T297" s="270" t="s">
        <v>789</v>
      </c>
      <c r="U297" s="270" t="s">
        <v>789</v>
      </c>
      <c r="V297" s="270" t="s">
        <v>789</v>
      </c>
      <c r="W297" s="270" t="s">
        <v>789</v>
      </c>
      <c r="X297" s="270" t="s">
        <v>789</v>
      </c>
      <c r="Y297" s="270" t="s">
        <v>789</v>
      </c>
      <c r="Z297" s="270" t="s">
        <v>789</v>
      </c>
      <c r="AA297" s="270" t="s">
        <v>789</v>
      </c>
      <c r="AB297" s="270" t="s">
        <v>789</v>
      </c>
      <c r="AC297" s="270" t="s">
        <v>789</v>
      </c>
      <c r="AD297" s="270" t="s">
        <v>789</v>
      </c>
      <c r="AE297" s="270" t="s">
        <v>789</v>
      </c>
      <c r="AF297" s="270" t="s">
        <v>789</v>
      </c>
      <c r="AG297" s="270" t="s">
        <v>789</v>
      </c>
      <c r="AH297" s="270" t="s">
        <v>789</v>
      </c>
      <c r="AI297" s="270" t="s">
        <v>789</v>
      </c>
      <c r="AJ297" s="270" t="s">
        <v>789</v>
      </c>
      <c r="AK297" s="270" t="s">
        <v>789</v>
      </c>
      <c r="AL297" s="270" t="s">
        <v>789</v>
      </c>
      <c r="AM297" s="270" t="s">
        <v>789</v>
      </c>
      <c r="AN297" s="270" t="s">
        <v>3075</v>
      </c>
      <c r="AO297" s="270" t="s">
        <v>3075</v>
      </c>
      <c r="AP297" s="270" t="s">
        <v>3075</v>
      </c>
      <c r="AQ297" s="270" t="s">
        <v>3075</v>
      </c>
      <c r="AR297" s="270" t="s">
        <v>3075</v>
      </c>
      <c r="AS297" s="270" t="s">
        <v>3075</v>
      </c>
      <c r="AT297" s="270" t="s">
        <v>3075</v>
      </c>
      <c r="AU297" s="270" t="s">
        <v>3075</v>
      </c>
      <c r="AV297" s="270" t="s">
        <v>3075</v>
      </c>
      <c r="AW297" s="277" t="s">
        <v>3075</v>
      </c>
      <c r="AX297" s="270" t="s">
        <v>3075</v>
      </c>
      <c r="AY297" s="270" t="s">
        <v>3075</v>
      </c>
      <c r="AZ297" s="270" t="s">
        <v>3075</v>
      </c>
      <c r="BA297" s="270" t="s">
        <v>3075</v>
      </c>
      <c r="BB297" s="270" t="s">
        <v>3075</v>
      </c>
      <c r="BC297" s="270" t="s">
        <v>3075</v>
      </c>
      <c r="BD297" s="270" t="s">
        <v>521</v>
      </c>
      <c r="BE297" s="270" t="str">
        <f>VLOOKUP(A297,[1]القائمة!A$1:F$4442,6,0)</f>
        <v>مستنفذ فصل اول 2023-2024</v>
      </c>
      <c r="BF297">
        <f>VLOOKUP(A297,[1]القائمة!A$1:F$4442,1,0)</f>
        <v>521773</v>
      </c>
      <c r="BG297" t="str">
        <f>VLOOKUP(A297,[1]القائمة!A$1:F$4442,5,0)</f>
        <v>الثالثة</v>
      </c>
    </row>
    <row r="298" spans="1:83" ht="14.4" x14ac:dyDescent="0.3">
      <c r="A298" s="269">
        <v>521779</v>
      </c>
      <c r="B298" s="270" t="s">
        <v>521</v>
      </c>
      <c r="C298" s="270" t="s">
        <v>789</v>
      </c>
      <c r="D298" s="270" t="s">
        <v>789</v>
      </c>
      <c r="E298" s="270" t="s">
        <v>789</v>
      </c>
      <c r="F298" s="270" t="s">
        <v>789</v>
      </c>
      <c r="G298" s="270" t="s">
        <v>789</v>
      </c>
      <c r="H298" s="270" t="s">
        <v>789</v>
      </c>
      <c r="I298" s="270" t="s">
        <v>789</v>
      </c>
      <c r="J298" s="270" t="s">
        <v>789</v>
      </c>
      <c r="K298" s="270" t="s">
        <v>789</v>
      </c>
      <c r="L298" s="270" t="s">
        <v>789</v>
      </c>
      <c r="M298" s="270" t="s">
        <v>789</v>
      </c>
      <c r="N298" s="270" t="s">
        <v>789</v>
      </c>
      <c r="O298" s="270" t="s">
        <v>789</v>
      </c>
      <c r="P298" s="270" t="s">
        <v>789</v>
      </c>
      <c r="Q298" s="270" t="s">
        <v>789</v>
      </c>
      <c r="R298" s="270" t="s">
        <v>789</v>
      </c>
      <c r="S298" s="270" t="s">
        <v>789</v>
      </c>
      <c r="T298" s="270" t="s">
        <v>789</v>
      </c>
      <c r="U298" s="270" t="s">
        <v>789</v>
      </c>
      <c r="V298" s="270" t="s">
        <v>789</v>
      </c>
      <c r="W298" s="270" t="s">
        <v>789</v>
      </c>
      <c r="X298" s="270" t="s">
        <v>789</v>
      </c>
      <c r="Y298" s="270" t="s">
        <v>789</v>
      </c>
      <c r="Z298" s="270" t="s">
        <v>789</v>
      </c>
      <c r="AA298" s="270" t="s">
        <v>789</v>
      </c>
      <c r="AB298" s="270" t="s">
        <v>789</v>
      </c>
      <c r="AC298" s="270" t="s">
        <v>789</v>
      </c>
      <c r="AD298" s="270" t="s">
        <v>789</v>
      </c>
      <c r="AE298" s="270" t="s">
        <v>789</v>
      </c>
      <c r="AF298" s="270" t="s">
        <v>789</v>
      </c>
      <c r="AG298" s="270" t="s">
        <v>789</v>
      </c>
      <c r="AH298" s="270" t="s">
        <v>789</v>
      </c>
      <c r="AI298" s="270" t="s">
        <v>789</v>
      </c>
      <c r="AJ298" s="270" t="s">
        <v>789</v>
      </c>
      <c r="AK298" s="270" t="s">
        <v>789</v>
      </c>
      <c r="AL298" s="270" t="s">
        <v>789</v>
      </c>
      <c r="AM298" s="270" t="s">
        <v>789</v>
      </c>
      <c r="AN298" s="270" t="s">
        <v>3075</v>
      </c>
      <c r="AO298" s="270" t="s">
        <v>3075</v>
      </c>
      <c r="AP298" s="270" t="s">
        <v>3075</v>
      </c>
      <c r="AQ298" s="270" t="s">
        <v>3075</v>
      </c>
      <c r="AR298" s="270" t="s">
        <v>3075</v>
      </c>
      <c r="AS298" s="270" t="s">
        <v>3075</v>
      </c>
      <c r="AT298" s="270" t="s">
        <v>3075</v>
      </c>
      <c r="AU298" s="270" t="s">
        <v>3075</v>
      </c>
      <c r="AV298" s="270" t="s">
        <v>3075</v>
      </c>
      <c r="AW298" s="277" t="s">
        <v>3075</v>
      </c>
      <c r="AX298" s="270" t="s">
        <v>3075</v>
      </c>
      <c r="AY298" s="270" t="s">
        <v>3075</v>
      </c>
      <c r="AZ298" s="270" t="s">
        <v>3075</v>
      </c>
      <c r="BA298" s="270" t="s">
        <v>3075</v>
      </c>
      <c r="BB298" s="270" t="s">
        <v>3075</v>
      </c>
      <c r="BC298" s="270" t="s">
        <v>3075</v>
      </c>
      <c r="BD298" s="270" t="s">
        <v>521</v>
      </c>
      <c r="BE298" s="270" t="str">
        <f>VLOOKUP(A298,[1]القائمة!A$1:F$4442,6,0)</f>
        <v/>
      </c>
      <c r="BF298">
        <f>VLOOKUP(A298,[1]القائمة!A$1:F$4442,1,0)</f>
        <v>521779</v>
      </c>
      <c r="BG298" t="str">
        <f>VLOOKUP(A298,[1]القائمة!A$1:F$4442,5,0)</f>
        <v>الثالثة</v>
      </c>
      <c r="BH298" s="249"/>
      <c r="BI298" s="249"/>
      <c r="BJ298" s="249"/>
      <c r="BK298" s="249"/>
      <c r="BL298" s="249"/>
      <c r="BM298" s="249"/>
      <c r="BN298" s="249"/>
      <c r="BO298" s="249"/>
      <c r="BP298" s="249" t="s">
        <v>3075</v>
      </c>
      <c r="BQ298" s="249" t="s">
        <v>3075</v>
      </c>
      <c r="BR298" s="249" t="s">
        <v>3075</v>
      </c>
      <c r="BS298" s="249" t="s">
        <v>3075</v>
      </c>
      <c r="BT298" s="249" t="s">
        <v>3075</v>
      </c>
      <c r="BU298" s="249" t="s">
        <v>3075</v>
      </c>
      <c r="BV298" s="248"/>
      <c r="BW298" s="249"/>
      <c r="BX298" s="249"/>
      <c r="BY298" s="249"/>
      <c r="BZ298" s="249"/>
      <c r="CA298" s="242"/>
      <c r="CB298" s="242"/>
      <c r="CC298" s="242"/>
      <c r="CD298" s="242"/>
      <c r="CE298" s="249"/>
    </row>
    <row r="299" spans="1:83" ht="14.4" x14ac:dyDescent="0.3">
      <c r="A299" s="269">
        <v>521786</v>
      </c>
      <c r="B299" s="270" t="s">
        <v>521</v>
      </c>
      <c r="C299" s="270" t="s">
        <v>789</v>
      </c>
      <c r="D299" s="270" t="s">
        <v>789</v>
      </c>
      <c r="E299" s="270" t="s">
        <v>789</v>
      </c>
      <c r="F299" s="270" t="s">
        <v>789</v>
      </c>
      <c r="G299" s="270" t="s">
        <v>789</v>
      </c>
      <c r="H299" s="270" t="s">
        <v>789</v>
      </c>
      <c r="I299" s="270" t="s">
        <v>789</v>
      </c>
      <c r="J299" s="270" t="s">
        <v>789</v>
      </c>
      <c r="K299" s="270" t="s">
        <v>789</v>
      </c>
      <c r="L299" s="270" t="s">
        <v>789</v>
      </c>
      <c r="M299" s="270" t="s">
        <v>789</v>
      </c>
      <c r="N299" s="270" t="s">
        <v>789</v>
      </c>
      <c r="O299" s="270" t="s">
        <v>789</v>
      </c>
      <c r="P299" s="270" t="s">
        <v>789</v>
      </c>
      <c r="Q299" s="270" t="s">
        <v>789</v>
      </c>
      <c r="R299" s="270" t="s">
        <v>789</v>
      </c>
      <c r="S299" s="270" t="s">
        <v>789</v>
      </c>
      <c r="T299" s="270" t="s">
        <v>789</v>
      </c>
      <c r="U299" s="270" t="s">
        <v>789</v>
      </c>
      <c r="V299" s="270" t="s">
        <v>789</v>
      </c>
      <c r="W299" s="270" t="s">
        <v>789</v>
      </c>
      <c r="X299" s="270" t="s">
        <v>789</v>
      </c>
      <c r="Y299" s="270" t="s">
        <v>789</v>
      </c>
      <c r="Z299" s="270" t="s">
        <v>789</v>
      </c>
      <c r="AA299" s="270" t="s">
        <v>789</v>
      </c>
      <c r="AB299" s="270" t="s">
        <v>789</v>
      </c>
      <c r="AC299" s="270" t="s">
        <v>789</v>
      </c>
      <c r="AD299" s="270" t="s">
        <v>789</v>
      </c>
      <c r="AE299" s="270" t="s">
        <v>789</v>
      </c>
      <c r="AF299" s="270" t="s">
        <v>789</v>
      </c>
      <c r="AG299" s="270" t="s">
        <v>789</v>
      </c>
      <c r="AH299" s="270" t="s">
        <v>789</v>
      </c>
      <c r="AI299" s="270" t="s">
        <v>789</v>
      </c>
      <c r="AJ299" s="270" t="s">
        <v>789</v>
      </c>
      <c r="AK299" s="270" t="s">
        <v>789</v>
      </c>
      <c r="AL299" s="270" t="s">
        <v>789</v>
      </c>
      <c r="AM299" s="270" t="s">
        <v>789</v>
      </c>
      <c r="AN299" s="270" t="s">
        <v>3075</v>
      </c>
      <c r="AO299" s="270" t="s">
        <v>3075</v>
      </c>
      <c r="AP299" s="270" t="s">
        <v>3075</v>
      </c>
      <c r="AQ299" s="270" t="s">
        <v>3075</v>
      </c>
      <c r="AR299" s="270" t="s">
        <v>3075</v>
      </c>
      <c r="AS299" s="270" t="s">
        <v>3075</v>
      </c>
      <c r="AT299" s="270" t="s">
        <v>3075</v>
      </c>
      <c r="AU299" s="270" t="s">
        <v>3075</v>
      </c>
      <c r="AV299" s="270" t="s">
        <v>3075</v>
      </c>
      <c r="AW299" s="277" t="s">
        <v>3075</v>
      </c>
      <c r="AX299" s="270" t="s">
        <v>3075</v>
      </c>
      <c r="AY299" s="270" t="s">
        <v>3075</v>
      </c>
      <c r="AZ299" s="270" t="s">
        <v>3075</v>
      </c>
      <c r="BA299" s="270" t="s">
        <v>3075</v>
      </c>
      <c r="BB299" s="270" t="s">
        <v>3075</v>
      </c>
      <c r="BC299" s="270" t="s">
        <v>3075</v>
      </c>
      <c r="BD299" s="270" t="s">
        <v>521</v>
      </c>
      <c r="BE299" s="270" t="str">
        <f>VLOOKUP(A299,[1]القائمة!A$1:F$4442,6,0)</f>
        <v/>
      </c>
      <c r="BF299">
        <f>VLOOKUP(A299,[1]القائمة!A$1:F$4442,1,0)</f>
        <v>521786</v>
      </c>
      <c r="BG299" t="str">
        <f>VLOOKUP(A299,[1]القائمة!A$1:F$4442,5,0)</f>
        <v>الثالثة</v>
      </c>
    </row>
    <row r="300" spans="1:83" ht="14.4" x14ac:dyDescent="0.3">
      <c r="A300" s="269">
        <v>521789</v>
      </c>
      <c r="B300" s="270" t="s">
        <v>521</v>
      </c>
      <c r="C300" s="270" t="s">
        <v>788</v>
      </c>
      <c r="D300" s="270" t="s">
        <v>788</v>
      </c>
      <c r="E300" s="270" t="s">
        <v>788</v>
      </c>
      <c r="F300" s="270" t="s">
        <v>788</v>
      </c>
      <c r="G300" s="270" t="s">
        <v>788</v>
      </c>
      <c r="H300" s="270" t="s">
        <v>788</v>
      </c>
      <c r="I300" s="270" t="s">
        <v>788</v>
      </c>
      <c r="J300" s="270" t="s">
        <v>788</v>
      </c>
      <c r="K300" s="270" t="s">
        <v>788</v>
      </c>
      <c r="L300" s="270" t="s">
        <v>788</v>
      </c>
      <c r="M300" s="270" t="s">
        <v>788</v>
      </c>
      <c r="N300" s="270" t="s">
        <v>788</v>
      </c>
      <c r="O300" s="270" t="s">
        <v>788</v>
      </c>
      <c r="P300" s="270" t="s">
        <v>788</v>
      </c>
      <c r="Q300" s="270" t="s">
        <v>788</v>
      </c>
      <c r="R300" s="270" t="s">
        <v>788</v>
      </c>
      <c r="S300" s="270" t="s">
        <v>788</v>
      </c>
      <c r="T300" s="270" t="s">
        <v>788</v>
      </c>
      <c r="U300" s="270" t="s">
        <v>788</v>
      </c>
      <c r="V300" s="270" t="s">
        <v>788</v>
      </c>
      <c r="W300" s="270" t="s">
        <v>788</v>
      </c>
      <c r="X300" s="270" t="s">
        <v>788</v>
      </c>
      <c r="Y300" s="270" t="s">
        <v>788</v>
      </c>
      <c r="Z300" s="270" t="s">
        <v>788</v>
      </c>
      <c r="AA300" s="270" t="s">
        <v>788</v>
      </c>
      <c r="AB300" s="270" t="s">
        <v>788</v>
      </c>
      <c r="AC300" s="270" t="s">
        <v>788</v>
      </c>
      <c r="AD300" s="270" t="s">
        <v>788</v>
      </c>
      <c r="AE300" s="270" t="s">
        <v>788</v>
      </c>
      <c r="AF300" s="270" t="s">
        <v>788</v>
      </c>
      <c r="AG300" s="270" t="s">
        <v>788</v>
      </c>
      <c r="AH300" s="270" t="s">
        <v>788</v>
      </c>
      <c r="AI300" s="270" t="s">
        <v>788</v>
      </c>
      <c r="AJ300" s="270" t="s">
        <v>788</v>
      </c>
      <c r="AK300" s="270" t="s">
        <v>788</v>
      </c>
      <c r="AL300" s="270" t="s">
        <v>788</v>
      </c>
      <c r="AM300" s="270" t="s">
        <v>788</v>
      </c>
      <c r="AN300" s="270" t="s">
        <v>3075</v>
      </c>
      <c r="AO300" s="270" t="s">
        <v>3075</v>
      </c>
      <c r="AP300" s="270" t="s">
        <v>3075</v>
      </c>
      <c r="AQ300" s="270" t="s">
        <v>3075</v>
      </c>
      <c r="AR300" s="270" t="s">
        <v>3075</v>
      </c>
      <c r="AS300" s="270" t="s">
        <v>3075</v>
      </c>
      <c r="AT300" s="270" t="s">
        <v>3075</v>
      </c>
      <c r="AU300" s="270" t="s">
        <v>3075</v>
      </c>
      <c r="AV300" s="270" t="s">
        <v>3075</v>
      </c>
      <c r="AW300" s="277" t="s">
        <v>3075</v>
      </c>
      <c r="AX300" s="270" t="s">
        <v>3075</v>
      </c>
      <c r="AY300" s="270" t="s">
        <v>3075</v>
      </c>
      <c r="AZ300" s="270" t="s">
        <v>3075</v>
      </c>
      <c r="BA300" s="270" t="s">
        <v>3075</v>
      </c>
      <c r="BB300" s="270" t="s">
        <v>3075</v>
      </c>
      <c r="BC300" s="270" t="s">
        <v>3075</v>
      </c>
      <c r="BD300" s="270" t="s">
        <v>521</v>
      </c>
      <c r="BE300" s="270" t="str">
        <f>VLOOKUP(A300,[1]القائمة!A$1:F$4442,6,0)</f>
        <v/>
      </c>
      <c r="BF300">
        <f>VLOOKUP(A300,[1]القائمة!A$1:F$4442,1,0)</f>
        <v>521789</v>
      </c>
      <c r="BG300" t="str">
        <f>VLOOKUP(A300,[1]القائمة!A$1:F$4442,5,0)</f>
        <v>الثالثة</v>
      </c>
    </row>
    <row r="301" spans="1:83" ht="14.4" x14ac:dyDescent="0.3">
      <c r="A301" s="269">
        <v>521795</v>
      </c>
      <c r="B301" s="270" t="s">
        <v>521</v>
      </c>
      <c r="C301" s="270" t="s">
        <v>788</v>
      </c>
      <c r="D301" s="270" t="s">
        <v>788</v>
      </c>
      <c r="E301" s="270" t="s">
        <v>788</v>
      </c>
      <c r="F301" s="270" t="s">
        <v>788</v>
      </c>
      <c r="G301" s="270" t="s">
        <v>788</v>
      </c>
      <c r="H301" s="270" t="s">
        <v>788</v>
      </c>
      <c r="I301" s="270" t="s">
        <v>788</v>
      </c>
      <c r="J301" s="270" t="s">
        <v>788</v>
      </c>
      <c r="K301" s="270" t="s">
        <v>788</v>
      </c>
      <c r="L301" s="270" t="s">
        <v>788</v>
      </c>
      <c r="M301" s="270" t="s">
        <v>788</v>
      </c>
      <c r="N301" s="270" t="s">
        <v>788</v>
      </c>
      <c r="O301" s="270" t="s">
        <v>788</v>
      </c>
      <c r="P301" s="270" t="s">
        <v>788</v>
      </c>
      <c r="Q301" s="270" t="s">
        <v>788</v>
      </c>
      <c r="R301" s="270" t="s">
        <v>788</v>
      </c>
      <c r="S301" s="270" t="s">
        <v>788</v>
      </c>
      <c r="T301" s="270" t="s">
        <v>788</v>
      </c>
      <c r="U301" s="270" t="s">
        <v>788</v>
      </c>
      <c r="V301" s="270" t="s">
        <v>788</v>
      </c>
      <c r="W301" s="270" t="s">
        <v>788</v>
      </c>
      <c r="X301" s="270" t="s">
        <v>788</v>
      </c>
      <c r="Y301" s="270" t="s">
        <v>788</v>
      </c>
      <c r="Z301" s="270" t="s">
        <v>788</v>
      </c>
      <c r="AA301" s="270" t="s">
        <v>788</v>
      </c>
      <c r="AB301" s="270" t="s">
        <v>788</v>
      </c>
      <c r="AC301" s="270" t="s">
        <v>788</v>
      </c>
      <c r="AD301" s="270" t="s">
        <v>788</v>
      </c>
      <c r="AE301" s="270" t="s">
        <v>788</v>
      </c>
      <c r="AF301" s="270" t="s">
        <v>788</v>
      </c>
      <c r="AG301" s="270" t="s">
        <v>788</v>
      </c>
      <c r="AH301" s="270" t="s">
        <v>788</v>
      </c>
      <c r="AI301" s="270" t="s">
        <v>788</v>
      </c>
      <c r="AJ301" s="270" t="s">
        <v>788</v>
      </c>
      <c r="AK301" s="270" t="s">
        <v>788</v>
      </c>
      <c r="AL301" s="270" t="s">
        <v>788</v>
      </c>
      <c r="AM301" s="270" t="s">
        <v>788</v>
      </c>
      <c r="AN301" s="270" t="s">
        <v>3075</v>
      </c>
      <c r="AO301" s="270" t="s">
        <v>3075</v>
      </c>
      <c r="AP301" s="270" t="s">
        <v>3075</v>
      </c>
      <c r="AQ301" s="270" t="s">
        <v>3075</v>
      </c>
      <c r="AR301" s="270" t="s">
        <v>3075</v>
      </c>
      <c r="AS301" s="270" t="s">
        <v>3075</v>
      </c>
      <c r="AT301" s="270" t="s">
        <v>3075</v>
      </c>
      <c r="AU301" s="270" t="s">
        <v>3075</v>
      </c>
      <c r="AV301" s="270" t="s">
        <v>3075</v>
      </c>
      <c r="AW301" s="277" t="s">
        <v>3075</v>
      </c>
      <c r="AX301" s="270" t="s">
        <v>3075</v>
      </c>
      <c r="AY301" s="270" t="s">
        <v>3075</v>
      </c>
      <c r="AZ301" s="270" t="s">
        <v>3075</v>
      </c>
      <c r="BA301" s="270" t="s">
        <v>3075</v>
      </c>
      <c r="BB301" s="270" t="s">
        <v>3075</v>
      </c>
      <c r="BC301" s="270" t="s">
        <v>3075</v>
      </c>
      <c r="BD301" s="270" t="s">
        <v>521</v>
      </c>
      <c r="BE301" s="270" t="str">
        <f>VLOOKUP(A301,[1]القائمة!A$1:F$4442,6,0)</f>
        <v/>
      </c>
      <c r="BF301">
        <f>VLOOKUP(A301,[1]القائمة!A$1:F$4442,1,0)</f>
        <v>521795</v>
      </c>
      <c r="BG301" t="str">
        <f>VLOOKUP(A301,[1]القائمة!A$1:F$4442,5,0)</f>
        <v>الثالثة</v>
      </c>
      <c r="BH301" s="249"/>
      <c r="BI301" s="249"/>
      <c r="BJ301" s="249"/>
      <c r="BK301" s="249"/>
      <c r="BL301" s="249"/>
      <c r="BM301" s="249"/>
      <c r="BN301" s="249"/>
      <c r="BO301" s="249"/>
      <c r="BP301" s="249" t="s">
        <v>3075</v>
      </c>
      <c r="BQ301" s="249" t="s">
        <v>3075</v>
      </c>
      <c r="BR301" s="249" t="s">
        <v>3075</v>
      </c>
      <c r="BS301" s="249" t="s">
        <v>3075</v>
      </c>
      <c r="BT301" s="249" t="s">
        <v>3075</v>
      </c>
      <c r="BU301" s="249" t="s">
        <v>3075</v>
      </c>
      <c r="BV301" s="248"/>
      <c r="BW301" s="249"/>
      <c r="BX301" s="249"/>
      <c r="BY301" s="249"/>
      <c r="BZ301" s="249"/>
      <c r="CA301" s="242"/>
      <c r="CB301" s="242"/>
      <c r="CC301" s="242"/>
      <c r="CD301" s="242"/>
      <c r="CE301" s="249"/>
    </row>
    <row r="302" spans="1:83" ht="14.4" x14ac:dyDescent="0.3">
      <c r="A302" s="269">
        <v>521833</v>
      </c>
      <c r="B302" s="270" t="s">
        <v>521</v>
      </c>
      <c r="C302" s="270" t="s">
        <v>788</v>
      </c>
      <c r="D302" s="270" t="s">
        <v>788</v>
      </c>
      <c r="E302" s="270" t="s">
        <v>788</v>
      </c>
      <c r="F302" s="270" t="s">
        <v>788</v>
      </c>
      <c r="G302" s="270" t="s">
        <v>788</v>
      </c>
      <c r="H302" s="270" t="s">
        <v>788</v>
      </c>
      <c r="I302" s="270" t="s">
        <v>788</v>
      </c>
      <c r="J302" s="270" t="s">
        <v>788</v>
      </c>
      <c r="K302" s="270" t="s">
        <v>788</v>
      </c>
      <c r="L302" s="270" t="s">
        <v>788</v>
      </c>
      <c r="M302" s="270" t="s">
        <v>788</v>
      </c>
      <c r="N302" s="270" t="s">
        <v>788</v>
      </c>
      <c r="O302" s="270" t="s">
        <v>788</v>
      </c>
      <c r="P302" s="270" t="s">
        <v>788</v>
      </c>
      <c r="Q302" s="270" t="s">
        <v>788</v>
      </c>
      <c r="R302" s="270" t="s">
        <v>788</v>
      </c>
      <c r="S302" s="270" t="s">
        <v>788</v>
      </c>
      <c r="T302" s="270" t="s">
        <v>788</v>
      </c>
      <c r="U302" s="270" t="s">
        <v>788</v>
      </c>
      <c r="V302" s="270" t="s">
        <v>788</v>
      </c>
      <c r="W302" s="270" t="s">
        <v>788</v>
      </c>
      <c r="X302" s="270" t="s">
        <v>788</v>
      </c>
      <c r="Y302" s="270" t="s">
        <v>788</v>
      </c>
      <c r="Z302" s="270" t="s">
        <v>788</v>
      </c>
      <c r="AA302" s="270" t="s">
        <v>788</v>
      </c>
      <c r="AB302" s="270" t="s">
        <v>788</v>
      </c>
      <c r="AC302" s="270" t="s">
        <v>788</v>
      </c>
      <c r="AD302" s="270" t="s">
        <v>788</v>
      </c>
      <c r="AE302" s="270" t="s">
        <v>788</v>
      </c>
      <c r="AF302" s="270" t="s">
        <v>788</v>
      </c>
      <c r="AG302" s="270" t="s">
        <v>788</v>
      </c>
      <c r="AH302" s="270" t="s">
        <v>788</v>
      </c>
      <c r="AI302" s="270" t="s">
        <v>788</v>
      </c>
      <c r="AJ302" s="270" t="s">
        <v>788</v>
      </c>
      <c r="AK302" s="270" t="s">
        <v>788</v>
      </c>
      <c r="AL302" s="270" t="s">
        <v>788</v>
      </c>
      <c r="AM302" s="270" t="s">
        <v>788</v>
      </c>
      <c r="AN302" s="270" t="s">
        <v>3075</v>
      </c>
      <c r="AO302" s="270" t="s">
        <v>3075</v>
      </c>
      <c r="AP302" s="270" t="s">
        <v>3075</v>
      </c>
      <c r="AQ302" s="270" t="s">
        <v>3075</v>
      </c>
      <c r="AR302" s="270" t="s">
        <v>3075</v>
      </c>
      <c r="AS302" s="270" t="s">
        <v>3075</v>
      </c>
      <c r="AT302" s="270" t="s">
        <v>3075</v>
      </c>
      <c r="AU302" s="270" t="s">
        <v>3075</v>
      </c>
      <c r="AV302" s="270" t="s">
        <v>3075</v>
      </c>
      <c r="AW302" s="277" t="s">
        <v>3075</v>
      </c>
      <c r="AX302" s="270" t="s">
        <v>3075</v>
      </c>
      <c r="AY302" s="270" t="s">
        <v>3075</v>
      </c>
      <c r="AZ302" s="270" t="s">
        <v>3075</v>
      </c>
      <c r="BA302" s="270" t="s">
        <v>3075</v>
      </c>
      <c r="BB302" s="270" t="s">
        <v>3075</v>
      </c>
      <c r="BC302" s="270" t="s">
        <v>3075</v>
      </c>
      <c r="BD302" s="270" t="s">
        <v>521</v>
      </c>
      <c r="BE302" s="270" t="str">
        <f>VLOOKUP(A302,[1]القائمة!A$1:F$4442,6,0)</f>
        <v/>
      </c>
      <c r="BF302">
        <f>VLOOKUP(A302,[1]القائمة!A$1:F$4442,1,0)</f>
        <v>521833</v>
      </c>
      <c r="BG302" t="str">
        <f>VLOOKUP(A302,[1]القائمة!A$1:F$4442,5,0)</f>
        <v>الثالثة</v>
      </c>
    </row>
    <row r="303" spans="1:83" ht="14.4" x14ac:dyDescent="0.3">
      <c r="A303" s="269">
        <v>521843</v>
      </c>
      <c r="B303" s="270" t="s">
        <v>521</v>
      </c>
      <c r="C303" s="270" t="s">
        <v>788</v>
      </c>
      <c r="D303" s="270" t="s">
        <v>788</v>
      </c>
      <c r="E303" s="270" t="s">
        <v>788</v>
      </c>
      <c r="F303" s="270" t="s">
        <v>788</v>
      </c>
      <c r="G303" s="270" t="s">
        <v>788</v>
      </c>
      <c r="H303" s="270" t="s">
        <v>788</v>
      </c>
      <c r="I303" s="270" t="s">
        <v>788</v>
      </c>
      <c r="J303" s="270" t="s">
        <v>788</v>
      </c>
      <c r="K303" s="270" t="s">
        <v>788</v>
      </c>
      <c r="L303" s="270" t="s">
        <v>788</v>
      </c>
      <c r="M303" s="270" t="s">
        <v>788</v>
      </c>
      <c r="N303" s="270" t="s">
        <v>788</v>
      </c>
      <c r="O303" s="270" t="s">
        <v>788</v>
      </c>
      <c r="P303" s="270" t="s">
        <v>788</v>
      </c>
      <c r="Q303" s="270" t="s">
        <v>788</v>
      </c>
      <c r="R303" s="270" t="s">
        <v>788</v>
      </c>
      <c r="S303" s="270" t="s">
        <v>788</v>
      </c>
      <c r="T303" s="270" t="s">
        <v>788</v>
      </c>
      <c r="U303" s="270" t="s">
        <v>788</v>
      </c>
      <c r="V303" s="270" t="s">
        <v>788</v>
      </c>
      <c r="W303" s="270" t="s">
        <v>788</v>
      </c>
      <c r="X303" s="270" t="s">
        <v>788</v>
      </c>
      <c r="Y303" s="270" t="s">
        <v>788</v>
      </c>
      <c r="Z303" s="270" t="s">
        <v>788</v>
      </c>
      <c r="AA303" s="270" t="s">
        <v>788</v>
      </c>
      <c r="AB303" s="270" t="s">
        <v>788</v>
      </c>
      <c r="AC303" s="270" t="s">
        <v>788</v>
      </c>
      <c r="AD303" s="270" t="s">
        <v>788</v>
      </c>
      <c r="AE303" s="270" t="s">
        <v>788</v>
      </c>
      <c r="AF303" s="270" t="s">
        <v>788</v>
      </c>
      <c r="AG303" s="270" t="s">
        <v>788</v>
      </c>
      <c r="AH303" s="270" t="s">
        <v>788</v>
      </c>
      <c r="AI303" s="270" t="s">
        <v>788</v>
      </c>
      <c r="AJ303" s="270" t="s">
        <v>788</v>
      </c>
      <c r="AK303" s="270" t="s">
        <v>788</v>
      </c>
      <c r="AL303" s="270" t="s">
        <v>788</v>
      </c>
      <c r="AM303" s="270" t="s">
        <v>788</v>
      </c>
      <c r="AN303" s="270" t="s">
        <v>3075</v>
      </c>
      <c r="AO303" s="270" t="s">
        <v>3075</v>
      </c>
      <c r="AP303" s="270" t="s">
        <v>3075</v>
      </c>
      <c r="AQ303" s="270" t="s">
        <v>3075</v>
      </c>
      <c r="AR303" s="270" t="s">
        <v>3075</v>
      </c>
      <c r="AS303" s="270" t="s">
        <v>3075</v>
      </c>
      <c r="AT303" s="270" t="s">
        <v>3075</v>
      </c>
      <c r="AU303" s="270" t="s">
        <v>3075</v>
      </c>
      <c r="AV303" s="270" t="s">
        <v>3075</v>
      </c>
      <c r="AW303" s="277" t="s">
        <v>3075</v>
      </c>
      <c r="AX303" s="270" t="s">
        <v>3075</v>
      </c>
      <c r="AY303" s="270" t="s">
        <v>3075</v>
      </c>
      <c r="AZ303" s="270" t="s">
        <v>3075</v>
      </c>
      <c r="BA303" s="270" t="s">
        <v>3075</v>
      </c>
      <c r="BB303" s="270" t="s">
        <v>3075</v>
      </c>
      <c r="BC303" s="270" t="s">
        <v>3075</v>
      </c>
      <c r="BD303" s="270" t="s">
        <v>521</v>
      </c>
      <c r="BE303" s="270" t="str">
        <f>VLOOKUP(A303,[1]القائمة!A$1:F$4442,6,0)</f>
        <v/>
      </c>
      <c r="BF303">
        <f>VLOOKUP(A303,[1]القائمة!A$1:F$4442,1,0)</f>
        <v>521843</v>
      </c>
      <c r="BG303" t="str">
        <f>VLOOKUP(A303,[1]القائمة!A$1:F$4442,5,0)</f>
        <v>الثالثة</v>
      </c>
      <c r="BH303" s="249"/>
      <c r="BI303" s="249"/>
      <c r="BJ303" s="249"/>
      <c r="BK303" s="249"/>
      <c r="BL303" s="249"/>
      <c r="BM303" s="249"/>
      <c r="BN303" s="249"/>
      <c r="BO303" s="249"/>
      <c r="BP303" s="249" t="s">
        <v>3075</v>
      </c>
      <c r="BQ303" s="249" t="s">
        <v>3075</v>
      </c>
      <c r="BR303" s="249" t="s">
        <v>3075</v>
      </c>
      <c r="BS303" s="249" t="s">
        <v>3075</v>
      </c>
      <c r="BT303" s="249" t="s">
        <v>3075</v>
      </c>
      <c r="BU303" s="249" t="s">
        <v>3075</v>
      </c>
      <c r="BV303" s="248"/>
      <c r="BW303" s="249"/>
      <c r="BX303" s="249"/>
      <c r="BY303" s="249"/>
      <c r="BZ303" s="249"/>
      <c r="CA303" s="242"/>
      <c r="CB303" s="242"/>
      <c r="CC303" s="242"/>
      <c r="CD303" s="242"/>
      <c r="CE303" s="249"/>
    </row>
    <row r="304" spans="1:83" ht="43.2" x14ac:dyDescent="0.3">
      <c r="A304" s="269">
        <v>521872</v>
      </c>
      <c r="B304" s="270" t="s">
        <v>521</v>
      </c>
      <c r="C304" s="270" t="s">
        <v>789</v>
      </c>
      <c r="D304" s="270" t="s">
        <v>789</v>
      </c>
      <c r="E304" s="270" t="s">
        <v>789</v>
      </c>
      <c r="F304" s="270" t="s">
        <v>789</v>
      </c>
      <c r="G304" s="270" t="s">
        <v>789</v>
      </c>
      <c r="H304" s="270" t="s">
        <v>789</v>
      </c>
      <c r="I304" s="270" t="s">
        <v>789</v>
      </c>
      <c r="J304" s="270" t="s">
        <v>789</v>
      </c>
      <c r="K304" s="270" t="s">
        <v>789</v>
      </c>
      <c r="L304" s="270" t="s">
        <v>789</v>
      </c>
      <c r="M304" s="270" t="s">
        <v>789</v>
      </c>
      <c r="N304" s="270" t="s">
        <v>789</v>
      </c>
      <c r="O304" s="270" t="s">
        <v>789</v>
      </c>
      <c r="P304" s="270" t="s">
        <v>789</v>
      </c>
      <c r="Q304" s="270" t="s">
        <v>789</v>
      </c>
      <c r="R304" s="270" t="s">
        <v>789</v>
      </c>
      <c r="S304" s="270" t="s">
        <v>789</v>
      </c>
      <c r="T304" s="270" t="s">
        <v>789</v>
      </c>
      <c r="U304" s="270" t="s">
        <v>789</v>
      </c>
      <c r="V304" s="270" t="s">
        <v>789</v>
      </c>
      <c r="W304" s="270" t="s">
        <v>789</v>
      </c>
      <c r="X304" s="270" t="s">
        <v>789</v>
      </c>
      <c r="Y304" s="270" t="s">
        <v>789</v>
      </c>
      <c r="Z304" s="270" t="s">
        <v>789</v>
      </c>
      <c r="AA304" s="270" t="s">
        <v>789</v>
      </c>
      <c r="AB304" s="270" t="s">
        <v>789</v>
      </c>
      <c r="AC304" s="270" t="s">
        <v>789</v>
      </c>
      <c r="AD304" s="270" t="s">
        <v>789</v>
      </c>
      <c r="AE304" s="270" t="s">
        <v>789</v>
      </c>
      <c r="AF304" s="270" t="s">
        <v>789</v>
      </c>
      <c r="AG304" s="270" t="s">
        <v>789</v>
      </c>
      <c r="AH304" s="270" t="s">
        <v>789</v>
      </c>
      <c r="AI304" s="270" t="s">
        <v>789</v>
      </c>
      <c r="AJ304" s="270" t="s">
        <v>789</v>
      </c>
      <c r="AK304" s="270" t="s">
        <v>789</v>
      </c>
      <c r="AL304" s="270" t="s">
        <v>789</v>
      </c>
      <c r="AM304" s="270" t="s">
        <v>789</v>
      </c>
      <c r="AN304" s="270" t="s">
        <v>3075</v>
      </c>
      <c r="AO304" s="270" t="s">
        <v>3075</v>
      </c>
      <c r="AP304" s="270" t="s">
        <v>3075</v>
      </c>
      <c r="AQ304" s="270" t="s">
        <v>3075</v>
      </c>
      <c r="AR304" s="270" t="s">
        <v>3075</v>
      </c>
      <c r="AS304" s="270" t="s">
        <v>3075</v>
      </c>
      <c r="AT304" s="270" t="s">
        <v>3075</v>
      </c>
      <c r="AU304" s="270" t="s">
        <v>3075</v>
      </c>
      <c r="AV304" s="270" t="s">
        <v>3075</v>
      </c>
      <c r="AW304" s="277" t="s">
        <v>3075</v>
      </c>
      <c r="AX304" s="270" t="s">
        <v>3075</v>
      </c>
      <c r="AY304" s="270" t="s">
        <v>3075</v>
      </c>
      <c r="AZ304" s="270" t="s">
        <v>3075</v>
      </c>
      <c r="BA304" s="270" t="s">
        <v>3075</v>
      </c>
      <c r="BB304" s="270" t="s">
        <v>3075</v>
      </c>
      <c r="BC304" s="270" t="s">
        <v>3075</v>
      </c>
      <c r="BD304" s="270" t="s">
        <v>521</v>
      </c>
      <c r="BE304" s="270" t="str">
        <f>VLOOKUP(A304,[1]القائمة!A$1:F$4442,6,0)</f>
        <v>مستنفذ فصل اول 2023-2024</v>
      </c>
      <c r="BF304">
        <f>VLOOKUP(A304,[1]القائمة!A$1:F$4442,1,0)</f>
        <v>521872</v>
      </c>
      <c r="BG304" t="str">
        <f>VLOOKUP(A304,[1]القائمة!A$1:F$4442,5,0)</f>
        <v>الثالثة</v>
      </c>
    </row>
    <row r="305" spans="1:83" ht="14.4" x14ac:dyDescent="0.3">
      <c r="A305" s="269">
        <v>521873</v>
      </c>
      <c r="B305" s="270" t="s">
        <v>521</v>
      </c>
      <c r="C305" s="270" t="s">
        <v>788</v>
      </c>
      <c r="D305" s="270" t="s">
        <v>788</v>
      </c>
      <c r="E305" s="270" t="s">
        <v>788</v>
      </c>
      <c r="F305" s="270" t="s">
        <v>788</v>
      </c>
      <c r="G305" s="270" t="s">
        <v>788</v>
      </c>
      <c r="H305" s="270" t="s">
        <v>788</v>
      </c>
      <c r="I305" s="270" t="s">
        <v>788</v>
      </c>
      <c r="J305" s="270" t="s">
        <v>788</v>
      </c>
      <c r="K305" s="270" t="s">
        <v>788</v>
      </c>
      <c r="L305" s="270" t="s">
        <v>788</v>
      </c>
      <c r="M305" s="270" t="s">
        <v>788</v>
      </c>
      <c r="N305" s="270" t="s">
        <v>788</v>
      </c>
      <c r="O305" s="270" t="s">
        <v>788</v>
      </c>
      <c r="P305" s="270" t="s">
        <v>788</v>
      </c>
      <c r="Q305" s="270" t="s">
        <v>788</v>
      </c>
      <c r="R305" s="270" t="s">
        <v>788</v>
      </c>
      <c r="S305" s="270" t="s">
        <v>788</v>
      </c>
      <c r="T305" s="270" t="s">
        <v>788</v>
      </c>
      <c r="U305" s="270" t="s">
        <v>788</v>
      </c>
      <c r="V305" s="270" t="s">
        <v>788</v>
      </c>
      <c r="W305" s="270" t="s">
        <v>788</v>
      </c>
      <c r="X305" s="270" t="s">
        <v>788</v>
      </c>
      <c r="Y305" s="270" t="s">
        <v>788</v>
      </c>
      <c r="Z305" s="270" t="s">
        <v>788</v>
      </c>
      <c r="AA305" s="270" t="s">
        <v>788</v>
      </c>
      <c r="AB305" s="270" t="s">
        <v>788</v>
      </c>
      <c r="AC305" s="270" t="s">
        <v>788</v>
      </c>
      <c r="AD305" s="270" t="s">
        <v>788</v>
      </c>
      <c r="AE305" s="270" t="s">
        <v>788</v>
      </c>
      <c r="AF305" s="270" t="s">
        <v>788</v>
      </c>
      <c r="AG305" s="270" t="s">
        <v>788</v>
      </c>
      <c r="AH305" s="270" t="s">
        <v>788</v>
      </c>
      <c r="AI305" s="270" t="s">
        <v>788</v>
      </c>
      <c r="AJ305" s="270" t="s">
        <v>788</v>
      </c>
      <c r="AK305" s="270" t="s">
        <v>788</v>
      </c>
      <c r="AL305" s="270" t="s">
        <v>788</v>
      </c>
      <c r="AM305" s="270" t="s">
        <v>788</v>
      </c>
      <c r="AN305" s="270" t="s">
        <v>3075</v>
      </c>
      <c r="AO305" s="270" t="s">
        <v>3075</v>
      </c>
      <c r="AP305" s="270" t="s">
        <v>3075</v>
      </c>
      <c r="AQ305" s="270" t="s">
        <v>3075</v>
      </c>
      <c r="AR305" s="270" t="s">
        <v>3075</v>
      </c>
      <c r="AS305" s="270" t="s">
        <v>3075</v>
      </c>
      <c r="AT305" s="270" t="s">
        <v>3075</v>
      </c>
      <c r="AU305" s="270" t="s">
        <v>3075</v>
      </c>
      <c r="AV305" s="270" t="s">
        <v>3075</v>
      </c>
      <c r="AW305" s="277" t="s">
        <v>3075</v>
      </c>
      <c r="AX305" s="270" t="s">
        <v>3075</v>
      </c>
      <c r="AY305" s="270" t="s">
        <v>3075</v>
      </c>
      <c r="AZ305" s="270" t="s">
        <v>3075</v>
      </c>
      <c r="BA305" s="270" t="s">
        <v>3075</v>
      </c>
      <c r="BB305" s="270" t="s">
        <v>3075</v>
      </c>
      <c r="BC305" s="270" t="s">
        <v>3075</v>
      </c>
      <c r="BD305" s="270" t="s">
        <v>521</v>
      </c>
      <c r="BE305" s="270" t="str">
        <f>VLOOKUP(A305,[1]القائمة!A$1:F$4442,6,0)</f>
        <v/>
      </c>
      <c r="BF305">
        <f>VLOOKUP(A305,[1]القائمة!A$1:F$4442,1,0)</f>
        <v>521873</v>
      </c>
      <c r="BG305" t="str">
        <f>VLOOKUP(A305,[1]القائمة!A$1:F$4442,5,0)</f>
        <v>الثالثة</v>
      </c>
    </row>
    <row r="306" spans="1:83" ht="14.4" x14ac:dyDescent="0.3">
      <c r="A306" s="271">
        <v>521885</v>
      </c>
      <c r="B306" s="272" t="s">
        <v>522</v>
      </c>
      <c r="C306" s="270" t="s">
        <v>789</v>
      </c>
      <c r="D306" s="270" t="s">
        <v>789</v>
      </c>
      <c r="E306" s="270" t="s">
        <v>789</v>
      </c>
      <c r="F306" s="270" t="s">
        <v>789</v>
      </c>
      <c r="G306" s="270" t="s">
        <v>789</v>
      </c>
      <c r="H306" s="270" t="s">
        <v>789</v>
      </c>
      <c r="I306" s="270" t="s">
        <v>789</v>
      </c>
      <c r="J306" s="270" t="s">
        <v>789</v>
      </c>
      <c r="K306" s="270" t="s">
        <v>789</v>
      </c>
      <c r="L306" s="270" t="s">
        <v>789</v>
      </c>
      <c r="M306" s="270" t="s">
        <v>789</v>
      </c>
      <c r="N306" s="270" t="s">
        <v>789</v>
      </c>
      <c r="O306" s="270" t="s">
        <v>789</v>
      </c>
      <c r="P306" s="270" t="s">
        <v>789</v>
      </c>
      <c r="Q306" s="270" t="s">
        <v>789</v>
      </c>
      <c r="R306" s="270" t="s">
        <v>789</v>
      </c>
      <c r="S306" s="270" t="s">
        <v>789</v>
      </c>
      <c r="T306" s="270" t="s">
        <v>789</v>
      </c>
      <c r="U306" s="270" t="s">
        <v>789</v>
      </c>
      <c r="V306" s="270" t="s">
        <v>789</v>
      </c>
      <c r="W306" s="270" t="s">
        <v>789</v>
      </c>
      <c r="X306" s="270" t="s">
        <v>789</v>
      </c>
      <c r="Y306" s="270" t="s">
        <v>789</v>
      </c>
      <c r="Z306" s="270" t="s">
        <v>789</v>
      </c>
      <c r="AA306" s="270" t="s">
        <v>789</v>
      </c>
      <c r="AB306" s="270" t="s">
        <v>789</v>
      </c>
      <c r="AC306" s="270" t="s">
        <v>789</v>
      </c>
      <c r="AD306" s="270" t="s">
        <v>789</v>
      </c>
      <c r="AE306" s="270" t="s">
        <v>789</v>
      </c>
      <c r="AF306" s="270" t="s">
        <v>789</v>
      </c>
      <c r="AG306" s="270" t="s">
        <v>789</v>
      </c>
      <c r="AH306" s="250"/>
      <c r="AI306" s="250"/>
      <c r="AJ306" s="250"/>
      <c r="AK306" s="250"/>
      <c r="AL306" s="250"/>
      <c r="AM306" s="250"/>
      <c r="AN306" s="250"/>
      <c r="AO306" s="250"/>
      <c r="AP306" s="250"/>
      <c r="AQ306" s="250"/>
      <c r="AR306" s="250"/>
      <c r="AS306" s="250"/>
      <c r="AT306" s="250"/>
      <c r="AU306" s="250"/>
      <c r="AV306" s="250"/>
      <c r="AW306" s="276"/>
      <c r="AX306" s="250"/>
      <c r="AY306" s="250"/>
      <c r="AZ306" s="250"/>
      <c r="BA306" s="250"/>
      <c r="BB306" s="250"/>
      <c r="BC306" s="250"/>
      <c r="BD306" s="250"/>
      <c r="BE306" s="270" t="str">
        <f>VLOOKUP(A306,[1]القائمة!A$1:F$4442,6,0)</f>
        <v/>
      </c>
      <c r="BF306">
        <f>VLOOKUP(A306,[1]القائمة!A$1:F$4442,1,0)</f>
        <v>521885</v>
      </c>
      <c r="BG306" t="str">
        <f>VLOOKUP(A306,[1]القائمة!A$1:F$4442,5,0)</f>
        <v>الثالثة حديث</v>
      </c>
      <c r="BH306" s="249"/>
      <c r="BI306" s="249"/>
      <c r="BJ306" s="249"/>
      <c r="BK306" s="249"/>
      <c r="BL306" s="249"/>
      <c r="BM306" s="249"/>
      <c r="BN306" s="249"/>
      <c r="BO306" s="249"/>
      <c r="BP306" s="249" t="s">
        <v>3075</v>
      </c>
      <c r="BQ306" s="249" t="s">
        <v>3075</v>
      </c>
      <c r="BR306" s="249" t="s">
        <v>3075</v>
      </c>
      <c r="BS306" s="249" t="s">
        <v>3075</v>
      </c>
      <c r="BT306" s="249" t="s">
        <v>3075</v>
      </c>
      <c r="BU306" s="249" t="s">
        <v>3075</v>
      </c>
      <c r="BV306" s="248"/>
      <c r="BW306" s="249"/>
      <c r="BX306" s="249"/>
      <c r="BY306" s="249"/>
      <c r="BZ306" s="249"/>
      <c r="CA306" s="242"/>
      <c r="CB306" s="242"/>
      <c r="CC306" s="242"/>
      <c r="CD306" s="242"/>
      <c r="CE306" s="249"/>
    </row>
    <row r="307" spans="1:83" ht="43.2" x14ac:dyDescent="0.3">
      <c r="A307" s="269">
        <v>521898</v>
      </c>
      <c r="B307" s="270" t="s">
        <v>521</v>
      </c>
      <c r="C307" s="270" t="s">
        <v>789</v>
      </c>
      <c r="D307" s="270" t="s">
        <v>789</v>
      </c>
      <c r="E307" s="270" t="s">
        <v>789</v>
      </c>
      <c r="F307" s="270" t="s">
        <v>789</v>
      </c>
      <c r="G307" s="270" t="s">
        <v>789</v>
      </c>
      <c r="H307" s="270" t="s">
        <v>789</v>
      </c>
      <c r="I307" s="270" t="s">
        <v>789</v>
      </c>
      <c r="J307" s="270" t="s">
        <v>789</v>
      </c>
      <c r="K307" s="270" t="s">
        <v>789</v>
      </c>
      <c r="L307" s="270" t="s">
        <v>789</v>
      </c>
      <c r="M307" s="270" t="s">
        <v>789</v>
      </c>
      <c r="N307" s="270" t="s">
        <v>789</v>
      </c>
      <c r="O307" s="270" t="s">
        <v>789</v>
      </c>
      <c r="P307" s="270" t="s">
        <v>789</v>
      </c>
      <c r="Q307" s="270" t="s">
        <v>789</v>
      </c>
      <c r="R307" s="270" t="s">
        <v>789</v>
      </c>
      <c r="S307" s="270" t="s">
        <v>789</v>
      </c>
      <c r="T307" s="270" t="s">
        <v>789</v>
      </c>
      <c r="U307" s="270" t="s">
        <v>789</v>
      </c>
      <c r="V307" s="270" t="s">
        <v>789</v>
      </c>
      <c r="W307" s="270" t="s">
        <v>789</v>
      </c>
      <c r="X307" s="270" t="s">
        <v>789</v>
      </c>
      <c r="Y307" s="270" t="s">
        <v>789</v>
      </c>
      <c r="Z307" s="270" t="s">
        <v>789</v>
      </c>
      <c r="AA307" s="270" t="s">
        <v>789</v>
      </c>
      <c r="AB307" s="270" t="s">
        <v>789</v>
      </c>
      <c r="AC307" s="270" t="s">
        <v>789</v>
      </c>
      <c r="AD307" s="270" t="s">
        <v>789</v>
      </c>
      <c r="AE307" s="270" t="s">
        <v>789</v>
      </c>
      <c r="AF307" s="270" t="s">
        <v>789</v>
      </c>
      <c r="AG307" s="270" t="s">
        <v>789</v>
      </c>
      <c r="AH307" s="270" t="s">
        <v>789</v>
      </c>
      <c r="AI307" s="270" t="s">
        <v>789</v>
      </c>
      <c r="AJ307" s="270" t="s">
        <v>789</v>
      </c>
      <c r="AK307" s="270" t="s">
        <v>789</v>
      </c>
      <c r="AL307" s="270" t="s">
        <v>789</v>
      </c>
      <c r="AM307" s="270" t="s">
        <v>789</v>
      </c>
      <c r="AN307" s="270" t="s">
        <v>3075</v>
      </c>
      <c r="AO307" s="270" t="s">
        <v>3075</v>
      </c>
      <c r="AP307" s="270" t="s">
        <v>3075</v>
      </c>
      <c r="AQ307" s="270" t="s">
        <v>3075</v>
      </c>
      <c r="AR307" s="270" t="s">
        <v>3075</v>
      </c>
      <c r="AS307" s="270" t="s">
        <v>3075</v>
      </c>
      <c r="AT307" s="270" t="s">
        <v>3075</v>
      </c>
      <c r="AU307" s="270" t="s">
        <v>3075</v>
      </c>
      <c r="AV307" s="270" t="s">
        <v>3075</v>
      </c>
      <c r="AW307" s="277" t="s">
        <v>3075</v>
      </c>
      <c r="AX307" s="270" t="s">
        <v>3075</v>
      </c>
      <c r="AY307" s="270" t="s">
        <v>3075</v>
      </c>
      <c r="AZ307" s="270" t="s">
        <v>3075</v>
      </c>
      <c r="BA307" s="270" t="s">
        <v>3075</v>
      </c>
      <c r="BB307" s="270" t="s">
        <v>3075</v>
      </c>
      <c r="BC307" s="270" t="s">
        <v>3075</v>
      </c>
      <c r="BD307" s="270" t="s">
        <v>521</v>
      </c>
      <c r="BE307" s="270" t="str">
        <f>VLOOKUP(A307,[1]القائمة!A$1:F$4442,6,0)</f>
        <v>مستنفذ فصل اول 2023-2024</v>
      </c>
      <c r="BF307">
        <f>VLOOKUP(A307,[1]القائمة!A$1:F$4442,1,0)</f>
        <v>521898</v>
      </c>
      <c r="BG307" t="str">
        <f>VLOOKUP(A307,[1]القائمة!A$1:F$4442,5,0)</f>
        <v>الثالثة</v>
      </c>
      <c r="BH307" s="249"/>
      <c r="BI307" s="249"/>
      <c r="BJ307" s="249"/>
      <c r="BK307" s="249"/>
      <c r="BL307" s="249"/>
      <c r="BM307" s="249"/>
      <c r="BN307" s="249"/>
      <c r="BO307" s="249"/>
      <c r="BP307" s="249" t="s">
        <v>3075</v>
      </c>
      <c r="BQ307" s="249" t="s">
        <v>3075</v>
      </c>
      <c r="BR307" s="249" t="s">
        <v>3075</v>
      </c>
      <c r="BS307" s="249" t="s">
        <v>3075</v>
      </c>
      <c r="BT307" s="249" t="s">
        <v>3075</v>
      </c>
      <c r="BU307" s="249" t="s">
        <v>3075</v>
      </c>
      <c r="BV307" s="248"/>
      <c r="BW307" s="249"/>
      <c r="BX307" s="249"/>
      <c r="BY307" s="249"/>
      <c r="BZ307" s="249"/>
      <c r="CA307" s="242"/>
      <c r="CB307" s="242"/>
      <c r="CC307" s="242"/>
      <c r="CD307" s="242"/>
      <c r="CE307" s="249"/>
    </row>
    <row r="308" spans="1:83" ht="14.4" x14ac:dyDescent="0.3">
      <c r="A308" s="269">
        <v>521908</v>
      </c>
      <c r="B308" s="270" t="s">
        <v>521</v>
      </c>
      <c r="C308" s="270" t="s">
        <v>788</v>
      </c>
      <c r="D308" s="270" t="s">
        <v>788</v>
      </c>
      <c r="E308" s="270" t="s">
        <v>788</v>
      </c>
      <c r="F308" s="270" t="s">
        <v>788</v>
      </c>
      <c r="G308" s="270" t="s">
        <v>788</v>
      </c>
      <c r="H308" s="270" t="s">
        <v>788</v>
      </c>
      <c r="I308" s="270" t="s">
        <v>788</v>
      </c>
      <c r="J308" s="270" t="s">
        <v>788</v>
      </c>
      <c r="K308" s="270" t="s">
        <v>788</v>
      </c>
      <c r="L308" s="270" t="s">
        <v>788</v>
      </c>
      <c r="M308" s="270" t="s">
        <v>788</v>
      </c>
      <c r="N308" s="270" t="s">
        <v>788</v>
      </c>
      <c r="O308" s="270" t="s">
        <v>788</v>
      </c>
      <c r="P308" s="270" t="s">
        <v>788</v>
      </c>
      <c r="Q308" s="270" t="s">
        <v>788</v>
      </c>
      <c r="R308" s="270" t="s">
        <v>788</v>
      </c>
      <c r="S308" s="270" t="s">
        <v>788</v>
      </c>
      <c r="T308" s="270" t="s">
        <v>788</v>
      </c>
      <c r="U308" s="270" t="s">
        <v>788</v>
      </c>
      <c r="V308" s="270" t="s">
        <v>788</v>
      </c>
      <c r="W308" s="270" t="s">
        <v>788</v>
      </c>
      <c r="X308" s="270" t="s">
        <v>788</v>
      </c>
      <c r="Y308" s="270" t="s">
        <v>788</v>
      </c>
      <c r="Z308" s="270" t="s">
        <v>788</v>
      </c>
      <c r="AA308" s="270" t="s">
        <v>788</v>
      </c>
      <c r="AB308" s="270" t="s">
        <v>788</v>
      </c>
      <c r="AC308" s="270" t="s">
        <v>788</v>
      </c>
      <c r="AD308" s="270" t="s">
        <v>788</v>
      </c>
      <c r="AE308" s="270" t="s">
        <v>788</v>
      </c>
      <c r="AF308" s="270" t="s">
        <v>788</v>
      </c>
      <c r="AG308" s="270" t="s">
        <v>788</v>
      </c>
      <c r="AH308" s="270" t="s">
        <v>788</v>
      </c>
      <c r="AI308" s="270" t="s">
        <v>788</v>
      </c>
      <c r="AJ308" s="270" t="s">
        <v>788</v>
      </c>
      <c r="AK308" s="270" t="s">
        <v>788</v>
      </c>
      <c r="AL308" s="270" t="s">
        <v>788</v>
      </c>
      <c r="AM308" s="270" t="s">
        <v>788</v>
      </c>
      <c r="AN308" s="270" t="s">
        <v>3075</v>
      </c>
      <c r="AO308" s="270" t="s">
        <v>3075</v>
      </c>
      <c r="AP308" s="270" t="s">
        <v>3075</v>
      </c>
      <c r="AQ308" s="270" t="s">
        <v>3075</v>
      </c>
      <c r="AR308" s="270" t="s">
        <v>3075</v>
      </c>
      <c r="AS308" s="270" t="s">
        <v>3075</v>
      </c>
      <c r="AT308" s="270" t="s">
        <v>3075</v>
      </c>
      <c r="AU308" s="270" t="s">
        <v>3075</v>
      </c>
      <c r="AV308" s="270" t="s">
        <v>3075</v>
      </c>
      <c r="AW308" s="277" t="s">
        <v>3075</v>
      </c>
      <c r="AX308" s="270" t="s">
        <v>3075</v>
      </c>
      <c r="AY308" s="270" t="s">
        <v>3075</v>
      </c>
      <c r="AZ308" s="270" t="s">
        <v>3075</v>
      </c>
      <c r="BA308" s="270" t="s">
        <v>3075</v>
      </c>
      <c r="BB308" s="270" t="s">
        <v>3075</v>
      </c>
      <c r="BC308" s="270" t="s">
        <v>3075</v>
      </c>
      <c r="BD308" s="270" t="s">
        <v>521</v>
      </c>
      <c r="BE308" s="270" t="str">
        <f>VLOOKUP(A308,[1]القائمة!A$1:F$4442,6,0)</f>
        <v/>
      </c>
      <c r="BF308">
        <f>VLOOKUP(A308,[1]القائمة!A$1:F$4442,1,0)</f>
        <v>521908</v>
      </c>
      <c r="BG308" t="str">
        <f>VLOOKUP(A308,[1]القائمة!A$1:F$4442,5,0)</f>
        <v>الثالثة</v>
      </c>
      <c r="BH308" s="249"/>
      <c r="BI308" s="249"/>
      <c r="BJ308" s="249"/>
      <c r="BK308" s="249"/>
      <c r="BL308" s="249"/>
      <c r="BM308" s="249"/>
      <c r="BN308" s="249"/>
      <c r="BO308" s="249"/>
      <c r="BP308" s="249" t="s">
        <v>3075</v>
      </c>
      <c r="BQ308" s="249" t="s">
        <v>3075</v>
      </c>
      <c r="BR308" s="249" t="s">
        <v>3075</v>
      </c>
      <c r="BS308" s="249" t="s">
        <v>3075</v>
      </c>
      <c r="BT308" s="249" t="s">
        <v>3075</v>
      </c>
      <c r="BU308" s="249" t="s">
        <v>3075</v>
      </c>
      <c r="BV308" s="248"/>
      <c r="BW308" s="249"/>
      <c r="BX308" s="249"/>
      <c r="BY308" s="249"/>
      <c r="BZ308" s="249"/>
      <c r="CA308" s="242"/>
      <c r="CB308" s="242"/>
      <c r="CC308" s="242"/>
      <c r="CD308" s="242"/>
      <c r="CE308" s="249"/>
    </row>
    <row r="309" spans="1:83" ht="43.2" x14ac:dyDescent="0.3">
      <c r="A309" s="269">
        <v>521915</v>
      </c>
      <c r="B309" s="270" t="s">
        <v>521</v>
      </c>
      <c r="C309" s="270" t="s">
        <v>789</v>
      </c>
      <c r="D309" s="270" t="s">
        <v>789</v>
      </c>
      <c r="E309" s="270" t="s">
        <v>789</v>
      </c>
      <c r="F309" s="270" t="s">
        <v>789</v>
      </c>
      <c r="G309" s="270" t="s">
        <v>789</v>
      </c>
      <c r="H309" s="270" t="s">
        <v>789</v>
      </c>
      <c r="I309" s="270" t="s">
        <v>789</v>
      </c>
      <c r="J309" s="270" t="s">
        <v>789</v>
      </c>
      <c r="K309" s="270" t="s">
        <v>789</v>
      </c>
      <c r="L309" s="270" t="s">
        <v>789</v>
      </c>
      <c r="M309" s="270" t="s">
        <v>789</v>
      </c>
      <c r="N309" s="270" t="s">
        <v>789</v>
      </c>
      <c r="O309" s="270" t="s">
        <v>789</v>
      </c>
      <c r="P309" s="270" t="s">
        <v>789</v>
      </c>
      <c r="Q309" s="270" t="s">
        <v>789</v>
      </c>
      <c r="R309" s="270" t="s">
        <v>789</v>
      </c>
      <c r="S309" s="270" t="s">
        <v>789</v>
      </c>
      <c r="T309" s="270" t="s">
        <v>789</v>
      </c>
      <c r="U309" s="270" t="s">
        <v>789</v>
      </c>
      <c r="V309" s="270" t="s">
        <v>789</v>
      </c>
      <c r="W309" s="270" t="s">
        <v>789</v>
      </c>
      <c r="X309" s="270" t="s">
        <v>789</v>
      </c>
      <c r="Y309" s="270" t="s">
        <v>789</v>
      </c>
      <c r="Z309" s="270" t="s">
        <v>789</v>
      </c>
      <c r="AA309" s="270" t="s">
        <v>789</v>
      </c>
      <c r="AB309" s="270" t="s">
        <v>789</v>
      </c>
      <c r="AC309" s="270" t="s">
        <v>789</v>
      </c>
      <c r="AD309" s="270" t="s">
        <v>789</v>
      </c>
      <c r="AE309" s="270" t="s">
        <v>789</v>
      </c>
      <c r="AF309" s="270" t="s">
        <v>789</v>
      </c>
      <c r="AG309" s="270" t="s">
        <v>789</v>
      </c>
      <c r="AH309" s="270" t="s">
        <v>789</v>
      </c>
      <c r="AI309" s="270" t="s">
        <v>789</v>
      </c>
      <c r="AJ309" s="270" t="s">
        <v>789</v>
      </c>
      <c r="AK309" s="270" t="s">
        <v>789</v>
      </c>
      <c r="AL309" s="270" t="s">
        <v>789</v>
      </c>
      <c r="AM309" s="270" t="s">
        <v>789</v>
      </c>
      <c r="AN309" s="270" t="s">
        <v>3075</v>
      </c>
      <c r="AO309" s="270" t="s">
        <v>3075</v>
      </c>
      <c r="AP309" s="270" t="s">
        <v>3075</v>
      </c>
      <c r="AQ309" s="270" t="s">
        <v>3075</v>
      </c>
      <c r="AR309" s="270" t="s">
        <v>3075</v>
      </c>
      <c r="AS309" s="270" t="s">
        <v>3075</v>
      </c>
      <c r="AT309" s="270" t="s">
        <v>3075</v>
      </c>
      <c r="AU309" s="270" t="s">
        <v>3075</v>
      </c>
      <c r="AV309" s="270" t="s">
        <v>3075</v>
      </c>
      <c r="AW309" s="277" t="s">
        <v>3075</v>
      </c>
      <c r="AX309" s="270" t="s">
        <v>3075</v>
      </c>
      <c r="AY309" s="270" t="s">
        <v>3075</v>
      </c>
      <c r="AZ309" s="270" t="s">
        <v>3075</v>
      </c>
      <c r="BA309" s="270" t="s">
        <v>3075</v>
      </c>
      <c r="BB309" s="270" t="s">
        <v>3075</v>
      </c>
      <c r="BC309" s="270" t="s">
        <v>3075</v>
      </c>
      <c r="BD309" s="270" t="s">
        <v>521</v>
      </c>
      <c r="BE309" s="270" t="str">
        <f>VLOOKUP(A309,[1]القائمة!A$1:F$4442,6,0)</f>
        <v>مستنفذ فصل اول 2023-2024</v>
      </c>
      <c r="BF309">
        <f>VLOOKUP(A309,[1]القائمة!A$1:F$4442,1,0)</f>
        <v>521915</v>
      </c>
      <c r="BG309" t="str">
        <f>VLOOKUP(A309,[1]القائمة!A$1:F$4442,5,0)</f>
        <v>الثالثة</v>
      </c>
    </row>
    <row r="310" spans="1:83" ht="14.4" x14ac:dyDescent="0.3">
      <c r="A310" s="269">
        <v>521935</v>
      </c>
      <c r="B310" s="270" t="s">
        <v>521</v>
      </c>
      <c r="C310" s="270" t="s">
        <v>788</v>
      </c>
      <c r="D310" s="270" t="s">
        <v>788</v>
      </c>
      <c r="E310" s="270" t="s">
        <v>788</v>
      </c>
      <c r="F310" s="270" t="s">
        <v>788</v>
      </c>
      <c r="G310" s="270" t="s">
        <v>788</v>
      </c>
      <c r="H310" s="270" t="s">
        <v>788</v>
      </c>
      <c r="I310" s="270" t="s">
        <v>788</v>
      </c>
      <c r="J310" s="270" t="s">
        <v>788</v>
      </c>
      <c r="K310" s="270" t="s">
        <v>788</v>
      </c>
      <c r="L310" s="270" t="s">
        <v>788</v>
      </c>
      <c r="M310" s="270" t="s">
        <v>788</v>
      </c>
      <c r="N310" s="270" t="s">
        <v>788</v>
      </c>
      <c r="O310" s="270" t="s">
        <v>788</v>
      </c>
      <c r="P310" s="270" t="s">
        <v>788</v>
      </c>
      <c r="Q310" s="270" t="s">
        <v>788</v>
      </c>
      <c r="R310" s="270" t="s">
        <v>788</v>
      </c>
      <c r="S310" s="270" t="s">
        <v>788</v>
      </c>
      <c r="T310" s="270" t="s">
        <v>788</v>
      </c>
      <c r="U310" s="270" t="s">
        <v>788</v>
      </c>
      <c r="V310" s="270" t="s">
        <v>788</v>
      </c>
      <c r="W310" s="270" t="s">
        <v>788</v>
      </c>
      <c r="X310" s="270" t="s">
        <v>788</v>
      </c>
      <c r="Y310" s="270" t="s">
        <v>788</v>
      </c>
      <c r="Z310" s="270" t="s">
        <v>788</v>
      </c>
      <c r="AA310" s="270" t="s">
        <v>788</v>
      </c>
      <c r="AB310" s="270" t="s">
        <v>788</v>
      </c>
      <c r="AC310" s="270" t="s">
        <v>788</v>
      </c>
      <c r="AD310" s="270" t="s">
        <v>788</v>
      </c>
      <c r="AE310" s="270" t="s">
        <v>788</v>
      </c>
      <c r="AF310" s="270" t="s">
        <v>788</v>
      </c>
      <c r="AG310" s="270" t="s">
        <v>788</v>
      </c>
      <c r="AH310" s="270" t="s">
        <v>788</v>
      </c>
      <c r="AI310" s="270" t="s">
        <v>788</v>
      </c>
      <c r="AJ310" s="270" t="s">
        <v>788</v>
      </c>
      <c r="AK310" s="270" t="s">
        <v>788</v>
      </c>
      <c r="AL310" s="270" t="s">
        <v>788</v>
      </c>
      <c r="AM310" s="270" t="s">
        <v>788</v>
      </c>
      <c r="AN310" s="270" t="s">
        <v>3075</v>
      </c>
      <c r="AO310" s="270" t="s">
        <v>3075</v>
      </c>
      <c r="AP310" s="270" t="s">
        <v>3075</v>
      </c>
      <c r="AQ310" s="270" t="s">
        <v>3075</v>
      </c>
      <c r="AR310" s="270" t="s">
        <v>3075</v>
      </c>
      <c r="AS310" s="270" t="s">
        <v>3075</v>
      </c>
      <c r="AT310" s="270" t="s">
        <v>3075</v>
      </c>
      <c r="AU310" s="270" t="s">
        <v>3075</v>
      </c>
      <c r="AV310" s="270" t="s">
        <v>3075</v>
      </c>
      <c r="AW310" s="277" t="s">
        <v>3075</v>
      </c>
      <c r="AX310" s="270" t="s">
        <v>3075</v>
      </c>
      <c r="AY310" s="270" t="s">
        <v>3075</v>
      </c>
      <c r="AZ310" s="270" t="s">
        <v>3075</v>
      </c>
      <c r="BA310" s="270" t="s">
        <v>3075</v>
      </c>
      <c r="BB310" s="270" t="s">
        <v>3075</v>
      </c>
      <c r="BC310" s="270" t="s">
        <v>3075</v>
      </c>
      <c r="BD310" s="270" t="s">
        <v>521</v>
      </c>
      <c r="BE310" s="270" t="str">
        <f>VLOOKUP(A310,[1]القائمة!A$1:F$4442,6,0)</f>
        <v/>
      </c>
      <c r="BF310">
        <f>VLOOKUP(A310,[1]القائمة!A$1:F$4442,1,0)</f>
        <v>521935</v>
      </c>
      <c r="BG310" t="str">
        <f>VLOOKUP(A310,[1]القائمة!A$1:F$4442,5,0)</f>
        <v>الثالثة</v>
      </c>
    </row>
    <row r="311" spans="1:83" ht="14.4" x14ac:dyDescent="0.3">
      <c r="A311" s="269">
        <v>521941</v>
      </c>
      <c r="B311" s="270" t="s">
        <v>521</v>
      </c>
      <c r="C311" s="270" t="s">
        <v>788</v>
      </c>
      <c r="D311" s="270" t="s">
        <v>788</v>
      </c>
      <c r="E311" s="270" t="s">
        <v>788</v>
      </c>
      <c r="F311" s="270" t="s">
        <v>788</v>
      </c>
      <c r="G311" s="270" t="s">
        <v>788</v>
      </c>
      <c r="H311" s="270" t="s">
        <v>788</v>
      </c>
      <c r="I311" s="270" t="s">
        <v>788</v>
      </c>
      <c r="J311" s="270" t="s">
        <v>788</v>
      </c>
      <c r="K311" s="270" t="s">
        <v>788</v>
      </c>
      <c r="L311" s="270" t="s">
        <v>788</v>
      </c>
      <c r="M311" s="270" t="s">
        <v>788</v>
      </c>
      <c r="N311" s="270" t="s">
        <v>788</v>
      </c>
      <c r="O311" s="270" t="s">
        <v>788</v>
      </c>
      <c r="P311" s="270" t="s">
        <v>788</v>
      </c>
      <c r="Q311" s="270" t="s">
        <v>788</v>
      </c>
      <c r="R311" s="270" t="s">
        <v>788</v>
      </c>
      <c r="S311" s="270" t="s">
        <v>788</v>
      </c>
      <c r="T311" s="270" t="s">
        <v>788</v>
      </c>
      <c r="U311" s="270" t="s">
        <v>788</v>
      </c>
      <c r="V311" s="270" t="s">
        <v>788</v>
      </c>
      <c r="W311" s="270" t="s">
        <v>788</v>
      </c>
      <c r="X311" s="270" t="s">
        <v>788</v>
      </c>
      <c r="Y311" s="270" t="s">
        <v>788</v>
      </c>
      <c r="Z311" s="270" t="s">
        <v>788</v>
      </c>
      <c r="AA311" s="270" t="s">
        <v>788</v>
      </c>
      <c r="AB311" s="270" t="s">
        <v>788</v>
      </c>
      <c r="AC311" s="270" t="s">
        <v>788</v>
      </c>
      <c r="AD311" s="270" t="s">
        <v>788</v>
      </c>
      <c r="AE311" s="270" t="s">
        <v>788</v>
      </c>
      <c r="AF311" s="270" t="s">
        <v>788</v>
      </c>
      <c r="AG311" s="270" t="s">
        <v>788</v>
      </c>
      <c r="AH311" s="270" t="s">
        <v>788</v>
      </c>
      <c r="AI311" s="270" t="s">
        <v>788</v>
      </c>
      <c r="AJ311" s="270" t="s">
        <v>788</v>
      </c>
      <c r="AK311" s="270" t="s">
        <v>788</v>
      </c>
      <c r="AL311" s="270" t="s">
        <v>788</v>
      </c>
      <c r="AM311" s="270" t="s">
        <v>788</v>
      </c>
      <c r="AN311" s="270" t="s">
        <v>3075</v>
      </c>
      <c r="AO311" s="270" t="s">
        <v>3075</v>
      </c>
      <c r="AP311" s="270" t="s">
        <v>3075</v>
      </c>
      <c r="AQ311" s="270" t="s">
        <v>3075</v>
      </c>
      <c r="AR311" s="270" t="s">
        <v>3075</v>
      </c>
      <c r="AS311" s="270" t="s">
        <v>3075</v>
      </c>
      <c r="AT311" s="270" t="s">
        <v>3075</v>
      </c>
      <c r="AU311" s="270" t="s">
        <v>3075</v>
      </c>
      <c r="AV311" s="270" t="s">
        <v>3075</v>
      </c>
      <c r="AW311" s="277" t="s">
        <v>3075</v>
      </c>
      <c r="AX311" s="270" t="s">
        <v>3075</v>
      </c>
      <c r="AY311" s="270" t="s">
        <v>3075</v>
      </c>
      <c r="AZ311" s="270" t="s">
        <v>3075</v>
      </c>
      <c r="BA311" s="270" t="s">
        <v>3075</v>
      </c>
      <c r="BB311" s="270" t="s">
        <v>3075</v>
      </c>
      <c r="BC311" s="270" t="s">
        <v>3075</v>
      </c>
      <c r="BD311" s="270" t="s">
        <v>521</v>
      </c>
      <c r="BE311" s="270" t="str">
        <f>VLOOKUP(A311,[1]القائمة!A$1:F$4442,6,0)</f>
        <v/>
      </c>
      <c r="BF311">
        <f>VLOOKUP(A311,[1]القائمة!A$1:F$4442,1,0)</f>
        <v>521941</v>
      </c>
      <c r="BG311" t="str">
        <f>VLOOKUP(A311,[1]القائمة!A$1:F$4442,5,0)</f>
        <v>الثالثة</v>
      </c>
      <c r="BH311" s="249"/>
      <c r="BI311" s="249"/>
      <c r="BJ311" s="249"/>
      <c r="BK311" s="249"/>
      <c r="BL311" s="249"/>
      <c r="BM311" s="249"/>
      <c r="BN311" s="249"/>
      <c r="BO311" s="249"/>
      <c r="BP311" s="249" t="s">
        <v>3075</v>
      </c>
      <c r="BQ311" s="249" t="s">
        <v>3075</v>
      </c>
      <c r="BR311" s="249" t="s">
        <v>3075</v>
      </c>
      <c r="BS311" s="249" t="s">
        <v>3075</v>
      </c>
      <c r="BT311" s="249" t="s">
        <v>3075</v>
      </c>
      <c r="BU311" s="249" t="s">
        <v>3075</v>
      </c>
      <c r="BV311" s="248"/>
      <c r="BW311" s="249"/>
      <c r="BX311" s="249"/>
      <c r="BY311" s="249"/>
      <c r="BZ311" s="249"/>
      <c r="CA311" s="242"/>
      <c r="CB311" s="242"/>
      <c r="CC311" s="242"/>
      <c r="CD311" s="242"/>
      <c r="CE311" s="249"/>
    </row>
    <row r="312" spans="1:83" ht="43.2" x14ac:dyDescent="0.3">
      <c r="A312" s="269">
        <v>521943</v>
      </c>
      <c r="B312" s="270" t="s">
        <v>521</v>
      </c>
      <c r="C312" s="270" t="s">
        <v>789</v>
      </c>
      <c r="D312" s="270" t="s">
        <v>789</v>
      </c>
      <c r="E312" s="270" t="s">
        <v>789</v>
      </c>
      <c r="F312" s="270" t="s">
        <v>789</v>
      </c>
      <c r="G312" s="270" t="s">
        <v>789</v>
      </c>
      <c r="H312" s="270" t="s">
        <v>789</v>
      </c>
      <c r="I312" s="270" t="s">
        <v>789</v>
      </c>
      <c r="J312" s="270" t="s">
        <v>789</v>
      </c>
      <c r="K312" s="270" t="s">
        <v>789</v>
      </c>
      <c r="L312" s="270" t="s">
        <v>789</v>
      </c>
      <c r="M312" s="270" t="s">
        <v>789</v>
      </c>
      <c r="N312" s="270" t="s">
        <v>789</v>
      </c>
      <c r="O312" s="270" t="s">
        <v>789</v>
      </c>
      <c r="P312" s="270" t="s">
        <v>789</v>
      </c>
      <c r="Q312" s="270" t="s">
        <v>789</v>
      </c>
      <c r="R312" s="270" t="s">
        <v>789</v>
      </c>
      <c r="S312" s="270" t="s">
        <v>789</v>
      </c>
      <c r="T312" s="270" t="s">
        <v>789</v>
      </c>
      <c r="U312" s="270" t="s">
        <v>789</v>
      </c>
      <c r="V312" s="270" t="s">
        <v>789</v>
      </c>
      <c r="W312" s="270" t="s">
        <v>789</v>
      </c>
      <c r="X312" s="270" t="s">
        <v>789</v>
      </c>
      <c r="Y312" s="270" t="s">
        <v>789</v>
      </c>
      <c r="Z312" s="270" t="s">
        <v>789</v>
      </c>
      <c r="AA312" s="270" t="s">
        <v>789</v>
      </c>
      <c r="AB312" s="270" t="s">
        <v>789</v>
      </c>
      <c r="AC312" s="270" t="s">
        <v>789</v>
      </c>
      <c r="AD312" s="270" t="s">
        <v>789</v>
      </c>
      <c r="AE312" s="270" t="s">
        <v>789</v>
      </c>
      <c r="AF312" s="270" t="s">
        <v>789</v>
      </c>
      <c r="AG312" s="270" t="s">
        <v>789</v>
      </c>
      <c r="AH312" s="270" t="s">
        <v>789</v>
      </c>
      <c r="AI312" s="270" t="s">
        <v>789</v>
      </c>
      <c r="AJ312" s="270" t="s">
        <v>789</v>
      </c>
      <c r="AK312" s="270" t="s">
        <v>789</v>
      </c>
      <c r="AL312" s="270" t="s">
        <v>789</v>
      </c>
      <c r="AM312" s="270" t="s">
        <v>789</v>
      </c>
      <c r="AN312" s="270" t="s">
        <v>3075</v>
      </c>
      <c r="AO312" s="270" t="s">
        <v>3075</v>
      </c>
      <c r="AP312" s="270" t="s">
        <v>3075</v>
      </c>
      <c r="AQ312" s="270" t="s">
        <v>3075</v>
      </c>
      <c r="AR312" s="270" t="s">
        <v>3075</v>
      </c>
      <c r="AS312" s="270" t="s">
        <v>3075</v>
      </c>
      <c r="AT312" s="270" t="s">
        <v>3075</v>
      </c>
      <c r="AU312" s="270" t="s">
        <v>3075</v>
      </c>
      <c r="AV312" s="270" t="s">
        <v>3075</v>
      </c>
      <c r="AW312" s="277" t="s">
        <v>3075</v>
      </c>
      <c r="AX312" s="270" t="s">
        <v>3075</v>
      </c>
      <c r="AY312" s="270" t="s">
        <v>3075</v>
      </c>
      <c r="AZ312" s="270" t="s">
        <v>3075</v>
      </c>
      <c r="BA312" s="270" t="s">
        <v>3075</v>
      </c>
      <c r="BB312" s="270" t="s">
        <v>3075</v>
      </c>
      <c r="BC312" s="270" t="s">
        <v>3075</v>
      </c>
      <c r="BD312" s="270" t="s">
        <v>521</v>
      </c>
      <c r="BE312" s="270" t="str">
        <f>VLOOKUP(A312,[1]القائمة!A$1:F$4442,6,0)</f>
        <v>مستنفذ فصل اول 2023-2024</v>
      </c>
      <c r="BF312">
        <f>VLOOKUP(A312,[1]القائمة!A$1:F$4442,1,0)</f>
        <v>521943</v>
      </c>
      <c r="BG312" t="str">
        <f>VLOOKUP(A312,[1]القائمة!A$1:F$4442,5,0)</f>
        <v>الثالثة</v>
      </c>
    </row>
    <row r="313" spans="1:83" ht="43.2" x14ac:dyDescent="0.3">
      <c r="A313" s="269">
        <v>521959</v>
      </c>
      <c r="B313" s="270" t="s">
        <v>521</v>
      </c>
      <c r="C313" s="270" t="s">
        <v>789</v>
      </c>
      <c r="D313" s="270" t="s">
        <v>789</v>
      </c>
      <c r="E313" s="270" t="s">
        <v>789</v>
      </c>
      <c r="F313" s="270" t="s">
        <v>789</v>
      </c>
      <c r="G313" s="270" t="s">
        <v>789</v>
      </c>
      <c r="H313" s="270" t="s">
        <v>789</v>
      </c>
      <c r="I313" s="270" t="s">
        <v>789</v>
      </c>
      <c r="J313" s="270" t="s">
        <v>789</v>
      </c>
      <c r="K313" s="270" t="s">
        <v>789</v>
      </c>
      <c r="L313" s="270" t="s">
        <v>789</v>
      </c>
      <c r="M313" s="270" t="s">
        <v>789</v>
      </c>
      <c r="N313" s="270" t="s">
        <v>789</v>
      </c>
      <c r="O313" s="270" t="s">
        <v>789</v>
      </c>
      <c r="P313" s="270" t="s">
        <v>789</v>
      </c>
      <c r="Q313" s="270" t="s">
        <v>789</v>
      </c>
      <c r="R313" s="270" t="s">
        <v>789</v>
      </c>
      <c r="S313" s="270" t="s">
        <v>789</v>
      </c>
      <c r="T313" s="270" t="s">
        <v>789</v>
      </c>
      <c r="U313" s="270" t="s">
        <v>789</v>
      </c>
      <c r="V313" s="270" t="s">
        <v>789</v>
      </c>
      <c r="W313" s="270" t="s">
        <v>789</v>
      </c>
      <c r="X313" s="270" t="s">
        <v>789</v>
      </c>
      <c r="Y313" s="270" t="s">
        <v>789</v>
      </c>
      <c r="Z313" s="270" t="s">
        <v>789</v>
      </c>
      <c r="AA313" s="270" t="s">
        <v>789</v>
      </c>
      <c r="AB313" s="270" t="s">
        <v>789</v>
      </c>
      <c r="AC313" s="270" t="s">
        <v>789</v>
      </c>
      <c r="AD313" s="270" t="s">
        <v>789</v>
      </c>
      <c r="AE313" s="270" t="s">
        <v>789</v>
      </c>
      <c r="AF313" s="270" t="s">
        <v>789</v>
      </c>
      <c r="AG313" s="270" t="s">
        <v>789</v>
      </c>
      <c r="AH313" s="270" t="s">
        <v>789</v>
      </c>
      <c r="AI313" s="270" t="s">
        <v>789</v>
      </c>
      <c r="AJ313" s="270" t="s">
        <v>789</v>
      </c>
      <c r="AK313" s="270" t="s">
        <v>789</v>
      </c>
      <c r="AL313" s="270" t="s">
        <v>789</v>
      </c>
      <c r="AM313" s="270" t="s">
        <v>789</v>
      </c>
      <c r="AN313" s="270" t="s">
        <v>3075</v>
      </c>
      <c r="AO313" s="270" t="s">
        <v>3075</v>
      </c>
      <c r="AP313" s="270" t="s">
        <v>3075</v>
      </c>
      <c r="AQ313" s="270" t="s">
        <v>3075</v>
      </c>
      <c r="AR313" s="270" t="s">
        <v>3075</v>
      </c>
      <c r="AS313" s="270" t="s">
        <v>3075</v>
      </c>
      <c r="AT313" s="270" t="s">
        <v>3075</v>
      </c>
      <c r="AU313" s="270" t="s">
        <v>3075</v>
      </c>
      <c r="AV313" s="270" t="s">
        <v>3075</v>
      </c>
      <c r="AW313" s="277" t="s">
        <v>3075</v>
      </c>
      <c r="AX313" s="270" t="s">
        <v>3075</v>
      </c>
      <c r="AY313" s="270" t="s">
        <v>3075</v>
      </c>
      <c r="AZ313" s="270" t="s">
        <v>3075</v>
      </c>
      <c r="BA313" s="270" t="s">
        <v>3075</v>
      </c>
      <c r="BB313" s="270" t="s">
        <v>3075</v>
      </c>
      <c r="BC313" s="270" t="s">
        <v>3075</v>
      </c>
      <c r="BD313" s="270" t="s">
        <v>521</v>
      </c>
      <c r="BE313" s="270" t="str">
        <f>VLOOKUP(A313,[1]القائمة!A$1:F$4442,6,0)</f>
        <v>مستنفذ فصل اول 2023-2024</v>
      </c>
      <c r="BF313">
        <f>VLOOKUP(A313,[1]القائمة!A$1:F$4442,1,0)</f>
        <v>521959</v>
      </c>
      <c r="BG313" t="str">
        <f>VLOOKUP(A313,[1]القائمة!A$1:F$4442,5,0)</f>
        <v>الثالثة</v>
      </c>
      <c r="BH313" s="249"/>
      <c r="BI313" s="249"/>
      <c r="BJ313" s="249"/>
      <c r="BK313" s="249"/>
      <c r="BL313" s="249"/>
      <c r="BM313" s="249"/>
      <c r="BN313" s="249"/>
      <c r="BO313" s="249"/>
      <c r="BP313" s="249" t="s">
        <v>3075</v>
      </c>
      <c r="BQ313" s="249" t="s">
        <v>3075</v>
      </c>
      <c r="BR313" s="249" t="s">
        <v>3075</v>
      </c>
      <c r="BS313" s="249" t="s">
        <v>3075</v>
      </c>
      <c r="BT313" s="249" t="s">
        <v>3075</v>
      </c>
      <c r="BU313" s="249" t="s">
        <v>3075</v>
      </c>
      <c r="BV313" s="248"/>
      <c r="BW313" s="249"/>
      <c r="BX313" s="249"/>
      <c r="BY313" s="249"/>
      <c r="BZ313" s="249"/>
      <c r="CA313" s="242"/>
      <c r="CB313" s="242"/>
      <c r="CC313" s="242"/>
      <c r="CD313" s="242"/>
      <c r="CE313" s="249"/>
    </row>
    <row r="314" spans="1:83" ht="14.4" x14ac:dyDescent="0.3">
      <c r="A314" s="269">
        <v>521963</v>
      </c>
      <c r="B314" s="270" t="s">
        <v>521</v>
      </c>
      <c r="C314" s="270" t="s">
        <v>788</v>
      </c>
      <c r="D314" s="270" t="s">
        <v>788</v>
      </c>
      <c r="E314" s="270" t="s">
        <v>788</v>
      </c>
      <c r="F314" s="270" t="s">
        <v>788</v>
      </c>
      <c r="G314" s="270" t="s">
        <v>788</v>
      </c>
      <c r="H314" s="270" t="s">
        <v>788</v>
      </c>
      <c r="I314" s="270" t="s">
        <v>788</v>
      </c>
      <c r="J314" s="270" t="s">
        <v>788</v>
      </c>
      <c r="K314" s="270" t="s">
        <v>788</v>
      </c>
      <c r="L314" s="270" t="s">
        <v>788</v>
      </c>
      <c r="M314" s="270" t="s">
        <v>788</v>
      </c>
      <c r="N314" s="270" t="s">
        <v>788</v>
      </c>
      <c r="O314" s="270" t="s">
        <v>788</v>
      </c>
      <c r="P314" s="270" t="s">
        <v>788</v>
      </c>
      <c r="Q314" s="270" t="s">
        <v>788</v>
      </c>
      <c r="R314" s="270" t="s">
        <v>788</v>
      </c>
      <c r="S314" s="270" t="s">
        <v>788</v>
      </c>
      <c r="T314" s="270" t="s">
        <v>788</v>
      </c>
      <c r="U314" s="270" t="s">
        <v>788</v>
      </c>
      <c r="V314" s="270" t="s">
        <v>788</v>
      </c>
      <c r="W314" s="270" t="s">
        <v>788</v>
      </c>
      <c r="X314" s="270" t="s">
        <v>788</v>
      </c>
      <c r="Y314" s="270" t="s">
        <v>788</v>
      </c>
      <c r="Z314" s="270" t="s">
        <v>788</v>
      </c>
      <c r="AA314" s="270" t="s">
        <v>788</v>
      </c>
      <c r="AB314" s="270" t="s">
        <v>788</v>
      </c>
      <c r="AC314" s="270" t="s">
        <v>788</v>
      </c>
      <c r="AD314" s="270" t="s">
        <v>788</v>
      </c>
      <c r="AE314" s="270" t="s">
        <v>788</v>
      </c>
      <c r="AF314" s="270" t="s">
        <v>788</v>
      </c>
      <c r="AG314" s="270" t="s">
        <v>788</v>
      </c>
      <c r="AH314" s="270" t="s">
        <v>788</v>
      </c>
      <c r="AI314" s="270" t="s">
        <v>788</v>
      </c>
      <c r="AJ314" s="270" t="s">
        <v>788</v>
      </c>
      <c r="AK314" s="270" t="s">
        <v>788</v>
      </c>
      <c r="AL314" s="270" t="s">
        <v>788</v>
      </c>
      <c r="AM314" s="270" t="s">
        <v>788</v>
      </c>
      <c r="AN314" s="270" t="s">
        <v>3075</v>
      </c>
      <c r="AO314" s="270" t="s">
        <v>3075</v>
      </c>
      <c r="AP314" s="270" t="s">
        <v>3075</v>
      </c>
      <c r="AQ314" s="270" t="s">
        <v>3075</v>
      </c>
      <c r="AR314" s="270" t="s">
        <v>3075</v>
      </c>
      <c r="AS314" s="270" t="s">
        <v>3075</v>
      </c>
      <c r="AT314" s="270" t="s">
        <v>3075</v>
      </c>
      <c r="AU314" s="270" t="s">
        <v>3075</v>
      </c>
      <c r="AV314" s="270" t="s">
        <v>3075</v>
      </c>
      <c r="AW314" s="277" t="s">
        <v>3075</v>
      </c>
      <c r="AX314" s="270" t="s">
        <v>3075</v>
      </c>
      <c r="AY314" s="270" t="s">
        <v>3075</v>
      </c>
      <c r="AZ314" s="270" t="s">
        <v>3075</v>
      </c>
      <c r="BA314" s="270" t="s">
        <v>3075</v>
      </c>
      <c r="BB314" s="270" t="s">
        <v>3075</v>
      </c>
      <c r="BC314" s="270" t="s">
        <v>3075</v>
      </c>
      <c r="BD314" s="270" t="s">
        <v>521</v>
      </c>
      <c r="BE314" s="270" t="str">
        <f>VLOOKUP(A314,[1]القائمة!A$1:F$4442,6,0)</f>
        <v/>
      </c>
      <c r="BF314">
        <f>VLOOKUP(A314,[1]القائمة!A$1:F$4442,1,0)</f>
        <v>521963</v>
      </c>
      <c r="BG314" t="str">
        <f>VLOOKUP(A314,[1]القائمة!A$1:F$4442,5,0)</f>
        <v>الثالثة</v>
      </c>
    </row>
    <row r="315" spans="1:83" ht="14.4" x14ac:dyDescent="0.3">
      <c r="A315" s="269">
        <v>521967</v>
      </c>
      <c r="B315" s="270" t="s">
        <v>521</v>
      </c>
      <c r="C315" s="270" t="s">
        <v>788</v>
      </c>
      <c r="D315" s="270" t="s">
        <v>788</v>
      </c>
      <c r="E315" s="270" t="s">
        <v>788</v>
      </c>
      <c r="F315" s="270" t="s">
        <v>788</v>
      </c>
      <c r="G315" s="270" t="s">
        <v>788</v>
      </c>
      <c r="H315" s="270" t="s">
        <v>788</v>
      </c>
      <c r="I315" s="270" t="s">
        <v>788</v>
      </c>
      <c r="J315" s="270" t="s">
        <v>788</v>
      </c>
      <c r="K315" s="270" t="s">
        <v>788</v>
      </c>
      <c r="L315" s="270" t="s">
        <v>788</v>
      </c>
      <c r="M315" s="270" t="s">
        <v>788</v>
      </c>
      <c r="N315" s="270" t="s">
        <v>788</v>
      </c>
      <c r="O315" s="270" t="s">
        <v>788</v>
      </c>
      <c r="P315" s="270" t="s">
        <v>788</v>
      </c>
      <c r="Q315" s="270" t="s">
        <v>788</v>
      </c>
      <c r="R315" s="270" t="s">
        <v>788</v>
      </c>
      <c r="S315" s="270" t="s">
        <v>788</v>
      </c>
      <c r="T315" s="270" t="s">
        <v>788</v>
      </c>
      <c r="U315" s="270" t="s">
        <v>788</v>
      </c>
      <c r="V315" s="270" t="s">
        <v>788</v>
      </c>
      <c r="W315" s="270" t="s">
        <v>788</v>
      </c>
      <c r="X315" s="270" t="s">
        <v>788</v>
      </c>
      <c r="Y315" s="270" t="s">
        <v>788</v>
      </c>
      <c r="Z315" s="270" t="s">
        <v>788</v>
      </c>
      <c r="AA315" s="270" t="s">
        <v>788</v>
      </c>
      <c r="AB315" s="270" t="s">
        <v>788</v>
      </c>
      <c r="AC315" s="270" t="s">
        <v>788</v>
      </c>
      <c r="AD315" s="270" t="s">
        <v>788</v>
      </c>
      <c r="AE315" s="270" t="s">
        <v>788</v>
      </c>
      <c r="AF315" s="270" t="s">
        <v>788</v>
      </c>
      <c r="AG315" s="270" t="s">
        <v>788</v>
      </c>
      <c r="AH315" s="270" t="s">
        <v>788</v>
      </c>
      <c r="AI315" s="270" t="s">
        <v>788</v>
      </c>
      <c r="AJ315" s="270" t="s">
        <v>788</v>
      </c>
      <c r="AK315" s="270" t="s">
        <v>788</v>
      </c>
      <c r="AL315" s="270" t="s">
        <v>788</v>
      </c>
      <c r="AM315" s="270" t="s">
        <v>788</v>
      </c>
      <c r="AN315" s="270" t="s">
        <v>3075</v>
      </c>
      <c r="AO315" s="270" t="s">
        <v>3075</v>
      </c>
      <c r="AP315" s="270" t="s">
        <v>3075</v>
      </c>
      <c r="AQ315" s="270" t="s">
        <v>3075</v>
      </c>
      <c r="AR315" s="270" t="s">
        <v>3075</v>
      </c>
      <c r="AS315" s="270" t="s">
        <v>3075</v>
      </c>
      <c r="AT315" s="270" t="s">
        <v>3075</v>
      </c>
      <c r="AU315" s="270" t="s">
        <v>3075</v>
      </c>
      <c r="AV315" s="270" t="s">
        <v>3075</v>
      </c>
      <c r="AW315" s="277" t="s">
        <v>3075</v>
      </c>
      <c r="AX315" s="270" t="s">
        <v>3075</v>
      </c>
      <c r="AY315" s="270" t="s">
        <v>3075</v>
      </c>
      <c r="AZ315" s="270" t="s">
        <v>3075</v>
      </c>
      <c r="BA315" s="270" t="s">
        <v>3075</v>
      </c>
      <c r="BB315" s="270" t="s">
        <v>3075</v>
      </c>
      <c r="BC315" s="270" t="s">
        <v>3075</v>
      </c>
      <c r="BD315" s="270" t="s">
        <v>521</v>
      </c>
      <c r="BE315" s="270" t="str">
        <f>VLOOKUP(A315,[1]القائمة!A$1:F$4442,6,0)</f>
        <v/>
      </c>
      <c r="BF315">
        <f>VLOOKUP(A315,[1]القائمة!A$1:F$4442,1,0)</f>
        <v>521967</v>
      </c>
      <c r="BG315" t="str">
        <f>VLOOKUP(A315,[1]القائمة!A$1:F$4442,5,0)</f>
        <v>الثالثة</v>
      </c>
    </row>
    <row r="316" spans="1:83" ht="14.4" x14ac:dyDescent="0.3">
      <c r="A316" s="269">
        <v>521972</v>
      </c>
      <c r="B316" s="270" t="s">
        <v>521</v>
      </c>
      <c r="C316" s="270" t="s">
        <v>788</v>
      </c>
      <c r="D316" s="270" t="s">
        <v>788</v>
      </c>
      <c r="E316" s="270" t="s">
        <v>788</v>
      </c>
      <c r="F316" s="270" t="s">
        <v>788</v>
      </c>
      <c r="G316" s="270" t="s">
        <v>788</v>
      </c>
      <c r="H316" s="270" t="s">
        <v>788</v>
      </c>
      <c r="I316" s="270" t="s">
        <v>788</v>
      </c>
      <c r="J316" s="270" t="s">
        <v>788</v>
      </c>
      <c r="K316" s="270" t="s">
        <v>788</v>
      </c>
      <c r="L316" s="270" t="s">
        <v>788</v>
      </c>
      <c r="M316" s="270" t="s">
        <v>788</v>
      </c>
      <c r="N316" s="270" t="s">
        <v>788</v>
      </c>
      <c r="O316" s="270" t="s">
        <v>788</v>
      </c>
      <c r="P316" s="270" t="s">
        <v>788</v>
      </c>
      <c r="Q316" s="270" t="s">
        <v>788</v>
      </c>
      <c r="R316" s="270" t="s">
        <v>788</v>
      </c>
      <c r="S316" s="270" t="s">
        <v>788</v>
      </c>
      <c r="T316" s="270" t="s">
        <v>788</v>
      </c>
      <c r="U316" s="270" t="s">
        <v>788</v>
      </c>
      <c r="V316" s="270" t="s">
        <v>788</v>
      </c>
      <c r="W316" s="270" t="s">
        <v>788</v>
      </c>
      <c r="X316" s="270" t="s">
        <v>788</v>
      </c>
      <c r="Y316" s="270" t="s">
        <v>788</v>
      </c>
      <c r="Z316" s="270" t="s">
        <v>788</v>
      </c>
      <c r="AA316" s="270" t="s">
        <v>788</v>
      </c>
      <c r="AB316" s="270" t="s">
        <v>788</v>
      </c>
      <c r="AC316" s="270" t="s">
        <v>788</v>
      </c>
      <c r="AD316" s="270" t="s">
        <v>788</v>
      </c>
      <c r="AE316" s="270" t="s">
        <v>788</v>
      </c>
      <c r="AF316" s="270" t="s">
        <v>788</v>
      </c>
      <c r="AG316" s="270" t="s">
        <v>788</v>
      </c>
      <c r="AH316" s="270" t="s">
        <v>788</v>
      </c>
      <c r="AI316" s="270" t="s">
        <v>788</v>
      </c>
      <c r="AJ316" s="270" t="s">
        <v>788</v>
      </c>
      <c r="AK316" s="270" t="s">
        <v>788</v>
      </c>
      <c r="AL316" s="270" t="s">
        <v>788</v>
      </c>
      <c r="AM316" s="270" t="s">
        <v>788</v>
      </c>
      <c r="AN316" s="270" t="s">
        <v>3075</v>
      </c>
      <c r="AO316" s="270" t="s">
        <v>3075</v>
      </c>
      <c r="AP316" s="270" t="s">
        <v>3075</v>
      </c>
      <c r="AQ316" s="270" t="s">
        <v>3075</v>
      </c>
      <c r="AR316" s="270" t="s">
        <v>3075</v>
      </c>
      <c r="AS316" s="270" t="s">
        <v>3075</v>
      </c>
      <c r="AT316" s="270" t="s">
        <v>3075</v>
      </c>
      <c r="AU316" s="270" t="s">
        <v>3075</v>
      </c>
      <c r="AV316" s="270" t="s">
        <v>3075</v>
      </c>
      <c r="AW316" s="277" t="s">
        <v>3075</v>
      </c>
      <c r="AX316" s="270" t="s">
        <v>3075</v>
      </c>
      <c r="AY316" s="270" t="s">
        <v>3075</v>
      </c>
      <c r="AZ316" s="270" t="s">
        <v>3075</v>
      </c>
      <c r="BA316" s="270" t="s">
        <v>3075</v>
      </c>
      <c r="BB316" s="270" t="s">
        <v>3075</v>
      </c>
      <c r="BC316" s="270" t="s">
        <v>3075</v>
      </c>
      <c r="BD316" s="270" t="s">
        <v>521</v>
      </c>
      <c r="BE316" s="270" t="str">
        <f>VLOOKUP(A316,[1]القائمة!A$1:F$4442,6,0)</f>
        <v/>
      </c>
      <c r="BF316">
        <f>VLOOKUP(A316,[1]القائمة!A$1:F$4442,1,0)</f>
        <v>521972</v>
      </c>
      <c r="BG316" t="str">
        <f>VLOOKUP(A316,[1]القائمة!A$1:F$4442,5,0)</f>
        <v>الثالثة</v>
      </c>
    </row>
    <row r="317" spans="1:83" ht="14.4" x14ac:dyDescent="0.3">
      <c r="A317" s="269">
        <v>521999</v>
      </c>
      <c r="B317" s="270" t="s">
        <v>521</v>
      </c>
      <c r="C317" s="270" t="s">
        <v>788</v>
      </c>
      <c r="D317" s="270" t="s">
        <v>788</v>
      </c>
      <c r="E317" s="270" t="s">
        <v>788</v>
      </c>
      <c r="F317" s="270" t="s">
        <v>788</v>
      </c>
      <c r="G317" s="270" t="s">
        <v>788</v>
      </c>
      <c r="H317" s="270" t="s">
        <v>788</v>
      </c>
      <c r="I317" s="270" t="s">
        <v>788</v>
      </c>
      <c r="J317" s="270" t="s">
        <v>788</v>
      </c>
      <c r="K317" s="270" t="s">
        <v>788</v>
      </c>
      <c r="L317" s="270" t="s">
        <v>788</v>
      </c>
      <c r="M317" s="270" t="s">
        <v>788</v>
      </c>
      <c r="N317" s="270" t="s">
        <v>788</v>
      </c>
      <c r="O317" s="270" t="s">
        <v>788</v>
      </c>
      <c r="P317" s="270" t="s">
        <v>788</v>
      </c>
      <c r="Q317" s="270" t="s">
        <v>788</v>
      </c>
      <c r="R317" s="270" t="s">
        <v>788</v>
      </c>
      <c r="S317" s="270" t="s">
        <v>788</v>
      </c>
      <c r="T317" s="270" t="s">
        <v>788</v>
      </c>
      <c r="U317" s="270" t="s">
        <v>788</v>
      </c>
      <c r="V317" s="270" t="s">
        <v>788</v>
      </c>
      <c r="W317" s="270" t="s">
        <v>788</v>
      </c>
      <c r="X317" s="270" t="s">
        <v>788</v>
      </c>
      <c r="Y317" s="270" t="s">
        <v>788</v>
      </c>
      <c r="Z317" s="270" t="s">
        <v>788</v>
      </c>
      <c r="AA317" s="270" t="s">
        <v>788</v>
      </c>
      <c r="AB317" s="270" t="s">
        <v>788</v>
      </c>
      <c r="AC317" s="270" t="s">
        <v>788</v>
      </c>
      <c r="AD317" s="270" t="s">
        <v>788</v>
      </c>
      <c r="AE317" s="270" t="s">
        <v>788</v>
      </c>
      <c r="AF317" s="270" t="s">
        <v>788</v>
      </c>
      <c r="AG317" s="270" t="s">
        <v>788</v>
      </c>
      <c r="AH317" s="270" t="s">
        <v>788</v>
      </c>
      <c r="AI317" s="270" t="s">
        <v>788</v>
      </c>
      <c r="AJ317" s="270" t="s">
        <v>788</v>
      </c>
      <c r="AK317" s="270" t="s">
        <v>788</v>
      </c>
      <c r="AL317" s="270" t="s">
        <v>788</v>
      </c>
      <c r="AM317" s="270" t="s">
        <v>788</v>
      </c>
      <c r="AN317" s="270" t="s">
        <v>3075</v>
      </c>
      <c r="AO317" s="270" t="s">
        <v>3075</v>
      </c>
      <c r="AP317" s="270" t="s">
        <v>3075</v>
      </c>
      <c r="AQ317" s="270" t="s">
        <v>3075</v>
      </c>
      <c r="AR317" s="270" t="s">
        <v>3075</v>
      </c>
      <c r="AS317" s="270" t="s">
        <v>3075</v>
      </c>
      <c r="AT317" s="270" t="s">
        <v>3075</v>
      </c>
      <c r="AU317" s="270" t="s">
        <v>3075</v>
      </c>
      <c r="AV317" s="270" t="s">
        <v>3075</v>
      </c>
      <c r="AW317" s="277" t="s">
        <v>3075</v>
      </c>
      <c r="AX317" s="270" t="s">
        <v>3075</v>
      </c>
      <c r="AY317" s="270" t="s">
        <v>3075</v>
      </c>
      <c r="AZ317" s="270" t="s">
        <v>3075</v>
      </c>
      <c r="BA317" s="270" t="s">
        <v>3075</v>
      </c>
      <c r="BB317" s="270" t="s">
        <v>3075</v>
      </c>
      <c r="BC317" s="270" t="s">
        <v>3075</v>
      </c>
      <c r="BD317" s="270" t="s">
        <v>521</v>
      </c>
      <c r="BE317" s="270" t="str">
        <f>VLOOKUP(A317,[1]القائمة!A$1:F$4442,6,0)</f>
        <v/>
      </c>
      <c r="BF317">
        <f>VLOOKUP(A317,[1]القائمة!A$1:F$4442,1,0)</f>
        <v>521999</v>
      </c>
      <c r="BG317" t="str">
        <f>VLOOKUP(A317,[1]القائمة!A$1:F$4442,5,0)</f>
        <v>الثالثة</v>
      </c>
    </row>
    <row r="318" spans="1:83" ht="14.4" x14ac:dyDescent="0.3">
      <c r="A318" s="269">
        <v>522000</v>
      </c>
      <c r="B318" s="270" t="s">
        <v>521</v>
      </c>
      <c r="C318" s="270" t="s">
        <v>789</v>
      </c>
      <c r="D318" s="270" t="s">
        <v>789</v>
      </c>
      <c r="E318" s="270" t="s">
        <v>789</v>
      </c>
      <c r="F318" s="270" t="s">
        <v>789</v>
      </c>
      <c r="G318" s="270" t="s">
        <v>789</v>
      </c>
      <c r="H318" s="270" t="s">
        <v>789</v>
      </c>
      <c r="I318" s="270" t="s">
        <v>789</v>
      </c>
      <c r="J318" s="270" t="s">
        <v>789</v>
      </c>
      <c r="K318" s="270" t="s">
        <v>789</v>
      </c>
      <c r="L318" s="270" t="s">
        <v>789</v>
      </c>
      <c r="M318" s="270" t="s">
        <v>789</v>
      </c>
      <c r="N318" s="270" t="s">
        <v>789</v>
      </c>
      <c r="O318" s="270" t="s">
        <v>789</v>
      </c>
      <c r="P318" s="270" t="s">
        <v>789</v>
      </c>
      <c r="Q318" s="270" t="s">
        <v>789</v>
      </c>
      <c r="R318" s="270" t="s">
        <v>789</v>
      </c>
      <c r="S318" s="270" t="s">
        <v>789</v>
      </c>
      <c r="T318" s="270" t="s">
        <v>789</v>
      </c>
      <c r="U318" s="270" t="s">
        <v>789</v>
      </c>
      <c r="V318" s="270" t="s">
        <v>789</v>
      </c>
      <c r="W318" s="270" t="s">
        <v>789</v>
      </c>
      <c r="X318" s="270" t="s">
        <v>789</v>
      </c>
      <c r="Y318" s="270" t="s">
        <v>789</v>
      </c>
      <c r="Z318" s="270" t="s">
        <v>789</v>
      </c>
      <c r="AA318" s="270" t="s">
        <v>789</v>
      </c>
      <c r="AB318" s="270" t="s">
        <v>789</v>
      </c>
      <c r="AC318" s="270" t="s">
        <v>789</v>
      </c>
      <c r="AD318" s="270" t="s">
        <v>789</v>
      </c>
      <c r="AE318" s="270" t="s">
        <v>789</v>
      </c>
      <c r="AF318" s="270" t="s">
        <v>789</v>
      </c>
      <c r="AG318" s="270" t="s">
        <v>789</v>
      </c>
      <c r="AH318" s="270" t="s">
        <v>789</v>
      </c>
      <c r="AI318" s="270" t="s">
        <v>789</v>
      </c>
      <c r="AJ318" s="270" t="s">
        <v>789</v>
      </c>
      <c r="AK318" s="270" t="s">
        <v>789</v>
      </c>
      <c r="AL318" s="270" t="s">
        <v>789</v>
      </c>
      <c r="AM318" s="270" t="s">
        <v>789</v>
      </c>
      <c r="AN318" s="270" t="s">
        <v>3075</v>
      </c>
      <c r="AO318" s="270" t="s">
        <v>3075</v>
      </c>
      <c r="AP318" s="270" t="s">
        <v>3075</v>
      </c>
      <c r="AQ318" s="270" t="s">
        <v>3075</v>
      </c>
      <c r="AR318" s="270" t="s">
        <v>3075</v>
      </c>
      <c r="AS318" s="270" t="s">
        <v>3075</v>
      </c>
      <c r="AT318" s="270" t="s">
        <v>3075</v>
      </c>
      <c r="AU318" s="270" t="s">
        <v>3075</v>
      </c>
      <c r="AV318" s="270" t="s">
        <v>3075</v>
      </c>
      <c r="AW318" s="277" t="s">
        <v>3075</v>
      </c>
      <c r="AX318" s="270" t="s">
        <v>3075</v>
      </c>
      <c r="AY318" s="270" t="s">
        <v>3075</v>
      </c>
      <c r="AZ318" s="270" t="s">
        <v>3075</v>
      </c>
      <c r="BA318" s="270" t="s">
        <v>3075</v>
      </c>
      <c r="BB318" s="270" t="s">
        <v>3075</v>
      </c>
      <c r="BC318" s="270" t="s">
        <v>3075</v>
      </c>
      <c r="BD318" s="270" t="s">
        <v>521</v>
      </c>
      <c r="BE318" s="270" t="str">
        <f>VLOOKUP(A318,[1]القائمة!A$1:F$4442,6,0)</f>
        <v/>
      </c>
      <c r="BF318">
        <f>VLOOKUP(A318,[1]القائمة!A$1:F$4442,1,0)</f>
        <v>522000</v>
      </c>
      <c r="BG318" t="str">
        <f>VLOOKUP(A318,[1]القائمة!A$1:F$4442,5,0)</f>
        <v>الثالثة</v>
      </c>
    </row>
    <row r="319" spans="1:83" ht="43.2" x14ac:dyDescent="0.3">
      <c r="A319" s="271">
        <v>522002</v>
      </c>
      <c r="B319" s="272" t="s">
        <v>521</v>
      </c>
      <c r="C319" s="250" t="s">
        <v>789</v>
      </c>
      <c r="D319" s="250" t="s">
        <v>789</v>
      </c>
      <c r="E319" s="250" t="s">
        <v>789</v>
      </c>
      <c r="F319" s="250" t="s">
        <v>789</v>
      </c>
      <c r="G319" s="250" t="s">
        <v>789</v>
      </c>
      <c r="H319" s="250" t="s">
        <v>789</v>
      </c>
      <c r="I319" s="250" t="s">
        <v>789</v>
      </c>
      <c r="J319" s="250" t="s">
        <v>789</v>
      </c>
      <c r="K319" s="250" t="s">
        <v>789</v>
      </c>
      <c r="L319" s="250" t="s">
        <v>789</v>
      </c>
      <c r="M319" s="250" t="s">
        <v>789</v>
      </c>
      <c r="N319" s="250" t="s">
        <v>789</v>
      </c>
      <c r="O319" s="250" t="s">
        <v>789</v>
      </c>
      <c r="P319" s="250" t="s">
        <v>789</v>
      </c>
      <c r="Q319" s="250" t="s">
        <v>789</v>
      </c>
      <c r="R319" s="250" t="s">
        <v>789</v>
      </c>
      <c r="S319" s="250" t="s">
        <v>789</v>
      </c>
      <c r="T319" s="250" t="s">
        <v>789</v>
      </c>
      <c r="U319" s="250" t="s">
        <v>789</v>
      </c>
      <c r="V319" s="250" t="s">
        <v>789</v>
      </c>
      <c r="W319" s="250" t="s">
        <v>789</v>
      </c>
      <c r="X319" s="250" t="s">
        <v>789</v>
      </c>
      <c r="Y319" s="250" t="s">
        <v>789</v>
      </c>
      <c r="Z319" s="250" t="s">
        <v>789</v>
      </c>
      <c r="AA319" s="250" t="s">
        <v>789</v>
      </c>
      <c r="AB319" s="250" t="s">
        <v>789</v>
      </c>
      <c r="AC319" s="250" t="s">
        <v>789</v>
      </c>
      <c r="AD319" s="250" t="s">
        <v>789</v>
      </c>
      <c r="AE319" s="250" t="s">
        <v>789</v>
      </c>
      <c r="AF319" s="250" t="s">
        <v>789</v>
      </c>
      <c r="AG319" s="250" t="s">
        <v>789</v>
      </c>
      <c r="AH319" s="250" t="s">
        <v>789</v>
      </c>
      <c r="AI319" s="250" t="s">
        <v>789</v>
      </c>
      <c r="AJ319" s="250" t="s">
        <v>789</v>
      </c>
      <c r="AK319" s="250" t="s">
        <v>789</v>
      </c>
      <c r="AL319" s="250" t="s">
        <v>789</v>
      </c>
      <c r="AM319" s="250" t="s">
        <v>789</v>
      </c>
      <c r="AN319" s="250"/>
      <c r="AO319" s="250"/>
      <c r="AP319" s="250"/>
      <c r="AQ319" s="250"/>
      <c r="AR319" s="250"/>
      <c r="AS319" s="250"/>
      <c r="AT319" s="250"/>
      <c r="AU319" s="250"/>
      <c r="AV319" s="250"/>
      <c r="AW319" s="276"/>
      <c r="AX319" s="250"/>
      <c r="AY319" s="250"/>
      <c r="AZ319" s="250"/>
      <c r="BA319" s="250"/>
      <c r="BB319" s="250"/>
      <c r="BC319" s="250"/>
      <c r="BD319" s="250"/>
      <c r="BE319" s="270" t="str">
        <f>VLOOKUP(A319,[1]القائمة!A$1:F$4442,6,0)</f>
        <v>مستنفذ فصل اول 2023-2024</v>
      </c>
      <c r="BF319">
        <f>VLOOKUP(A319,[1]القائمة!A$1:F$4442,1,0)</f>
        <v>522002</v>
      </c>
      <c r="BG319" t="str">
        <f>VLOOKUP(A319,[1]القائمة!A$1:F$4442,5,0)</f>
        <v>الثالثة</v>
      </c>
    </row>
    <row r="320" spans="1:83" ht="14.4" x14ac:dyDescent="0.3">
      <c r="A320" s="269">
        <v>522015</v>
      </c>
      <c r="B320" s="270" t="s">
        <v>521</v>
      </c>
      <c r="C320" s="270" t="s">
        <v>788</v>
      </c>
      <c r="D320" s="270" t="s">
        <v>788</v>
      </c>
      <c r="E320" s="270" t="s">
        <v>788</v>
      </c>
      <c r="F320" s="270" t="s">
        <v>788</v>
      </c>
      <c r="G320" s="270" t="s">
        <v>788</v>
      </c>
      <c r="H320" s="270" t="s">
        <v>788</v>
      </c>
      <c r="I320" s="270" t="s">
        <v>788</v>
      </c>
      <c r="J320" s="270" t="s">
        <v>788</v>
      </c>
      <c r="K320" s="270" t="s">
        <v>788</v>
      </c>
      <c r="L320" s="270" t="s">
        <v>788</v>
      </c>
      <c r="M320" s="270" t="s">
        <v>788</v>
      </c>
      <c r="N320" s="270" t="s">
        <v>788</v>
      </c>
      <c r="O320" s="270" t="s">
        <v>788</v>
      </c>
      <c r="P320" s="270" t="s">
        <v>788</v>
      </c>
      <c r="Q320" s="270" t="s">
        <v>788</v>
      </c>
      <c r="R320" s="270" t="s">
        <v>788</v>
      </c>
      <c r="S320" s="270" t="s">
        <v>788</v>
      </c>
      <c r="T320" s="270" t="s">
        <v>788</v>
      </c>
      <c r="U320" s="270" t="s">
        <v>788</v>
      </c>
      <c r="V320" s="270" t="s">
        <v>788</v>
      </c>
      <c r="W320" s="270" t="s">
        <v>788</v>
      </c>
      <c r="X320" s="270" t="s">
        <v>788</v>
      </c>
      <c r="Y320" s="270" t="s">
        <v>788</v>
      </c>
      <c r="Z320" s="270" t="s">
        <v>788</v>
      </c>
      <c r="AA320" s="270" t="s">
        <v>788</v>
      </c>
      <c r="AB320" s="270" t="s">
        <v>788</v>
      </c>
      <c r="AC320" s="270" t="s">
        <v>788</v>
      </c>
      <c r="AD320" s="270" t="s">
        <v>788</v>
      </c>
      <c r="AE320" s="270" t="s">
        <v>788</v>
      </c>
      <c r="AF320" s="270" t="s">
        <v>788</v>
      </c>
      <c r="AG320" s="270" t="s">
        <v>788</v>
      </c>
      <c r="AH320" s="270" t="s">
        <v>788</v>
      </c>
      <c r="AI320" s="270" t="s">
        <v>788</v>
      </c>
      <c r="AJ320" s="270" t="s">
        <v>788</v>
      </c>
      <c r="AK320" s="270" t="s">
        <v>788</v>
      </c>
      <c r="AL320" s="270" t="s">
        <v>788</v>
      </c>
      <c r="AM320" s="270" t="s">
        <v>788</v>
      </c>
      <c r="AN320" s="270" t="s">
        <v>3075</v>
      </c>
      <c r="AO320" s="270" t="s">
        <v>3075</v>
      </c>
      <c r="AP320" s="270" t="s">
        <v>3075</v>
      </c>
      <c r="AQ320" s="270" t="s">
        <v>3075</v>
      </c>
      <c r="AR320" s="270" t="s">
        <v>3075</v>
      </c>
      <c r="AS320" s="270" t="s">
        <v>3075</v>
      </c>
      <c r="AT320" s="270" t="s">
        <v>3075</v>
      </c>
      <c r="AU320" s="270" t="s">
        <v>3075</v>
      </c>
      <c r="AV320" s="270" t="s">
        <v>3075</v>
      </c>
      <c r="AW320" s="277" t="s">
        <v>3075</v>
      </c>
      <c r="AX320" s="270" t="s">
        <v>3075</v>
      </c>
      <c r="AY320" s="270" t="s">
        <v>3075</v>
      </c>
      <c r="AZ320" s="270" t="s">
        <v>3075</v>
      </c>
      <c r="BA320" s="270" t="s">
        <v>3075</v>
      </c>
      <c r="BB320" s="270" t="s">
        <v>3075</v>
      </c>
      <c r="BC320" s="270" t="s">
        <v>3075</v>
      </c>
      <c r="BD320" s="270" t="s">
        <v>521</v>
      </c>
      <c r="BE320" s="270" t="str">
        <f>VLOOKUP(A320,[1]القائمة!A$1:F$4442,6,0)</f>
        <v/>
      </c>
      <c r="BF320">
        <f>VLOOKUP(A320,[1]القائمة!A$1:F$4442,1,0)</f>
        <v>522015</v>
      </c>
      <c r="BG320" t="str">
        <f>VLOOKUP(A320,[1]القائمة!A$1:F$4442,5,0)</f>
        <v>الثالثة</v>
      </c>
    </row>
    <row r="321" spans="1:83" ht="14.4" x14ac:dyDescent="0.3">
      <c r="A321" s="269">
        <v>522034</v>
      </c>
      <c r="B321" s="270" t="s">
        <v>521</v>
      </c>
      <c r="C321" s="270" t="s">
        <v>788</v>
      </c>
      <c r="D321" s="270" t="s">
        <v>788</v>
      </c>
      <c r="E321" s="270" t="s">
        <v>788</v>
      </c>
      <c r="F321" s="270" t="s">
        <v>788</v>
      </c>
      <c r="G321" s="270" t="s">
        <v>788</v>
      </c>
      <c r="H321" s="270" t="s">
        <v>788</v>
      </c>
      <c r="I321" s="270" t="s">
        <v>788</v>
      </c>
      <c r="J321" s="270" t="s">
        <v>788</v>
      </c>
      <c r="K321" s="270" t="s">
        <v>788</v>
      </c>
      <c r="L321" s="270" t="s">
        <v>788</v>
      </c>
      <c r="M321" s="270" t="s">
        <v>788</v>
      </c>
      <c r="N321" s="270" t="s">
        <v>788</v>
      </c>
      <c r="O321" s="270" t="s">
        <v>788</v>
      </c>
      <c r="P321" s="270" t="s">
        <v>788</v>
      </c>
      <c r="Q321" s="270" t="s">
        <v>788</v>
      </c>
      <c r="R321" s="270" t="s">
        <v>788</v>
      </c>
      <c r="S321" s="270" t="s">
        <v>788</v>
      </c>
      <c r="T321" s="270" t="s">
        <v>788</v>
      </c>
      <c r="U321" s="270" t="s">
        <v>788</v>
      </c>
      <c r="V321" s="270" t="s">
        <v>788</v>
      </c>
      <c r="W321" s="270" t="s">
        <v>788</v>
      </c>
      <c r="X321" s="270" t="s">
        <v>788</v>
      </c>
      <c r="Y321" s="270" t="s">
        <v>788</v>
      </c>
      <c r="Z321" s="270" t="s">
        <v>788</v>
      </c>
      <c r="AA321" s="270" t="s">
        <v>788</v>
      </c>
      <c r="AB321" s="270" t="s">
        <v>788</v>
      </c>
      <c r="AC321" s="270" t="s">
        <v>788</v>
      </c>
      <c r="AD321" s="270" t="s">
        <v>788</v>
      </c>
      <c r="AE321" s="270" t="s">
        <v>788</v>
      </c>
      <c r="AF321" s="270" t="s">
        <v>788</v>
      </c>
      <c r="AG321" s="270" t="s">
        <v>788</v>
      </c>
      <c r="AH321" s="270" t="s">
        <v>788</v>
      </c>
      <c r="AI321" s="270" t="s">
        <v>788</v>
      </c>
      <c r="AJ321" s="270" t="s">
        <v>788</v>
      </c>
      <c r="AK321" s="270" t="s">
        <v>788</v>
      </c>
      <c r="AL321" s="270" t="s">
        <v>788</v>
      </c>
      <c r="AM321" s="270" t="s">
        <v>788</v>
      </c>
      <c r="AN321" s="270" t="s">
        <v>3075</v>
      </c>
      <c r="AO321" s="270" t="s">
        <v>3075</v>
      </c>
      <c r="AP321" s="270" t="s">
        <v>3075</v>
      </c>
      <c r="AQ321" s="270" t="s">
        <v>3075</v>
      </c>
      <c r="AR321" s="270" t="s">
        <v>3075</v>
      </c>
      <c r="AS321" s="270" t="s">
        <v>3075</v>
      </c>
      <c r="AT321" s="270" t="s">
        <v>3075</v>
      </c>
      <c r="AU321" s="270" t="s">
        <v>3075</v>
      </c>
      <c r="AV321" s="270" t="s">
        <v>3075</v>
      </c>
      <c r="AW321" s="277" t="s">
        <v>3075</v>
      </c>
      <c r="AX321" s="270" t="s">
        <v>3075</v>
      </c>
      <c r="AY321" s="270" t="s">
        <v>3075</v>
      </c>
      <c r="AZ321" s="270" t="s">
        <v>3075</v>
      </c>
      <c r="BA321" s="270" t="s">
        <v>3075</v>
      </c>
      <c r="BB321" s="270" t="s">
        <v>3075</v>
      </c>
      <c r="BC321" s="270" t="s">
        <v>3075</v>
      </c>
      <c r="BD321" s="270" t="s">
        <v>521</v>
      </c>
      <c r="BE321" s="270" t="str">
        <f>VLOOKUP(A321,[1]القائمة!A$1:F$4442,6,0)</f>
        <v/>
      </c>
      <c r="BF321">
        <f>VLOOKUP(A321,[1]القائمة!A$1:F$4442,1,0)</f>
        <v>522034</v>
      </c>
      <c r="BG321" t="str">
        <f>VLOOKUP(A321,[1]القائمة!A$1:F$4442,5,0)</f>
        <v>الثالثة</v>
      </c>
      <c r="BH321" s="249"/>
      <c r="BI321" s="249"/>
      <c r="BJ321" s="249"/>
      <c r="BK321" s="249"/>
      <c r="BL321" s="249"/>
      <c r="BM321" s="249"/>
      <c r="BN321" s="249"/>
      <c r="BO321" s="249"/>
      <c r="BP321" s="249" t="s">
        <v>3075</v>
      </c>
      <c r="BQ321" s="249" t="s">
        <v>3075</v>
      </c>
      <c r="BR321" s="249" t="s">
        <v>3075</v>
      </c>
      <c r="BS321" s="249" t="s">
        <v>3075</v>
      </c>
      <c r="BT321" s="249" t="s">
        <v>3075</v>
      </c>
      <c r="BU321" s="249" t="s">
        <v>3075</v>
      </c>
      <c r="BV321" s="248"/>
      <c r="BW321" s="249"/>
      <c r="BX321" s="249"/>
      <c r="BY321" s="249"/>
      <c r="BZ321" s="249"/>
      <c r="CA321" s="242"/>
      <c r="CB321" s="242"/>
      <c r="CC321" s="242"/>
      <c r="CD321" s="242"/>
      <c r="CE321" s="249"/>
    </row>
    <row r="322" spans="1:83" ht="43.2" x14ac:dyDescent="0.3">
      <c r="A322" s="269">
        <v>522048</v>
      </c>
      <c r="B322" s="270" t="s">
        <v>521</v>
      </c>
      <c r="C322" s="270" t="s">
        <v>789</v>
      </c>
      <c r="D322" s="270" t="s">
        <v>789</v>
      </c>
      <c r="E322" s="270" t="s">
        <v>789</v>
      </c>
      <c r="F322" s="270" t="s">
        <v>789</v>
      </c>
      <c r="G322" s="270" t="s">
        <v>789</v>
      </c>
      <c r="H322" s="270" t="s">
        <v>789</v>
      </c>
      <c r="I322" s="270" t="s">
        <v>789</v>
      </c>
      <c r="J322" s="270" t="s">
        <v>789</v>
      </c>
      <c r="K322" s="270" t="s">
        <v>789</v>
      </c>
      <c r="L322" s="270" t="s">
        <v>789</v>
      </c>
      <c r="M322" s="270" t="s">
        <v>789</v>
      </c>
      <c r="N322" s="270" t="s">
        <v>789</v>
      </c>
      <c r="O322" s="270" t="s">
        <v>789</v>
      </c>
      <c r="P322" s="270" t="s">
        <v>789</v>
      </c>
      <c r="Q322" s="270" t="s">
        <v>789</v>
      </c>
      <c r="R322" s="270" t="s">
        <v>789</v>
      </c>
      <c r="S322" s="270" t="s">
        <v>789</v>
      </c>
      <c r="T322" s="270" t="s">
        <v>789</v>
      </c>
      <c r="U322" s="270" t="s">
        <v>789</v>
      </c>
      <c r="V322" s="270" t="s">
        <v>789</v>
      </c>
      <c r="W322" s="270" t="s">
        <v>789</v>
      </c>
      <c r="X322" s="270" t="s">
        <v>789</v>
      </c>
      <c r="Y322" s="270" t="s">
        <v>789</v>
      </c>
      <c r="Z322" s="270" t="s">
        <v>789</v>
      </c>
      <c r="AA322" s="270" t="s">
        <v>789</v>
      </c>
      <c r="AB322" s="270" t="s">
        <v>789</v>
      </c>
      <c r="AC322" s="270" t="s">
        <v>789</v>
      </c>
      <c r="AD322" s="270" t="s">
        <v>789</v>
      </c>
      <c r="AE322" s="270" t="s">
        <v>789</v>
      </c>
      <c r="AF322" s="270" t="s">
        <v>789</v>
      </c>
      <c r="AG322" s="270" t="s">
        <v>789</v>
      </c>
      <c r="AH322" s="270" t="s">
        <v>789</v>
      </c>
      <c r="AI322" s="270" t="s">
        <v>789</v>
      </c>
      <c r="AJ322" s="270" t="s">
        <v>789</v>
      </c>
      <c r="AK322" s="270" t="s">
        <v>789</v>
      </c>
      <c r="AL322" s="270" t="s">
        <v>789</v>
      </c>
      <c r="AM322" s="270" t="s">
        <v>789</v>
      </c>
      <c r="AN322" s="270" t="s">
        <v>3075</v>
      </c>
      <c r="AO322" s="270" t="s">
        <v>3075</v>
      </c>
      <c r="AP322" s="270" t="s">
        <v>3075</v>
      </c>
      <c r="AQ322" s="270" t="s">
        <v>3075</v>
      </c>
      <c r="AR322" s="270" t="s">
        <v>3075</v>
      </c>
      <c r="AS322" s="270" t="s">
        <v>3075</v>
      </c>
      <c r="AT322" s="270" t="s">
        <v>3075</v>
      </c>
      <c r="AU322" s="270" t="s">
        <v>3075</v>
      </c>
      <c r="AV322" s="270" t="s">
        <v>3075</v>
      </c>
      <c r="AW322" s="277" t="s">
        <v>3075</v>
      </c>
      <c r="AX322" s="270" t="s">
        <v>3075</v>
      </c>
      <c r="AY322" s="270" t="s">
        <v>3075</v>
      </c>
      <c r="AZ322" s="270" t="s">
        <v>3075</v>
      </c>
      <c r="BA322" s="270" t="s">
        <v>3075</v>
      </c>
      <c r="BB322" s="270" t="s">
        <v>3075</v>
      </c>
      <c r="BC322" s="270" t="s">
        <v>3075</v>
      </c>
      <c r="BD322" s="270" t="s">
        <v>521</v>
      </c>
      <c r="BE322" s="270" t="str">
        <f>VLOOKUP(A322,[1]القائمة!A$1:F$4442,6,0)</f>
        <v>مستنفذ فصل اول 2023-2024</v>
      </c>
      <c r="BF322">
        <f>VLOOKUP(A322,[1]القائمة!A$1:F$4442,1,0)</f>
        <v>522048</v>
      </c>
      <c r="BG322" t="str">
        <f>VLOOKUP(A322,[1]القائمة!A$1:F$4442,5,0)</f>
        <v>الثالثة</v>
      </c>
      <c r="BH322" s="249"/>
      <c r="BI322" s="249"/>
      <c r="BJ322" s="249"/>
      <c r="BK322" s="249"/>
      <c r="BL322" s="249"/>
      <c r="BM322" s="249"/>
      <c r="BN322" s="249"/>
      <c r="BO322" s="249"/>
      <c r="BP322" s="249" t="s">
        <v>3075</v>
      </c>
      <c r="BQ322" s="249" t="s">
        <v>3075</v>
      </c>
      <c r="BR322" s="249" t="s">
        <v>3075</v>
      </c>
      <c r="BS322" s="249" t="s">
        <v>3075</v>
      </c>
      <c r="BT322" s="249" t="s">
        <v>3075</v>
      </c>
      <c r="BU322" s="249" t="s">
        <v>3075</v>
      </c>
      <c r="BV322" s="248"/>
      <c r="BW322" s="249"/>
      <c r="BX322" s="249"/>
      <c r="BY322" s="249"/>
      <c r="BZ322" s="249"/>
      <c r="CA322" s="242"/>
      <c r="CB322" s="242"/>
      <c r="CC322" s="242"/>
      <c r="CD322" s="242"/>
      <c r="CE322" s="249"/>
    </row>
    <row r="323" spans="1:83" ht="14.4" x14ac:dyDescent="0.3">
      <c r="A323" s="269">
        <v>522054</v>
      </c>
      <c r="B323" s="270" t="s">
        <v>521</v>
      </c>
      <c r="C323" s="270" t="s">
        <v>788</v>
      </c>
      <c r="D323" s="270" t="s">
        <v>788</v>
      </c>
      <c r="E323" s="270" t="s">
        <v>788</v>
      </c>
      <c r="F323" s="270" t="s">
        <v>788</v>
      </c>
      <c r="G323" s="270" t="s">
        <v>788</v>
      </c>
      <c r="H323" s="270" t="s">
        <v>788</v>
      </c>
      <c r="I323" s="270" t="s">
        <v>788</v>
      </c>
      <c r="J323" s="270" t="s">
        <v>788</v>
      </c>
      <c r="K323" s="270" t="s">
        <v>788</v>
      </c>
      <c r="L323" s="270" t="s">
        <v>788</v>
      </c>
      <c r="M323" s="270" t="s">
        <v>788</v>
      </c>
      <c r="N323" s="270" t="s">
        <v>788</v>
      </c>
      <c r="O323" s="270" t="s">
        <v>788</v>
      </c>
      <c r="P323" s="270" t="s">
        <v>788</v>
      </c>
      <c r="Q323" s="270" t="s">
        <v>788</v>
      </c>
      <c r="R323" s="270" t="s">
        <v>788</v>
      </c>
      <c r="S323" s="270" t="s">
        <v>788</v>
      </c>
      <c r="T323" s="270" t="s">
        <v>788</v>
      </c>
      <c r="U323" s="270" t="s">
        <v>788</v>
      </c>
      <c r="V323" s="270" t="s">
        <v>788</v>
      </c>
      <c r="W323" s="270" t="s">
        <v>788</v>
      </c>
      <c r="X323" s="270" t="s">
        <v>788</v>
      </c>
      <c r="Y323" s="270" t="s">
        <v>788</v>
      </c>
      <c r="Z323" s="270" t="s">
        <v>788</v>
      </c>
      <c r="AA323" s="270" t="s">
        <v>788</v>
      </c>
      <c r="AB323" s="270" t="s">
        <v>788</v>
      </c>
      <c r="AC323" s="270" t="s">
        <v>788</v>
      </c>
      <c r="AD323" s="270" t="s">
        <v>788</v>
      </c>
      <c r="AE323" s="270" t="s">
        <v>788</v>
      </c>
      <c r="AF323" s="270" t="s">
        <v>788</v>
      </c>
      <c r="AG323" s="270" t="s">
        <v>788</v>
      </c>
      <c r="AH323" s="270" t="s">
        <v>788</v>
      </c>
      <c r="AI323" s="270" t="s">
        <v>788</v>
      </c>
      <c r="AJ323" s="270" t="s">
        <v>788</v>
      </c>
      <c r="AK323" s="270" t="s">
        <v>788</v>
      </c>
      <c r="AL323" s="270" t="s">
        <v>788</v>
      </c>
      <c r="AM323" s="270" t="s">
        <v>788</v>
      </c>
      <c r="AN323" s="270" t="s">
        <v>3075</v>
      </c>
      <c r="AO323" s="270" t="s">
        <v>3075</v>
      </c>
      <c r="AP323" s="270" t="s">
        <v>3075</v>
      </c>
      <c r="AQ323" s="270" t="s">
        <v>3075</v>
      </c>
      <c r="AR323" s="270" t="s">
        <v>3075</v>
      </c>
      <c r="AS323" s="270" t="s">
        <v>3075</v>
      </c>
      <c r="AT323" s="270" t="s">
        <v>3075</v>
      </c>
      <c r="AU323" s="270" t="s">
        <v>3075</v>
      </c>
      <c r="AV323" s="270" t="s">
        <v>3075</v>
      </c>
      <c r="AW323" s="277" t="s">
        <v>3075</v>
      </c>
      <c r="AX323" s="270" t="s">
        <v>3075</v>
      </c>
      <c r="AY323" s="270" t="s">
        <v>3075</v>
      </c>
      <c r="AZ323" s="270" t="s">
        <v>3075</v>
      </c>
      <c r="BA323" s="270" t="s">
        <v>3075</v>
      </c>
      <c r="BB323" s="270" t="s">
        <v>3075</v>
      </c>
      <c r="BC323" s="270" t="s">
        <v>3075</v>
      </c>
      <c r="BD323" s="270" t="s">
        <v>521</v>
      </c>
      <c r="BE323" s="270" t="str">
        <f>VLOOKUP(A323,[1]القائمة!A$1:F$4442,6,0)</f>
        <v/>
      </c>
      <c r="BF323">
        <f>VLOOKUP(A323,[1]القائمة!A$1:F$4442,1,0)</f>
        <v>522054</v>
      </c>
      <c r="BG323" t="str">
        <f>VLOOKUP(A323,[1]القائمة!A$1:F$4442,5,0)</f>
        <v>الثالثة</v>
      </c>
    </row>
    <row r="324" spans="1:83" ht="14.4" x14ac:dyDescent="0.3">
      <c r="A324" s="269">
        <v>522082</v>
      </c>
      <c r="B324" s="270" t="s">
        <v>521</v>
      </c>
      <c r="C324" s="270" t="s">
        <v>789</v>
      </c>
      <c r="D324" s="270" t="s">
        <v>789</v>
      </c>
      <c r="E324" s="270" t="s">
        <v>789</v>
      </c>
      <c r="F324" s="270" t="s">
        <v>789</v>
      </c>
      <c r="G324" s="270" t="s">
        <v>789</v>
      </c>
      <c r="H324" s="270" t="s">
        <v>789</v>
      </c>
      <c r="I324" s="270" t="s">
        <v>789</v>
      </c>
      <c r="J324" s="270" t="s">
        <v>789</v>
      </c>
      <c r="K324" s="270" t="s">
        <v>789</v>
      </c>
      <c r="L324" s="270" t="s">
        <v>789</v>
      </c>
      <c r="M324" s="270" t="s">
        <v>789</v>
      </c>
      <c r="N324" s="270" t="s">
        <v>789</v>
      </c>
      <c r="O324" s="270" t="s">
        <v>789</v>
      </c>
      <c r="P324" s="270" t="s">
        <v>789</v>
      </c>
      <c r="Q324" s="270" t="s">
        <v>789</v>
      </c>
      <c r="R324" s="270" t="s">
        <v>789</v>
      </c>
      <c r="S324" s="270" t="s">
        <v>789</v>
      </c>
      <c r="T324" s="270" t="s">
        <v>789</v>
      </c>
      <c r="U324" s="270" t="s">
        <v>789</v>
      </c>
      <c r="V324" s="270" t="s">
        <v>789</v>
      </c>
      <c r="W324" s="270" t="s">
        <v>789</v>
      </c>
      <c r="X324" s="270" t="s">
        <v>789</v>
      </c>
      <c r="Y324" s="270" t="s">
        <v>789</v>
      </c>
      <c r="Z324" s="270" t="s">
        <v>789</v>
      </c>
      <c r="AA324" s="270" t="s">
        <v>789</v>
      </c>
      <c r="AB324" s="270" t="s">
        <v>789</v>
      </c>
      <c r="AC324" s="270" t="s">
        <v>789</v>
      </c>
      <c r="AD324" s="270" t="s">
        <v>789</v>
      </c>
      <c r="AE324" s="270" t="s">
        <v>789</v>
      </c>
      <c r="AF324" s="270" t="s">
        <v>789</v>
      </c>
      <c r="AG324" s="270" t="s">
        <v>789</v>
      </c>
      <c r="AH324" s="270" t="s">
        <v>789</v>
      </c>
      <c r="AI324" s="270" t="s">
        <v>789</v>
      </c>
      <c r="AJ324" s="270" t="s">
        <v>789</v>
      </c>
      <c r="AK324" s="270" t="s">
        <v>789</v>
      </c>
      <c r="AL324" s="270" t="s">
        <v>789</v>
      </c>
      <c r="AM324" s="270" t="s">
        <v>789</v>
      </c>
      <c r="AN324" s="270" t="s">
        <v>3075</v>
      </c>
      <c r="AO324" s="270" t="s">
        <v>3075</v>
      </c>
      <c r="AP324" s="270" t="s">
        <v>3075</v>
      </c>
      <c r="AQ324" s="270" t="s">
        <v>3075</v>
      </c>
      <c r="AR324" s="270" t="s">
        <v>3075</v>
      </c>
      <c r="AS324" s="270" t="s">
        <v>3075</v>
      </c>
      <c r="AT324" s="270" t="s">
        <v>3075</v>
      </c>
      <c r="AU324" s="270" t="s">
        <v>3075</v>
      </c>
      <c r="AV324" s="270" t="s">
        <v>3075</v>
      </c>
      <c r="AW324" s="277" t="s">
        <v>3075</v>
      </c>
      <c r="AX324" s="270" t="s">
        <v>3075</v>
      </c>
      <c r="AY324" s="270" t="s">
        <v>3075</v>
      </c>
      <c r="AZ324" s="270" t="s">
        <v>3075</v>
      </c>
      <c r="BA324" s="270" t="s">
        <v>3075</v>
      </c>
      <c r="BB324" s="270" t="s">
        <v>3075</v>
      </c>
      <c r="BC324" s="270" t="s">
        <v>3075</v>
      </c>
      <c r="BD324" s="270" t="s">
        <v>521</v>
      </c>
      <c r="BE324" s="270" t="str">
        <f>VLOOKUP(A324,[1]القائمة!A$1:F$4442,6,0)</f>
        <v/>
      </c>
      <c r="BF324">
        <f>VLOOKUP(A324,[1]القائمة!A$1:F$4442,1,0)</f>
        <v>522082</v>
      </c>
      <c r="BG324" t="str">
        <f>VLOOKUP(A324,[1]القائمة!A$1:F$4442,5,0)</f>
        <v>الثالثة</v>
      </c>
    </row>
    <row r="325" spans="1:83" ht="14.4" x14ac:dyDescent="0.3">
      <c r="A325" s="269">
        <v>522084</v>
      </c>
      <c r="B325" s="270" t="s">
        <v>521</v>
      </c>
      <c r="C325" s="270" t="s">
        <v>789</v>
      </c>
      <c r="D325" s="270" t="s">
        <v>789</v>
      </c>
      <c r="E325" s="270" t="s">
        <v>789</v>
      </c>
      <c r="F325" s="270" t="s">
        <v>789</v>
      </c>
      <c r="G325" s="270" t="s">
        <v>789</v>
      </c>
      <c r="H325" s="270" t="s">
        <v>789</v>
      </c>
      <c r="I325" s="270" t="s">
        <v>789</v>
      </c>
      <c r="J325" s="270" t="s">
        <v>789</v>
      </c>
      <c r="K325" s="270" t="s">
        <v>789</v>
      </c>
      <c r="L325" s="270" t="s">
        <v>789</v>
      </c>
      <c r="M325" s="270" t="s">
        <v>789</v>
      </c>
      <c r="N325" s="270" t="s">
        <v>789</v>
      </c>
      <c r="O325" s="270" t="s">
        <v>789</v>
      </c>
      <c r="P325" s="270" t="s">
        <v>789</v>
      </c>
      <c r="Q325" s="270" t="s">
        <v>789</v>
      </c>
      <c r="R325" s="270" t="s">
        <v>789</v>
      </c>
      <c r="S325" s="270" t="s">
        <v>789</v>
      </c>
      <c r="T325" s="270" t="s">
        <v>789</v>
      </c>
      <c r="U325" s="270" t="s">
        <v>789</v>
      </c>
      <c r="V325" s="270" t="s">
        <v>789</v>
      </c>
      <c r="W325" s="270" t="s">
        <v>789</v>
      </c>
      <c r="X325" s="270" t="s">
        <v>789</v>
      </c>
      <c r="Y325" s="270" t="s">
        <v>789</v>
      </c>
      <c r="Z325" s="270" t="s">
        <v>789</v>
      </c>
      <c r="AA325" s="270" t="s">
        <v>789</v>
      </c>
      <c r="AB325" s="270" t="s">
        <v>789</v>
      </c>
      <c r="AC325" s="270" t="s">
        <v>789</v>
      </c>
      <c r="AD325" s="270" t="s">
        <v>789</v>
      </c>
      <c r="AE325" s="270" t="s">
        <v>789</v>
      </c>
      <c r="AF325" s="270" t="s">
        <v>789</v>
      </c>
      <c r="AG325" s="270" t="s">
        <v>789</v>
      </c>
      <c r="AH325" s="270" t="s">
        <v>789</v>
      </c>
      <c r="AI325" s="270" t="s">
        <v>789</v>
      </c>
      <c r="AJ325" s="270" t="s">
        <v>789</v>
      </c>
      <c r="AK325" s="270" t="s">
        <v>789</v>
      </c>
      <c r="AL325" s="270" t="s">
        <v>789</v>
      </c>
      <c r="AM325" s="270" t="s">
        <v>789</v>
      </c>
      <c r="AN325" s="270" t="s">
        <v>3075</v>
      </c>
      <c r="AO325" s="270" t="s">
        <v>3075</v>
      </c>
      <c r="AP325" s="270" t="s">
        <v>3075</v>
      </c>
      <c r="AQ325" s="270" t="s">
        <v>3075</v>
      </c>
      <c r="AR325" s="270" t="s">
        <v>3075</v>
      </c>
      <c r="AS325" s="270" t="s">
        <v>3075</v>
      </c>
      <c r="AT325" s="270" t="s">
        <v>3075</v>
      </c>
      <c r="AU325" s="270" t="s">
        <v>3075</v>
      </c>
      <c r="AV325" s="270" t="s">
        <v>3075</v>
      </c>
      <c r="AW325" s="277" t="s">
        <v>3075</v>
      </c>
      <c r="AX325" s="270" t="s">
        <v>3075</v>
      </c>
      <c r="AY325" s="270" t="s">
        <v>3075</v>
      </c>
      <c r="AZ325" s="270" t="s">
        <v>3075</v>
      </c>
      <c r="BA325" s="270" t="s">
        <v>3075</v>
      </c>
      <c r="BB325" s="270" t="s">
        <v>3075</v>
      </c>
      <c r="BC325" s="270" t="s">
        <v>3075</v>
      </c>
      <c r="BD325" s="270" t="s">
        <v>521</v>
      </c>
      <c r="BE325" s="270" t="str">
        <f>VLOOKUP(A325,[1]القائمة!A$1:F$4442,6,0)</f>
        <v/>
      </c>
      <c r="BF325">
        <f>VLOOKUP(A325,[1]القائمة!A$1:F$4442,1,0)</f>
        <v>522084</v>
      </c>
      <c r="BG325" t="str">
        <f>VLOOKUP(A325,[1]القائمة!A$1:F$4442,5,0)</f>
        <v>الثالثة</v>
      </c>
    </row>
    <row r="326" spans="1:83" ht="14.4" x14ac:dyDescent="0.3">
      <c r="A326" s="269">
        <v>522088</v>
      </c>
      <c r="B326" s="270" t="s">
        <v>521</v>
      </c>
      <c r="C326" s="270" t="s">
        <v>788</v>
      </c>
      <c r="D326" s="270" t="s">
        <v>788</v>
      </c>
      <c r="E326" s="270" t="s">
        <v>788</v>
      </c>
      <c r="F326" s="270" t="s">
        <v>788</v>
      </c>
      <c r="G326" s="270" t="s">
        <v>788</v>
      </c>
      <c r="H326" s="270" t="s">
        <v>788</v>
      </c>
      <c r="I326" s="270" t="s">
        <v>788</v>
      </c>
      <c r="J326" s="270" t="s">
        <v>788</v>
      </c>
      <c r="K326" s="270" t="s">
        <v>788</v>
      </c>
      <c r="L326" s="270" t="s">
        <v>788</v>
      </c>
      <c r="M326" s="270" t="s">
        <v>788</v>
      </c>
      <c r="N326" s="270" t="s">
        <v>788</v>
      </c>
      <c r="O326" s="270" t="s">
        <v>788</v>
      </c>
      <c r="P326" s="270" t="s">
        <v>788</v>
      </c>
      <c r="Q326" s="270" t="s">
        <v>788</v>
      </c>
      <c r="R326" s="270" t="s">
        <v>788</v>
      </c>
      <c r="S326" s="270" t="s">
        <v>788</v>
      </c>
      <c r="T326" s="270" t="s">
        <v>788</v>
      </c>
      <c r="U326" s="270" t="s">
        <v>788</v>
      </c>
      <c r="V326" s="270" t="s">
        <v>788</v>
      </c>
      <c r="W326" s="270" t="s">
        <v>788</v>
      </c>
      <c r="X326" s="270" t="s">
        <v>788</v>
      </c>
      <c r="Y326" s="270" t="s">
        <v>788</v>
      </c>
      <c r="Z326" s="270" t="s">
        <v>788</v>
      </c>
      <c r="AA326" s="270" t="s">
        <v>788</v>
      </c>
      <c r="AB326" s="270" t="s">
        <v>788</v>
      </c>
      <c r="AC326" s="270" t="s">
        <v>788</v>
      </c>
      <c r="AD326" s="270" t="s">
        <v>788</v>
      </c>
      <c r="AE326" s="270" t="s">
        <v>788</v>
      </c>
      <c r="AF326" s="270" t="s">
        <v>788</v>
      </c>
      <c r="AG326" s="270" t="s">
        <v>788</v>
      </c>
      <c r="AH326" s="270" t="s">
        <v>788</v>
      </c>
      <c r="AI326" s="270" t="s">
        <v>788</v>
      </c>
      <c r="AJ326" s="270" t="s">
        <v>788</v>
      </c>
      <c r="AK326" s="270" t="s">
        <v>788</v>
      </c>
      <c r="AL326" s="270" t="s">
        <v>788</v>
      </c>
      <c r="AM326" s="270" t="s">
        <v>788</v>
      </c>
      <c r="AN326" s="270" t="s">
        <v>3075</v>
      </c>
      <c r="AO326" s="270" t="s">
        <v>3075</v>
      </c>
      <c r="AP326" s="270" t="s">
        <v>3075</v>
      </c>
      <c r="AQ326" s="270" t="s">
        <v>3075</v>
      </c>
      <c r="AR326" s="270" t="s">
        <v>3075</v>
      </c>
      <c r="AS326" s="270" t="s">
        <v>3075</v>
      </c>
      <c r="AT326" s="270" t="s">
        <v>3075</v>
      </c>
      <c r="AU326" s="270" t="s">
        <v>3075</v>
      </c>
      <c r="AV326" s="270" t="s">
        <v>3075</v>
      </c>
      <c r="AW326" s="277" t="s">
        <v>3075</v>
      </c>
      <c r="AX326" s="270" t="s">
        <v>3075</v>
      </c>
      <c r="AY326" s="270" t="s">
        <v>3075</v>
      </c>
      <c r="AZ326" s="270" t="s">
        <v>3075</v>
      </c>
      <c r="BA326" s="270" t="s">
        <v>3075</v>
      </c>
      <c r="BB326" s="270" t="s">
        <v>3075</v>
      </c>
      <c r="BC326" s="270" t="s">
        <v>3075</v>
      </c>
      <c r="BD326" s="270" t="s">
        <v>521</v>
      </c>
      <c r="BE326" s="270" t="str">
        <f>VLOOKUP(A326,[1]القائمة!A$1:F$4442,6,0)</f>
        <v/>
      </c>
      <c r="BF326">
        <f>VLOOKUP(A326,[1]القائمة!A$1:F$4442,1,0)</f>
        <v>522088</v>
      </c>
      <c r="BG326" t="str">
        <f>VLOOKUP(A326,[1]القائمة!A$1:F$4442,5,0)</f>
        <v>الثالثة</v>
      </c>
      <c r="BH326" s="249"/>
      <c r="BI326" s="249"/>
      <c r="BJ326" s="249"/>
      <c r="BK326" s="249"/>
      <c r="BL326" s="249"/>
      <c r="BM326" s="249"/>
      <c r="BN326" s="249"/>
      <c r="BO326" s="249"/>
      <c r="BP326" s="249" t="s">
        <v>3075</v>
      </c>
      <c r="BQ326" s="249" t="s">
        <v>3075</v>
      </c>
      <c r="BR326" s="249" t="s">
        <v>3075</v>
      </c>
      <c r="BS326" s="249" t="s">
        <v>3075</v>
      </c>
      <c r="BT326" s="249" t="s">
        <v>3075</v>
      </c>
      <c r="BU326" s="249" t="s">
        <v>3075</v>
      </c>
      <c r="BV326" s="248"/>
      <c r="BW326" s="249"/>
      <c r="BX326" s="249"/>
      <c r="BY326" s="249"/>
      <c r="BZ326" s="249"/>
      <c r="CA326" s="242"/>
      <c r="CB326" s="242"/>
      <c r="CC326" s="242"/>
      <c r="CD326" s="242"/>
      <c r="CE326" s="249"/>
    </row>
    <row r="327" spans="1:83" ht="14.4" x14ac:dyDescent="0.3">
      <c r="A327" s="269">
        <v>522094</v>
      </c>
      <c r="B327" s="270" t="s">
        <v>521</v>
      </c>
      <c r="C327" s="270" t="s">
        <v>788</v>
      </c>
      <c r="D327" s="270" t="s">
        <v>788</v>
      </c>
      <c r="E327" s="270" t="s">
        <v>788</v>
      </c>
      <c r="F327" s="270" t="s">
        <v>788</v>
      </c>
      <c r="G327" s="270" t="s">
        <v>788</v>
      </c>
      <c r="H327" s="270" t="s">
        <v>788</v>
      </c>
      <c r="I327" s="270" t="s">
        <v>788</v>
      </c>
      <c r="J327" s="270" t="s">
        <v>788</v>
      </c>
      <c r="K327" s="270" t="s">
        <v>788</v>
      </c>
      <c r="L327" s="270" t="s">
        <v>788</v>
      </c>
      <c r="M327" s="270" t="s">
        <v>788</v>
      </c>
      <c r="N327" s="270" t="s">
        <v>788</v>
      </c>
      <c r="O327" s="270" t="s">
        <v>788</v>
      </c>
      <c r="P327" s="270" t="s">
        <v>788</v>
      </c>
      <c r="Q327" s="270" t="s">
        <v>788</v>
      </c>
      <c r="R327" s="270" t="s">
        <v>788</v>
      </c>
      <c r="S327" s="270" t="s">
        <v>788</v>
      </c>
      <c r="T327" s="270" t="s">
        <v>788</v>
      </c>
      <c r="U327" s="270" t="s">
        <v>788</v>
      </c>
      <c r="V327" s="270" t="s">
        <v>788</v>
      </c>
      <c r="W327" s="270" t="s">
        <v>788</v>
      </c>
      <c r="X327" s="270" t="s">
        <v>788</v>
      </c>
      <c r="Y327" s="270" t="s">
        <v>788</v>
      </c>
      <c r="Z327" s="270" t="s">
        <v>788</v>
      </c>
      <c r="AA327" s="270" t="s">
        <v>788</v>
      </c>
      <c r="AB327" s="270" t="s">
        <v>788</v>
      </c>
      <c r="AC327" s="270" t="s">
        <v>788</v>
      </c>
      <c r="AD327" s="270" t="s">
        <v>788</v>
      </c>
      <c r="AE327" s="270" t="s">
        <v>788</v>
      </c>
      <c r="AF327" s="270" t="s">
        <v>788</v>
      </c>
      <c r="AG327" s="270" t="s">
        <v>788</v>
      </c>
      <c r="AH327" s="270" t="s">
        <v>788</v>
      </c>
      <c r="AI327" s="270" t="s">
        <v>788</v>
      </c>
      <c r="AJ327" s="270" t="s">
        <v>788</v>
      </c>
      <c r="AK327" s="270" t="s">
        <v>788</v>
      </c>
      <c r="AL327" s="270" t="s">
        <v>788</v>
      </c>
      <c r="AM327" s="270" t="s">
        <v>788</v>
      </c>
      <c r="AN327" s="270" t="s">
        <v>3075</v>
      </c>
      <c r="AO327" s="270" t="s">
        <v>3075</v>
      </c>
      <c r="AP327" s="270" t="s">
        <v>3075</v>
      </c>
      <c r="AQ327" s="270" t="s">
        <v>3075</v>
      </c>
      <c r="AR327" s="270" t="s">
        <v>3075</v>
      </c>
      <c r="AS327" s="270" t="s">
        <v>3075</v>
      </c>
      <c r="AT327" s="270" t="s">
        <v>3075</v>
      </c>
      <c r="AU327" s="270" t="s">
        <v>3075</v>
      </c>
      <c r="AV327" s="270" t="s">
        <v>3075</v>
      </c>
      <c r="AW327" s="277" t="s">
        <v>3075</v>
      </c>
      <c r="AX327" s="270" t="s">
        <v>3075</v>
      </c>
      <c r="AY327" s="270" t="s">
        <v>3075</v>
      </c>
      <c r="AZ327" s="270" t="s">
        <v>3075</v>
      </c>
      <c r="BA327" s="270" t="s">
        <v>3075</v>
      </c>
      <c r="BB327" s="270" t="s">
        <v>3075</v>
      </c>
      <c r="BC327" s="270" t="s">
        <v>3075</v>
      </c>
      <c r="BD327" s="270" t="s">
        <v>521</v>
      </c>
      <c r="BE327" s="270" t="str">
        <f>VLOOKUP(A327,[1]القائمة!A$1:F$4442,6,0)</f>
        <v/>
      </c>
      <c r="BF327">
        <f>VLOOKUP(A327,[1]القائمة!A$1:F$4442,1,0)</f>
        <v>522094</v>
      </c>
      <c r="BG327" t="str">
        <f>VLOOKUP(A327,[1]القائمة!A$1:F$4442,5,0)</f>
        <v>الثالثة</v>
      </c>
      <c r="BH327" s="249"/>
      <c r="BI327" s="249"/>
      <c r="BJ327" s="249"/>
      <c r="BK327" s="249"/>
      <c r="BL327" s="249"/>
      <c r="BM327" s="249"/>
      <c r="BN327" s="249"/>
      <c r="BO327" s="249"/>
      <c r="BP327" s="249" t="s">
        <v>3075</v>
      </c>
      <c r="BQ327" s="249" t="s">
        <v>3075</v>
      </c>
      <c r="BR327" s="249" t="s">
        <v>3075</v>
      </c>
      <c r="BS327" s="249" t="s">
        <v>3075</v>
      </c>
      <c r="BT327" s="249" t="s">
        <v>3075</v>
      </c>
      <c r="BU327" s="249" t="s">
        <v>3075</v>
      </c>
      <c r="BV327" s="248"/>
      <c r="BW327" s="249"/>
      <c r="BX327" s="249"/>
      <c r="BY327" s="249"/>
      <c r="BZ327" s="249"/>
      <c r="CA327" s="242"/>
      <c r="CB327" s="242"/>
      <c r="CC327" s="242"/>
      <c r="CD327" s="242"/>
      <c r="CE327" s="249"/>
    </row>
    <row r="328" spans="1:83" ht="14.4" x14ac:dyDescent="0.3">
      <c r="A328" s="269">
        <v>522111</v>
      </c>
      <c r="B328" s="270" t="s">
        <v>521</v>
      </c>
      <c r="C328" s="270" t="s">
        <v>788</v>
      </c>
      <c r="D328" s="270" t="s">
        <v>788</v>
      </c>
      <c r="E328" s="270" t="s">
        <v>788</v>
      </c>
      <c r="F328" s="270" t="s">
        <v>788</v>
      </c>
      <c r="G328" s="270" t="s">
        <v>788</v>
      </c>
      <c r="H328" s="270" t="s">
        <v>788</v>
      </c>
      <c r="I328" s="270" t="s">
        <v>788</v>
      </c>
      <c r="J328" s="270" t="s">
        <v>788</v>
      </c>
      <c r="K328" s="270" t="s">
        <v>788</v>
      </c>
      <c r="L328" s="270" t="s">
        <v>788</v>
      </c>
      <c r="M328" s="270" t="s">
        <v>788</v>
      </c>
      <c r="N328" s="270" t="s">
        <v>788</v>
      </c>
      <c r="O328" s="270" t="s">
        <v>788</v>
      </c>
      <c r="P328" s="270" t="s">
        <v>788</v>
      </c>
      <c r="Q328" s="270" t="s">
        <v>788</v>
      </c>
      <c r="R328" s="270" t="s">
        <v>788</v>
      </c>
      <c r="S328" s="270" t="s">
        <v>788</v>
      </c>
      <c r="T328" s="270" t="s">
        <v>788</v>
      </c>
      <c r="U328" s="270" t="s">
        <v>788</v>
      </c>
      <c r="V328" s="270" t="s">
        <v>788</v>
      </c>
      <c r="W328" s="270" t="s">
        <v>788</v>
      </c>
      <c r="X328" s="270" t="s">
        <v>788</v>
      </c>
      <c r="Y328" s="270" t="s">
        <v>788</v>
      </c>
      <c r="Z328" s="270" t="s">
        <v>788</v>
      </c>
      <c r="AA328" s="270" t="s">
        <v>788</v>
      </c>
      <c r="AB328" s="270" t="s">
        <v>788</v>
      </c>
      <c r="AC328" s="270" t="s">
        <v>788</v>
      </c>
      <c r="AD328" s="270" t="s">
        <v>788</v>
      </c>
      <c r="AE328" s="270" t="s">
        <v>788</v>
      </c>
      <c r="AF328" s="270" t="s">
        <v>788</v>
      </c>
      <c r="AG328" s="270" t="s">
        <v>788</v>
      </c>
      <c r="AH328" s="270" t="s">
        <v>788</v>
      </c>
      <c r="AI328" s="270" t="s">
        <v>788</v>
      </c>
      <c r="AJ328" s="270" t="s">
        <v>788</v>
      </c>
      <c r="AK328" s="270" t="s">
        <v>788</v>
      </c>
      <c r="AL328" s="270" t="s">
        <v>788</v>
      </c>
      <c r="AM328" s="270" t="s">
        <v>788</v>
      </c>
      <c r="AN328" s="270" t="s">
        <v>3075</v>
      </c>
      <c r="AO328" s="270" t="s">
        <v>3075</v>
      </c>
      <c r="AP328" s="270" t="s">
        <v>3075</v>
      </c>
      <c r="AQ328" s="270" t="s">
        <v>3075</v>
      </c>
      <c r="AR328" s="270" t="s">
        <v>3075</v>
      </c>
      <c r="AS328" s="270" t="s">
        <v>3075</v>
      </c>
      <c r="AT328" s="270" t="s">
        <v>3075</v>
      </c>
      <c r="AU328" s="270" t="s">
        <v>3075</v>
      </c>
      <c r="AV328" s="270" t="s">
        <v>3075</v>
      </c>
      <c r="AW328" s="277" t="s">
        <v>3075</v>
      </c>
      <c r="AX328" s="270" t="s">
        <v>3075</v>
      </c>
      <c r="AY328" s="270" t="s">
        <v>3075</v>
      </c>
      <c r="AZ328" s="270" t="s">
        <v>3075</v>
      </c>
      <c r="BA328" s="270" t="s">
        <v>3075</v>
      </c>
      <c r="BB328" s="270" t="s">
        <v>3075</v>
      </c>
      <c r="BC328" s="270" t="s">
        <v>3075</v>
      </c>
      <c r="BD328" s="270" t="s">
        <v>521</v>
      </c>
      <c r="BE328" s="270" t="str">
        <f>VLOOKUP(A328,[1]القائمة!A$1:F$4442,6,0)</f>
        <v/>
      </c>
      <c r="BF328">
        <f>VLOOKUP(A328,[1]القائمة!A$1:F$4442,1,0)</f>
        <v>522111</v>
      </c>
      <c r="BG328" t="str">
        <f>VLOOKUP(A328,[1]القائمة!A$1:F$4442,5,0)</f>
        <v>الثالثة</v>
      </c>
    </row>
    <row r="329" spans="1:83" ht="14.4" x14ac:dyDescent="0.3">
      <c r="A329" s="269">
        <v>522136</v>
      </c>
      <c r="B329" s="270" t="s">
        <v>521</v>
      </c>
      <c r="C329" s="270" t="s">
        <v>789</v>
      </c>
      <c r="D329" s="270" t="s">
        <v>789</v>
      </c>
      <c r="E329" s="270" t="s">
        <v>789</v>
      </c>
      <c r="F329" s="270" t="s">
        <v>789</v>
      </c>
      <c r="G329" s="270" t="s">
        <v>789</v>
      </c>
      <c r="H329" s="270" t="s">
        <v>789</v>
      </c>
      <c r="I329" s="270" t="s">
        <v>789</v>
      </c>
      <c r="J329" s="270" t="s">
        <v>789</v>
      </c>
      <c r="K329" s="270" t="s">
        <v>789</v>
      </c>
      <c r="L329" s="270" t="s">
        <v>789</v>
      </c>
      <c r="M329" s="270" t="s">
        <v>789</v>
      </c>
      <c r="N329" s="270" t="s">
        <v>789</v>
      </c>
      <c r="O329" s="270" t="s">
        <v>789</v>
      </c>
      <c r="P329" s="270" t="s">
        <v>789</v>
      </c>
      <c r="Q329" s="270" t="s">
        <v>789</v>
      </c>
      <c r="R329" s="270" t="s">
        <v>789</v>
      </c>
      <c r="S329" s="270" t="s">
        <v>789</v>
      </c>
      <c r="T329" s="270" t="s">
        <v>789</v>
      </c>
      <c r="U329" s="270" t="s">
        <v>789</v>
      </c>
      <c r="V329" s="270" t="s">
        <v>789</v>
      </c>
      <c r="W329" s="270" t="s">
        <v>789</v>
      </c>
      <c r="X329" s="270" t="s">
        <v>789</v>
      </c>
      <c r="Y329" s="270" t="s">
        <v>789</v>
      </c>
      <c r="Z329" s="270" t="s">
        <v>789</v>
      </c>
      <c r="AA329" s="270" t="s">
        <v>789</v>
      </c>
      <c r="AB329" s="270" t="s">
        <v>789</v>
      </c>
      <c r="AC329" s="270" t="s">
        <v>789</v>
      </c>
      <c r="AD329" s="270" t="s">
        <v>789</v>
      </c>
      <c r="AE329" s="270" t="s">
        <v>789</v>
      </c>
      <c r="AF329" s="270" t="s">
        <v>789</v>
      </c>
      <c r="AG329" s="270" t="s">
        <v>789</v>
      </c>
      <c r="AH329" s="270" t="s">
        <v>789</v>
      </c>
      <c r="AI329" s="270" t="s">
        <v>789</v>
      </c>
      <c r="AJ329" s="270" t="s">
        <v>789</v>
      </c>
      <c r="AK329" s="270" t="s">
        <v>789</v>
      </c>
      <c r="AL329" s="270" t="s">
        <v>789</v>
      </c>
      <c r="AM329" s="270" t="s">
        <v>789</v>
      </c>
      <c r="AN329" s="270" t="s">
        <v>3075</v>
      </c>
      <c r="AO329" s="270" t="s">
        <v>3075</v>
      </c>
      <c r="AP329" s="270" t="s">
        <v>3075</v>
      </c>
      <c r="AQ329" s="270" t="s">
        <v>3075</v>
      </c>
      <c r="AR329" s="270" t="s">
        <v>3075</v>
      </c>
      <c r="AS329" s="270" t="s">
        <v>3075</v>
      </c>
      <c r="AT329" s="270" t="s">
        <v>3075</v>
      </c>
      <c r="AU329" s="270" t="s">
        <v>3075</v>
      </c>
      <c r="AV329" s="270" t="s">
        <v>3075</v>
      </c>
      <c r="AW329" s="277" t="s">
        <v>3075</v>
      </c>
      <c r="AX329" s="270" t="s">
        <v>3075</v>
      </c>
      <c r="AY329" s="270" t="s">
        <v>3075</v>
      </c>
      <c r="AZ329" s="270" t="s">
        <v>3075</v>
      </c>
      <c r="BA329" s="270" t="s">
        <v>3075</v>
      </c>
      <c r="BB329" s="270" t="s">
        <v>3075</v>
      </c>
      <c r="BC329" s="270" t="s">
        <v>3075</v>
      </c>
      <c r="BD329" s="270" t="s">
        <v>521</v>
      </c>
      <c r="BE329" s="270" t="str">
        <f>VLOOKUP(A329,[1]القائمة!A$1:F$4442,6,0)</f>
        <v/>
      </c>
      <c r="BF329">
        <f>VLOOKUP(A329,[1]القائمة!A$1:F$4442,1,0)</f>
        <v>522136</v>
      </c>
      <c r="BG329" t="str">
        <f>VLOOKUP(A329,[1]القائمة!A$1:F$4442,5,0)</f>
        <v>الثالثة</v>
      </c>
      <c r="BH329" s="249"/>
      <c r="BI329" s="249"/>
      <c r="BJ329" s="249"/>
      <c r="BK329" s="249"/>
      <c r="BL329" s="249"/>
      <c r="BM329" s="249"/>
      <c r="BN329" s="249"/>
      <c r="BO329" s="249"/>
      <c r="BP329" s="249" t="s">
        <v>3075</v>
      </c>
      <c r="BQ329" s="249" t="s">
        <v>3075</v>
      </c>
      <c r="BR329" s="249" t="s">
        <v>3075</v>
      </c>
      <c r="BS329" s="249" t="s">
        <v>3075</v>
      </c>
      <c r="BT329" s="249" t="s">
        <v>3075</v>
      </c>
      <c r="BU329" s="249" t="s">
        <v>3075</v>
      </c>
      <c r="BV329" s="248"/>
      <c r="BW329" s="249"/>
      <c r="BX329" s="249"/>
      <c r="BY329" s="249"/>
      <c r="BZ329" s="249"/>
      <c r="CA329" s="242"/>
      <c r="CB329" s="242"/>
      <c r="CC329" s="242"/>
      <c r="CD329" s="242"/>
      <c r="CE329" s="249"/>
    </row>
    <row r="330" spans="1:83" ht="14.4" x14ac:dyDescent="0.3">
      <c r="A330" s="269">
        <v>522151</v>
      </c>
      <c r="B330" s="270" t="s">
        <v>521</v>
      </c>
      <c r="C330" s="270" t="s">
        <v>788</v>
      </c>
      <c r="D330" s="270" t="s">
        <v>788</v>
      </c>
      <c r="E330" s="270" t="s">
        <v>788</v>
      </c>
      <c r="F330" s="270" t="s">
        <v>788</v>
      </c>
      <c r="G330" s="270" t="s">
        <v>788</v>
      </c>
      <c r="H330" s="270" t="s">
        <v>788</v>
      </c>
      <c r="I330" s="270" t="s">
        <v>788</v>
      </c>
      <c r="J330" s="270" t="s">
        <v>788</v>
      </c>
      <c r="K330" s="270" t="s">
        <v>788</v>
      </c>
      <c r="L330" s="270" t="s">
        <v>788</v>
      </c>
      <c r="M330" s="270" t="s">
        <v>788</v>
      </c>
      <c r="N330" s="270" t="s">
        <v>788</v>
      </c>
      <c r="O330" s="270" t="s">
        <v>788</v>
      </c>
      <c r="P330" s="270" t="s">
        <v>788</v>
      </c>
      <c r="Q330" s="270" t="s">
        <v>788</v>
      </c>
      <c r="R330" s="270" t="s">
        <v>788</v>
      </c>
      <c r="S330" s="270" t="s">
        <v>788</v>
      </c>
      <c r="T330" s="270" t="s">
        <v>788</v>
      </c>
      <c r="U330" s="270" t="s">
        <v>788</v>
      </c>
      <c r="V330" s="270" t="s">
        <v>788</v>
      </c>
      <c r="W330" s="270" t="s">
        <v>788</v>
      </c>
      <c r="X330" s="270" t="s">
        <v>788</v>
      </c>
      <c r="Y330" s="270" t="s">
        <v>788</v>
      </c>
      <c r="Z330" s="270" t="s">
        <v>788</v>
      </c>
      <c r="AA330" s="270" t="s">
        <v>788</v>
      </c>
      <c r="AB330" s="270" t="s">
        <v>788</v>
      </c>
      <c r="AC330" s="270" t="s">
        <v>788</v>
      </c>
      <c r="AD330" s="270" t="s">
        <v>788</v>
      </c>
      <c r="AE330" s="270" t="s">
        <v>788</v>
      </c>
      <c r="AF330" s="270" t="s">
        <v>788</v>
      </c>
      <c r="AG330" s="270" t="s">
        <v>788</v>
      </c>
      <c r="AH330" s="270" t="s">
        <v>788</v>
      </c>
      <c r="AI330" s="270" t="s">
        <v>788</v>
      </c>
      <c r="AJ330" s="270" t="s">
        <v>788</v>
      </c>
      <c r="AK330" s="270" t="s">
        <v>788</v>
      </c>
      <c r="AL330" s="270" t="s">
        <v>788</v>
      </c>
      <c r="AM330" s="270" t="s">
        <v>788</v>
      </c>
      <c r="AN330" s="270" t="s">
        <v>3075</v>
      </c>
      <c r="AO330" s="270" t="s">
        <v>3075</v>
      </c>
      <c r="AP330" s="270" t="s">
        <v>3075</v>
      </c>
      <c r="AQ330" s="270" t="s">
        <v>3075</v>
      </c>
      <c r="AR330" s="270" t="s">
        <v>3075</v>
      </c>
      <c r="AS330" s="270" t="s">
        <v>3075</v>
      </c>
      <c r="AT330" s="270" t="s">
        <v>3075</v>
      </c>
      <c r="AU330" s="270" t="s">
        <v>3075</v>
      </c>
      <c r="AV330" s="270" t="s">
        <v>3075</v>
      </c>
      <c r="AW330" s="277" t="s">
        <v>3075</v>
      </c>
      <c r="AX330" s="270" t="s">
        <v>3075</v>
      </c>
      <c r="AY330" s="270" t="s">
        <v>3075</v>
      </c>
      <c r="AZ330" s="270" t="s">
        <v>3075</v>
      </c>
      <c r="BA330" s="270" t="s">
        <v>3075</v>
      </c>
      <c r="BB330" s="270" t="s">
        <v>3075</v>
      </c>
      <c r="BC330" s="270" t="s">
        <v>3075</v>
      </c>
      <c r="BD330" s="270" t="s">
        <v>521</v>
      </c>
      <c r="BE330" s="270" t="str">
        <f>VLOOKUP(A330,[1]القائمة!A$1:F$4442,6,0)</f>
        <v/>
      </c>
      <c r="BF330">
        <f>VLOOKUP(A330,[1]القائمة!A$1:F$4442,1,0)</f>
        <v>522151</v>
      </c>
      <c r="BG330" t="str">
        <f>VLOOKUP(A330,[1]القائمة!A$1:F$4442,5,0)</f>
        <v>الثالثة</v>
      </c>
      <c r="BH330" s="249"/>
      <c r="BI330" s="249"/>
      <c r="BJ330" s="249"/>
      <c r="BK330" s="249"/>
      <c r="BL330" s="249"/>
      <c r="BM330" s="249"/>
      <c r="BN330" s="249"/>
      <c r="BO330" s="249"/>
      <c r="BP330" s="249" t="s">
        <v>3075</v>
      </c>
      <c r="BQ330" s="249" t="s">
        <v>3075</v>
      </c>
      <c r="BR330" s="249" t="s">
        <v>3075</v>
      </c>
      <c r="BS330" s="249" t="s">
        <v>3075</v>
      </c>
      <c r="BT330" s="249" t="s">
        <v>3075</v>
      </c>
      <c r="BU330" s="249" t="s">
        <v>3075</v>
      </c>
      <c r="BV330" s="248"/>
      <c r="BW330" s="249"/>
      <c r="BX330" s="249"/>
      <c r="BY330" s="249"/>
      <c r="BZ330" s="249"/>
      <c r="CA330" s="242"/>
      <c r="CB330" s="242"/>
      <c r="CC330" s="242"/>
      <c r="CD330" s="242"/>
      <c r="CE330" s="249"/>
    </row>
    <row r="331" spans="1:83" ht="14.4" x14ac:dyDescent="0.3">
      <c r="A331" s="269">
        <v>522157</v>
      </c>
      <c r="B331" s="270" t="s">
        <v>521</v>
      </c>
      <c r="C331" s="270" t="s">
        <v>788</v>
      </c>
      <c r="D331" s="270" t="s">
        <v>788</v>
      </c>
      <c r="E331" s="270" t="s">
        <v>788</v>
      </c>
      <c r="F331" s="270" t="s">
        <v>788</v>
      </c>
      <c r="G331" s="270" t="s">
        <v>788</v>
      </c>
      <c r="H331" s="270" t="s">
        <v>788</v>
      </c>
      <c r="I331" s="270" t="s">
        <v>788</v>
      </c>
      <c r="J331" s="270" t="s">
        <v>788</v>
      </c>
      <c r="K331" s="270" t="s">
        <v>788</v>
      </c>
      <c r="L331" s="270" t="s">
        <v>788</v>
      </c>
      <c r="M331" s="270" t="s">
        <v>788</v>
      </c>
      <c r="N331" s="270" t="s">
        <v>788</v>
      </c>
      <c r="O331" s="270" t="s">
        <v>788</v>
      </c>
      <c r="P331" s="270" t="s">
        <v>788</v>
      </c>
      <c r="Q331" s="270" t="s">
        <v>788</v>
      </c>
      <c r="R331" s="270" t="s">
        <v>788</v>
      </c>
      <c r="S331" s="270" t="s">
        <v>788</v>
      </c>
      <c r="T331" s="270" t="s">
        <v>788</v>
      </c>
      <c r="U331" s="270" t="s">
        <v>788</v>
      </c>
      <c r="V331" s="270" t="s">
        <v>788</v>
      </c>
      <c r="W331" s="270" t="s">
        <v>788</v>
      </c>
      <c r="X331" s="270" t="s">
        <v>788</v>
      </c>
      <c r="Y331" s="270" t="s">
        <v>788</v>
      </c>
      <c r="Z331" s="270" t="s">
        <v>788</v>
      </c>
      <c r="AA331" s="270" t="s">
        <v>788</v>
      </c>
      <c r="AB331" s="270" t="s">
        <v>788</v>
      </c>
      <c r="AC331" s="270" t="s">
        <v>788</v>
      </c>
      <c r="AD331" s="270" t="s">
        <v>788</v>
      </c>
      <c r="AE331" s="270" t="s">
        <v>788</v>
      </c>
      <c r="AF331" s="270" t="s">
        <v>788</v>
      </c>
      <c r="AG331" s="270" t="s">
        <v>788</v>
      </c>
      <c r="AH331" s="270" t="s">
        <v>788</v>
      </c>
      <c r="AI331" s="270" t="s">
        <v>788</v>
      </c>
      <c r="AJ331" s="270" t="s">
        <v>788</v>
      </c>
      <c r="AK331" s="270" t="s">
        <v>788</v>
      </c>
      <c r="AL331" s="270" t="s">
        <v>788</v>
      </c>
      <c r="AM331" s="270" t="s">
        <v>788</v>
      </c>
      <c r="AN331" s="270" t="s">
        <v>3075</v>
      </c>
      <c r="AO331" s="270" t="s">
        <v>3075</v>
      </c>
      <c r="AP331" s="270" t="s">
        <v>3075</v>
      </c>
      <c r="AQ331" s="270" t="s">
        <v>3075</v>
      </c>
      <c r="AR331" s="270" t="s">
        <v>3075</v>
      </c>
      <c r="AS331" s="270" t="s">
        <v>3075</v>
      </c>
      <c r="AT331" s="270" t="s">
        <v>3075</v>
      </c>
      <c r="AU331" s="270" t="s">
        <v>3075</v>
      </c>
      <c r="AV331" s="270" t="s">
        <v>3075</v>
      </c>
      <c r="AW331" s="277" t="s">
        <v>3075</v>
      </c>
      <c r="AX331" s="270" t="s">
        <v>3075</v>
      </c>
      <c r="AY331" s="270" t="s">
        <v>3075</v>
      </c>
      <c r="AZ331" s="270" t="s">
        <v>3075</v>
      </c>
      <c r="BA331" s="270" t="s">
        <v>3075</v>
      </c>
      <c r="BB331" s="270" t="s">
        <v>3075</v>
      </c>
      <c r="BC331" s="270" t="s">
        <v>3075</v>
      </c>
      <c r="BD331" s="270" t="s">
        <v>521</v>
      </c>
      <c r="BE331" s="270" t="str">
        <f>VLOOKUP(A331,[1]القائمة!A$1:F$4442,6,0)</f>
        <v/>
      </c>
      <c r="BF331">
        <f>VLOOKUP(A331,[1]القائمة!A$1:F$4442,1,0)</f>
        <v>522157</v>
      </c>
      <c r="BG331" t="str">
        <f>VLOOKUP(A331,[1]القائمة!A$1:F$4442,5,0)</f>
        <v>الثالثة</v>
      </c>
    </row>
    <row r="332" spans="1:83" ht="14.4" x14ac:dyDescent="0.3">
      <c r="A332" s="269">
        <v>522167</v>
      </c>
      <c r="B332" s="270" t="s">
        <v>521</v>
      </c>
      <c r="C332" s="270" t="s">
        <v>788</v>
      </c>
      <c r="D332" s="270" t="s">
        <v>788</v>
      </c>
      <c r="E332" s="270" t="s">
        <v>788</v>
      </c>
      <c r="F332" s="270" t="s">
        <v>788</v>
      </c>
      <c r="G332" s="270" t="s">
        <v>788</v>
      </c>
      <c r="H332" s="270" t="s">
        <v>788</v>
      </c>
      <c r="I332" s="270" t="s">
        <v>788</v>
      </c>
      <c r="J332" s="270" t="s">
        <v>788</v>
      </c>
      <c r="K332" s="270" t="s">
        <v>788</v>
      </c>
      <c r="L332" s="270" t="s">
        <v>788</v>
      </c>
      <c r="M332" s="270" t="s">
        <v>788</v>
      </c>
      <c r="N332" s="270" t="s">
        <v>788</v>
      </c>
      <c r="O332" s="270" t="s">
        <v>788</v>
      </c>
      <c r="P332" s="270" t="s">
        <v>788</v>
      </c>
      <c r="Q332" s="270" t="s">
        <v>788</v>
      </c>
      <c r="R332" s="270" t="s">
        <v>788</v>
      </c>
      <c r="S332" s="270" t="s">
        <v>788</v>
      </c>
      <c r="T332" s="270" t="s">
        <v>788</v>
      </c>
      <c r="U332" s="270" t="s">
        <v>788</v>
      </c>
      <c r="V332" s="270" t="s">
        <v>788</v>
      </c>
      <c r="W332" s="270" t="s">
        <v>788</v>
      </c>
      <c r="X332" s="270" t="s">
        <v>788</v>
      </c>
      <c r="Y332" s="270" t="s">
        <v>788</v>
      </c>
      <c r="Z332" s="270" t="s">
        <v>788</v>
      </c>
      <c r="AA332" s="270" t="s">
        <v>788</v>
      </c>
      <c r="AB332" s="270" t="s">
        <v>788</v>
      </c>
      <c r="AC332" s="270" t="s">
        <v>788</v>
      </c>
      <c r="AD332" s="270" t="s">
        <v>788</v>
      </c>
      <c r="AE332" s="270" t="s">
        <v>788</v>
      </c>
      <c r="AF332" s="270" t="s">
        <v>788</v>
      </c>
      <c r="AG332" s="270" t="s">
        <v>788</v>
      </c>
      <c r="AH332" s="270" t="s">
        <v>788</v>
      </c>
      <c r="AI332" s="270" t="s">
        <v>788</v>
      </c>
      <c r="AJ332" s="270" t="s">
        <v>788</v>
      </c>
      <c r="AK332" s="270" t="s">
        <v>788</v>
      </c>
      <c r="AL332" s="270" t="s">
        <v>788</v>
      </c>
      <c r="AM332" s="270" t="s">
        <v>788</v>
      </c>
      <c r="AN332" s="270" t="s">
        <v>3075</v>
      </c>
      <c r="AO332" s="270" t="s">
        <v>3075</v>
      </c>
      <c r="AP332" s="270" t="s">
        <v>3075</v>
      </c>
      <c r="AQ332" s="270" t="s">
        <v>3075</v>
      </c>
      <c r="AR332" s="270" t="s">
        <v>3075</v>
      </c>
      <c r="AS332" s="270" t="s">
        <v>3075</v>
      </c>
      <c r="AT332" s="270" t="s">
        <v>3075</v>
      </c>
      <c r="AU332" s="270" t="s">
        <v>3075</v>
      </c>
      <c r="AV332" s="270" t="s">
        <v>3075</v>
      </c>
      <c r="AW332" s="277" t="s">
        <v>3075</v>
      </c>
      <c r="AX332" s="270" t="s">
        <v>3075</v>
      </c>
      <c r="AY332" s="270" t="s">
        <v>3075</v>
      </c>
      <c r="AZ332" s="270" t="s">
        <v>3075</v>
      </c>
      <c r="BA332" s="270" t="s">
        <v>3075</v>
      </c>
      <c r="BB332" s="270" t="s">
        <v>3075</v>
      </c>
      <c r="BC332" s="270" t="s">
        <v>3075</v>
      </c>
      <c r="BD332" s="270" t="s">
        <v>521</v>
      </c>
      <c r="BE332" s="270" t="str">
        <f>VLOOKUP(A332,[1]القائمة!A$1:F$4442,6,0)</f>
        <v/>
      </c>
      <c r="BF332">
        <f>VLOOKUP(A332,[1]القائمة!A$1:F$4442,1,0)</f>
        <v>522167</v>
      </c>
      <c r="BG332" t="str">
        <f>VLOOKUP(A332,[1]القائمة!A$1:F$4442,5,0)</f>
        <v>الثالثة</v>
      </c>
      <c r="BH332" s="249"/>
      <c r="BI332" s="249"/>
      <c r="BJ332" s="249"/>
      <c r="BK332" s="249"/>
      <c r="BL332" s="249"/>
      <c r="BM332" s="249"/>
      <c r="BN332" s="249"/>
      <c r="BO332" s="249"/>
      <c r="BP332" s="249" t="s">
        <v>3075</v>
      </c>
      <c r="BQ332" s="249" t="s">
        <v>3075</v>
      </c>
      <c r="BR332" s="249" t="s">
        <v>3075</v>
      </c>
      <c r="BS332" s="249" t="s">
        <v>3075</v>
      </c>
      <c r="BT332" s="249" t="s">
        <v>3075</v>
      </c>
      <c r="BU332" s="249" t="s">
        <v>3075</v>
      </c>
      <c r="BV332" s="248"/>
      <c r="BW332" s="249"/>
      <c r="BX332" s="249"/>
      <c r="BY332" s="249"/>
      <c r="BZ332" s="249"/>
      <c r="CA332" s="242"/>
      <c r="CB332" s="242"/>
      <c r="CC332" s="242"/>
      <c r="CD332" s="242"/>
      <c r="CE332" s="249"/>
    </row>
    <row r="333" spans="1:83" ht="43.2" x14ac:dyDescent="0.3">
      <c r="A333" s="269">
        <v>522191</v>
      </c>
      <c r="B333" s="270" t="s">
        <v>521</v>
      </c>
      <c r="C333" s="270" t="s">
        <v>789</v>
      </c>
      <c r="D333" s="270" t="s">
        <v>789</v>
      </c>
      <c r="E333" s="270" t="s">
        <v>789</v>
      </c>
      <c r="F333" s="270" t="s">
        <v>789</v>
      </c>
      <c r="G333" s="270" t="s">
        <v>789</v>
      </c>
      <c r="H333" s="270" t="s">
        <v>789</v>
      </c>
      <c r="I333" s="270" t="s">
        <v>789</v>
      </c>
      <c r="J333" s="270" t="s">
        <v>789</v>
      </c>
      <c r="K333" s="270" t="s">
        <v>789</v>
      </c>
      <c r="L333" s="270" t="s">
        <v>789</v>
      </c>
      <c r="M333" s="270" t="s">
        <v>789</v>
      </c>
      <c r="N333" s="270" t="s">
        <v>789</v>
      </c>
      <c r="O333" s="270" t="s">
        <v>789</v>
      </c>
      <c r="P333" s="270" t="s">
        <v>789</v>
      </c>
      <c r="Q333" s="270" t="s">
        <v>789</v>
      </c>
      <c r="R333" s="270" t="s">
        <v>789</v>
      </c>
      <c r="S333" s="270" t="s">
        <v>789</v>
      </c>
      <c r="T333" s="270" t="s">
        <v>789</v>
      </c>
      <c r="U333" s="270" t="s">
        <v>789</v>
      </c>
      <c r="V333" s="270" t="s">
        <v>789</v>
      </c>
      <c r="W333" s="270" t="s">
        <v>789</v>
      </c>
      <c r="X333" s="270" t="s">
        <v>789</v>
      </c>
      <c r="Y333" s="270" t="s">
        <v>789</v>
      </c>
      <c r="Z333" s="270" t="s">
        <v>789</v>
      </c>
      <c r="AA333" s="270" t="s">
        <v>789</v>
      </c>
      <c r="AB333" s="270" t="s">
        <v>789</v>
      </c>
      <c r="AC333" s="270" t="s">
        <v>789</v>
      </c>
      <c r="AD333" s="270" t="s">
        <v>789</v>
      </c>
      <c r="AE333" s="270" t="s">
        <v>789</v>
      </c>
      <c r="AF333" s="270" t="s">
        <v>789</v>
      </c>
      <c r="AG333" s="270" t="s">
        <v>789</v>
      </c>
      <c r="AH333" s="270" t="s">
        <v>789</v>
      </c>
      <c r="AI333" s="270" t="s">
        <v>789</v>
      </c>
      <c r="AJ333" s="270" t="s">
        <v>789</v>
      </c>
      <c r="AK333" s="270" t="s">
        <v>789</v>
      </c>
      <c r="AL333" s="270" t="s">
        <v>789</v>
      </c>
      <c r="AM333" s="270" t="s">
        <v>789</v>
      </c>
      <c r="AN333" s="270" t="s">
        <v>3075</v>
      </c>
      <c r="AO333" s="270" t="s">
        <v>3075</v>
      </c>
      <c r="AP333" s="270" t="s">
        <v>3075</v>
      </c>
      <c r="AQ333" s="270" t="s">
        <v>3075</v>
      </c>
      <c r="AR333" s="270" t="s">
        <v>3075</v>
      </c>
      <c r="AS333" s="270" t="s">
        <v>3075</v>
      </c>
      <c r="AT333" s="270" t="s">
        <v>3075</v>
      </c>
      <c r="AU333" s="270" t="s">
        <v>3075</v>
      </c>
      <c r="AV333" s="270" t="s">
        <v>3075</v>
      </c>
      <c r="AW333" s="277" t="s">
        <v>3075</v>
      </c>
      <c r="AX333" s="270" t="s">
        <v>3075</v>
      </c>
      <c r="AY333" s="270" t="s">
        <v>3075</v>
      </c>
      <c r="AZ333" s="270" t="s">
        <v>3075</v>
      </c>
      <c r="BA333" s="270" t="s">
        <v>3075</v>
      </c>
      <c r="BB333" s="270" t="s">
        <v>3075</v>
      </c>
      <c r="BC333" s="270" t="s">
        <v>3075</v>
      </c>
      <c r="BD333" s="270" t="s">
        <v>521</v>
      </c>
      <c r="BE333" s="270" t="str">
        <f>VLOOKUP(A333,[1]القائمة!A$1:F$4442,6,0)</f>
        <v>مستنفذ فصل اول 2023-2024</v>
      </c>
      <c r="BF333">
        <f>VLOOKUP(A333,[1]القائمة!A$1:F$4442,1,0)</f>
        <v>522191</v>
      </c>
      <c r="BG333" t="str">
        <f>VLOOKUP(A333,[1]القائمة!A$1:F$4442,5,0)</f>
        <v>الثالثة</v>
      </c>
    </row>
    <row r="334" spans="1:83" ht="14.4" x14ac:dyDescent="0.3">
      <c r="A334" s="269">
        <v>522196</v>
      </c>
      <c r="B334" s="270" t="s">
        <v>521</v>
      </c>
      <c r="C334" s="270" t="s">
        <v>789</v>
      </c>
      <c r="D334" s="270" t="s">
        <v>789</v>
      </c>
      <c r="E334" s="270" t="s">
        <v>789</v>
      </c>
      <c r="F334" s="270" t="s">
        <v>789</v>
      </c>
      <c r="G334" s="270" t="s">
        <v>789</v>
      </c>
      <c r="H334" s="270" t="s">
        <v>789</v>
      </c>
      <c r="I334" s="270" t="s">
        <v>789</v>
      </c>
      <c r="J334" s="270" t="s">
        <v>789</v>
      </c>
      <c r="K334" s="270" t="s">
        <v>789</v>
      </c>
      <c r="L334" s="270" t="s">
        <v>789</v>
      </c>
      <c r="M334" s="270" t="s">
        <v>789</v>
      </c>
      <c r="N334" s="270" t="s">
        <v>789</v>
      </c>
      <c r="O334" s="270" t="s">
        <v>789</v>
      </c>
      <c r="P334" s="270" t="s">
        <v>789</v>
      </c>
      <c r="Q334" s="270" t="s">
        <v>789</v>
      </c>
      <c r="R334" s="270" t="s">
        <v>789</v>
      </c>
      <c r="S334" s="270" t="s">
        <v>789</v>
      </c>
      <c r="T334" s="270" t="s">
        <v>789</v>
      </c>
      <c r="U334" s="270" t="s">
        <v>789</v>
      </c>
      <c r="V334" s="270" t="s">
        <v>789</v>
      </c>
      <c r="W334" s="270" t="s">
        <v>789</v>
      </c>
      <c r="X334" s="270" t="s">
        <v>789</v>
      </c>
      <c r="Y334" s="270" t="s">
        <v>789</v>
      </c>
      <c r="Z334" s="270" t="s">
        <v>789</v>
      </c>
      <c r="AA334" s="270" t="s">
        <v>789</v>
      </c>
      <c r="AB334" s="270" t="s">
        <v>789</v>
      </c>
      <c r="AC334" s="270" t="s">
        <v>789</v>
      </c>
      <c r="AD334" s="270" t="s">
        <v>789</v>
      </c>
      <c r="AE334" s="270" t="s">
        <v>789</v>
      </c>
      <c r="AF334" s="270" t="s">
        <v>789</v>
      </c>
      <c r="AG334" s="270" t="s">
        <v>789</v>
      </c>
      <c r="AH334" s="270" t="s">
        <v>789</v>
      </c>
      <c r="AI334" s="270" t="s">
        <v>789</v>
      </c>
      <c r="AJ334" s="270" t="s">
        <v>789</v>
      </c>
      <c r="AK334" s="270" t="s">
        <v>789</v>
      </c>
      <c r="AL334" s="270" t="s">
        <v>789</v>
      </c>
      <c r="AM334" s="270" t="s">
        <v>789</v>
      </c>
      <c r="AN334" s="270" t="s">
        <v>3075</v>
      </c>
      <c r="AO334" s="270" t="s">
        <v>3075</v>
      </c>
      <c r="AP334" s="270" t="s">
        <v>3075</v>
      </c>
      <c r="AQ334" s="270" t="s">
        <v>3075</v>
      </c>
      <c r="AR334" s="270" t="s">
        <v>3075</v>
      </c>
      <c r="AS334" s="270" t="s">
        <v>3075</v>
      </c>
      <c r="AT334" s="270" t="s">
        <v>3075</v>
      </c>
      <c r="AU334" s="270" t="s">
        <v>3075</v>
      </c>
      <c r="AV334" s="270" t="s">
        <v>3075</v>
      </c>
      <c r="AW334" s="277" t="s">
        <v>3075</v>
      </c>
      <c r="AX334" s="270" t="s">
        <v>3075</v>
      </c>
      <c r="AY334" s="270" t="s">
        <v>3075</v>
      </c>
      <c r="AZ334" s="270" t="s">
        <v>3075</v>
      </c>
      <c r="BA334" s="270" t="s">
        <v>3075</v>
      </c>
      <c r="BB334" s="270" t="s">
        <v>3075</v>
      </c>
      <c r="BC334" s="270" t="s">
        <v>3075</v>
      </c>
      <c r="BD334" s="270" t="s">
        <v>521</v>
      </c>
      <c r="BE334" s="270" t="str">
        <f>VLOOKUP(A334,[1]القائمة!A$1:F$4442,6,0)</f>
        <v/>
      </c>
      <c r="BF334">
        <f>VLOOKUP(A334,[1]القائمة!A$1:F$4442,1,0)</f>
        <v>522196</v>
      </c>
      <c r="BG334" t="str">
        <f>VLOOKUP(A334,[1]القائمة!A$1:F$4442,5,0)</f>
        <v>الثالثة</v>
      </c>
      <c r="BH334" s="249"/>
      <c r="BI334" s="249"/>
      <c r="BJ334" s="249"/>
      <c r="BK334" s="249"/>
      <c r="BL334" s="249"/>
      <c r="BM334" s="249"/>
      <c r="BN334" s="249"/>
      <c r="BO334" s="249"/>
      <c r="BP334" s="249" t="s">
        <v>3075</v>
      </c>
      <c r="BQ334" s="249" t="s">
        <v>3075</v>
      </c>
      <c r="BR334" s="249" t="s">
        <v>3075</v>
      </c>
      <c r="BS334" s="249" t="s">
        <v>3075</v>
      </c>
      <c r="BT334" s="249" t="s">
        <v>3075</v>
      </c>
      <c r="BU334" s="249" t="s">
        <v>3075</v>
      </c>
      <c r="BV334" s="248"/>
      <c r="BW334" s="249"/>
      <c r="BX334" s="249"/>
      <c r="BY334" s="249"/>
      <c r="BZ334" s="249"/>
      <c r="CA334" s="242"/>
      <c r="CB334" s="242"/>
      <c r="CC334" s="242"/>
      <c r="CD334" s="242"/>
      <c r="CE334" s="249"/>
    </row>
    <row r="335" spans="1:83" ht="14.4" x14ac:dyDescent="0.3">
      <c r="A335" s="269">
        <v>522204</v>
      </c>
      <c r="B335" s="270" t="s">
        <v>521</v>
      </c>
      <c r="C335" s="270" t="s">
        <v>789</v>
      </c>
      <c r="D335" s="270" t="s">
        <v>789</v>
      </c>
      <c r="E335" s="270" t="s">
        <v>789</v>
      </c>
      <c r="F335" s="270" t="s">
        <v>789</v>
      </c>
      <c r="G335" s="270" t="s">
        <v>789</v>
      </c>
      <c r="H335" s="270" t="s">
        <v>789</v>
      </c>
      <c r="I335" s="270" t="s">
        <v>789</v>
      </c>
      <c r="J335" s="270" t="s">
        <v>789</v>
      </c>
      <c r="K335" s="270" t="s">
        <v>789</v>
      </c>
      <c r="L335" s="270" t="s">
        <v>789</v>
      </c>
      <c r="M335" s="270" t="s">
        <v>789</v>
      </c>
      <c r="N335" s="270" t="s">
        <v>789</v>
      </c>
      <c r="O335" s="270" t="s">
        <v>789</v>
      </c>
      <c r="P335" s="270" t="s">
        <v>789</v>
      </c>
      <c r="Q335" s="270" t="s">
        <v>789</v>
      </c>
      <c r="R335" s="270" t="s">
        <v>789</v>
      </c>
      <c r="S335" s="270" t="s">
        <v>789</v>
      </c>
      <c r="T335" s="270" t="s">
        <v>789</v>
      </c>
      <c r="U335" s="270" t="s">
        <v>789</v>
      </c>
      <c r="V335" s="270" t="s">
        <v>789</v>
      </c>
      <c r="W335" s="270" t="s">
        <v>789</v>
      </c>
      <c r="X335" s="270" t="s">
        <v>789</v>
      </c>
      <c r="Y335" s="270" t="s">
        <v>789</v>
      </c>
      <c r="Z335" s="270" t="s">
        <v>789</v>
      </c>
      <c r="AA335" s="270" t="s">
        <v>789</v>
      </c>
      <c r="AB335" s="270" t="s">
        <v>789</v>
      </c>
      <c r="AC335" s="270" t="s">
        <v>789</v>
      </c>
      <c r="AD335" s="270" t="s">
        <v>789</v>
      </c>
      <c r="AE335" s="270" t="s">
        <v>789</v>
      </c>
      <c r="AF335" s="270" t="s">
        <v>789</v>
      </c>
      <c r="AG335" s="270" t="s">
        <v>789</v>
      </c>
      <c r="AH335" s="270" t="s">
        <v>789</v>
      </c>
      <c r="AI335" s="270" t="s">
        <v>789</v>
      </c>
      <c r="AJ335" s="270" t="s">
        <v>789</v>
      </c>
      <c r="AK335" s="270" t="s">
        <v>789</v>
      </c>
      <c r="AL335" s="270" t="s">
        <v>789</v>
      </c>
      <c r="AM335" s="270" t="s">
        <v>789</v>
      </c>
      <c r="AN335" s="270" t="s">
        <v>3075</v>
      </c>
      <c r="AO335" s="270" t="s">
        <v>3075</v>
      </c>
      <c r="AP335" s="270" t="s">
        <v>3075</v>
      </c>
      <c r="AQ335" s="270" t="s">
        <v>3075</v>
      </c>
      <c r="AR335" s="270" t="s">
        <v>3075</v>
      </c>
      <c r="AS335" s="270" t="s">
        <v>3075</v>
      </c>
      <c r="AT335" s="270" t="s">
        <v>3075</v>
      </c>
      <c r="AU335" s="270" t="s">
        <v>3075</v>
      </c>
      <c r="AV335" s="270" t="s">
        <v>3075</v>
      </c>
      <c r="AW335" s="277" t="s">
        <v>3075</v>
      </c>
      <c r="AX335" s="270" t="s">
        <v>3075</v>
      </c>
      <c r="AY335" s="270" t="s">
        <v>3075</v>
      </c>
      <c r="AZ335" s="270" t="s">
        <v>3075</v>
      </c>
      <c r="BA335" s="270" t="s">
        <v>3075</v>
      </c>
      <c r="BB335" s="270" t="s">
        <v>3075</v>
      </c>
      <c r="BC335" s="270" t="s">
        <v>3075</v>
      </c>
      <c r="BD335" s="270" t="s">
        <v>521</v>
      </c>
      <c r="BE335" s="270" t="str">
        <f>VLOOKUP(A335,[1]القائمة!A$1:F$4442,6,0)</f>
        <v/>
      </c>
      <c r="BF335">
        <f>VLOOKUP(A335,[1]القائمة!A$1:F$4442,1,0)</f>
        <v>522204</v>
      </c>
      <c r="BG335" t="str">
        <f>VLOOKUP(A335,[1]القائمة!A$1:F$4442,5,0)</f>
        <v>الثالثة</v>
      </c>
    </row>
    <row r="336" spans="1:83" ht="43.2" x14ac:dyDescent="0.3">
      <c r="A336" s="269">
        <v>522245</v>
      </c>
      <c r="B336" s="270" t="s">
        <v>521</v>
      </c>
      <c r="C336" s="270" t="s">
        <v>789</v>
      </c>
      <c r="D336" s="270" t="s">
        <v>789</v>
      </c>
      <c r="E336" s="270" t="s">
        <v>789</v>
      </c>
      <c r="F336" s="270" t="s">
        <v>789</v>
      </c>
      <c r="G336" s="270" t="s">
        <v>789</v>
      </c>
      <c r="H336" s="270" t="s">
        <v>789</v>
      </c>
      <c r="I336" s="270" t="s">
        <v>789</v>
      </c>
      <c r="J336" s="270" t="s">
        <v>789</v>
      </c>
      <c r="K336" s="270" t="s">
        <v>789</v>
      </c>
      <c r="L336" s="270" t="s">
        <v>789</v>
      </c>
      <c r="M336" s="270" t="s">
        <v>789</v>
      </c>
      <c r="N336" s="270" t="s">
        <v>789</v>
      </c>
      <c r="O336" s="270" t="s">
        <v>789</v>
      </c>
      <c r="P336" s="270" t="s">
        <v>789</v>
      </c>
      <c r="Q336" s="270" t="s">
        <v>789</v>
      </c>
      <c r="R336" s="270" t="s">
        <v>789</v>
      </c>
      <c r="S336" s="270" t="s">
        <v>789</v>
      </c>
      <c r="T336" s="270" t="s">
        <v>789</v>
      </c>
      <c r="U336" s="270" t="s">
        <v>789</v>
      </c>
      <c r="V336" s="270" t="s">
        <v>789</v>
      </c>
      <c r="W336" s="270" t="s">
        <v>789</v>
      </c>
      <c r="X336" s="270" t="s">
        <v>789</v>
      </c>
      <c r="Y336" s="270" t="s">
        <v>789</v>
      </c>
      <c r="Z336" s="270" t="s">
        <v>789</v>
      </c>
      <c r="AA336" s="270" t="s">
        <v>789</v>
      </c>
      <c r="AB336" s="270" t="s">
        <v>789</v>
      </c>
      <c r="AC336" s="270" t="s">
        <v>789</v>
      </c>
      <c r="AD336" s="270" t="s">
        <v>789</v>
      </c>
      <c r="AE336" s="270" t="s">
        <v>789</v>
      </c>
      <c r="AF336" s="270" t="s">
        <v>789</v>
      </c>
      <c r="AG336" s="270" t="s">
        <v>789</v>
      </c>
      <c r="AH336" s="270" t="s">
        <v>789</v>
      </c>
      <c r="AI336" s="270" t="s">
        <v>789</v>
      </c>
      <c r="AJ336" s="270" t="s">
        <v>789</v>
      </c>
      <c r="AK336" s="270" t="s">
        <v>789</v>
      </c>
      <c r="AL336" s="270" t="s">
        <v>789</v>
      </c>
      <c r="AM336" s="270" t="s">
        <v>789</v>
      </c>
      <c r="AN336" s="270" t="s">
        <v>3075</v>
      </c>
      <c r="AO336" s="270" t="s">
        <v>3075</v>
      </c>
      <c r="AP336" s="270" t="s">
        <v>3075</v>
      </c>
      <c r="AQ336" s="270" t="s">
        <v>3075</v>
      </c>
      <c r="AR336" s="270" t="s">
        <v>3075</v>
      </c>
      <c r="AS336" s="270" t="s">
        <v>3075</v>
      </c>
      <c r="AT336" s="270" t="s">
        <v>3075</v>
      </c>
      <c r="AU336" s="270" t="s">
        <v>3075</v>
      </c>
      <c r="AV336" s="270" t="s">
        <v>3075</v>
      </c>
      <c r="AW336" s="277" t="s">
        <v>3075</v>
      </c>
      <c r="AX336" s="270" t="s">
        <v>3075</v>
      </c>
      <c r="AY336" s="270" t="s">
        <v>3075</v>
      </c>
      <c r="AZ336" s="270" t="s">
        <v>3075</v>
      </c>
      <c r="BA336" s="270" t="s">
        <v>3075</v>
      </c>
      <c r="BB336" s="270" t="s">
        <v>3075</v>
      </c>
      <c r="BC336" s="270" t="s">
        <v>3075</v>
      </c>
      <c r="BD336" s="270" t="s">
        <v>521</v>
      </c>
      <c r="BE336" s="270" t="str">
        <f>VLOOKUP(A336,[1]القائمة!A$1:F$4442,6,0)</f>
        <v>مستنفذ فصل اول 2023-2024</v>
      </c>
      <c r="BF336">
        <f>VLOOKUP(A336,[1]القائمة!A$1:F$4442,1,0)</f>
        <v>522245</v>
      </c>
      <c r="BG336" t="str">
        <f>VLOOKUP(A336,[1]القائمة!A$1:F$4442,5,0)</f>
        <v>الثالثة</v>
      </c>
    </row>
    <row r="337" spans="1:83" ht="14.4" x14ac:dyDescent="0.3">
      <c r="A337" s="269">
        <v>522250</v>
      </c>
      <c r="B337" s="270" t="s">
        <v>521</v>
      </c>
      <c r="C337" s="270" t="s">
        <v>788</v>
      </c>
      <c r="D337" s="270" t="s">
        <v>788</v>
      </c>
      <c r="E337" s="270" t="s">
        <v>788</v>
      </c>
      <c r="F337" s="270" t="s">
        <v>788</v>
      </c>
      <c r="G337" s="270" t="s">
        <v>788</v>
      </c>
      <c r="H337" s="270" t="s">
        <v>788</v>
      </c>
      <c r="I337" s="270" t="s">
        <v>788</v>
      </c>
      <c r="J337" s="270" t="s">
        <v>788</v>
      </c>
      <c r="K337" s="270" t="s">
        <v>788</v>
      </c>
      <c r="L337" s="270" t="s">
        <v>788</v>
      </c>
      <c r="M337" s="270" t="s">
        <v>788</v>
      </c>
      <c r="N337" s="270" t="s">
        <v>788</v>
      </c>
      <c r="O337" s="270" t="s">
        <v>788</v>
      </c>
      <c r="P337" s="270" t="s">
        <v>788</v>
      </c>
      <c r="Q337" s="270" t="s">
        <v>788</v>
      </c>
      <c r="R337" s="270" t="s">
        <v>788</v>
      </c>
      <c r="S337" s="270" t="s">
        <v>788</v>
      </c>
      <c r="T337" s="270" t="s">
        <v>788</v>
      </c>
      <c r="U337" s="270" t="s">
        <v>788</v>
      </c>
      <c r="V337" s="270" t="s">
        <v>788</v>
      </c>
      <c r="W337" s="270" t="s">
        <v>788</v>
      </c>
      <c r="X337" s="270" t="s">
        <v>788</v>
      </c>
      <c r="Y337" s="270" t="s">
        <v>788</v>
      </c>
      <c r="Z337" s="270" t="s">
        <v>788</v>
      </c>
      <c r="AA337" s="270" t="s">
        <v>788</v>
      </c>
      <c r="AB337" s="270" t="s">
        <v>788</v>
      </c>
      <c r="AC337" s="270" t="s">
        <v>788</v>
      </c>
      <c r="AD337" s="270" t="s">
        <v>788</v>
      </c>
      <c r="AE337" s="270" t="s">
        <v>788</v>
      </c>
      <c r="AF337" s="270" t="s">
        <v>788</v>
      </c>
      <c r="AG337" s="270" t="s">
        <v>788</v>
      </c>
      <c r="AH337" s="270" t="s">
        <v>788</v>
      </c>
      <c r="AI337" s="270" t="s">
        <v>788</v>
      </c>
      <c r="AJ337" s="270" t="s">
        <v>788</v>
      </c>
      <c r="AK337" s="270" t="s">
        <v>788</v>
      </c>
      <c r="AL337" s="270" t="s">
        <v>788</v>
      </c>
      <c r="AM337" s="270" t="s">
        <v>788</v>
      </c>
      <c r="AN337" s="270" t="s">
        <v>3075</v>
      </c>
      <c r="AO337" s="270" t="s">
        <v>3075</v>
      </c>
      <c r="AP337" s="270" t="s">
        <v>3075</v>
      </c>
      <c r="AQ337" s="270" t="s">
        <v>3075</v>
      </c>
      <c r="AR337" s="270" t="s">
        <v>3075</v>
      </c>
      <c r="AS337" s="270" t="s">
        <v>3075</v>
      </c>
      <c r="AT337" s="270" t="s">
        <v>3075</v>
      </c>
      <c r="AU337" s="270" t="s">
        <v>3075</v>
      </c>
      <c r="AV337" s="270" t="s">
        <v>3075</v>
      </c>
      <c r="AW337" s="277" t="s">
        <v>3075</v>
      </c>
      <c r="AX337" s="270" t="s">
        <v>3075</v>
      </c>
      <c r="AY337" s="270" t="s">
        <v>3075</v>
      </c>
      <c r="AZ337" s="270" t="s">
        <v>3075</v>
      </c>
      <c r="BA337" s="270" t="s">
        <v>3075</v>
      </c>
      <c r="BB337" s="270" t="s">
        <v>3075</v>
      </c>
      <c r="BC337" s="270" t="s">
        <v>3075</v>
      </c>
      <c r="BD337" s="270" t="s">
        <v>521</v>
      </c>
      <c r="BE337" s="270" t="str">
        <f>VLOOKUP(A337,[1]القائمة!A$1:F$4442,6,0)</f>
        <v/>
      </c>
      <c r="BF337">
        <f>VLOOKUP(A337,[1]القائمة!A$1:F$4442,1,0)</f>
        <v>522250</v>
      </c>
      <c r="BG337" t="str">
        <f>VLOOKUP(A337,[1]القائمة!A$1:F$4442,5,0)</f>
        <v>الثالثة</v>
      </c>
    </row>
    <row r="338" spans="1:83" ht="14.4" x14ac:dyDescent="0.3">
      <c r="A338" s="269">
        <v>522264</v>
      </c>
      <c r="B338" s="270" t="s">
        <v>521</v>
      </c>
      <c r="C338" s="270" t="s">
        <v>788</v>
      </c>
      <c r="D338" s="270" t="s">
        <v>788</v>
      </c>
      <c r="E338" s="270" t="s">
        <v>788</v>
      </c>
      <c r="F338" s="270" t="s">
        <v>788</v>
      </c>
      <c r="G338" s="270" t="s">
        <v>788</v>
      </c>
      <c r="H338" s="270" t="s">
        <v>788</v>
      </c>
      <c r="I338" s="270" t="s">
        <v>788</v>
      </c>
      <c r="J338" s="270" t="s">
        <v>788</v>
      </c>
      <c r="K338" s="270" t="s">
        <v>788</v>
      </c>
      <c r="L338" s="270" t="s">
        <v>788</v>
      </c>
      <c r="M338" s="270" t="s">
        <v>788</v>
      </c>
      <c r="N338" s="270" t="s">
        <v>788</v>
      </c>
      <c r="O338" s="270" t="s">
        <v>788</v>
      </c>
      <c r="P338" s="270" t="s">
        <v>788</v>
      </c>
      <c r="Q338" s="270" t="s">
        <v>788</v>
      </c>
      <c r="R338" s="270" t="s">
        <v>788</v>
      </c>
      <c r="S338" s="270" t="s">
        <v>788</v>
      </c>
      <c r="T338" s="270" t="s">
        <v>788</v>
      </c>
      <c r="U338" s="270" t="s">
        <v>788</v>
      </c>
      <c r="V338" s="270" t="s">
        <v>788</v>
      </c>
      <c r="W338" s="270" t="s">
        <v>788</v>
      </c>
      <c r="X338" s="270" t="s">
        <v>788</v>
      </c>
      <c r="Y338" s="270" t="s">
        <v>788</v>
      </c>
      <c r="Z338" s="270" t="s">
        <v>788</v>
      </c>
      <c r="AA338" s="270" t="s">
        <v>788</v>
      </c>
      <c r="AB338" s="270" t="s">
        <v>788</v>
      </c>
      <c r="AC338" s="270" t="s">
        <v>788</v>
      </c>
      <c r="AD338" s="270" t="s">
        <v>788</v>
      </c>
      <c r="AE338" s="270" t="s">
        <v>788</v>
      </c>
      <c r="AF338" s="270" t="s">
        <v>788</v>
      </c>
      <c r="AG338" s="270" t="s">
        <v>788</v>
      </c>
      <c r="AH338" s="270" t="s">
        <v>788</v>
      </c>
      <c r="AI338" s="270" t="s">
        <v>788</v>
      </c>
      <c r="AJ338" s="270" t="s">
        <v>788</v>
      </c>
      <c r="AK338" s="270" t="s">
        <v>788</v>
      </c>
      <c r="AL338" s="270" t="s">
        <v>788</v>
      </c>
      <c r="AM338" s="270" t="s">
        <v>788</v>
      </c>
      <c r="AN338" s="270" t="s">
        <v>3075</v>
      </c>
      <c r="AO338" s="270" t="s">
        <v>3075</v>
      </c>
      <c r="AP338" s="270" t="s">
        <v>3075</v>
      </c>
      <c r="AQ338" s="270" t="s">
        <v>3075</v>
      </c>
      <c r="AR338" s="270" t="s">
        <v>3075</v>
      </c>
      <c r="AS338" s="270" t="s">
        <v>3075</v>
      </c>
      <c r="AT338" s="270" t="s">
        <v>3075</v>
      </c>
      <c r="AU338" s="270" t="s">
        <v>3075</v>
      </c>
      <c r="AV338" s="270" t="s">
        <v>3075</v>
      </c>
      <c r="AW338" s="277" t="s">
        <v>3075</v>
      </c>
      <c r="AX338" s="270" t="s">
        <v>3075</v>
      </c>
      <c r="AY338" s="270" t="s">
        <v>3075</v>
      </c>
      <c r="AZ338" s="270" t="s">
        <v>3075</v>
      </c>
      <c r="BA338" s="270" t="s">
        <v>3075</v>
      </c>
      <c r="BB338" s="270" t="s">
        <v>3075</v>
      </c>
      <c r="BC338" s="270" t="s">
        <v>3075</v>
      </c>
      <c r="BD338" s="270" t="s">
        <v>521</v>
      </c>
      <c r="BE338" s="270" t="str">
        <f>VLOOKUP(A338,[1]القائمة!A$1:F$4442,6,0)</f>
        <v/>
      </c>
      <c r="BF338">
        <f>VLOOKUP(A338,[1]القائمة!A$1:F$4442,1,0)</f>
        <v>522264</v>
      </c>
      <c r="BG338" t="str">
        <f>VLOOKUP(A338,[1]القائمة!A$1:F$4442,5,0)</f>
        <v>الثالثة</v>
      </c>
    </row>
    <row r="339" spans="1:83" ht="14.4" x14ac:dyDescent="0.3">
      <c r="A339" s="269">
        <v>522266</v>
      </c>
      <c r="B339" s="270" t="s">
        <v>521</v>
      </c>
      <c r="C339" s="270" t="s">
        <v>788</v>
      </c>
      <c r="D339" s="270" t="s">
        <v>788</v>
      </c>
      <c r="E339" s="270" t="s">
        <v>788</v>
      </c>
      <c r="F339" s="270" t="s">
        <v>788</v>
      </c>
      <c r="G339" s="270" t="s">
        <v>788</v>
      </c>
      <c r="H339" s="270" t="s">
        <v>788</v>
      </c>
      <c r="I339" s="270" t="s">
        <v>788</v>
      </c>
      <c r="J339" s="270" t="s">
        <v>788</v>
      </c>
      <c r="K339" s="270" t="s">
        <v>788</v>
      </c>
      <c r="L339" s="270" t="s">
        <v>788</v>
      </c>
      <c r="M339" s="270" t="s">
        <v>788</v>
      </c>
      <c r="N339" s="270" t="s">
        <v>788</v>
      </c>
      <c r="O339" s="270" t="s">
        <v>788</v>
      </c>
      <c r="P339" s="270" t="s">
        <v>788</v>
      </c>
      <c r="Q339" s="270" t="s">
        <v>788</v>
      </c>
      <c r="R339" s="270" t="s">
        <v>788</v>
      </c>
      <c r="S339" s="270" t="s">
        <v>788</v>
      </c>
      <c r="T339" s="270" t="s">
        <v>788</v>
      </c>
      <c r="U339" s="270" t="s">
        <v>788</v>
      </c>
      <c r="V339" s="270" t="s">
        <v>788</v>
      </c>
      <c r="W339" s="270" t="s">
        <v>788</v>
      </c>
      <c r="X339" s="270" t="s">
        <v>788</v>
      </c>
      <c r="Y339" s="270" t="s">
        <v>788</v>
      </c>
      <c r="Z339" s="270" t="s">
        <v>788</v>
      </c>
      <c r="AA339" s="270" t="s">
        <v>788</v>
      </c>
      <c r="AB339" s="270" t="s">
        <v>788</v>
      </c>
      <c r="AC339" s="270" t="s">
        <v>788</v>
      </c>
      <c r="AD339" s="270" t="s">
        <v>788</v>
      </c>
      <c r="AE339" s="270" t="s">
        <v>788</v>
      </c>
      <c r="AF339" s="270" t="s">
        <v>788</v>
      </c>
      <c r="AG339" s="270" t="s">
        <v>788</v>
      </c>
      <c r="AH339" s="270" t="s">
        <v>788</v>
      </c>
      <c r="AI339" s="270" t="s">
        <v>788</v>
      </c>
      <c r="AJ339" s="270" t="s">
        <v>788</v>
      </c>
      <c r="AK339" s="270" t="s">
        <v>788</v>
      </c>
      <c r="AL339" s="270" t="s">
        <v>788</v>
      </c>
      <c r="AM339" s="270" t="s">
        <v>788</v>
      </c>
      <c r="AN339" s="270" t="s">
        <v>3075</v>
      </c>
      <c r="AO339" s="270" t="s">
        <v>3075</v>
      </c>
      <c r="AP339" s="270" t="s">
        <v>3075</v>
      </c>
      <c r="AQ339" s="270" t="s">
        <v>3075</v>
      </c>
      <c r="AR339" s="270" t="s">
        <v>3075</v>
      </c>
      <c r="AS339" s="270" t="s">
        <v>3075</v>
      </c>
      <c r="AT339" s="270" t="s">
        <v>3075</v>
      </c>
      <c r="AU339" s="270" t="s">
        <v>3075</v>
      </c>
      <c r="AV339" s="270" t="s">
        <v>3075</v>
      </c>
      <c r="AW339" s="277" t="s">
        <v>3075</v>
      </c>
      <c r="AX339" s="270" t="s">
        <v>3075</v>
      </c>
      <c r="AY339" s="270" t="s">
        <v>3075</v>
      </c>
      <c r="AZ339" s="270" t="s">
        <v>3075</v>
      </c>
      <c r="BA339" s="270" t="s">
        <v>3075</v>
      </c>
      <c r="BB339" s="270" t="s">
        <v>3075</v>
      </c>
      <c r="BC339" s="270" t="s">
        <v>3075</v>
      </c>
      <c r="BD339" s="270" t="s">
        <v>521</v>
      </c>
      <c r="BE339" s="270" t="str">
        <f>VLOOKUP(A339,[1]القائمة!A$1:F$4442,6,0)</f>
        <v/>
      </c>
      <c r="BF339">
        <f>VLOOKUP(A339,[1]القائمة!A$1:F$4442,1,0)</f>
        <v>522266</v>
      </c>
      <c r="BG339" t="str">
        <f>VLOOKUP(A339,[1]القائمة!A$1:F$4442,5,0)</f>
        <v>الثالثة</v>
      </c>
    </row>
    <row r="340" spans="1:83" ht="43.2" x14ac:dyDescent="0.3">
      <c r="A340" s="269">
        <v>522267</v>
      </c>
      <c r="B340" s="270" t="s">
        <v>521</v>
      </c>
      <c r="C340" s="270" t="s">
        <v>789</v>
      </c>
      <c r="D340" s="270" t="s">
        <v>789</v>
      </c>
      <c r="E340" s="270" t="s">
        <v>789</v>
      </c>
      <c r="F340" s="270" t="s">
        <v>789</v>
      </c>
      <c r="G340" s="270" t="s">
        <v>789</v>
      </c>
      <c r="H340" s="270" t="s">
        <v>789</v>
      </c>
      <c r="I340" s="270" t="s">
        <v>789</v>
      </c>
      <c r="J340" s="270" t="s">
        <v>789</v>
      </c>
      <c r="K340" s="270" t="s">
        <v>789</v>
      </c>
      <c r="L340" s="270" t="s">
        <v>789</v>
      </c>
      <c r="M340" s="270" t="s">
        <v>789</v>
      </c>
      <c r="N340" s="270" t="s">
        <v>789</v>
      </c>
      <c r="O340" s="270" t="s">
        <v>789</v>
      </c>
      <c r="P340" s="270" t="s">
        <v>789</v>
      </c>
      <c r="Q340" s="270" t="s">
        <v>789</v>
      </c>
      <c r="R340" s="270" t="s">
        <v>789</v>
      </c>
      <c r="S340" s="270" t="s">
        <v>789</v>
      </c>
      <c r="T340" s="270" t="s">
        <v>789</v>
      </c>
      <c r="U340" s="270" t="s">
        <v>789</v>
      </c>
      <c r="V340" s="270" t="s">
        <v>789</v>
      </c>
      <c r="W340" s="270" t="s">
        <v>789</v>
      </c>
      <c r="X340" s="270" t="s">
        <v>789</v>
      </c>
      <c r="Y340" s="270" t="s">
        <v>789</v>
      </c>
      <c r="Z340" s="270" t="s">
        <v>789</v>
      </c>
      <c r="AA340" s="270" t="s">
        <v>789</v>
      </c>
      <c r="AB340" s="270" t="s">
        <v>789</v>
      </c>
      <c r="AC340" s="270" t="s">
        <v>789</v>
      </c>
      <c r="AD340" s="270" t="s">
        <v>789</v>
      </c>
      <c r="AE340" s="270" t="s">
        <v>789</v>
      </c>
      <c r="AF340" s="270" t="s">
        <v>789</v>
      </c>
      <c r="AG340" s="270" t="s">
        <v>789</v>
      </c>
      <c r="AH340" s="270" t="s">
        <v>789</v>
      </c>
      <c r="AI340" s="270" t="s">
        <v>789</v>
      </c>
      <c r="AJ340" s="270" t="s">
        <v>789</v>
      </c>
      <c r="AK340" s="270" t="s">
        <v>789</v>
      </c>
      <c r="AL340" s="270" t="s">
        <v>789</v>
      </c>
      <c r="AM340" s="270" t="s">
        <v>789</v>
      </c>
      <c r="AN340" s="270" t="s">
        <v>3075</v>
      </c>
      <c r="AO340" s="270" t="s">
        <v>3075</v>
      </c>
      <c r="AP340" s="270" t="s">
        <v>3075</v>
      </c>
      <c r="AQ340" s="270" t="s">
        <v>3075</v>
      </c>
      <c r="AR340" s="270" t="s">
        <v>3075</v>
      </c>
      <c r="AS340" s="270" t="s">
        <v>3075</v>
      </c>
      <c r="AT340" s="270" t="s">
        <v>3075</v>
      </c>
      <c r="AU340" s="270" t="s">
        <v>3075</v>
      </c>
      <c r="AV340" s="270" t="s">
        <v>3075</v>
      </c>
      <c r="AW340" s="277" t="s">
        <v>3075</v>
      </c>
      <c r="AX340" s="270" t="s">
        <v>3075</v>
      </c>
      <c r="AY340" s="270" t="s">
        <v>3075</v>
      </c>
      <c r="AZ340" s="270" t="s">
        <v>3075</v>
      </c>
      <c r="BA340" s="270" t="s">
        <v>3075</v>
      </c>
      <c r="BB340" s="270" t="s">
        <v>3075</v>
      </c>
      <c r="BC340" s="270" t="s">
        <v>3075</v>
      </c>
      <c r="BD340" s="270" t="s">
        <v>521</v>
      </c>
      <c r="BE340" s="270" t="str">
        <f>VLOOKUP(A340,[1]القائمة!A$1:F$4442,6,0)</f>
        <v>مستنفذ فصل اول 2023-2024</v>
      </c>
      <c r="BF340">
        <f>VLOOKUP(A340,[1]القائمة!A$1:F$4442,1,0)</f>
        <v>522267</v>
      </c>
      <c r="BG340" t="str">
        <f>VLOOKUP(A340,[1]القائمة!A$1:F$4442,5,0)</f>
        <v>الثالثة</v>
      </c>
    </row>
    <row r="341" spans="1:83" ht="43.2" x14ac:dyDescent="0.3">
      <c r="A341" s="269">
        <v>522270</v>
      </c>
      <c r="B341" s="270" t="s">
        <v>521</v>
      </c>
      <c r="C341" s="270" t="s">
        <v>789</v>
      </c>
      <c r="D341" s="270" t="s">
        <v>789</v>
      </c>
      <c r="E341" s="270" t="s">
        <v>789</v>
      </c>
      <c r="F341" s="270" t="s">
        <v>789</v>
      </c>
      <c r="G341" s="270" t="s">
        <v>789</v>
      </c>
      <c r="H341" s="270" t="s">
        <v>789</v>
      </c>
      <c r="I341" s="270" t="s">
        <v>789</v>
      </c>
      <c r="J341" s="270" t="s">
        <v>789</v>
      </c>
      <c r="K341" s="270" t="s">
        <v>789</v>
      </c>
      <c r="L341" s="270" t="s">
        <v>789</v>
      </c>
      <c r="M341" s="270" t="s">
        <v>789</v>
      </c>
      <c r="N341" s="270" t="s">
        <v>789</v>
      </c>
      <c r="O341" s="270" t="s">
        <v>789</v>
      </c>
      <c r="P341" s="270" t="s">
        <v>789</v>
      </c>
      <c r="Q341" s="270" t="s">
        <v>789</v>
      </c>
      <c r="R341" s="270" t="s">
        <v>789</v>
      </c>
      <c r="S341" s="270" t="s">
        <v>789</v>
      </c>
      <c r="T341" s="270" t="s">
        <v>789</v>
      </c>
      <c r="U341" s="270" t="s">
        <v>789</v>
      </c>
      <c r="V341" s="270" t="s">
        <v>789</v>
      </c>
      <c r="W341" s="270" t="s">
        <v>789</v>
      </c>
      <c r="X341" s="270" t="s">
        <v>789</v>
      </c>
      <c r="Y341" s="270" t="s">
        <v>789</v>
      </c>
      <c r="Z341" s="270" t="s">
        <v>789</v>
      </c>
      <c r="AA341" s="270" t="s">
        <v>789</v>
      </c>
      <c r="AB341" s="270" t="s">
        <v>789</v>
      </c>
      <c r="AC341" s="270" t="s">
        <v>789</v>
      </c>
      <c r="AD341" s="270" t="s">
        <v>789</v>
      </c>
      <c r="AE341" s="270" t="s">
        <v>789</v>
      </c>
      <c r="AF341" s="270" t="s">
        <v>789</v>
      </c>
      <c r="AG341" s="270" t="s">
        <v>789</v>
      </c>
      <c r="AH341" s="270" t="s">
        <v>789</v>
      </c>
      <c r="AI341" s="270" t="s">
        <v>789</v>
      </c>
      <c r="AJ341" s="270" t="s">
        <v>789</v>
      </c>
      <c r="AK341" s="270" t="s">
        <v>789</v>
      </c>
      <c r="AL341" s="270" t="s">
        <v>789</v>
      </c>
      <c r="AM341" s="270" t="s">
        <v>789</v>
      </c>
      <c r="AN341" s="270" t="s">
        <v>3075</v>
      </c>
      <c r="AO341" s="270" t="s">
        <v>3075</v>
      </c>
      <c r="AP341" s="270" t="s">
        <v>3075</v>
      </c>
      <c r="AQ341" s="270" t="s">
        <v>3075</v>
      </c>
      <c r="AR341" s="270" t="s">
        <v>3075</v>
      </c>
      <c r="AS341" s="270" t="s">
        <v>3075</v>
      </c>
      <c r="AT341" s="270" t="s">
        <v>3075</v>
      </c>
      <c r="AU341" s="270" t="s">
        <v>3075</v>
      </c>
      <c r="AV341" s="270" t="s">
        <v>3075</v>
      </c>
      <c r="AW341" s="277" t="s">
        <v>3075</v>
      </c>
      <c r="AX341" s="270" t="s">
        <v>3075</v>
      </c>
      <c r="AY341" s="270" t="s">
        <v>3075</v>
      </c>
      <c r="AZ341" s="270" t="s">
        <v>3075</v>
      </c>
      <c r="BA341" s="270" t="s">
        <v>3075</v>
      </c>
      <c r="BB341" s="270" t="s">
        <v>3075</v>
      </c>
      <c r="BC341" s="270" t="s">
        <v>3075</v>
      </c>
      <c r="BD341" s="270" t="s">
        <v>521</v>
      </c>
      <c r="BE341" s="270" t="str">
        <f>VLOOKUP(A341,[1]القائمة!A$1:F$4442,6,0)</f>
        <v>مستنفذ فصل اول 2023-2024</v>
      </c>
      <c r="BF341">
        <f>VLOOKUP(A341,[1]القائمة!A$1:F$4442,1,0)</f>
        <v>522270</v>
      </c>
      <c r="BG341" t="str">
        <f>VLOOKUP(A341,[1]القائمة!A$1:F$4442,5,0)</f>
        <v>الثالثة</v>
      </c>
    </row>
    <row r="342" spans="1:83" ht="14.4" x14ac:dyDescent="0.3">
      <c r="A342" s="269">
        <v>522307</v>
      </c>
      <c r="B342" s="270" t="s">
        <v>521</v>
      </c>
      <c r="C342" s="270" t="s">
        <v>788</v>
      </c>
      <c r="D342" s="270" t="s">
        <v>788</v>
      </c>
      <c r="E342" s="270" t="s">
        <v>788</v>
      </c>
      <c r="F342" s="270" t="s">
        <v>788</v>
      </c>
      <c r="G342" s="270" t="s">
        <v>788</v>
      </c>
      <c r="H342" s="270" t="s">
        <v>788</v>
      </c>
      <c r="I342" s="270" t="s">
        <v>788</v>
      </c>
      <c r="J342" s="270" t="s">
        <v>788</v>
      </c>
      <c r="K342" s="270" t="s">
        <v>788</v>
      </c>
      <c r="L342" s="270" t="s">
        <v>788</v>
      </c>
      <c r="M342" s="270" t="s">
        <v>788</v>
      </c>
      <c r="N342" s="270" t="s">
        <v>788</v>
      </c>
      <c r="O342" s="270" t="s">
        <v>788</v>
      </c>
      <c r="P342" s="270" t="s">
        <v>788</v>
      </c>
      <c r="Q342" s="270" t="s">
        <v>788</v>
      </c>
      <c r="R342" s="270" t="s">
        <v>788</v>
      </c>
      <c r="S342" s="270" t="s">
        <v>788</v>
      </c>
      <c r="T342" s="270" t="s">
        <v>788</v>
      </c>
      <c r="U342" s="270" t="s">
        <v>788</v>
      </c>
      <c r="V342" s="270" t="s">
        <v>788</v>
      </c>
      <c r="W342" s="270" t="s">
        <v>788</v>
      </c>
      <c r="X342" s="270" t="s">
        <v>788</v>
      </c>
      <c r="Y342" s="270" t="s">
        <v>788</v>
      </c>
      <c r="Z342" s="270" t="s">
        <v>788</v>
      </c>
      <c r="AA342" s="270" t="s">
        <v>788</v>
      </c>
      <c r="AB342" s="270" t="s">
        <v>788</v>
      </c>
      <c r="AC342" s="270" t="s">
        <v>788</v>
      </c>
      <c r="AD342" s="270" t="s">
        <v>788</v>
      </c>
      <c r="AE342" s="270" t="s">
        <v>788</v>
      </c>
      <c r="AF342" s="270" t="s">
        <v>788</v>
      </c>
      <c r="AG342" s="270" t="s">
        <v>788</v>
      </c>
      <c r="AH342" s="270" t="s">
        <v>788</v>
      </c>
      <c r="AI342" s="270" t="s">
        <v>788</v>
      </c>
      <c r="AJ342" s="270" t="s">
        <v>788</v>
      </c>
      <c r="AK342" s="270" t="s">
        <v>788</v>
      </c>
      <c r="AL342" s="270" t="s">
        <v>788</v>
      </c>
      <c r="AM342" s="270" t="s">
        <v>788</v>
      </c>
      <c r="AN342" s="270" t="s">
        <v>3075</v>
      </c>
      <c r="AO342" s="270" t="s">
        <v>3075</v>
      </c>
      <c r="AP342" s="270" t="s">
        <v>3075</v>
      </c>
      <c r="AQ342" s="270" t="s">
        <v>3075</v>
      </c>
      <c r="AR342" s="270" t="s">
        <v>3075</v>
      </c>
      <c r="AS342" s="270" t="s">
        <v>3075</v>
      </c>
      <c r="AT342" s="270" t="s">
        <v>3075</v>
      </c>
      <c r="AU342" s="270" t="s">
        <v>3075</v>
      </c>
      <c r="AV342" s="270" t="s">
        <v>3075</v>
      </c>
      <c r="AW342" s="277" t="s">
        <v>3075</v>
      </c>
      <c r="AX342" s="270" t="s">
        <v>3075</v>
      </c>
      <c r="AY342" s="270" t="s">
        <v>3075</v>
      </c>
      <c r="AZ342" s="270" t="s">
        <v>3075</v>
      </c>
      <c r="BA342" s="270" t="s">
        <v>3075</v>
      </c>
      <c r="BB342" s="270" t="s">
        <v>3075</v>
      </c>
      <c r="BC342" s="270" t="s">
        <v>3075</v>
      </c>
      <c r="BD342" s="270" t="s">
        <v>521</v>
      </c>
      <c r="BE342" s="270" t="str">
        <f>VLOOKUP(A342,[1]القائمة!A$1:F$4442,6,0)</f>
        <v/>
      </c>
      <c r="BF342">
        <f>VLOOKUP(A342,[1]القائمة!A$1:F$4442,1,0)</f>
        <v>522307</v>
      </c>
      <c r="BG342" t="str">
        <f>VLOOKUP(A342,[1]القائمة!A$1:F$4442,5,0)</f>
        <v>الثالثة</v>
      </c>
    </row>
    <row r="343" spans="1:83" ht="14.4" x14ac:dyDescent="0.3">
      <c r="A343" s="269">
        <v>522312</v>
      </c>
      <c r="B343" s="270" t="s">
        <v>521</v>
      </c>
      <c r="C343" s="270" t="s">
        <v>788</v>
      </c>
      <c r="D343" s="270" t="s">
        <v>788</v>
      </c>
      <c r="E343" s="270" t="s">
        <v>788</v>
      </c>
      <c r="F343" s="270" t="s">
        <v>788</v>
      </c>
      <c r="G343" s="270" t="s">
        <v>788</v>
      </c>
      <c r="H343" s="270" t="s">
        <v>788</v>
      </c>
      <c r="I343" s="270" t="s">
        <v>788</v>
      </c>
      <c r="J343" s="270" t="s">
        <v>788</v>
      </c>
      <c r="K343" s="270" t="s">
        <v>788</v>
      </c>
      <c r="L343" s="270" t="s">
        <v>788</v>
      </c>
      <c r="M343" s="270" t="s">
        <v>788</v>
      </c>
      <c r="N343" s="270" t="s">
        <v>788</v>
      </c>
      <c r="O343" s="270" t="s">
        <v>788</v>
      </c>
      <c r="P343" s="270" t="s">
        <v>788</v>
      </c>
      <c r="Q343" s="270" t="s">
        <v>788</v>
      </c>
      <c r="R343" s="270" t="s">
        <v>788</v>
      </c>
      <c r="S343" s="270" t="s">
        <v>788</v>
      </c>
      <c r="T343" s="270" t="s">
        <v>788</v>
      </c>
      <c r="U343" s="270" t="s">
        <v>788</v>
      </c>
      <c r="V343" s="270" t="s">
        <v>788</v>
      </c>
      <c r="W343" s="270" t="s">
        <v>788</v>
      </c>
      <c r="X343" s="270" t="s">
        <v>788</v>
      </c>
      <c r="Y343" s="270" t="s">
        <v>788</v>
      </c>
      <c r="Z343" s="270" t="s">
        <v>788</v>
      </c>
      <c r="AA343" s="270" t="s">
        <v>788</v>
      </c>
      <c r="AB343" s="270" t="s">
        <v>788</v>
      </c>
      <c r="AC343" s="270" t="s">
        <v>788</v>
      </c>
      <c r="AD343" s="270" t="s">
        <v>788</v>
      </c>
      <c r="AE343" s="270" t="s">
        <v>788</v>
      </c>
      <c r="AF343" s="270" t="s">
        <v>788</v>
      </c>
      <c r="AG343" s="270" t="s">
        <v>788</v>
      </c>
      <c r="AH343" s="270" t="s">
        <v>788</v>
      </c>
      <c r="AI343" s="270" t="s">
        <v>788</v>
      </c>
      <c r="AJ343" s="270" t="s">
        <v>788</v>
      </c>
      <c r="AK343" s="270" t="s">
        <v>788</v>
      </c>
      <c r="AL343" s="270" t="s">
        <v>788</v>
      </c>
      <c r="AM343" s="270" t="s">
        <v>788</v>
      </c>
      <c r="AN343" s="270" t="s">
        <v>3075</v>
      </c>
      <c r="AO343" s="270" t="s">
        <v>3075</v>
      </c>
      <c r="AP343" s="270" t="s">
        <v>3075</v>
      </c>
      <c r="AQ343" s="270" t="s">
        <v>3075</v>
      </c>
      <c r="AR343" s="270" t="s">
        <v>3075</v>
      </c>
      <c r="AS343" s="270" t="s">
        <v>3075</v>
      </c>
      <c r="AT343" s="270" t="s">
        <v>3075</v>
      </c>
      <c r="AU343" s="270" t="s">
        <v>3075</v>
      </c>
      <c r="AV343" s="270" t="s">
        <v>3075</v>
      </c>
      <c r="AW343" s="277" t="s">
        <v>3075</v>
      </c>
      <c r="AX343" s="270" t="s">
        <v>3075</v>
      </c>
      <c r="AY343" s="270" t="s">
        <v>3075</v>
      </c>
      <c r="AZ343" s="270" t="s">
        <v>3075</v>
      </c>
      <c r="BA343" s="270" t="s">
        <v>3075</v>
      </c>
      <c r="BB343" s="270" t="s">
        <v>3075</v>
      </c>
      <c r="BC343" s="270" t="s">
        <v>3075</v>
      </c>
      <c r="BD343" s="270" t="s">
        <v>521</v>
      </c>
      <c r="BE343" s="270" t="str">
        <f>VLOOKUP(A343,[1]القائمة!A$1:F$4442,6,0)</f>
        <v/>
      </c>
      <c r="BF343">
        <f>VLOOKUP(A343,[1]القائمة!A$1:F$4442,1,0)</f>
        <v>522312</v>
      </c>
      <c r="BG343" t="str">
        <f>VLOOKUP(A343,[1]القائمة!A$1:F$4442,5,0)</f>
        <v>الثالثة</v>
      </c>
    </row>
    <row r="344" spans="1:83" ht="14.4" x14ac:dyDescent="0.3">
      <c r="A344" s="269">
        <v>522318</v>
      </c>
      <c r="B344" s="270" t="s">
        <v>521</v>
      </c>
      <c r="C344" s="270" t="s">
        <v>788</v>
      </c>
      <c r="D344" s="270" t="s">
        <v>788</v>
      </c>
      <c r="E344" s="270" t="s">
        <v>788</v>
      </c>
      <c r="F344" s="270" t="s">
        <v>788</v>
      </c>
      <c r="G344" s="270" t="s">
        <v>788</v>
      </c>
      <c r="H344" s="270" t="s">
        <v>788</v>
      </c>
      <c r="I344" s="270" t="s">
        <v>788</v>
      </c>
      <c r="J344" s="270" t="s">
        <v>788</v>
      </c>
      <c r="K344" s="270" t="s">
        <v>788</v>
      </c>
      <c r="L344" s="270" t="s">
        <v>788</v>
      </c>
      <c r="M344" s="270" t="s">
        <v>788</v>
      </c>
      <c r="N344" s="270" t="s">
        <v>788</v>
      </c>
      <c r="O344" s="270" t="s">
        <v>788</v>
      </c>
      <c r="P344" s="270" t="s">
        <v>788</v>
      </c>
      <c r="Q344" s="270" t="s">
        <v>788</v>
      </c>
      <c r="R344" s="270" t="s">
        <v>788</v>
      </c>
      <c r="S344" s="270" t="s">
        <v>788</v>
      </c>
      <c r="T344" s="270" t="s">
        <v>788</v>
      </c>
      <c r="U344" s="270" t="s">
        <v>788</v>
      </c>
      <c r="V344" s="270" t="s">
        <v>788</v>
      </c>
      <c r="W344" s="270" t="s">
        <v>788</v>
      </c>
      <c r="X344" s="270" t="s">
        <v>788</v>
      </c>
      <c r="Y344" s="270" t="s">
        <v>788</v>
      </c>
      <c r="Z344" s="270" t="s">
        <v>788</v>
      </c>
      <c r="AA344" s="270" t="s">
        <v>788</v>
      </c>
      <c r="AB344" s="270" t="s">
        <v>788</v>
      </c>
      <c r="AC344" s="270" t="s">
        <v>788</v>
      </c>
      <c r="AD344" s="270" t="s">
        <v>788</v>
      </c>
      <c r="AE344" s="270" t="s">
        <v>788</v>
      </c>
      <c r="AF344" s="270" t="s">
        <v>788</v>
      </c>
      <c r="AG344" s="270" t="s">
        <v>788</v>
      </c>
      <c r="AH344" s="270" t="s">
        <v>788</v>
      </c>
      <c r="AI344" s="270" t="s">
        <v>788</v>
      </c>
      <c r="AJ344" s="270" t="s">
        <v>788</v>
      </c>
      <c r="AK344" s="270" t="s">
        <v>788</v>
      </c>
      <c r="AL344" s="270" t="s">
        <v>788</v>
      </c>
      <c r="AM344" s="270" t="s">
        <v>788</v>
      </c>
      <c r="AN344" s="270" t="s">
        <v>3075</v>
      </c>
      <c r="AO344" s="270" t="s">
        <v>3075</v>
      </c>
      <c r="AP344" s="270" t="s">
        <v>3075</v>
      </c>
      <c r="AQ344" s="270" t="s">
        <v>3075</v>
      </c>
      <c r="AR344" s="270" t="s">
        <v>3075</v>
      </c>
      <c r="AS344" s="270" t="s">
        <v>3075</v>
      </c>
      <c r="AT344" s="270" t="s">
        <v>3075</v>
      </c>
      <c r="AU344" s="270" t="s">
        <v>3075</v>
      </c>
      <c r="AV344" s="270" t="s">
        <v>3075</v>
      </c>
      <c r="AW344" s="277" t="s">
        <v>3075</v>
      </c>
      <c r="AX344" s="270" t="s">
        <v>3075</v>
      </c>
      <c r="AY344" s="270" t="s">
        <v>3075</v>
      </c>
      <c r="AZ344" s="270" t="s">
        <v>3075</v>
      </c>
      <c r="BA344" s="270" t="s">
        <v>3075</v>
      </c>
      <c r="BB344" s="270" t="s">
        <v>3075</v>
      </c>
      <c r="BC344" s="270" t="s">
        <v>3075</v>
      </c>
      <c r="BD344" s="270" t="s">
        <v>521</v>
      </c>
      <c r="BE344" s="270" t="str">
        <f>VLOOKUP(A344,[1]القائمة!A$1:F$4442,6,0)</f>
        <v/>
      </c>
      <c r="BF344">
        <f>VLOOKUP(A344,[1]القائمة!A$1:F$4442,1,0)</f>
        <v>522318</v>
      </c>
      <c r="BG344" t="str">
        <f>VLOOKUP(A344,[1]القائمة!A$1:F$4442,5,0)</f>
        <v>الثالثة</v>
      </c>
    </row>
    <row r="345" spans="1:83" ht="14.4" x14ac:dyDescent="0.3">
      <c r="A345" s="269">
        <v>522325</v>
      </c>
      <c r="B345" s="270" t="s">
        <v>521</v>
      </c>
      <c r="C345" s="270" t="s">
        <v>789</v>
      </c>
      <c r="D345" s="270" t="s">
        <v>789</v>
      </c>
      <c r="E345" s="270" t="s">
        <v>789</v>
      </c>
      <c r="F345" s="270" t="s">
        <v>789</v>
      </c>
      <c r="G345" s="270" t="s">
        <v>789</v>
      </c>
      <c r="H345" s="270" t="s">
        <v>789</v>
      </c>
      <c r="I345" s="270" t="s">
        <v>789</v>
      </c>
      <c r="J345" s="270" t="s">
        <v>789</v>
      </c>
      <c r="K345" s="270" t="s">
        <v>789</v>
      </c>
      <c r="L345" s="270" t="s">
        <v>789</v>
      </c>
      <c r="M345" s="270" t="s">
        <v>789</v>
      </c>
      <c r="N345" s="270" t="s">
        <v>789</v>
      </c>
      <c r="O345" s="270" t="s">
        <v>789</v>
      </c>
      <c r="P345" s="270" t="s">
        <v>789</v>
      </c>
      <c r="Q345" s="270" t="s">
        <v>789</v>
      </c>
      <c r="R345" s="270" t="s">
        <v>789</v>
      </c>
      <c r="S345" s="270" t="s">
        <v>789</v>
      </c>
      <c r="T345" s="270" t="s">
        <v>789</v>
      </c>
      <c r="U345" s="270" t="s">
        <v>789</v>
      </c>
      <c r="V345" s="270" t="s">
        <v>789</v>
      </c>
      <c r="W345" s="270" t="s">
        <v>789</v>
      </c>
      <c r="X345" s="270" t="s">
        <v>789</v>
      </c>
      <c r="Y345" s="270" t="s">
        <v>789</v>
      </c>
      <c r="Z345" s="270" t="s">
        <v>789</v>
      </c>
      <c r="AA345" s="270" t="s">
        <v>789</v>
      </c>
      <c r="AB345" s="270" t="s">
        <v>789</v>
      </c>
      <c r="AC345" s="270" t="s">
        <v>789</v>
      </c>
      <c r="AD345" s="270" t="s">
        <v>789</v>
      </c>
      <c r="AE345" s="270" t="s">
        <v>789</v>
      </c>
      <c r="AF345" s="270" t="s">
        <v>789</v>
      </c>
      <c r="AG345" s="270" t="s">
        <v>789</v>
      </c>
      <c r="AH345" s="270" t="s">
        <v>789</v>
      </c>
      <c r="AI345" s="270" t="s">
        <v>789</v>
      </c>
      <c r="AJ345" s="270" t="s">
        <v>789</v>
      </c>
      <c r="AK345" s="270" t="s">
        <v>789</v>
      </c>
      <c r="AL345" s="270" t="s">
        <v>789</v>
      </c>
      <c r="AM345" s="270" t="s">
        <v>789</v>
      </c>
      <c r="AN345" s="270" t="s">
        <v>3075</v>
      </c>
      <c r="AO345" s="270" t="s">
        <v>3075</v>
      </c>
      <c r="AP345" s="270" t="s">
        <v>3075</v>
      </c>
      <c r="AQ345" s="270" t="s">
        <v>3075</v>
      </c>
      <c r="AR345" s="270" t="s">
        <v>3075</v>
      </c>
      <c r="AS345" s="270" t="s">
        <v>3075</v>
      </c>
      <c r="AT345" s="270" t="s">
        <v>3075</v>
      </c>
      <c r="AU345" s="270" t="s">
        <v>3075</v>
      </c>
      <c r="AV345" s="270" t="s">
        <v>3075</v>
      </c>
      <c r="AW345" s="277" t="s">
        <v>3075</v>
      </c>
      <c r="AX345" s="270" t="s">
        <v>3075</v>
      </c>
      <c r="AY345" s="270" t="s">
        <v>3075</v>
      </c>
      <c r="AZ345" s="270" t="s">
        <v>3075</v>
      </c>
      <c r="BA345" s="270" t="s">
        <v>3075</v>
      </c>
      <c r="BB345" s="270" t="s">
        <v>3075</v>
      </c>
      <c r="BC345" s="270" t="s">
        <v>3075</v>
      </c>
      <c r="BD345" s="270" t="s">
        <v>521</v>
      </c>
      <c r="BE345" s="270" t="str">
        <f>VLOOKUP(A345,[1]القائمة!A$1:F$4442,6,0)</f>
        <v/>
      </c>
      <c r="BF345">
        <f>VLOOKUP(A345,[1]القائمة!A$1:F$4442,1,0)</f>
        <v>522325</v>
      </c>
      <c r="BG345" t="str">
        <f>VLOOKUP(A345,[1]القائمة!A$1:F$4442,5,0)</f>
        <v>الثالثة</v>
      </c>
    </row>
    <row r="346" spans="1:83" ht="14.4" x14ac:dyDescent="0.3">
      <c r="A346" s="269">
        <v>522342</v>
      </c>
      <c r="B346" s="270" t="s">
        <v>521</v>
      </c>
      <c r="C346" s="270" t="s">
        <v>788</v>
      </c>
      <c r="D346" s="270" t="s">
        <v>788</v>
      </c>
      <c r="E346" s="270" t="s">
        <v>788</v>
      </c>
      <c r="F346" s="270" t="s">
        <v>788</v>
      </c>
      <c r="G346" s="270" t="s">
        <v>788</v>
      </c>
      <c r="H346" s="270" t="s">
        <v>788</v>
      </c>
      <c r="I346" s="270" t="s">
        <v>788</v>
      </c>
      <c r="J346" s="270" t="s">
        <v>788</v>
      </c>
      <c r="K346" s="270" t="s">
        <v>788</v>
      </c>
      <c r="L346" s="270" t="s">
        <v>788</v>
      </c>
      <c r="M346" s="270" t="s">
        <v>788</v>
      </c>
      <c r="N346" s="270" t="s">
        <v>788</v>
      </c>
      <c r="O346" s="270" t="s">
        <v>788</v>
      </c>
      <c r="P346" s="270" t="s">
        <v>788</v>
      </c>
      <c r="Q346" s="270" t="s">
        <v>788</v>
      </c>
      <c r="R346" s="270" t="s">
        <v>788</v>
      </c>
      <c r="S346" s="270" t="s">
        <v>788</v>
      </c>
      <c r="T346" s="270" t="s">
        <v>788</v>
      </c>
      <c r="U346" s="270" t="s">
        <v>788</v>
      </c>
      <c r="V346" s="270" t="s">
        <v>788</v>
      </c>
      <c r="W346" s="270" t="s">
        <v>788</v>
      </c>
      <c r="X346" s="270" t="s">
        <v>788</v>
      </c>
      <c r="Y346" s="270" t="s">
        <v>788</v>
      </c>
      <c r="Z346" s="270" t="s">
        <v>788</v>
      </c>
      <c r="AA346" s="270" t="s">
        <v>788</v>
      </c>
      <c r="AB346" s="270" t="s">
        <v>788</v>
      </c>
      <c r="AC346" s="270" t="s">
        <v>788</v>
      </c>
      <c r="AD346" s="270" t="s">
        <v>788</v>
      </c>
      <c r="AE346" s="270" t="s">
        <v>788</v>
      </c>
      <c r="AF346" s="270" t="s">
        <v>788</v>
      </c>
      <c r="AG346" s="270" t="s">
        <v>788</v>
      </c>
      <c r="AH346" s="270" t="s">
        <v>788</v>
      </c>
      <c r="AI346" s="270" t="s">
        <v>788</v>
      </c>
      <c r="AJ346" s="270" t="s">
        <v>788</v>
      </c>
      <c r="AK346" s="270" t="s">
        <v>788</v>
      </c>
      <c r="AL346" s="270" t="s">
        <v>788</v>
      </c>
      <c r="AM346" s="270" t="s">
        <v>788</v>
      </c>
      <c r="AN346" s="270" t="s">
        <v>3075</v>
      </c>
      <c r="AO346" s="270" t="s">
        <v>3075</v>
      </c>
      <c r="AP346" s="270" t="s">
        <v>3075</v>
      </c>
      <c r="AQ346" s="270" t="s">
        <v>3075</v>
      </c>
      <c r="AR346" s="270" t="s">
        <v>3075</v>
      </c>
      <c r="AS346" s="270" t="s">
        <v>3075</v>
      </c>
      <c r="AT346" s="270" t="s">
        <v>3075</v>
      </c>
      <c r="AU346" s="270" t="s">
        <v>3075</v>
      </c>
      <c r="AV346" s="270" t="s">
        <v>3075</v>
      </c>
      <c r="AW346" s="277" t="s">
        <v>3075</v>
      </c>
      <c r="AX346" s="270" t="s">
        <v>3075</v>
      </c>
      <c r="AY346" s="270" t="s">
        <v>3075</v>
      </c>
      <c r="AZ346" s="270" t="s">
        <v>3075</v>
      </c>
      <c r="BA346" s="270" t="s">
        <v>3075</v>
      </c>
      <c r="BB346" s="270" t="s">
        <v>3075</v>
      </c>
      <c r="BC346" s="270" t="s">
        <v>3075</v>
      </c>
      <c r="BD346" s="270" t="s">
        <v>521</v>
      </c>
      <c r="BE346" s="270" t="str">
        <f>VLOOKUP(A346,[1]القائمة!A$1:F$4442,6,0)</f>
        <v/>
      </c>
      <c r="BF346">
        <f>VLOOKUP(A346,[1]القائمة!A$1:F$4442,1,0)</f>
        <v>522342</v>
      </c>
      <c r="BG346" t="str">
        <f>VLOOKUP(A346,[1]القائمة!A$1:F$4442,5,0)</f>
        <v>الثالثة</v>
      </c>
      <c r="BH346" s="249"/>
      <c r="BI346" s="249"/>
      <c r="BJ346" s="249"/>
      <c r="BK346" s="249"/>
      <c r="BL346" s="249"/>
      <c r="BM346" s="249"/>
      <c r="BN346" s="249"/>
      <c r="BO346" s="249"/>
      <c r="BP346" s="249" t="s">
        <v>3075</v>
      </c>
      <c r="BQ346" s="249" t="s">
        <v>3075</v>
      </c>
      <c r="BR346" s="249" t="s">
        <v>3075</v>
      </c>
      <c r="BS346" s="249" t="s">
        <v>3075</v>
      </c>
      <c r="BT346" s="249" t="s">
        <v>3075</v>
      </c>
      <c r="BU346" s="249" t="s">
        <v>3075</v>
      </c>
      <c r="BV346" s="248"/>
      <c r="BW346" s="249"/>
      <c r="BX346" s="249"/>
      <c r="BY346" s="249"/>
      <c r="BZ346" s="249"/>
      <c r="CA346" s="242"/>
      <c r="CB346" s="242"/>
      <c r="CC346" s="242"/>
      <c r="CD346" s="242"/>
      <c r="CE346" s="249"/>
    </row>
    <row r="347" spans="1:83" ht="14.4" x14ac:dyDescent="0.3">
      <c r="A347" s="269">
        <v>522373</v>
      </c>
      <c r="B347" s="270" t="s">
        <v>522</v>
      </c>
      <c r="C347" s="270" t="s">
        <v>788</v>
      </c>
      <c r="D347" s="270" t="s">
        <v>788</v>
      </c>
      <c r="E347" s="270" t="s">
        <v>788</v>
      </c>
      <c r="F347" s="270" t="s">
        <v>788</v>
      </c>
      <c r="G347" s="270" t="s">
        <v>788</v>
      </c>
      <c r="H347" s="270" t="s">
        <v>788</v>
      </c>
      <c r="I347" s="270" t="s">
        <v>788</v>
      </c>
      <c r="J347" s="270" t="s">
        <v>788</v>
      </c>
      <c r="K347" s="270" t="s">
        <v>788</v>
      </c>
      <c r="L347" s="270" t="s">
        <v>788</v>
      </c>
      <c r="M347" s="270" t="s">
        <v>788</v>
      </c>
      <c r="N347" s="270" t="s">
        <v>788</v>
      </c>
      <c r="O347" s="270" t="s">
        <v>788</v>
      </c>
      <c r="P347" s="270" t="s">
        <v>788</v>
      </c>
      <c r="Q347" s="270" t="s">
        <v>788</v>
      </c>
      <c r="R347" s="270" t="s">
        <v>788</v>
      </c>
      <c r="S347" s="270" t="s">
        <v>788</v>
      </c>
      <c r="T347" s="270" t="s">
        <v>788</v>
      </c>
      <c r="U347" s="270" t="s">
        <v>788</v>
      </c>
      <c r="V347" s="270" t="s">
        <v>788</v>
      </c>
      <c r="W347" s="270" t="s">
        <v>788</v>
      </c>
      <c r="X347" s="270" t="s">
        <v>788</v>
      </c>
      <c r="Y347" s="270" t="s">
        <v>788</v>
      </c>
      <c r="Z347" s="270" t="s">
        <v>788</v>
      </c>
      <c r="AA347" s="270" t="s">
        <v>788</v>
      </c>
      <c r="AB347" s="270" t="s">
        <v>788</v>
      </c>
      <c r="AC347" s="270" t="s">
        <v>788</v>
      </c>
      <c r="AD347" s="270" t="s">
        <v>788</v>
      </c>
      <c r="AE347" s="270" t="s">
        <v>788</v>
      </c>
      <c r="AF347" s="270" t="s">
        <v>788</v>
      </c>
      <c r="AG347" s="270" t="s">
        <v>788</v>
      </c>
      <c r="AH347" s="270" t="s">
        <v>3075</v>
      </c>
      <c r="AI347" s="270" t="s">
        <v>3075</v>
      </c>
      <c r="AJ347" s="270" t="s">
        <v>3075</v>
      </c>
      <c r="AK347" s="270" t="s">
        <v>3075</v>
      </c>
      <c r="AL347" s="270" t="s">
        <v>3075</v>
      </c>
      <c r="AM347" s="270" t="s">
        <v>3075</v>
      </c>
      <c r="AN347" s="270" t="s">
        <v>3075</v>
      </c>
      <c r="AO347" s="270" t="s">
        <v>3075</v>
      </c>
      <c r="AP347" s="270" t="s">
        <v>3075</v>
      </c>
      <c r="AQ347" s="270" t="s">
        <v>3075</v>
      </c>
      <c r="AR347" s="270" t="s">
        <v>3075</v>
      </c>
      <c r="AS347" s="270" t="s">
        <v>3075</v>
      </c>
      <c r="AT347" s="270" t="s">
        <v>3075</v>
      </c>
      <c r="AU347" s="270" t="s">
        <v>3075</v>
      </c>
      <c r="AV347" s="270" t="s">
        <v>3075</v>
      </c>
      <c r="AW347" s="277" t="s">
        <v>3075</v>
      </c>
      <c r="AX347" s="270" t="s">
        <v>3075</v>
      </c>
      <c r="AY347" s="270" t="s">
        <v>3075</v>
      </c>
      <c r="AZ347" s="270" t="s">
        <v>3075</v>
      </c>
      <c r="BA347" s="270" t="s">
        <v>3075</v>
      </c>
      <c r="BB347" s="270" t="s">
        <v>3075</v>
      </c>
      <c r="BC347" s="270" t="s">
        <v>3075</v>
      </c>
      <c r="BD347" s="270" t="s">
        <v>522</v>
      </c>
      <c r="BE347" s="270" t="str">
        <f>VLOOKUP(A347,[1]القائمة!A$1:F$4442,6,0)</f>
        <v/>
      </c>
      <c r="BF347">
        <f>VLOOKUP(A347,[1]القائمة!A$1:F$4442,1,0)</f>
        <v>522373</v>
      </c>
      <c r="BG347" t="str">
        <f>VLOOKUP(A347,[1]القائمة!A$1:F$4442,5,0)</f>
        <v>الثالثة حديث</v>
      </c>
      <c r="BH347" s="249"/>
      <c r="BI347" s="249"/>
      <c r="BJ347" s="249"/>
      <c r="BK347" s="249"/>
      <c r="BL347" s="249"/>
      <c r="BM347" s="249"/>
      <c r="BN347" s="249"/>
      <c r="BO347" s="249"/>
      <c r="BP347" s="249" t="s">
        <v>3075</v>
      </c>
      <c r="BQ347" s="249" t="s">
        <v>3075</v>
      </c>
      <c r="BR347" s="249" t="s">
        <v>3075</v>
      </c>
      <c r="BS347" s="249" t="s">
        <v>3075</v>
      </c>
      <c r="BT347" s="249" t="s">
        <v>3075</v>
      </c>
      <c r="BU347" s="249" t="s">
        <v>3075</v>
      </c>
      <c r="BV347" s="248"/>
      <c r="BW347" s="249"/>
      <c r="BX347" s="249"/>
      <c r="BY347" s="249"/>
      <c r="BZ347" s="249"/>
      <c r="CA347" s="242"/>
      <c r="CB347" s="242"/>
      <c r="CC347" s="242"/>
      <c r="CD347" s="242"/>
      <c r="CE347" s="249"/>
    </row>
    <row r="348" spans="1:83" ht="14.4" x14ac:dyDescent="0.3">
      <c r="A348" s="269">
        <v>522374</v>
      </c>
      <c r="B348" s="270" t="s">
        <v>521</v>
      </c>
      <c r="C348" s="270" t="s">
        <v>788</v>
      </c>
      <c r="D348" s="270" t="s">
        <v>788</v>
      </c>
      <c r="E348" s="270" t="s">
        <v>788</v>
      </c>
      <c r="F348" s="270" t="s">
        <v>788</v>
      </c>
      <c r="G348" s="270" t="s">
        <v>788</v>
      </c>
      <c r="H348" s="270" t="s">
        <v>788</v>
      </c>
      <c r="I348" s="270" t="s">
        <v>788</v>
      </c>
      <c r="J348" s="270" t="s">
        <v>788</v>
      </c>
      <c r="K348" s="270" t="s">
        <v>788</v>
      </c>
      <c r="L348" s="270" t="s">
        <v>788</v>
      </c>
      <c r="M348" s="270" t="s">
        <v>788</v>
      </c>
      <c r="N348" s="270" t="s">
        <v>788</v>
      </c>
      <c r="O348" s="270" t="s">
        <v>788</v>
      </c>
      <c r="P348" s="270" t="s">
        <v>788</v>
      </c>
      <c r="Q348" s="270" t="s">
        <v>788</v>
      </c>
      <c r="R348" s="270" t="s">
        <v>788</v>
      </c>
      <c r="S348" s="270" t="s">
        <v>788</v>
      </c>
      <c r="T348" s="270" t="s">
        <v>788</v>
      </c>
      <c r="U348" s="270" t="s">
        <v>788</v>
      </c>
      <c r="V348" s="270" t="s">
        <v>788</v>
      </c>
      <c r="W348" s="270" t="s">
        <v>788</v>
      </c>
      <c r="X348" s="270" t="s">
        <v>788</v>
      </c>
      <c r="Y348" s="270" t="s">
        <v>788</v>
      </c>
      <c r="Z348" s="270" t="s">
        <v>788</v>
      </c>
      <c r="AA348" s="270" t="s">
        <v>788</v>
      </c>
      <c r="AB348" s="270" t="s">
        <v>788</v>
      </c>
      <c r="AC348" s="270" t="s">
        <v>788</v>
      </c>
      <c r="AD348" s="270" t="s">
        <v>788</v>
      </c>
      <c r="AE348" s="270" t="s">
        <v>788</v>
      </c>
      <c r="AF348" s="270" t="s">
        <v>788</v>
      </c>
      <c r="AG348" s="270" t="s">
        <v>788</v>
      </c>
      <c r="AH348" s="270" t="s">
        <v>788</v>
      </c>
      <c r="AI348" s="270" t="s">
        <v>788</v>
      </c>
      <c r="AJ348" s="270" t="s">
        <v>788</v>
      </c>
      <c r="AK348" s="270" t="s">
        <v>788</v>
      </c>
      <c r="AL348" s="270" t="s">
        <v>788</v>
      </c>
      <c r="AM348" s="270" t="s">
        <v>788</v>
      </c>
      <c r="AN348" s="270" t="s">
        <v>3075</v>
      </c>
      <c r="AO348" s="270" t="s">
        <v>3075</v>
      </c>
      <c r="AP348" s="270" t="s">
        <v>3075</v>
      </c>
      <c r="AQ348" s="270" t="s">
        <v>3075</v>
      </c>
      <c r="AR348" s="270" t="s">
        <v>3075</v>
      </c>
      <c r="AS348" s="270" t="s">
        <v>3075</v>
      </c>
      <c r="AT348" s="270" t="s">
        <v>3075</v>
      </c>
      <c r="AU348" s="270" t="s">
        <v>3075</v>
      </c>
      <c r="AV348" s="270" t="s">
        <v>3075</v>
      </c>
      <c r="AW348" s="277" t="s">
        <v>3075</v>
      </c>
      <c r="AX348" s="270" t="s">
        <v>3075</v>
      </c>
      <c r="AY348" s="270" t="s">
        <v>3075</v>
      </c>
      <c r="AZ348" s="270" t="s">
        <v>3075</v>
      </c>
      <c r="BA348" s="270" t="s">
        <v>3075</v>
      </c>
      <c r="BB348" s="270" t="s">
        <v>3075</v>
      </c>
      <c r="BC348" s="270" t="s">
        <v>3075</v>
      </c>
      <c r="BD348" s="270" t="s">
        <v>521</v>
      </c>
      <c r="BE348" s="270" t="str">
        <f>VLOOKUP(A348,[1]القائمة!A$1:F$4442,6,0)</f>
        <v/>
      </c>
      <c r="BF348">
        <f>VLOOKUP(A348,[1]القائمة!A$1:F$4442,1,0)</f>
        <v>522374</v>
      </c>
      <c r="BG348" t="str">
        <f>VLOOKUP(A348,[1]القائمة!A$1:F$4442,5,0)</f>
        <v>الثالثة</v>
      </c>
    </row>
    <row r="349" spans="1:83" ht="14.4" x14ac:dyDescent="0.3">
      <c r="A349" s="269">
        <v>522379</v>
      </c>
      <c r="B349" s="270" t="s">
        <v>521</v>
      </c>
      <c r="C349" s="270" t="s">
        <v>788</v>
      </c>
      <c r="D349" s="270" t="s">
        <v>788</v>
      </c>
      <c r="E349" s="270" t="s">
        <v>788</v>
      </c>
      <c r="F349" s="270" t="s">
        <v>788</v>
      </c>
      <c r="G349" s="270" t="s">
        <v>788</v>
      </c>
      <c r="H349" s="270" t="s">
        <v>788</v>
      </c>
      <c r="I349" s="270" t="s">
        <v>788</v>
      </c>
      <c r="J349" s="270" t="s">
        <v>788</v>
      </c>
      <c r="K349" s="270" t="s">
        <v>788</v>
      </c>
      <c r="L349" s="270" t="s">
        <v>788</v>
      </c>
      <c r="M349" s="270" t="s">
        <v>788</v>
      </c>
      <c r="N349" s="270" t="s">
        <v>788</v>
      </c>
      <c r="O349" s="270" t="s">
        <v>788</v>
      </c>
      <c r="P349" s="270" t="s">
        <v>788</v>
      </c>
      <c r="Q349" s="270" t="s">
        <v>788</v>
      </c>
      <c r="R349" s="270" t="s">
        <v>788</v>
      </c>
      <c r="S349" s="270" t="s">
        <v>788</v>
      </c>
      <c r="T349" s="270" t="s">
        <v>788</v>
      </c>
      <c r="U349" s="270" t="s">
        <v>788</v>
      </c>
      <c r="V349" s="270" t="s">
        <v>788</v>
      </c>
      <c r="W349" s="270" t="s">
        <v>788</v>
      </c>
      <c r="X349" s="270" t="s">
        <v>788</v>
      </c>
      <c r="Y349" s="270" t="s">
        <v>788</v>
      </c>
      <c r="Z349" s="270" t="s">
        <v>788</v>
      </c>
      <c r="AA349" s="270" t="s">
        <v>788</v>
      </c>
      <c r="AB349" s="270" t="s">
        <v>788</v>
      </c>
      <c r="AC349" s="270" t="s">
        <v>788</v>
      </c>
      <c r="AD349" s="270" t="s">
        <v>788</v>
      </c>
      <c r="AE349" s="270" t="s">
        <v>788</v>
      </c>
      <c r="AF349" s="270" t="s">
        <v>788</v>
      </c>
      <c r="AG349" s="270" t="s">
        <v>788</v>
      </c>
      <c r="AH349" s="270" t="s">
        <v>788</v>
      </c>
      <c r="AI349" s="270" t="s">
        <v>788</v>
      </c>
      <c r="AJ349" s="270" t="s">
        <v>788</v>
      </c>
      <c r="AK349" s="270" t="s">
        <v>788</v>
      </c>
      <c r="AL349" s="270" t="s">
        <v>788</v>
      </c>
      <c r="AM349" s="270" t="s">
        <v>788</v>
      </c>
      <c r="AN349" s="270" t="s">
        <v>3075</v>
      </c>
      <c r="AO349" s="270" t="s">
        <v>3075</v>
      </c>
      <c r="AP349" s="270" t="s">
        <v>3075</v>
      </c>
      <c r="AQ349" s="270" t="s">
        <v>3075</v>
      </c>
      <c r="AR349" s="270" t="s">
        <v>3075</v>
      </c>
      <c r="AS349" s="270" t="s">
        <v>3075</v>
      </c>
      <c r="AT349" s="270" t="s">
        <v>3075</v>
      </c>
      <c r="AU349" s="270" t="s">
        <v>3075</v>
      </c>
      <c r="AV349" s="270" t="s">
        <v>3075</v>
      </c>
      <c r="AW349" s="277" t="s">
        <v>3075</v>
      </c>
      <c r="AX349" s="270" t="s">
        <v>3075</v>
      </c>
      <c r="AY349" s="270" t="s">
        <v>3075</v>
      </c>
      <c r="AZ349" s="270" t="s">
        <v>3075</v>
      </c>
      <c r="BA349" s="270" t="s">
        <v>3075</v>
      </c>
      <c r="BB349" s="270" t="s">
        <v>3075</v>
      </c>
      <c r="BC349" s="270" t="s">
        <v>3075</v>
      </c>
      <c r="BD349" s="270" t="s">
        <v>521</v>
      </c>
      <c r="BE349" s="270" t="str">
        <f>VLOOKUP(A349,[1]القائمة!A$1:F$4442,6,0)</f>
        <v/>
      </c>
      <c r="BF349">
        <f>VLOOKUP(A349,[1]القائمة!A$1:F$4442,1,0)</f>
        <v>522379</v>
      </c>
      <c r="BG349" t="str">
        <f>VLOOKUP(A349,[1]القائمة!A$1:F$4442,5,0)</f>
        <v>الثالثة</v>
      </c>
    </row>
    <row r="350" spans="1:83" ht="14.4" x14ac:dyDescent="0.3">
      <c r="A350" s="269">
        <v>522399</v>
      </c>
      <c r="B350" s="270" t="s">
        <v>521</v>
      </c>
      <c r="C350" s="270" t="s">
        <v>788</v>
      </c>
      <c r="D350" s="270" t="s">
        <v>788</v>
      </c>
      <c r="E350" s="270" t="s">
        <v>788</v>
      </c>
      <c r="F350" s="270" t="s">
        <v>788</v>
      </c>
      <c r="G350" s="270" t="s">
        <v>788</v>
      </c>
      <c r="H350" s="270" t="s">
        <v>788</v>
      </c>
      <c r="I350" s="270" t="s">
        <v>788</v>
      </c>
      <c r="J350" s="270" t="s">
        <v>788</v>
      </c>
      <c r="K350" s="270" t="s">
        <v>788</v>
      </c>
      <c r="L350" s="270" t="s">
        <v>788</v>
      </c>
      <c r="M350" s="270" t="s">
        <v>788</v>
      </c>
      <c r="N350" s="270" t="s">
        <v>788</v>
      </c>
      <c r="O350" s="270" t="s">
        <v>788</v>
      </c>
      <c r="P350" s="270" t="s">
        <v>788</v>
      </c>
      <c r="Q350" s="270" t="s">
        <v>788</v>
      </c>
      <c r="R350" s="270" t="s">
        <v>788</v>
      </c>
      <c r="S350" s="270" t="s">
        <v>788</v>
      </c>
      <c r="T350" s="270" t="s">
        <v>788</v>
      </c>
      <c r="U350" s="270" t="s">
        <v>788</v>
      </c>
      <c r="V350" s="270" t="s">
        <v>788</v>
      </c>
      <c r="W350" s="270" t="s">
        <v>788</v>
      </c>
      <c r="X350" s="270" t="s">
        <v>788</v>
      </c>
      <c r="Y350" s="270" t="s">
        <v>788</v>
      </c>
      <c r="Z350" s="270" t="s">
        <v>788</v>
      </c>
      <c r="AA350" s="270" t="s">
        <v>788</v>
      </c>
      <c r="AB350" s="270" t="s">
        <v>788</v>
      </c>
      <c r="AC350" s="270" t="s">
        <v>788</v>
      </c>
      <c r="AD350" s="270" t="s">
        <v>788</v>
      </c>
      <c r="AE350" s="270" t="s">
        <v>788</v>
      </c>
      <c r="AF350" s="270" t="s">
        <v>788</v>
      </c>
      <c r="AG350" s="270" t="s">
        <v>788</v>
      </c>
      <c r="AH350" s="270" t="s">
        <v>788</v>
      </c>
      <c r="AI350" s="270" t="s">
        <v>788</v>
      </c>
      <c r="AJ350" s="270" t="s">
        <v>788</v>
      </c>
      <c r="AK350" s="270" t="s">
        <v>788</v>
      </c>
      <c r="AL350" s="270" t="s">
        <v>788</v>
      </c>
      <c r="AM350" s="270" t="s">
        <v>788</v>
      </c>
      <c r="AN350" s="270" t="s">
        <v>3075</v>
      </c>
      <c r="AO350" s="270" t="s">
        <v>3075</v>
      </c>
      <c r="AP350" s="270" t="s">
        <v>3075</v>
      </c>
      <c r="AQ350" s="270" t="s">
        <v>3075</v>
      </c>
      <c r="AR350" s="270" t="s">
        <v>3075</v>
      </c>
      <c r="AS350" s="270" t="s">
        <v>3075</v>
      </c>
      <c r="AT350" s="270" t="s">
        <v>3075</v>
      </c>
      <c r="AU350" s="270" t="s">
        <v>3075</v>
      </c>
      <c r="AV350" s="270" t="s">
        <v>3075</v>
      </c>
      <c r="AW350" s="277" t="s">
        <v>3075</v>
      </c>
      <c r="AX350" s="270" t="s">
        <v>3075</v>
      </c>
      <c r="AY350" s="270" t="s">
        <v>3075</v>
      </c>
      <c r="AZ350" s="270" t="s">
        <v>3075</v>
      </c>
      <c r="BA350" s="270" t="s">
        <v>3075</v>
      </c>
      <c r="BB350" s="270" t="s">
        <v>3075</v>
      </c>
      <c r="BC350" s="270" t="s">
        <v>3075</v>
      </c>
      <c r="BD350" s="270" t="s">
        <v>521</v>
      </c>
      <c r="BE350" s="270" t="str">
        <f>VLOOKUP(A350,[1]القائمة!A$1:F$4442,6,0)</f>
        <v/>
      </c>
      <c r="BF350">
        <f>VLOOKUP(A350,[1]القائمة!A$1:F$4442,1,0)</f>
        <v>522399</v>
      </c>
      <c r="BG350" t="str">
        <f>VLOOKUP(A350,[1]القائمة!A$1:F$4442,5,0)</f>
        <v>الثالثة</v>
      </c>
    </row>
    <row r="351" spans="1:83" ht="14.4" x14ac:dyDescent="0.3">
      <c r="A351" s="269">
        <v>522419</v>
      </c>
      <c r="B351" s="270" t="s">
        <v>521</v>
      </c>
      <c r="C351" s="270" t="s">
        <v>788</v>
      </c>
      <c r="D351" s="270" t="s">
        <v>788</v>
      </c>
      <c r="E351" s="270" t="s">
        <v>788</v>
      </c>
      <c r="F351" s="270" t="s">
        <v>788</v>
      </c>
      <c r="G351" s="270" t="s">
        <v>788</v>
      </c>
      <c r="H351" s="270" t="s">
        <v>788</v>
      </c>
      <c r="I351" s="270" t="s">
        <v>788</v>
      </c>
      <c r="J351" s="270" t="s">
        <v>788</v>
      </c>
      <c r="K351" s="270" t="s">
        <v>788</v>
      </c>
      <c r="L351" s="270" t="s">
        <v>788</v>
      </c>
      <c r="M351" s="270" t="s">
        <v>788</v>
      </c>
      <c r="N351" s="270" t="s">
        <v>788</v>
      </c>
      <c r="O351" s="270" t="s">
        <v>788</v>
      </c>
      <c r="P351" s="270" t="s">
        <v>788</v>
      </c>
      <c r="Q351" s="270" t="s">
        <v>788</v>
      </c>
      <c r="R351" s="270" t="s">
        <v>788</v>
      </c>
      <c r="S351" s="270" t="s">
        <v>788</v>
      </c>
      <c r="T351" s="270" t="s">
        <v>788</v>
      </c>
      <c r="U351" s="270" t="s">
        <v>788</v>
      </c>
      <c r="V351" s="270" t="s">
        <v>788</v>
      </c>
      <c r="W351" s="270" t="s">
        <v>788</v>
      </c>
      <c r="X351" s="270" t="s">
        <v>788</v>
      </c>
      <c r="Y351" s="270" t="s">
        <v>788</v>
      </c>
      <c r="Z351" s="270" t="s">
        <v>788</v>
      </c>
      <c r="AA351" s="270" t="s">
        <v>788</v>
      </c>
      <c r="AB351" s="270" t="s">
        <v>788</v>
      </c>
      <c r="AC351" s="270" t="s">
        <v>788</v>
      </c>
      <c r="AD351" s="270" t="s">
        <v>788</v>
      </c>
      <c r="AE351" s="270" t="s">
        <v>788</v>
      </c>
      <c r="AF351" s="270" t="s">
        <v>788</v>
      </c>
      <c r="AG351" s="270" t="s">
        <v>788</v>
      </c>
      <c r="AH351" s="270" t="s">
        <v>788</v>
      </c>
      <c r="AI351" s="270" t="s">
        <v>788</v>
      </c>
      <c r="AJ351" s="270" t="s">
        <v>788</v>
      </c>
      <c r="AK351" s="270" t="s">
        <v>788</v>
      </c>
      <c r="AL351" s="270" t="s">
        <v>788</v>
      </c>
      <c r="AM351" s="270" t="s">
        <v>788</v>
      </c>
      <c r="AN351" s="270" t="s">
        <v>3075</v>
      </c>
      <c r="AO351" s="270" t="s">
        <v>3075</v>
      </c>
      <c r="AP351" s="270" t="s">
        <v>3075</v>
      </c>
      <c r="AQ351" s="270" t="s">
        <v>3075</v>
      </c>
      <c r="AR351" s="270" t="s">
        <v>3075</v>
      </c>
      <c r="AS351" s="270" t="s">
        <v>3075</v>
      </c>
      <c r="AT351" s="270" t="s">
        <v>3075</v>
      </c>
      <c r="AU351" s="270" t="s">
        <v>3075</v>
      </c>
      <c r="AV351" s="270" t="s">
        <v>3075</v>
      </c>
      <c r="AW351" s="277" t="s">
        <v>3075</v>
      </c>
      <c r="AX351" s="270" t="s">
        <v>3075</v>
      </c>
      <c r="AY351" s="270" t="s">
        <v>3075</v>
      </c>
      <c r="AZ351" s="270" t="s">
        <v>3075</v>
      </c>
      <c r="BA351" s="270" t="s">
        <v>3075</v>
      </c>
      <c r="BB351" s="270" t="s">
        <v>3075</v>
      </c>
      <c r="BC351" s="270" t="s">
        <v>3075</v>
      </c>
      <c r="BD351" s="270" t="s">
        <v>521</v>
      </c>
      <c r="BE351" s="270" t="str">
        <f>VLOOKUP(A351,[1]القائمة!A$1:F$4442,6,0)</f>
        <v/>
      </c>
      <c r="BF351">
        <f>VLOOKUP(A351,[1]القائمة!A$1:F$4442,1,0)</f>
        <v>522419</v>
      </c>
      <c r="BG351" t="str">
        <f>VLOOKUP(A351,[1]القائمة!A$1:F$4442,5,0)</f>
        <v>الثالثة</v>
      </c>
    </row>
    <row r="352" spans="1:83" ht="14.4" x14ac:dyDescent="0.3">
      <c r="A352" s="269">
        <v>522425</v>
      </c>
      <c r="B352" s="270" t="s">
        <v>521</v>
      </c>
      <c r="C352" s="270" t="s">
        <v>788</v>
      </c>
      <c r="D352" s="270" t="s">
        <v>788</v>
      </c>
      <c r="E352" s="270" t="s">
        <v>788</v>
      </c>
      <c r="F352" s="270" t="s">
        <v>788</v>
      </c>
      <c r="G352" s="270" t="s">
        <v>788</v>
      </c>
      <c r="H352" s="270" t="s">
        <v>788</v>
      </c>
      <c r="I352" s="270" t="s">
        <v>788</v>
      </c>
      <c r="J352" s="270" t="s">
        <v>788</v>
      </c>
      <c r="K352" s="270" t="s">
        <v>788</v>
      </c>
      <c r="L352" s="270" t="s">
        <v>788</v>
      </c>
      <c r="M352" s="270" t="s">
        <v>788</v>
      </c>
      <c r="N352" s="270" t="s">
        <v>788</v>
      </c>
      <c r="O352" s="270" t="s">
        <v>788</v>
      </c>
      <c r="P352" s="270" t="s">
        <v>788</v>
      </c>
      <c r="Q352" s="270" t="s">
        <v>788</v>
      </c>
      <c r="R352" s="270" t="s">
        <v>788</v>
      </c>
      <c r="S352" s="270" t="s">
        <v>788</v>
      </c>
      <c r="T352" s="270" t="s">
        <v>788</v>
      </c>
      <c r="U352" s="270" t="s">
        <v>788</v>
      </c>
      <c r="V352" s="270" t="s">
        <v>788</v>
      </c>
      <c r="W352" s="270" t="s">
        <v>788</v>
      </c>
      <c r="X352" s="270" t="s">
        <v>788</v>
      </c>
      <c r="Y352" s="270" t="s">
        <v>788</v>
      </c>
      <c r="Z352" s="270" t="s">
        <v>788</v>
      </c>
      <c r="AA352" s="270" t="s">
        <v>788</v>
      </c>
      <c r="AB352" s="270" t="s">
        <v>788</v>
      </c>
      <c r="AC352" s="270" t="s">
        <v>788</v>
      </c>
      <c r="AD352" s="270" t="s">
        <v>788</v>
      </c>
      <c r="AE352" s="270" t="s">
        <v>788</v>
      </c>
      <c r="AF352" s="270" t="s">
        <v>788</v>
      </c>
      <c r="AG352" s="270" t="s">
        <v>788</v>
      </c>
      <c r="AH352" s="270" t="s">
        <v>788</v>
      </c>
      <c r="AI352" s="270" t="s">
        <v>788</v>
      </c>
      <c r="AJ352" s="270" t="s">
        <v>788</v>
      </c>
      <c r="AK352" s="270" t="s">
        <v>788</v>
      </c>
      <c r="AL352" s="270" t="s">
        <v>788</v>
      </c>
      <c r="AM352" s="270" t="s">
        <v>788</v>
      </c>
      <c r="AN352" s="270" t="s">
        <v>3075</v>
      </c>
      <c r="AO352" s="270" t="s">
        <v>3075</v>
      </c>
      <c r="AP352" s="270" t="s">
        <v>3075</v>
      </c>
      <c r="AQ352" s="270" t="s">
        <v>3075</v>
      </c>
      <c r="AR352" s="270" t="s">
        <v>3075</v>
      </c>
      <c r="AS352" s="270" t="s">
        <v>3075</v>
      </c>
      <c r="AT352" s="270" t="s">
        <v>3075</v>
      </c>
      <c r="AU352" s="270" t="s">
        <v>3075</v>
      </c>
      <c r="AV352" s="270" t="s">
        <v>3075</v>
      </c>
      <c r="AW352" s="277" t="s">
        <v>3075</v>
      </c>
      <c r="AX352" s="270" t="s">
        <v>3075</v>
      </c>
      <c r="AY352" s="270" t="s">
        <v>3075</v>
      </c>
      <c r="AZ352" s="270" t="s">
        <v>3075</v>
      </c>
      <c r="BA352" s="270" t="s">
        <v>3075</v>
      </c>
      <c r="BB352" s="270" t="s">
        <v>3075</v>
      </c>
      <c r="BC352" s="270" t="s">
        <v>3075</v>
      </c>
      <c r="BD352" s="270" t="s">
        <v>521</v>
      </c>
      <c r="BE352" s="270" t="str">
        <f>VLOOKUP(A352,[1]القائمة!A$1:F$4442,6,0)</f>
        <v/>
      </c>
      <c r="BF352">
        <f>VLOOKUP(A352,[1]القائمة!A$1:F$4442,1,0)</f>
        <v>522425</v>
      </c>
      <c r="BG352" t="str">
        <f>VLOOKUP(A352,[1]القائمة!A$1:F$4442,5,0)</f>
        <v>الثالثة</v>
      </c>
    </row>
    <row r="353" spans="1:83" ht="14.4" x14ac:dyDescent="0.3">
      <c r="A353" s="269">
        <v>522428</v>
      </c>
      <c r="B353" s="270" t="s">
        <v>521</v>
      </c>
      <c r="C353" s="270" t="s">
        <v>789</v>
      </c>
      <c r="D353" s="270" t="s">
        <v>789</v>
      </c>
      <c r="E353" s="270" t="s">
        <v>789</v>
      </c>
      <c r="F353" s="270" t="s">
        <v>789</v>
      </c>
      <c r="G353" s="270" t="s">
        <v>789</v>
      </c>
      <c r="H353" s="270" t="s">
        <v>789</v>
      </c>
      <c r="I353" s="270" t="s">
        <v>789</v>
      </c>
      <c r="J353" s="270" t="s">
        <v>789</v>
      </c>
      <c r="K353" s="270" t="s">
        <v>789</v>
      </c>
      <c r="L353" s="270" t="s">
        <v>789</v>
      </c>
      <c r="M353" s="270" t="s">
        <v>789</v>
      </c>
      <c r="N353" s="270" t="s">
        <v>789</v>
      </c>
      <c r="O353" s="270" t="s">
        <v>789</v>
      </c>
      <c r="P353" s="270" t="s">
        <v>789</v>
      </c>
      <c r="Q353" s="270" t="s">
        <v>789</v>
      </c>
      <c r="R353" s="270" t="s">
        <v>789</v>
      </c>
      <c r="S353" s="270" t="s">
        <v>789</v>
      </c>
      <c r="T353" s="270" t="s">
        <v>789</v>
      </c>
      <c r="U353" s="270" t="s">
        <v>789</v>
      </c>
      <c r="V353" s="270" t="s">
        <v>789</v>
      </c>
      <c r="W353" s="270" t="s">
        <v>789</v>
      </c>
      <c r="X353" s="270" t="s">
        <v>789</v>
      </c>
      <c r="Y353" s="270" t="s">
        <v>789</v>
      </c>
      <c r="Z353" s="270" t="s">
        <v>789</v>
      </c>
      <c r="AA353" s="270" t="s">
        <v>789</v>
      </c>
      <c r="AB353" s="270" t="s">
        <v>789</v>
      </c>
      <c r="AC353" s="270" t="s">
        <v>789</v>
      </c>
      <c r="AD353" s="270" t="s">
        <v>789</v>
      </c>
      <c r="AE353" s="270" t="s">
        <v>789</v>
      </c>
      <c r="AF353" s="270" t="s">
        <v>789</v>
      </c>
      <c r="AG353" s="270" t="s">
        <v>789</v>
      </c>
      <c r="AH353" s="270" t="s">
        <v>789</v>
      </c>
      <c r="AI353" s="270" t="s">
        <v>789</v>
      </c>
      <c r="AJ353" s="270" t="s">
        <v>789</v>
      </c>
      <c r="AK353" s="270" t="s">
        <v>789</v>
      </c>
      <c r="AL353" s="270" t="s">
        <v>789</v>
      </c>
      <c r="AM353" s="270" t="s">
        <v>789</v>
      </c>
      <c r="AN353" s="270" t="s">
        <v>3075</v>
      </c>
      <c r="AO353" s="270" t="s">
        <v>3075</v>
      </c>
      <c r="AP353" s="270" t="s">
        <v>3075</v>
      </c>
      <c r="AQ353" s="270" t="s">
        <v>3075</v>
      </c>
      <c r="AR353" s="270" t="s">
        <v>3075</v>
      </c>
      <c r="AS353" s="270" t="s">
        <v>3075</v>
      </c>
      <c r="AT353" s="270" t="s">
        <v>3075</v>
      </c>
      <c r="AU353" s="270" t="s">
        <v>3075</v>
      </c>
      <c r="AV353" s="270" t="s">
        <v>3075</v>
      </c>
      <c r="AW353" s="277" t="s">
        <v>3075</v>
      </c>
      <c r="AX353" s="270" t="s">
        <v>3075</v>
      </c>
      <c r="AY353" s="270" t="s">
        <v>3075</v>
      </c>
      <c r="AZ353" s="270" t="s">
        <v>3075</v>
      </c>
      <c r="BA353" s="270" t="s">
        <v>3075</v>
      </c>
      <c r="BB353" s="270" t="s">
        <v>3075</v>
      </c>
      <c r="BC353" s="270" t="s">
        <v>3075</v>
      </c>
      <c r="BD353" s="270" t="s">
        <v>521</v>
      </c>
      <c r="BE353" s="270" t="str">
        <f>VLOOKUP(A353,[1]القائمة!A$1:F$4442,6,0)</f>
        <v/>
      </c>
      <c r="BF353">
        <f>VLOOKUP(A353,[1]القائمة!A$1:F$4442,1,0)</f>
        <v>522428</v>
      </c>
      <c r="BG353" t="str">
        <f>VLOOKUP(A353,[1]القائمة!A$1:F$4442,5,0)</f>
        <v>الثالثة</v>
      </c>
    </row>
    <row r="354" spans="1:83" ht="43.2" x14ac:dyDescent="0.3">
      <c r="A354" s="269">
        <v>522444</v>
      </c>
      <c r="B354" s="270" t="s">
        <v>521</v>
      </c>
      <c r="C354" s="270" t="s">
        <v>789</v>
      </c>
      <c r="D354" s="270" t="s">
        <v>789</v>
      </c>
      <c r="E354" s="270" t="s">
        <v>789</v>
      </c>
      <c r="F354" s="270" t="s">
        <v>789</v>
      </c>
      <c r="G354" s="270" t="s">
        <v>789</v>
      </c>
      <c r="H354" s="270" t="s">
        <v>789</v>
      </c>
      <c r="I354" s="270" t="s">
        <v>789</v>
      </c>
      <c r="J354" s="270" t="s">
        <v>789</v>
      </c>
      <c r="K354" s="270" t="s">
        <v>789</v>
      </c>
      <c r="L354" s="270" t="s">
        <v>789</v>
      </c>
      <c r="M354" s="270" t="s">
        <v>789</v>
      </c>
      <c r="N354" s="270" t="s">
        <v>789</v>
      </c>
      <c r="O354" s="270" t="s">
        <v>789</v>
      </c>
      <c r="P354" s="270" t="s">
        <v>789</v>
      </c>
      <c r="Q354" s="270" t="s">
        <v>789</v>
      </c>
      <c r="R354" s="270" t="s">
        <v>789</v>
      </c>
      <c r="S354" s="270" t="s">
        <v>789</v>
      </c>
      <c r="T354" s="270" t="s">
        <v>789</v>
      </c>
      <c r="U354" s="270" t="s">
        <v>789</v>
      </c>
      <c r="V354" s="270" t="s">
        <v>789</v>
      </c>
      <c r="W354" s="270" t="s">
        <v>789</v>
      </c>
      <c r="X354" s="270" t="s">
        <v>789</v>
      </c>
      <c r="Y354" s="270" t="s">
        <v>789</v>
      </c>
      <c r="Z354" s="270" t="s">
        <v>789</v>
      </c>
      <c r="AA354" s="270" t="s">
        <v>789</v>
      </c>
      <c r="AB354" s="270" t="s">
        <v>789</v>
      </c>
      <c r="AC354" s="270" t="s">
        <v>789</v>
      </c>
      <c r="AD354" s="270" t="s">
        <v>789</v>
      </c>
      <c r="AE354" s="270" t="s">
        <v>789</v>
      </c>
      <c r="AF354" s="270" t="s">
        <v>789</v>
      </c>
      <c r="AG354" s="270" t="s">
        <v>789</v>
      </c>
      <c r="AH354" s="270" t="s">
        <v>789</v>
      </c>
      <c r="AI354" s="270" t="s">
        <v>789</v>
      </c>
      <c r="AJ354" s="270" t="s">
        <v>789</v>
      </c>
      <c r="AK354" s="270" t="s">
        <v>789</v>
      </c>
      <c r="AL354" s="270" t="s">
        <v>789</v>
      </c>
      <c r="AM354" s="270" t="s">
        <v>789</v>
      </c>
      <c r="AN354" s="270" t="s">
        <v>3075</v>
      </c>
      <c r="AO354" s="270" t="s">
        <v>3075</v>
      </c>
      <c r="AP354" s="270" t="s">
        <v>3075</v>
      </c>
      <c r="AQ354" s="270" t="s">
        <v>3075</v>
      </c>
      <c r="AR354" s="270" t="s">
        <v>3075</v>
      </c>
      <c r="AS354" s="270" t="s">
        <v>3075</v>
      </c>
      <c r="AT354" s="270" t="s">
        <v>3075</v>
      </c>
      <c r="AU354" s="270" t="s">
        <v>3075</v>
      </c>
      <c r="AV354" s="270" t="s">
        <v>3075</v>
      </c>
      <c r="AW354" s="277" t="s">
        <v>3075</v>
      </c>
      <c r="AX354" s="270" t="s">
        <v>3075</v>
      </c>
      <c r="AY354" s="270" t="s">
        <v>3075</v>
      </c>
      <c r="AZ354" s="270" t="s">
        <v>3075</v>
      </c>
      <c r="BA354" s="270" t="s">
        <v>3075</v>
      </c>
      <c r="BB354" s="270" t="s">
        <v>3075</v>
      </c>
      <c r="BC354" s="270" t="s">
        <v>3075</v>
      </c>
      <c r="BD354" s="270" t="s">
        <v>521</v>
      </c>
      <c r="BE354" s="270" t="str">
        <f>VLOOKUP(A354,[1]القائمة!A$1:F$4442,6,0)</f>
        <v>مستنفذ فصل اول 2023-2024</v>
      </c>
      <c r="BF354">
        <f>VLOOKUP(A354,[1]القائمة!A$1:F$4442,1,0)</f>
        <v>522444</v>
      </c>
      <c r="BG354" t="str">
        <f>VLOOKUP(A354,[1]القائمة!A$1:F$4442,5,0)</f>
        <v>الثالثة</v>
      </c>
    </row>
    <row r="355" spans="1:83" ht="14.4" x14ac:dyDescent="0.3">
      <c r="A355" s="269">
        <v>522448</v>
      </c>
      <c r="B355" s="270" t="s">
        <v>521</v>
      </c>
      <c r="C355" s="270" t="s">
        <v>788</v>
      </c>
      <c r="D355" s="270" t="s">
        <v>788</v>
      </c>
      <c r="E355" s="270" t="s">
        <v>788</v>
      </c>
      <c r="F355" s="270" t="s">
        <v>788</v>
      </c>
      <c r="G355" s="270" t="s">
        <v>788</v>
      </c>
      <c r="H355" s="270" t="s">
        <v>788</v>
      </c>
      <c r="I355" s="270" t="s">
        <v>788</v>
      </c>
      <c r="J355" s="270" t="s">
        <v>788</v>
      </c>
      <c r="K355" s="270" t="s">
        <v>788</v>
      </c>
      <c r="L355" s="270" t="s">
        <v>788</v>
      </c>
      <c r="M355" s="270" t="s">
        <v>788</v>
      </c>
      <c r="N355" s="270" t="s">
        <v>788</v>
      </c>
      <c r="O355" s="270" t="s">
        <v>788</v>
      </c>
      <c r="P355" s="270" t="s">
        <v>788</v>
      </c>
      <c r="Q355" s="270" t="s">
        <v>788</v>
      </c>
      <c r="R355" s="270" t="s">
        <v>788</v>
      </c>
      <c r="S355" s="270" t="s">
        <v>788</v>
      </c>
      <c r="T355" s="270" t="s">
        <v>788</v>
      </c>
      <c r="U355" s="270" t="s">
        <v>788</v>
      </c>
      <c r="V355" s="270" t="s">
        <v>788</v>
      </c>
      <c r="W355" s="270" t="s">
        <v>788</v>
      </c>
      <c r="X355" s="270" t="s">
        <v>788</v>
      </c>
      <c r="Y355" s="270" t="s">
        <v>788</v>
      </c>
      <c r="Z355" s="270" t="s">
        <v>788</v>
      </c>
      <c r="AA355" s="270" t="s">
        <v>788</v>
      </c>
      <c r="AB355" s="270" t="s">
        <v>788</v>
      </c>
      <c r="AC355" s="270" t="s">
        <v>788</v>
      </c>
      <c r="AD355" s="270" t="s">
        <v>788</v>
      </c>
      <c r="AE355" s="270" t="s">
        <v>788</v>
      </c>
      <c r="AF355" s="270" t="s">
        <v>788</v>
      </c>
      <c r="AG355" s="270" t="s">
        <v>788</v>
      </c>
      <c r="AH355" s="270" t="s">
        <v>788</v>
      </c>
      <c r="AI355" s="270" t="s">
        <v>788</v>
      </c>
      <c r="AJ355" s="270" t="s">
        <v>788</v>
      </c>
      <c r="AK355" s="270" t="s">
        <v>788</v>
      </c>
      <c r="AL355" s="270" t="s">
        <v>788</v>
      </c>
      <c r="AM355" s="270" t="s">
        <v>788</v>
      </c>
      <c r="AN355" s="270" t="s">
        <v>3075</v>
      </c>
      <c r="AO355" s="270" t="s">
        <v>3075</v>
      </c>
      <c r="AP355" s="270" t="s">
        <v>3075</v>
      </c>
      <c r="AQ355" s="270" t="s">
        <v>3075</v>
      </c>
      <c r="AR355" s="270" t="s">
        <v>3075</v>
      </c>
      <c r="AS355" s="270" t="s">
        <v>3075</v>
      </c>
      <c r="AT355" s="270" t="s">
        <v>3075</v>
      </c>
      <c r="AU355" s="270" t="s">
        <v>3075</v>
      </c>
      <c r="AV355" s="270" t="s">
        <v>3075</v>
      </c>
      <c r="AW355" s="277" t="s">
        <v>3075</v>
      </c>
      <c r="AX355" s="270" t="s">
        <v>3075</v>
      </c>
      <c r="AY355" s="270" t="s">
        <v>3075</v>
      </c>
      <c r="AZ355" s="270" t="s">
        <v>3075</v>
      </c>
      <c r="BA355" s="270" t="s">
        <v>3075</v>
      </c>
      <c r="BB355" s="270" t="s">
        <v>3075</v>
      </c>
      <c r="BC355" s="270" t="s">
        <v>3075</v>
      </c>
      <c r="BD355" s="270" t="s">
        <v>521</v>
      </c>
      <c r="BE355" s="270" t="str">
        <f>VLOOKUP(A355,[1]القائمة!A$1:F$4442,6,0)</f>
        <v/>
      </c>
      <c r="BF355">
        <f>VLOOKUP(A355,[1]القائمة!A$1:F$4442,1,0)</f>
        <v>522448</v>
      </c>
      <c r="BG355" t="str">
        <f>VLOOKUP(A355,[1]القائمة!A$1:F$4442,5,0)</f>
        <v>الثالثة</v>
      </c>
    </row>
    <row r="356" spans="1:83" ht="14.4" x14ac:dyDescent="0.3">
      <c r="A356" s="269">
        <v>522454</v>
      </c>
      <c r="B356" s="270" t="s">
        <v>521</v>
      </c>
      <c r="C356" s="270" t="s">
        <v>788</v>
      </c>
      <c r="D356" s="270" t="s">
        <v>788</v>
      </c>
      <c r="E356" s="270" t="s">
        <v>788</v>
      </c>
      <c r="F356" s="270" t="s">
        <v>788</v>
      </c>
      <c r="G356" s="270" t="s">
        <v>788</v>
      </c>
      <c r="H356" s="270" t="s">
        <v>788</v>
      </c>
      <c r="I356" s="270" t="s">
        <v>788</v>
      </c>
      <c r="J356" s="270" t="s">
        <v>788</v>
      </c>
      <c r="K356" s="270" t="s">
        <v>788</v>
      </c>
      <c r="L356" s="270" t="s">
        <v>788</v>
      </c>
      <c r="M356" s="270" t="s">
        <v>788</v>
      </c>
      <c r="N356" s="270" t="s">
        <v>788</v>
      </c>
      <c r="O356" s="270" t="s">
        <v>788</v>
      </c>
      <c r="P356" s="270" t="s">
        <v>788</v>
      </c>
      <c r="Q356" s="270" t="s">
        <v>788</v>
      </c>
      <c r="R356" s="270" t="s">
        <v>788</v>
      </c>
      <c r="S356" s="270" t="s">
        <v>788</v>
      </c>
      <c r="T356" s="270" t="s">
        <v>788</v>
      </c>
      <c r="U356" s="270" t="s">
        <v>788</v>
      </c>
      <c r="V356" s="270" t="s">
        <v>788</v>
      </c>
      <c r="W356" s="270" t="s">
        <v>788</v>
      </c>
      <c r="X356" s="270" t="s">
        <v>788</v>
      </c>
      <c r="Y356" s="270" t="s">
        <v>788</v>
      </c>
      <c r="Z356" s="270" t="s">
        <v>788</v>
      </c>
      <c r="AA356" s="270" t="s">
        <v>788</v>
      </c>
      <c r="AB356" s="270" t="s">
        <v>788</v>
      </c>
      <c r="AC356" s="270" t="s">
        <v>788</v>
      </c>
      <c r="AD356" s="270" t="s">
        <v>788</v>
      </c>
      <c r="AE356" s="270" t="s">
        <v>788</v>
      </c>
      <c r="AF356" s="270" t="s">
        <v>788</v>
      </c>
      <c r="AG356" s="270" t="s">
        <v>788</v>
      </c>
      <c r="AH356" s="270" t="s">
        <v>788</v>
      </c>
      <c r="AI356" s="270" t="s">
        <v>788</v>
      </c>
      <c r="AJ356" s="270" t="s">
        <v>788</v>
      </c>
      <c r="AK356" s="270" t="s">
        <v>788</v>
      </c>
      <c r="AL356" s="270" t="s">
        <v>788</v>
      </c>
      <c r="AM356" s="270" t="s">
        <v>788</v>
      </c>
      <c r="AN356" s="270" t="s">
        <v>3075</v>
      </c>
      <c r="AO356" s="270" t="s">
        <v>3075</v>
      </c>
      <c r="AP356" s="270" t="s">
        <v>3075</v>
      </c>
      <c r="AQ356" s="270" t="s">
        <v>3075</v>
      </c>
      <c r="AR356" s="270" t="s">
        <v>3075</v>
      </c>
      <c r="AS356" s="270" t="s">
        <v>3075</v>
      </c>
      <c r="AT356" s="270" t="s">
        <v>3075</v>
      </c>
      <c r="AU356" s="270" t="s">
        <v>3075</v>
      </c>
      <c r="AV356" s="270" t="s">
        <v>3075</v>
      </c>
      <c r="AW356" s="277" t="s">
        <v>3075</v>
      </c>
      <c r="AX356" s="270" t="s">
        <v>3075</v>
      </c>
      <c r="AY356" s="270" t="s">
        <v>3075</v>
      </c>
      <c r="AZ356" s="270" t="s">
        <v>3075</v>
      </c>
      <c r="BA356" s="270" t="s">
        <v>3075</v>
      </c>
      <c r="BB356" s="270" t="s">
        <v>3075</v>
      </c>
      <c r="BC356" s="270" t="s">
        <v>3075</v>
      </c>
      <c r="BD356" s="270" t="s">
        <v>521</v>
      </c>
      <c r="BE356" s="270" t="str">
        <f>VLOOKUP(A356,[1]القائمة!A$1:F$4442,6,0)</f>
        <v/>
      </c>
      <c r="BF356">
        <f>VLOOKUP(A356,[1]القائمة!A$1:F$4442,1,0)</f>
        <v>522454</v>
      </c>
      <c r="BG356" t="str">
        <f>VLOOKUP(A356,[1]القائمة!A$1:F$4442,5,0)</f>
        <v>الثالثة</v>
      </c>
    </row>
    <row r="357" spans="1:83" ht="43.2" x14ac:dyDescent="0.3">
      <c r="A357" s="269">
        <v>522460</v>
      </c>
      <c r="B357" s="270" t="s">
        <v>521</v>
      </c>
      <c r="C357" s="270" t="s">
        <v>789</v>
      </c>
      <c r="D357" s="270" t="s">
        <v>789</v>
      </c>
      <c r="E357" s="270" t="s">
        <v>789</v>
      </c>
      <c r="F357" s="270" t="s">
        <v>789</v>
      </c>
      <c r="G357" s="270" t="s">
        <v>789</v>
      </c>
      <c r="H357" s="270" t="s">
        <v>789</v>
      </c>
      <c r="I357" s="270" t="s">
        <v>789</v>
      </c>
      <c r="J357" s="270" t="s">
        <v>789</v>
      </c>
      <c r="K357" s="270" t="s">
        <v>789</v>
      </c>
      <c r="L357" s="270" t="s">
        <v>789</v>
      </c>
      <c r="M357" s="270" t="s">
        <v>789</v>
      </c>
      <c r="N357" s="270" t="s">
        <v>789</v>
      </c>
      <c r="O357" s="270" t="s">
        <v>789</v>
      </c>
      <c r="P357" s="270" t="s">
        <v>789</v>
      </c>
      <c r="Q357" s="270" t="s">
        <v>789</v>
      </c>
      <c r="R357" s="270" t="s">
        <v>789</v>
      </c>
      <c r="S357" s="270" t="s">
        <v>789</v>
      </c>
      <c r="T357" s="270" t="s">
        <v>789</v>
      </c>
      <c r="U357" s="270" t="s">
        <v>789</v>
      </c>
      <c r="V357" s="270" t="s">
        <v>789</v>
      </c>
      <c r="W357" s="270" t="s">
        <v>789</v>
      </c>
      <c r="X357" s="270" t="s">
        <v>789</v>
      </c>
      <c r="Y357" s="270" t="s">
        <v>789</v>
      </c>
      <c r="Z357" s="270" t="s">
        <v>789</v>
      </c>
      <c r="AA357" s="270" t="s">
        <v>789</v>
      </c>
      <c r="AB357" s="270" t="s">
        <v>789</v>
      </c>
      <c r="AC357" s="270" t="s">
        <v>789</v>
      </c>
      <c r="AD357" s="270" t="s">
        <v>789</v>
      </c>
      <c r="AE357" s="270" t="s">
        <v>789</v>
      </c>
      <c r="AF357" s="270" t="s">
        <v>789</v>
      </c>
      <c r="AG357" s="270" t="s">
        <v>789</v>
      </c>
      <c r="AH357" s="270" t="s">
        <v>789</v>
      </c>
      <c r="AI357" s="270" t="s">
        <v>789</v>
      </c>
      <c r="AJ357" s="270" t="s">
        <v>789</v>
      </c>
      <c r="AK357" s="270" t="s">
        <v>789</v>
      </c>
      <c r="AL357" s="270" t="s">
        <v>789</v>
      </c>
      <c r="AM357" s="270" t="s">
        <v>789</v>
      </c>
      <c r="AN357" s="270" t="s">
        <v>3075</v>
      </c>
      <c r="AO357" s="270" t="s">
        <v>3075</v>
      </c>
      <c r="AP357" s="270" t="s">
        <v>3075</v>
      </c>
      <c r="AQ357" s="270" t="s">
        <v>3075</v>
      </c>
      <c r="AR357" s="270" t="s">
        <v>3075</v>
      </c>
      <c r="AS357" s="270" t="s">
        <v>3075</v>
      </c>
      <c r="AT357" s="270" t="s">
        <v>3075</v>
      </c>
      <c r="AU357" s="270" t="s">
        <v>3075</v>
      </c>
      <c r="AV357" s="270" t="s">
        <v>3075</v>
      </c>
      <c r="AW357" s="277" t="s">
        <v>3075</v>
      </c>
      <c r="AX357" s="270" t="s">
        <v>3075</v>
      </c>
      <c r="AY357" s="270" t="s">
        <v>3075</v>
      </c>
      <c r="AZ357" s="270" t="s">
        <v>3075</v>
      </c>
      <c r="BA357" s="270" t="s">
        <v>3075</v>
      </c>
      <c r="BB357" s="270" t="s">
        <v>3075</v>
      </c>
      <c r="BC357" s="270" t="s">
        <v>3075</v>
      </c>
      <c r="BD357" s="270" t="s">
        <v>521</v>
      </c>
      <c r="BE357" s="270" t="str">
        <f>VLOOKUP(A357,[1]القائمة!A$1:F$4442,6,0)</f>
        <v>مستنفذ فصل اول 2023-2024</v>
      </c>
      <c r="BF357">
        <f>VLOOKUP(A357,[1]القائمة!A$1:F$4442,1,0)</f>
        <v>522460</v>
      </c>
      <c r="BG357" t="str">
        <f>VLOOKUP(A357,[1]القائمة!A$1:F$4442,5,0)</f>
        <v>الثالثة</v>
      </c>
    </row>
    <row r="358" spans="1:83" ht="14.4" x14ac:dyDescent="0.3">
      <c r="A358" s="269">
        <v>522492</v>
      </c>
      <c r="B358" s="270" t="s">
        <v>521</v>
      </c>
      <c r="C358" s="270" t="s">
        <v>788</v>
      </c>
      <c r="D358" s="270" t="s">
        <v>788</v>
      </c>
      <c r="E358" s="270" t="s">
        <v>788</v>
      </c>
      <c r="F358" s="270" t="s">
        <v>788</v>
      </c>
      <c r="G358" s="270" t="s">
        <v>788</v>
      </c>
      <c r="H358" s="270" t="s">
        <v>788</v>
      </c>
      <c r="I358" s="270" t="s">
        <v>788</v>
      </c>
      <c r="J358" s="270" t="s">
        <v>788</v>
      </c>
      <c r="K358" s="270" t="s">
        <v>788</v>
      </c>
      <c r="L358" s="270" t="s">
        <v>788</v>
      </c>
      <c r="M358" s="270" t="s">
        <v>788</v>
      </c>
      <c r="N358" s="270" t="s">
        <v>788</v>
      </c>
      <c r="O358" s="270" t="s">
        <v>788</v>
      </c>
      <c r="P358" s="270" t="s">
        <v>788</v>
      </c>
      <c r="Q358" s="270" t="s">
        <v>788</v>
      </c>
      <c r="R358" s="270" t="s">
        <v>788</v>
      </c>
      <c r="S358" s="270" t="s">
        <v>788</v>
      </c>
      <c r="T358" s="270" t="s">
        <v>788</v>
      </c>
      <c r="U358" s="270" t="s">
        <v>788</v>
      </c>
      <c r="V358" s="270" t="s">
        <v>788</v>
      </c>
      <c r="W358" s="270" t="s">
        <v>788</v>
      </c>
      <c r="X358" s="270" t="s">
        <v>788</v>
      </c>
      <c r="Y358" s="270" t="s">
        <v>788</v>
      </c>
      <c r="Z358" s="270" t="s">
        <v>788</v>
      </c>
      <c r="AA358" s="270" t="s">
        <v>788</v>
      </c>
      <c r="AB358" s="270" t="s">
        <v>788</v>
      </c>
      <c r="AC358" s="270" t="s">
        <v>788</v>
      </c>
      <c r="AD358" s="270" t="s">
        <v>788</v>
      </c>
      <c r="AE358" s="270" t="s">
        <v>788</v>
      </c>
      <c r="AF358" s="270" t="s">
        <v>788</v>
      </c>
      <c r="AG358" s="270" t="s">
        <v>788</v>
      </c>
      <c r="AH358" s="270" t="s">
        <v>788</v>
      </c>
      <c r="AI358" s="270" t="s">
        <v>788</v>
      </c>
      <c r="AJ358" s="270" t="s">
        <v>788</v>
      </c>
      <c r="AK358" s="270" t="s">
        <v>788</v>
      </c>
      <c r="AL358" s="270" t="s">
        <v>788</v>
      </c>
      <c r="AM358" s="270" t="s">
        <v>788</v>
      </c>
      <c r="AN358" s="270" t="s">
        <v>3075</v>
      </c>
      <c r="AO358" s="270" t="s">
        <v>3075</v>
      </c>
      <c r="AP358" s="270" t="s">
        <v>3075</v>
      </c>
      <c r="AQ358" s="270" t="s">
        <v>3075</v>
      </c>
      <c r="AR358" s="270" t="s">
        <v>3075</v>
      </c>
      <c r="AS358" s="270" t="s">
        <v>3075</v>
      </c>
      <c r="AT358" s="270" t="s">
        <v>3075</v>
      </c>
      <c r="AU358" s="270" t="s">
        <v>3075</v>
      </c>
      <c r="AV358" s="270" t="s">
        <v>3075</v>
      </c>
      <c r="AW358" s="277" t="s">
        <v>3075</v>
      </c>
      <c r="AX358" s="270" t="s">
        <v>3075</v>
      </c>
      <c r="AY358" s="270" t="s">
        <v>3075</v>
      </c>
      <c r="AZ358" s="270" t="s">
        <v>3075</v>
      </c>
      <c r="BA358" s="270" t="s">
        <v>3075</v>
      </c>
      <c r="BB358" s="270" t="s">
        <v>3075</v>
      </c>
      <c r="BC358" s="270" t="s">
        <v>3075</v>
      </c>
      <c r="BD358" s="270" t="s">
        <v>521</v>
      </c>
      <c r="BE358" s="270" t="str">
        <f>VLOOKUP(A358,[1]القائمة!A$1:F$4442,6,0)</f>
        <v/>
      </c>
      <c r="BF358">
        <f>VLOOKUP(A358,[1]القائمة!A$1:F$4442,1,0)</f>
        <v>522492</v>
      </c>
      <c r="BG358" t="str">
        <f>VLOOKUP(A358,[1]القائمة!A$1:F$4442,5,0)</f>
        <v>الثالثة</v>
      </c>
    </row>
    <row r="359" spans="1:83" ht="43.2" x14ac:dyDescent="0.3">
      <c r="A359" s="269">
        <v>522493</v>
      </c>
      <c r="B359" s="270" t="s">
        <v>521</v>
      </c>
      <c r="C359" s="270" t="s">
        <v>789</v>
      </c>
      <c r="D359" s="270" t="s">
        <v>789</v>
      </c>
      <c r="E359" s="270" t="s">
        <v>789</v>
      </c>
      <c r="F359" s="270" t="s">
        <v>789</v>
      </c>
      <c r="G359" s="270" t="s">
        <v>789</v>
      </c>
      <c r="H359" s="270" t="s">
        <v>789</v>
      </c>
      <c r="I359" s="270" t="s">
        <v>789</v>
      </c>
      <c r="J359" s="270" t="s">
        <v>789</v>
      </c>
      <c r="K359" s="270" t="s">
        <v>789</v>
      </c>
      <c r="L359" s="270" t="s">
        <v>789</v>
      </c>
      <c r="M359" s="270" t="s">
        <v>789</v>
      </c>
      <c r="N359" s="270" t="s">
        <v>789</v>
      </c>
      <c r="O359" s="270" t="s">
        <v>789</v>
      </c>
      <c r="P359" s="270" t="s">
        <v>789</v>
      </c>
      <c r="Q359" s="270" t="s">
        <v>789</v>
      </c>
      <c r="R359" s="270" t="s">
        <v>789</v>
      </c>
      <c r="S359" s="270" t="s">
        <v>789</v>
      </c>
      <c r="T359" s="270" t="s">
        <v>789</v>
      </c>
      <c r="U359" s="270" t="s">
        <v>789</v>
      </c>
      <c r="V359" s="270" t="s">
        <v>789</v>
      </c>
      <c r="W359" s="270" t="s">
        <v>789</v>
      </c>
      <c r="X359" s="270" t="s">
        <v>789</v>
      </c>
      <c r="Y359" s="270" t="s">
        <v>789</v>
      </c>
      <c r="Z359" s="270" t="s">
        <v>789</v>
      </c>
      <c r="AA359" s="270" t="s">
        <v>789</v>
      </c>
      <c r="AB359" s="270" t="s">
        <v>789</v>
      </c>
      <c r="AC359" s="270" t="s">
        <v>789</v>
      </c>
      <c r="AD359" s="270" t="s">
        <v>789</v>
      </c>
      <c r="AE359" s="270" t="s">
        <v>789</v>
      </c>
      <c r="AF359" s="270" t="s">
        <v>789</v>
      </c>
      <c r="AG359" s="270" t="s">
        <v>789</v>
      </c>
      <c r="AH359" s="270" t="s">
        <v>789</v>
      </c>
      <c r="AI359" s="270" t="s">
        <v>789</v>
      </c>
      <c r="AJ359" s="270" t="s">
        <v>789</v>
      </c>
      <c r="AK359" s="270" t="s">
        <v>789</v>
      </c>
      <c r="AL359" s="270" t="s">
        <v>789</v>
      </c>
      <c r="AM359" s="270" t="s">
        <v>789</v>
      </c>
      <c r="AN359" s="270" t="s">
        <v>3075</v>
      </c>
      <c r="AO359" s="270" t="s">
        <v>3075</v>
      </c>
      <c r="AP359" s="270" t="s">
        <v>3075</v>
      </c>
      <c r="AQ359" s="270" t="s">
        <v>3075</v>
      </c>
      <c r="AR359" s="270" t="s">
        <v>3075</v>
      </c>
      <c r="AS359" s="270" t="s">
        <v>3075</v>
      </c>
      <c r="AT359" s="270" t="s">
        <v>3075</v>
      </c>
      <c r="AU359" s="270" t="s">
        <v>3075</v>
      </c>
      <c r="AV359" s="270" t="s">
        <v>3075</v>
      </c>
      <c r="AW359" s="277" t="s">
        <v>3075</v>
      </c>
      <c r="AX359" s="270" t="s">
        <v>3075</v>
      </c>
      <c r="AY359" s="270" t="s">
        <v>3075</v>
      </c>
      <c r="AZ359" s="270" t="s">
        <v>3075</v>
      </c>
      <c r="BA359" s="270" t="s">
        <v>3075</v>
      </c>
      <c r="BB359" s="270" t="s">
        <v>3075</v>
      </c>
      <c r="BC359" s="270" t="s">
        <v>3075</v>
      </c>
      <c r="BD359" s="270" t="s">
        <v>521</v>
      </c>
      <c r="BE359" s="270" t="str">
        <f>VLOOKUP(A359,[1]القائمة!A$1:F$4442,6,0)</f>
        <v>مستنفذ فصل اول 2023-2024</v>
      </c>
      <c r="BF359">
        <f>VLOOKUP(A359,[1]القائمة!A$1:F$4442,1,0)</f>
        <v>522493</v>
      </c>
      <c r="BG359" t="str">
        <f>VLOOKUP(A359,[1]القائمة!A$1:F$4442,5,0)</f>
        <v>الثالثة</v>
      </c>
      <c r="BH359" s="249"/>
      <c r="BI359" s="249"/>
      <c r="BJ359" s="249"/>
      <c r="BK359" s="249"/>
      <c r="BL359" s="249"/>
      <c r="BM359" s="249"/>
      <c r="BN359" s="249"/>
      <c r="BO359" s="249"/>
      <c r="BP359" s="249" t="s">
        <v>3075</v>
      </c>
      <c r="BQ359" s="249" t="s">
        <v>3075</v>
      </c>
      <c r="BR359" s="249" t="s">
        <v>3075</v>
      </c>
      <c r="BS359" s="249" t="s">
        <v>3075</v>
      </c>
      <c r="BT359" s="249" t="s">
        <v>3075</v>
      </c>
      <c r="BU359" s="249" t="s">
        <v>3075</v>
      </c>
      <c r="BV359" s="248"/>
      <c r="BW359" s="249"/>
      <c r="BX359" s="249"/>
      <c r="BY359" s="249"/>
      <c r="BZ359" s="249"/>
      <c r="CA359" s="242"/>
      <c r="CB359" s="242"/>
      <c r="CC359" s="242"/>
      <c r="CD359" s="242"/>
      <c r="CE359" s="249"/>
    </row>
    <row r="360" spans="1:83" ht="14.4" x14ac:dyDescent="0.3">
      <c r="A360" s="269">
        <v>522500</v>
      </c>
      <c r="B360" s="270" t="s">
        <v>521</v>
      </c>
      <c r="C360" s="270" t="s">
        <v>788</v>
      </c>
      <c r="D360" s="270" t="s">
        <v>788</v>
      </c>
      <c r="E360" s="270" t="s">
        <v>788</v>
      </c>
      <c r="F360" s="270" t="s">
        <v>788</v>
      </c>
      <c r="G360" s="270" t="s">
        <v>788</v>
      </c>
      <c r="H360" s="270" t="s">
        <v>788</v>
      </c>
      <c r="I360" s="270" t="s">
        <v>788</v>
      </c>
      <c r="J360" s="270" t="s">
        <v>788</v>
      </c>
      <c r="K360" s="270" t="s">
        <v>788</v>
      </c>
      <c r="L360" s="270" t="s">
        <v>788</v>
      </c>
      <c r="M360" s="270" t="s">
        <v>788</v>
      </c>
      <c r="N360" s="270" t="s">
        <v>788</v>
      </c>
      <c r="O360" s="270" t="s">
        <v>788</v>
      </c>
      <c r="P360" s="270" t="s">
        <v>788</v>
      </c>
      <c r="Q360" s="270" t="s">
        <v>788</v>
      </c>
      <c r="R360" s="270" t="s">
        <v>788</v>
      </c>
      <c r="S360" s="270" t="s">
        <v>788</v>
      </c>
      <c r="T360" s="270" t="s">
        <v>788</v>
      </c>
      <c r="U360" s="270" t="s">
        <v>788</v>
      </c>
      <c r="V360" s="270" t="s">
        <v>788</v>
      </c>
      <c r="W360" s="270" t="s">
        <v>788</v>
      </c>
      <c r="X360" s="270" t="s">
        <v>788</v>
      </c>
      <c r="Y360" s="270" t="s">
        <v>788</v>
      </c>
      <c r="Z360" s="270" t="s">
        <v>788</v>
      </c>
      <c r="AA360" s="270" t="s">
        <v>788</v>
      </c>
      <c r="AB360" s="270" t="s">
        <v>788</v>
      </c>
      <c r="AC360" s="270" t="s">
        <v>788</v>
      </c>
      <c r="AD360" s="270" t="s">
        <v>788</v>
      </c>
      <c r="AE360" s="270" t="s">
        <v>788</v>
      </c>
      <c r="AF360" s="270" t="s">
        <v>788</v>
      </c>
      <c r="AG360" s="270" t="s">
        <v>788</v>
      </c>
      <c r="AH360" s="270" t="s">
        <v>788</v>
      </c>
      <c r="AI360" s="270" t="s">
        <v>788</v>
      </c>
      <c r="AJ360" s="270" t="s">
        <v>788</v>
      </c>
      <c r="AK360" s="270" t="s">
        <v>788</v>
      </c>
      <c r="AL360" s="270" t="s">
        <v>788</v>
      </c>
      <c r="AM360" s="270" t="s">
        <v>788</v>
      </c>
      <c r="AN360" s="270" t="s">
        <v>3075</v>
      </c>
      <c r="AO360" s="270" t="s">
        <v>3075</v>
      </c>
      <c r="AP360" s="270" t="s">
        <v>3075</v>
      </c>
      <c r="AQ360" s="270" t="s">
        <v>3075</v>
      </c>
      <c r="AR360" s="270" t="s">
        <v>3075</v>
      </c>
      <c r="AS360" s="270" t="s">
        <v>3075</v>
      </c>
      <c r="AT360" s="270" t="s">
        <v>3075</v>
      </c>
      <c r="AU360" s="270" t="s">
        <v>3075</v>
      </c>
      <c r="AV360" s="270" t="s">
        <v>3075</v>
      </c>
      <c r="AW360" s="277" t="s">
        <v>3075</v>
      </c>
      <c r="AX360" s="270" t="s">
        <v>3075</v>
      </c>
      <c r="AY360" s="270" t="s">
        <v>3075</v>
      </c>
      <c r="AZ360" s="270" t="s">
        <v>3075</v>
      </c>
      <c r="BA360" s="270" t="s">
        <v>3075</v>
      </c>
      <c r="BB360" s="270" t="s">
        <v>3075</v>
      </c>
      <c r="BC360" s="270" t="s">
        <v>3075</v>
      </c>
      <c r="BD360" s="270" t="s">
        <v>521</v>
      </c>
      <c r="BE360" s="270" t="str">
        <f>VLOOKUP(A360,[1]القائمة!A$1:F$4442,6,0)</f>
        <v/>
      </c>
      <c r="BF360">
        <f>VLOOKUP(A360,[1]القائمة!A$1:F$4442,1,0)</f>
        <v>522500</v>
      </c>
      <c r="BG360" t="str">
        <f>VLOOKUP(A360,[1]القائمة!A$1:F$4442,5,0)</f>
        <v>الثالثة</v>
      </c>
    </row>
    <row r="361" spans="1:83" ht="14.4" x14ac:dyDescent="0.3">
      <c r="A361" s="269">
        <v>522514</v>
      </c>
      <c r="B361" s="270" t="s">
        <v>521</v>
      </c>
      <c r="C361" s="270" t="s">
        <v>789</v>
      </c>
      <c r="D361" s="270" t="s">
        <v>789</v>
      </c>
      <c r="E361" s="270" t="s">
        <v>789</v>
      </c>
      <c r="F361" s="270" t="s">
        <v>789</v>
      </c>
      <c r="G361" s="270" t="s">
        <v>789</v>
      </c>
      <c r="H361" s="270" t="s">
        <v>789</v>
      </c>
      <c r="I361" s="270" t="s">
        <v>789</v>
      </c>
      <c r="J361" s="270" t="s">
        <v>789</v>
      </c>
      <c r="K361" s="270" t="s">
        <v>789</v>
      </c>
      <c r="L361" s="270" t="s">
        <v>789</v>
      </c>
      <c r="M361" s="270" t="s">
        <v>789</v>
      </c>
      <c r="N361" s="270" t="s">
        <v>789</v>
      </c>
      <c r="O361" s="270" t="s">
        <v>789</v>
      </c>
      <c r="P361" s="270" t="s">
        <v>789</v>
      </c>
      <c r="Q361" s="270" t="s">
        <v>789</v>
      </c>
      <c r="R361" s="270" t="s">
        <v>789</v>
      </c>
      <c r="S361" s="270" t="s">
        <v>789</v>
      </c>
      <c r="T361" s="270" t="s">
        <v>789</v>
      </c>
      <c r="U361" s="270" t="s">
        <v>789</v>
      </c>
      <c r="V361" s="270" t="s">
        <v>789</v>
      </c>
      <c r="W361" s="270" t="s">
        <v>789</v>
      </c>
      <c r="X361" s="270" t="s">
        <v>789</v>
      </c>
      <c r="Y361" s="270" t="s">
        <v>789</v>
      </c>
      <c r="Z361" s="270" t="s">
        <v>789</v>
      </c>
      <c r="AA361" s="270" t="s">
        <v>789</v>
      </c>
      <c r="AB361" s="270" t="s">
        <v>789</v>
      </c>
      <c r="AC361" s="270" t="s">
        <v>789</v>
      </c>
      <c r="AD361" s="270" t="s">
        <v>789</v>
      </c>
      <c r="AE361" s="270" t="s">
        <v>789</v>
      </c>
      <c r="AF361" s="270" t="s">
        <v>789</v>
      </c>
      <c r="AG361" s="270" t="s">
        <v>789</v>
      </c>
      <c r="AH361" s="270" t="s">
        <v>789</v>
      </c>
      <c r="AI361" s="270" t="s">
        <v>789</v>
      </c>
      <c r="AJ361" s="270" t="s">
        <v>789</v>
      </c>
      <c r="AK361" s="270" t="s">
        <v>789</v>
      </c>
      <c r="AL361" s="270" t="s">
        <v>789</v>
      </c>
      <c r="AM361" s="270" t="s">
        <v>789</v>
      </c>
      <c r="AN361" s="270" t="s">
        <v>3075</v>
      </c>
      <c r="AO361" s="270" t="s">
        <v>3075</v>
      </c>
      <c r="AP361" s="270" t="s">
        <v>3075</v>
      </c>
      <c r="AQ361" s="270" t="s">
        <v>3075</v>
      </c>
      <c r="AR361" s="270" t="s">
        <v>3075</v>
      </c>
      <c r="AS361" s="270" t="s">
        <v>3075</v>
      </c>
      <c r="AT361" s="270" t="s">
        <v>3075</v>
      </c>
      <c r="AU361" s="270" t="s">
        <v>3075</v>
      </c>
      <c r="AV361" s="270" t="s">
        <v>3075</v>
      </c>
      <c r="AW361" s="277" t="s">
        <v>3075</v>
      </c>
      <c r="AX361" s="270" t="s">
        <v>3075</v>
      </c>
      <c r="AY361" s="270" t="s">
        <v>3075</v>
      </c>
      <c r="AZ361" s="270" t="s">
        <v>3075</v>
      </c>
      <c r="BA361" s="270" t="s">
        <v>3075</v>
      </c>
      <c r="BB361" s="270" t="s">
        <v>3075</v>
      </c>
      <c r="BC361" s="270" t="s">
        <v>3075</v>
      </c>
      <c r="BD361" s="270" t="s">
        <v>521</v>
      </c>
      <c r="BE361" s="270" t="str">
        <f>VLOOKUP(A361,[1]القائمة!A$1:F$4442,6,0)</f>
        <v/>
      </c>
      <c r="BF361">
        <f>VLOOKUP(A361,[1]القائمة!A$1:F$4442,1,0)</f>
        <v>522514</v>
      </c>
      <c r="BG361" t="str">
        <f>VLOOKUP(A361,[1]القائمة!A$1:F$4442,5,0)</f>
        <v>الثالثة</v>
      </c>
    </row>
    <row r="362" spans="1:83" ht="14.4" x14ac:dyDescent="0.3">
      <c r="A362" s="269">
        <v>522523</v>
      </c>
      <c r="B362" s="270" t="s">
        <v>521</v>
      </c>
      <c r="C362" s="270" t="s">
        <v>788</v>
      </c>
      <c r="D362" s="270" t="s">
        <v>788</v>
      </c>
      <c r="E362" s="270" t="s">
        <v>788</v>
      </c>
      <c r="F362" s="270" t="s">
        <v>788</v>
      </c>
      <c r="G362" s="270" t="s">
        <v>788</v>
      </c>
      <c r="H362" s="270" t="s">
        <v>788</v>
      </c>
      <c r="I362" s="270" t="s">
        <v>788</v>
      </c>
      <c r="J362" s="270" t="s">
        <v>788</v>
      </c>
      <c r="K362" s="270" t="s">
        <v>788</v>
      </c>
      <c r="L362" s="270" t="s">
        <v>788</v>
      </c>
      <c r="M362" s="270" t="s">
        <v>788</v>
      </c>
      <c r="N362" s="270" t="s">
        <v>788</v>
      </c>
      <c r="O362" s="270" t="s">
        <v>788</v>
      </c>
      <c r="P362" s="270" t="s">
        <v>788</v>
      </c>
      <c r="Q362" s="270" t="s">
        <v>788</v>
      </c>
      <c r="R362" s="270" t="s">
        <v>788</v>
      </c>
      <c r="S362" s="270" t="s">
        <v>788</v>
      </c>
      <c r="T362" s="270" t="s">
        <v>788</v>
      </c>
      <c r="U362" s="270" t="s">
        <v>788</v>
      </c>
      <c r="V362" s="270" t="s">
        <v>788</v>
      </c>
      <c r="W362" s="270" t="s">
        <v>788</v>
      </c>
      <c r="X362" s="270" t="s">
        <v>788</v>
      </c>
      <c r="Y362" s="270" t="s">
        <v>788</v>
      </c>
      <c r="Z362" s="270" t="s">
        <v>788</v>
      </c>
      <c r="AA362" s="270" t="s">
        <v>788</v>
      </c>
      <c r="AB362" s="270" t="s">
        <v>788</v>
      </c>
      <c r="AC362" s="270" t="s">
        <v>788</v>
      </c>
      <c r="AD362" s="270" t="s">
        <v>788</v>
      </c>
      <c r="AE362" s="270" t="s">
        <v>788</v>
      </c>
      <c r="AF362" s="270" t="s">
        <v>788</v>
      </c>
      <c r="AG362" s="270" t="s">
        <v>788</v>
      </c>
      <c r="AH362" s="270" t="s">
        <v>788</v>
      </c>
      <c r="AI362" s="270" t="s">
        <v>788</v>
      </c>
      <c r="AJ362" s="270" t="s">
        <v>788</v>
      </c>
      <c r="AK362" s="270" t="s">
        <v>788</v>
      </c>
      <c r="AL362" s="270" t="s">
        <v>788</v>
      </c>
      <c r="AM362" s="270" t="s">
        <v>788</v>
      </c>
      <c r="AN362" s="270" t="s">
        <v>3075</v>
      </c>
      <c r="AO362" s="270" t="s">
        <v>3075</v>
      </c>
      <c r="AP362" s="270" t="s">
        <v>3075</v>
      </c>
      <c r="AQ362" s="270" t="s">
        <v>3075</v>
      </c>
      <c r="AR362" s="270" t="s">
        <v>3075</v>
      </c>
      <c r="AS362" s="270" t="s">
        <v>3075</v>
      </c>
      <c r="AT362" s="270" t="s">
        <v>3075</v>
      </c>
      <c r="AU362" s="270" t="s">
        <v>3075</v>
      </c>
      <c r="AV362" s="270" t="s">
        <v>3075</v>
      </c>
      <c r="AW362" s="277" t="s">
        <v>3075</v>
      </c>
      <c r="AX362" s="270" t="s">
        <v>3075</v>
      </c>
      <c r="AY362" s="270" t="s">
        <v>3075</v>
      </c>
      <c r="AZ362" s="270" t="s">
        <v>3075</v>
      </c>
      <c r="BA362" s="270" t="s">
        <v>3075</v>
      </c>
      <c r="BB362" s="270" t="s">
        <v>3075</v>
      </c>
      <c r="BC362" s="270" t="s">
        <v>3075</v>
      </c>
      <c r="BD362" s="270" t="s">
        <v>521</v>
      </c>
      <c r="BE362" s="270" t="str">
        <f>VLOOKUP(A362,[1]القائمة!A$1:F$4442,6,0)</f>
        <v/>
      </c>
      <c r="BF362">
        <f>VLOOKUP(A362,[1]القائمة!A$1:F$4442,1,0)</f>
        <v>522523</v>
      </c>
      <c r="BG362" t="str">
        <f>VLOOKUP(A362,[1]القائمة!A$1:F$4442,5,0)</f>
        <v>الثالثة</v>
      </c>
    </row>
    <row r="363" spans="1:83" ht="43.2" x14ac:dyDescent="0.3">
      <c r="A363" s="269">
        <v>522539</v>
      </c>
      <c r="B363" s="270" t="s">
        <v>521</v>
      </c>
      <c r="C363" s="270" t="s">
        <v>789</v>
      </c>
      <c r="D363" s="270" t="s">
        <v>789</v>
      </c>
      <c r="E363" s="270" t="s">
        <v>789</v>
      </c>
      <c r="F363" s="270" t="s">
        <v>789</v>
      </c>
      <c r="G363" s="270" t="s">
        <v>789</v>
      </c>
      <c r="H363" s="270" t="s">
        <v>789</v>
      </c>
      <c r="I363" s="270" t="s">
        <v>789</v>
      </c>
      <c r="J363" s="270" t="s">
        <v>789</v>
      </c>
      <c r="K363" s="270" t="s">
        <v>789</v>
      </c>
      <c r="L363" s="270" t="s">
        <v>789</v>
      </c>
      <c r="M363" s="270" t="s">
        <v>789</v>
      </c>
      <c r="N363" s="270" t="s">
        <v>789</v>
      </c>
      <c r="O363" s="270" t="s">
        <v>789</v>
      </c>
      <c r="P363" s="270" t="s">
        <v>789</v>
      </c>
      <c r="Q363" s="270" t="s">
        <v>789</v>
      </c>
      <c r="R363" s="270" t="s">
        <v>789</v>
      </c>
      <c r="S363" s="270" t="s">
        <v>789</v>
      </c>
      <c r="T363" s="270" t="s">
        <v>789</v>
      </c>
      <c r="U363" s="270" t="s">
        <v>789</v>
      </c>
      <c r="V363" s="270" t="s">
        <v>789</v>
      </c>
      <c r="W363" s="270" t="s">
        <v>789</v>
      </c>
      <c r="X363" s="270" t="s">
        <v>789</v>
      </c>
      <c r="Y363" s="270" t="s">
        <v>789</v>
      </c>
      <c r="Z363" s="270" t="s">
        <v>789</v>
      </c>
      <c r="AA363" s="270" t="s">
        <v>789</v>
      </c>
      <c r="AB363" s="270" t="s">
        <v>789</v>
      </c>
      <c r="AC363" s="270" t="s">
        <v>789</v>
      </c>
      <c r="AD363" s="270" t="s">
        <v>789</v>
      </c>
      <c r="AE363" s="270" t="s">
        <v>789</v>
      </c>
      <c r="AF363" s="270" t="s">
        <v>789</v>
      </c>
      <c r="AG363" s="270" t="s">
        <v>789</v>
      </c>
      <c r="AH363" s="270" t="s">
        <v>789</v>
      </c>
      <c r="AI363" s="270" t="s">
        <v>789</v>
      </c>
      <c r="AJ363" s="270" t="s">
        <v>789</v>
      </c>
      <c r="AK363" s="270" t="s">
        <v>789</v>
      </c>
      <c r="AL363" s="270" t="s">
        <v>789</v>
      </c>
      <c r="AM363" s="270" t="s">
        <v>789</v>
      </c>
      <c r="AN363" s="270" t="s">
        <v>3075</v>
      </c>
      <c r="AO363" s="270" t="s">
        <v>3075</v>
      </c>
      <c r="AP363" s="270" t="s">
        <v>3075</v>
      </c>
      <c r="AQ363" s="270" t="s">
        <v>3075</v>
      </c>
      <c r="AR363" s="270" t="s">
        <v>3075</v>
      </c>
      <c r="AS363" s="270" t="s">
        <v>3075</v>
      </c>
      <c r="AT363" s="270" t="s">
        <v>3075</v>
      </c>
      <c r="AU363" s="270" t="s">
        <v>3075</v>
      </c>
      <c r="AV363" s="270" t="s">
        <v>3075</v>
      </c>
      <c r="AW363" s="277" t="s">
        <v>3075</v>
      </c>
      <c r="AX363" s="270" t="s">
        <v>3075</v>
      </c>
      <c r="AY363" s="270" t="s">
        <v>3075</v>
      </c>
      <c r="AZ363" s="270" t="s">
        <v>3075</v>
      </c>
      <c r="BA363" s="270" t="s">
        <v>3075</v>
      </c>
      <c r="BB363" s="270" t="s">
        <v>3075</v>
      </c>
      <c r="BC363" s="270" t="s">
        <v>3075</v>
      </c>
      <c r="BD363" s="270" t="s">
        <v>521</v>
      </c>
      <c r="BE363" s="270" t="str">
        <f>VLOOKUP(A363,[1]القائمة!A$1:F$4442,6,0)</f>
        <v>مستنفذ فصل اول 2023-2024</v>
      </c>
      <c r="BF363">
        <f>VLOOKUP(A363,[1]القائمة!A$1:F$4442,1,0)</f>
        <v>522539</v>
      </c>
      <c r="BG363" t="str">
        <f>VLOOKUP(A363,[1]القائمة!A$1:F$4442,5,0)</f>
        <v>الثالثة</v>
      </c>
    </row>
    <row r="364" spans="1:83" ht="14.4" x14ac:dyDescent="0.3">
      <c r="A364" s="269">
        <v>522546</v>
      </c>
      <c r="B364" s="270" t="s">
        <v>521</v>
      </c>
      <c r="C364" s="270" t="s">
        <v>789</v>
      </c>
      <c r="D364" s="270" t="s">
        <v>789</v>
      </c>
      <c r="E364" s="270" t="s">
        <v>789</v>
      </c>
      <c r="F364" s="270" t="s">
        <v>789</v>
      </c>
      <c r="G364" s="270" t="s">
        <v>789</v>
      </c>
      <c r="H364" s="270" t="s">
        <v>789</v>
      </c>
      <c r="I364" s="270" t="s">
        <v>789</v>
      </c>
      <c r="J364" s="270" t="s">
        <v>789</v>
      </c>
      <c r="K364" s="270" t="s">
        <v>789</v>
      </c>
      <c r="L364" s="270" t="s">
        <v>789</v>
      </c>
      <c r="M364" s="270" t="s">
        <v>789</v>
      </c>
      <c r="N364" s="270" t="s">
        <v>789</v>
      </c>
      <c r="O364" s="270" t="s">
        <v>789</v>
      </c>
      <c r="P364" s="270" t="s">
        <v>789</v>
      </c>
      <c r="Q364" s="270" t="s">
        <v>789</v>
      </c>
      <c r="R364" s="270" t="s">
        <v>789</v>
      </c>
      <c r="S364" s="270" t="s">
        <v>789</v>
      </c>
      <c r="T364" s="270" t="s">
        <v>789</v>
      </c>
      <c r="U364" s="270" t="s">
        <v>789</v>
      </c>
      <c r="V364" s="270" t="s">
        <v>789</v>
      </c>
      <c r="W364" s="270" t="s">
        <v>789</v>
      </c>
      <c r="X364" s="270" t="s">
        <v>789</v>
      </c>
      <c r="Y364" s="270" t="s">
        <v>789</v>
      </c>
      <c r="Z364" s="270" t="s">
        <v>789</v>
      </c>
      <c r="AA364" s="270" t="s">
        <v>789</v>
      </c>
      <c r="AB364" s="270" t="s">
        <v>789</v>
      </c>
      <c r="AC364" s="270" t="s">
        <v>789</v>
      </c>
      <c r="AD364" s="270" t="s">
        <v>789</v>
      </c>
      <c r="AE364" s="270" t="s">
        <v>789</v>
      </c>
      <c r="AF364" s="270" t="s">
        <v>789</v>
      </c>
      <c r="AG364" s="270" t="s">
        <v>789</v>
      </c>
      <c r="AH364" s="270" t="s">
        <v>789</v>
      </c>
      <c r="AI364" s="270" t="s">
        <v>789</v>
      </c>
      <c r="AJ364" s="270" t="s">
        <v>789</v>
      </c>
      <c r="AK364" s="270" t="s">
        <v>789</v>
      </c>
      <c r="AL364" s="270" t="s">
        <v>789</v>
      </c>
      <c r="AM364" s="270" t="s">
        <v>789</v>
      </c>
      <c r="AN364" s="270" t="s">
        <v>3075</v>
      </c>
      <c r="AO364" s="270" t="s">
        <v>3075</v>
      </c>
      <c r="AP364" s="270" t="s">
        <v>3075</v>
      </c>
      <c r="AQ364" s="270" t="s">
        <v>3075</v>
      </c>
      <c r="AR364" s="270" t="s">
        <v>3075</v>
      </c>
      <c r="AS364" s="270" t="s">
        <v>3075</v>
      </c>
      <c r="AT364" s="270" t="s">
        <v>3075</v>
      </c>
      <c r="AU364" s="270" t="s">
        <v>3075</v>
      </c>
      <c r="AV364" s="270" t="s">
        <v>3075</v>
      </c>
      <c r="AW364" s="277" t="s">
        <v>3075</v>
      </c>
      <c r="AX364" s="270" t="s">
        <v>3075</v>
      </c>
      <c r="AY364" s="270" t="s">
        <v>3075</v>
      </c>
      <c r="AZ364" s="270" t="s">
        <v>3075</v>
      </c>
      <c r="BA364" s="270" t="s">
        <v>3075</v>
      </c>
      <c r="BB364" s="270" t="s">
        <v>3075</v>
      </c>
      <c r="BC364" s="270" t="s">
        <v>3075</v>
      </c>
      <c r="BD364" s="270" t="s">
        <v>521</v>
      </c>
      <c r="BE364" s="270" t="str">
        <f>VLOOKUP(A364,[1]القائمة!A$1:F$4442,6,0)</f>
        <v/>
      </c>
      <c r="BF364">
        <f>VLOOKUP(A364,[1]القائمة!A$1:F$4442,1,0)</f>
        <v>522546</v>
      </c>
      <c r="BG364" t="str">
        <f>VLOOKUP(A364,[1]القائمة!A$1:F$4442,5,0)</f>
        <v>الثالثة</v>
      </c>
    </row>
    <row r="365" spans="1:83" ht="14.4" x14ac:dyDescent="0.3">
      <c r="A365" s="269">
        <v>522552</v>
      </c>
      <c r="B365" s="270" t="s">
        <v>521</v>
      </c>
      <c r="C365" s="270" t="s">
        <v>788</v>
      </c>
      <c r="D365" s="270" t="s">
        <v>788</v>
      </c>
      <c r="E365" s="270" t="s">
        <v>788</v>
      </c>
      <c r="F365" s="270" t="s">
        <v>788</v>
      </c>
      <c r="G365" s="270" t="s">
        <v>788</v>
      </c>
      <c r="H365" s="270" t="s">
        <v>788</v>
      </c>
      <c r="I365" s="270" t="s">
        <v>788</v>
      </c>
      <c r="J365" s="270" t="s">
        <v>788</v>
      </c>
      <c r="K365" s="270" t="s">
        <v>788</v>
      </c>
      <c r="L365" s="270" t="s">
        <v>788</v>
      </c>
      <c r="M365" s="270" t="s">
        <v>788</v>
      </c>
      <c r="N365" s="270" t="s">
        <v>788</v>
      </c>
      <c r="O365" s="270" t="s">
        <v>788</v>
      </c>
      <c r="P365" s="270" t="s">
        <v>788</v>
      </c>
      <c r="Q365" s="270" t="s">
        <v>788</v>
      </c>
      <c r="R365" s="270" t="s">
        <v>788</v>
      </c>
      <c r="S365" s="270" t="s">
        <v>788</v>
      </c>
      <c r="T365" s="270" t="s">
        <v>788</v>
      </c>
      <c r="U365" s="270" t="s">
        <v>788</v>
      </c>
      <c r="V365" s="270" t="s">
        <v>788</v>
      </c>
      <c r="W365" s="270" t="s">
        <v>788</v>
      </c>
      <c r="X365" s="270" t="s">
        <v>788</v>
      </c>
      <c r="Y365" s="270" t="s">
        <v>788</v>
      </c>
      <c r="Z365" s="270" t="s">
        <v>788</v>
      </c>
      <c r="AA365" s="270" t="s">
        <v>788</v>
      </c>
      <c r="AB365" s="270" t="s">
        <v>788</v>
      </c>
      <c r="AC365" s="270" t="s">
        <v>788</v>
      </c>
      <c r="AD365" s="270" t="s">
        <v>788</v>
      </c>
      <c r="AE365" s="270" t="s">
        <v>788</v>
      </c>
      <c r="AF365" s="270" t="s">
        <v>788</v>
      </c>
      <c r="AG365" s="270" t="s">
        <v>788</v>
      </c>
      <c r="AH365" s="270" t="s">
        <v>788</v>
      </c>
      <c r="AI365" s="270" t="s">
        <v>788</v>
      </c>
      <c r="AJ365" s="270" t="s">
        <v>788</v>
      </c>
      <c r="AK365" s="270" t="s">
        <v>788</v>
      </c>
      <c r="AL365" s="270" t="s">
        <v>788</v>
      </c>
      <c r="AM365" s="270" t="s">
        <v>788</v>
      </c>
      <c r="AN365" s="270" t="s">
        <v>3075</v>
      </c>
      <c r="AO365" s="270" t="s">
        <v>3075</v>
      </c>
      <c r="AP365" s="270" t="s">
        <v>3075</v>
      </c>
      <c r="AQ365" s="270" t="s">
        <v>3075</v>
      </c>
      <c r="AR365" s="270" t="s">
        <v>3075</v>
      </c>
      <c r="AS365" s="270" t="s">
        <v>3075</v>
      </c>
      <c r="AT365" s="270" t="s">
        <v>3075</v>
      </c>
      <c r="AU365" s="270" t="s">
        <v>3075</v>
      </c>
      <c r="AV365" s="270" t="s">
        <v>3075</v>
      </c>
      <c r="AW365" s="277" t="s">
        <v>3075</v>
      </c>
      <c r="AX365" s="270" t="s">
        <v>3075</v>
      </c>
      <c r="AY365" s="270" t="s">
        <v>3075</v>
      </c>
      <c r="AZ365" s="270" t="s">
        <v>3075</v>
      </c>
      <c r="BA365" s="270" t="s">
        <v>3075</v>
      </c>
      <c r="BB365" s="270" t="s">
        <v>3075</v>
      </c>
      <c r="BC365" s="270" t="s">
        <v>3075</v>
      </c>
      <c r="BD365" s="270" t="s">
        <v>521</v>
      </c>
      <c r="BE365" s="270" t="str">
        <f>VLOOKUP(A365,[1]القائمة!A$1:F$4442,6,0)</f>
        <v/>
      </c>
      <c r="BF365">
        <f>VLOOKUP(A365,[1]القائمة!A$1:F$4442,1,0)</f>
        <v>522552</v>
      </c>
      <c r="BG365" t="str">
        <f>VLOOKUP(A365,[1]القائمة!A$1:F$4442,5,0)</f>
        <v>الثالثة</v>
      </c>
    </row>
    <row r="366" spans="1:83" ht="43.2" x14ac:dyDescent="0.3">
      <c r="A366" s="269">
        <v>522559</v>
      </c>
      <c r="B366" s="270" t="s">
        <v>521</v>
      </c>
      <c r="C366" s="270" t="s">
        <v>789</v>
      </c>
      <c r="D366" s="270" t="s">
        <v>789</v>
      </c>
      <c r="E366" s="270" t="s">
        <v>789</v>
      </c>
      <c r="F366" s="270" t="s">
        <v>789</v>
      </c>
      <c r="G366" s="270" t="s">
        <v>789</v>
      </c>
      <c r="H366" s="270" t="s">
        <v>789</v>
      </c>
      <c r="I366" s="270" t="s">
        <v>789</v>
      </c>
      <c r="J366" s="270" t="s">
        <v>789</v>
      </c>
      <c r="K366" s="270" t="s">
        <v>789</v>
      </c>
      <c r="L366" s="270" t="s">
        <v>789</v>
      </c>
      <c r="M366" s="270" t="s">
        <v>789</v>
      </c>
      <c r="N366" s="270" t="s">
        <v>789</v>
      </c>
      <c r="O366" s="270" t="s">
        <v>789</v>
      </c>
      <c r="P366" s="270" t="s">
        <v>789</v>
      </c>
      <c r="Q366" s="270" t="s">
        <v>789</v>
      </c>
      <c r="R366" s="270" t="s">
        <v>789</v>
      </c>
      <c r="S366" s="270" t="s">
        <v>789</v>
      </c>
      <c r="T366" s="270" t="s">
        <v>789</v>
      </c>
      <c r="U366" s="270" t="s">
        <v>789</v>
      </c>
      <c r="V366" s="270" t="s">
        <v>789</v>
      </c>
      <c r="W366" s="270" t="s">
        <v>789</v>
      </c>
      <c r="X366" s="270" t="s">
        <v>789</v>
      </c>
      <c r="Y366" s="270" t="s">
        <v>789</v>
      </c>
      <c r="Z366" s="270" t="s">
        <v>789</v>
      </c>
      <c r="AA366" s="270" t="s">
        <v>789</v>
      </c>
      <c r="AB366" s="270" t="s">
        <v>789</v>
      </c>
      <c r="AC366" s="270" t="s">
        <v>789</v>
      </c>
      <c r="AD366" s="270" t="s">
        <v>789</v>
      </c>
      <c r="AE366" s="270" t="s">
        <v>789</v>
      </c>
      <c r="AF366" s="270" t="s">
        <v>789</v>
      </c>
      <c r="AG366" s="270" t="s">
        <v>789</v>
      </c>
      <c r="AH366" s="270" t="s">
        <v>789</v>
      </c>
      <c r="AI366" s="270" t="s">
        <v>789</v>
      </c>
      <c r="AJ366" s="270" t="s">
        <v>789</v>
      </c>
      <c r="AK366" s="270" t="s">
        <v>789</v>
      </c>
      <c r="AL366" s="270" t="s">
        <v>789</v>
      </c>
      <c r="AM366" s="270" t="s">
        <v>789</v>
      </c>
      <c r="AN366" s="270" t="s">
        <v>3075</v>
      </c>
      <c r="AO366" s="270" t="s">
        <v>3075</v>
      </c>
      <c r="AP366" s="270" t="s">
        <v>3075</v>
      </c>
      <c r="AQ366" s="270" t="s">
        <v>3075</v>
      </c>
      <c r="AR366" s="270" t="s">
        <v>3075</v>
      </c>
      <c r="AS366" s="270" t="s">
        <v>3075</v>
      </c>
      <c r="AT366" s="270" t="s">
        <v>3075</v>
      </c>
      <c r="AU366" s="270" t="s">
        <v>3075</v>
      </c>
      <c r="AV366" s="270" t="s">
        <v>3075</v>
      </c>
      <c r="AW366" s="277" t="s">
        <v>3075</v>
      </c>
      <c r="AX366" s="270" t="s">
        <v>3075</v>
      </c>
      <c r="AY366" s="270" t="s">
        <v>3075</v>
      </c>
      <c r="AZ366" s="270" t="s">
        <v>3075</v>
      </c>
      <c r="BA366" s="270" t="s">
        <v>3075</v>
      </c>
      <c r="BB366" s="270" t="s">
        <v>3075</v>
      </c>
      <c r="BC366" s="270" t="s">
        <v>3075</v>
      </c>
      <c r="BD366" s="270" t="s">
        <v>521</v>
      </c>
      <c r="BE366" s="270" t="str">
        <f>VLOOKUP(A366,[1]القائمة!A$1:F$4442,6,0)</f>
        <v>مستنفذ فصل اول 2023-2024</v>
      </c>
      <c r="BF366">
        <f>VLOOKUP(A366,[1]القائمة!A$1:F$4442,1,0)</f>
        <v>522559</v>
      </c>
      <c r="BG366" t="str">
        <f>VLOOKUP(A366,[1]القائمة!A$1:F$4442,5,0)</f>
        <v>الثالثة</v>
      </c>
    </row>
    <row r="367" spans="1:83" ht="14.4" x14ac:dyDescent="0.3">
      <c r="A367" s="269">
        <v>522566</v>
      </c>
      <c r="B367" s="270" t="s">
        <v>521</v>
      </c>
      <c r="C367" s="270" t="s">
        <v>788</v>
      </c>
      <c r="D367" s="270" t="s">
        <v>788</v>
      </c>
      <c r="E367" s="270" t="s">
        <v>788</v>
      </c>
      <c r="F367" s="270" t="s">
        <v>788</v>
      </c>
      <c r="G367" s="270" t="s">
        <v>788</v>
      </c>
      <c r="H367" s="270" t="s">
        <v>788</v>
      </c>
      <c r="I367" s="270" t="s">
        <v>788</v>
      </c>
      <c r="J367" s="270" t="s">
        <v>788</v>
      </c>
      <c r="K367" s="270" t="s">
        <v>788</v>
      </c>
      <c r="L367" s="270" t="s">
        <v>788</v>
      </c>
      <c r="M367" s="270" t="s">
        <v>788</v>
      </c>
      <c r="N367" s="270" t="s">
        <v>788</v>
      </c>
      <c r="O367" s="270" t="s">
        <v>788</v>
      </c>
      <c r="P367" s="270" t="s">
        <v>788</v>
      </c>
      <c r="Q367" s="270" t="s">
        <v>788</v>
      </c>
      <c r="R367" s="270" t="s">
        <v>788</v>
      </c>
      <c r="S367" s="270" t="s">
        <v>788</v>
      </c>
      <c r="T367" s="270" t="s">
        <v>788</v>
      </c>
      <c r="U367" s="270" t="s">
        <v>788</v>
      </c>
      <c r="V367" s="270" t="s">
        <v>788</v>
      </c>
      <c r="W367" s="270" t="s">
        <v>788</v>
      </c>
      <c r="X367" s="270" t="s">
        <v>788</v>
      </c>
      <c r="Y367" s="270" t="s">
        <v>788</v>
      </c>
      <c r="Z367" s="270" t="s">
        <v>788</v>
      </c>
      <c r="AA367" s="270" t="s">
        <v>788</v>
      </c>
      <c r="AB367" s="270" t="s">
        <v>788</v>
      </c>
      <c r="AC367" s="270" t="s">
        <v>788</v>
      </c>
      <c r="AD367" s="270" t="s">
        <v>788</v>
      </c>
      <c r="AE367" s="270" t="s">
        <v>788</v>
      </c>
      <c r="AF367" s="270" t="s">
        <v>788</v>
      </c>
      <c r="AG367" s="270" t="s">
        <v>788</v>
      </c>
      <c r="AH367" s="270" t="s">
        <v>788</v>
      </c>
      <c r="AI367" s="270" t="s">
        <v>788</v>
      </c>
      <c r="AJ367" s="270" t="s">
        <v>788</v>
      </c>
      <c r="AK367" s="270" t="s">
        <v>788</v>
      </c>
      <c r="AL367" s="270" t="s">
        <v>788</v>
      </c>
      <c r="AM367" s="270" t="s">
        <v>788</v>
      </c>
      <c r="AN367" s="270" t="s">
        <v>3075</v>
      </c>
      <c r="AO367" s="270" t="s">
        <v>3075</v>
      </c>
      <c r="AP367" s="270" t="s">
        <v>3075</v>
      </c>
      <c r="AQ367" s="270" t="s">
        <v>3075</v>
      </c>
      <c r="AR367" s="270" t="s">
        <v>3075</v>
      </c>
      <c r="AS367" s="270" t="s">
        <v>3075</v>
      </c>
      <c r="AT367" s="270" t="s">
        <v>3075</v>
      </c>
      <c r="AU367" s="270" t="s">
        <v>3075</v>
      </c>
      <c r="AV367" s="270" t="s">
        <v>3075</v>
      </c>
      <c r="AW367" s="277" t="s">
        <v>3075</v>
      </c>
      <c r="AX367" s="270" t="s">
        <v>3075</v>
      </c>
      <c r="AY367" s="270" t="s">
        <v>3075</v>
      </c>
      <c r="AZ367" s="270" t="s">
        <v>3075</v>
      </c>
      <c r="BA367" s="270" t="s">
        <v>3075</v>
      </c>
      <c r="BB367" s="270" t="s">
        <v>3075</v>
      </c>
      <c r="BC367" s="270" t="s">
        <v>3075</v>
      </c>
      <c r="BD367" s="270" t="s">
        <v>521</v>
      </c>
      <c r="BE367" s="270" t="str">
        <f>VLOOKUP(A367,[1]القائمة!A$1:F$4442,6,0)</f>
        <v/>
      </c>
      <c r="BF367">
        <f>VLOOKUP(A367,[1]القائمة!A$1:F$4442,1,0)</f>
        <v>522566</v>
      </c>
      <c r="BG367" t="str">
        <f>VLOOKUP(A367,[1]القائمة!A$1:F$4442,5,0)</f>
        <v>الثالثة</v>
      </c>
    </row>
    <row r="368" spans="1:83" ht="14.4" x14ac:dyDescent="0.3">
      <c r="A368" s="269">
        <v>522575</v>
      </c>
      <c r="B368" s="270" t="s">
        <v>521</v>
      </c>
      <c r="C368" s="270" t="s">
        <v>788</v>
      </c>
      <c r="D368" s="270" t="s">
        <v>788</v>
      </c>
      <c r="E368" s="270" t="s">
        <v>788</v>
      </c>
      <c r="F368" s="270" t="s">
        <v>788</v>
      </c>
      <c r="G368" s="270" t="s">
        <v>788</v>
      </c>
      <c r="H368" s="270" t="s">
        <v>788</v>
      </c>
      <c r="I368" s="270" t="s">
        <v>788</v>
      </c>
      <c r="J368" s="270" t="s">
        <v>788</v>
      </c>
      <c r="K368" s="270" t="s">
        <v>788</v>
      </c>
      <c r="L368" s="270" t="s">
        <v>788</v>
      </c>
      <c r="M368" s="270" t="s">
        <v>788</v>
      </c>
      <c r="N368" s="270" t="s">
        <v>788</v>
      </c>
      <c r="O368" s="270" t="s">
        <v>788</v>
      </c>
      <c r="P368" s="270" t="s">
        <v>788</v>
      </c>
      <c r="Q368" s="270" t="s">
        <v>788</v>
      </c>
      <c r="R368" s="270" t="s">
        <v>788</v>
      </c>
      <c r="S368" s="270" t="s">
        <v>788</v>
      </c>
      <c r="T368" s="270" t="s">
        <v>788</v>
      </c>
      <c r="U368" s="270" t="s">
        <v>788</v>
      </c>
      <c r="V368" s="270" t="s">
        <v>788</v>
      </c>
      <c r="W368" s="270" t="s">
        <v>788</v>
      </c>
      <c r="X368" s="270" t="s">
        <v>788</v>
      </c>
      <c r="Y368" s="270" t="s">
        <v>788</v>
      </c>
      <c r="Z368" s="270" t="s">
        <v>788</v>
      </c>
      <c r="AA368" s="270" t="s">
        <v>788</v>
      </c>
      <c r="AB368" s="270" t="s">
        <v>788</v>
      </c>
      <c r="AC368" s="270" t="s">
        <v>788</v>
      </c>
      <c r="AD368" s="270" t="s">
        <v>788</v>
      </c>
      <c r="AE368" s="270" t="s">
        <v>788</v>
      </c>
      <c r="AF368" s="270" t="s">
        <v>788</v>
      </c>
      <c r="AG368" s="270" t="s">
        <v>788</v>
      </c>
      <c r="AH368" s="270" t="s">
        <v>788</v>
      </c>
      <c r="AI368" s="270" t="s">
        <v>788</v>
      </c>
      <c r="AJ368" s="270" t="s">
        <v>788</v>
      </c>
      <c r="AK368" s="270" t="s">
        <v>788</v>
      </c>
      <c r="AL368" s="270" t="s">
        <v>788</v>
      </c>
      <c r="AM368" s="270" t="s">
        <v>788</v>
      </c>
      <c r="AN368" s="270" t="s">
        <v>3075</v>
      </c>
      <c r="AO368" s="270" t="s">
        <v>3075</v>
      </c>
      <c r="AP368" s="270" t="s">
        <v>3075</v>
      </c>
      <c r="AQ368" s="270" t="s">
        <v>3075</v>
      </c>
      <c r="AR368" s="270" t="s">
        <v>3075</v>
      </c>
      <c r="AS368" s="270" t="s">
        <v>3075</v>
      </c>
      <c r="AT368" s="270" t="s">
        <v>3075</v>
      </c>
      <c r="AU368" s="270" t="s">
        <v>3075</v>
      </c>
      <c r="AV368" s="270" t="s">
        <v>3075</v>
      </c>
      <c r="AW368" s="277" t="s">
        <v>3075</v>
      </c>
      <c r="AX368" s="270" t="s">
        <v>3075</v>
      </c>
      <c r="AY368" s="270" t="s">
        <v>3075</v>
      </c>
      <c r="AZ368" s="270" t="s">
        <v>3075</v>
      </c>
      <c r="BA368" s="270" t="s">
        <v>3075</v>
      </c>
      <c r="BB368" s="270" t="s">
        <v>3075</v>
      </c>
      <c r="BC368" s="270" t="s">
        <v>3075</v>
      </c>
      <c r="BD368" s="270" t="s">
        <v>521</v>
      </c>
      <c r="BE368" s="270" t="str">
        <f>VLOOKUP(A368,[1]القائمة!A$1:F$4442,6,0)</f>
        <v/>
      </c>
      <c r="BF368">
        <f>VLOOKUP(A368,[1]القائمة!A$1:F$4442,1,0)</f>
        <v>522575</v>
      </c>
      <c r="BG368" t="str">
        <f>VLOOKUP(A368,[1]القائمة!A$1:F$4442,5,0)</f>
        <v>الثالثة</v>
      </c>
    </row>
    <row r="369" spans="1:83" ht="14.4" x14ac:dyDescent="0.3">
      <c r="A369" s="269">
        <v>522616</v>
      </c>
      <c r="B369" s="270" t="s">
        <v>521</v>
      </c>
      <c r="C369" s="270" t="s">
        <v>789</v>
      </c>
      <c r="D369" s="270" t="s">
        <v>789</v>
      </c>
      <c r="E369" s="270" t="s">
        <v>789</v>
      </c>
      <c r="F369" s="270" t="s">
        <v>789</v>
      </c>
      <c r="G369" s="270" t="s">
        <v>789</v>
      </c>
      <c r="H369" s="270" t="s">
        <v>789</v>
      </c>
      <c r="I369" s="270" t="s">
        <v>789</v>
      </c>
      <c r="J369" s="270" t="s">
        <v>789</v>
      </c>
      <c r="K369" s="270" t="s">
        <v>789</v>
      </c>
      <c r="L369" s="270" t="s">
        <v>789</v>
      </c>
      <c r="M369" s="270" t="s">
        <v>789</v>
      </c>
      <c r="N369" s="270" t="s">
        <v>789</v>
      </c>
      <c r="O369" s="270" t="s">
        <v>789</v>
      </c>
      <c r="P369" s="270" t="s">
        <v>789</v>
      </c>
      <c r="Q369" s="270" t="s">
        <v>789</v>
      </c>
      <c r="R369" s="270" t="s">
        <v>789</v>
      </c>
      <c r="S369" s="270" t="s">
        <v>789</v>
      </c>
      <c r="T369" s="270" t="s">
        <v>789</v>
      </c>
      <c r="U369" s="270" t="s">
        <v>789</v>
      </c>
      <c r="V369" s="270" t="s">
        <v>789</v>
      </c>
      <c r="W369" s="270" t="s">
        <v>789</v>
      </c>
      <c r="X369" s="270" t="s">
        <v>789</v>
      </c>
      <c r="Y369" s="270" t="s">
        <v>789</v>
      </c>
      <c r="Z369" s="270" t="s">
        <v>789</v>
      </c>
      <c r="AA369" s="270" t="s">
        <v>789</v>
      </c>
      <c r="AB369" s="270" t="s">
        <v>789</v>
      </c>
      <c r="AC369" s="270" t="s">
        <v>789</v>
      </c>
      <c r="AD369" s="270" t="s">
        <v>789</v>
      </c>
      <c r="AE369" s="270" t="s">
        <v>789</v>
      </c>
      <c r="AF369" s="270" t="s">
        <v>789</v>
      </c>
      <c r="AG369" s="270" t="s">
        <v>789</v>
      </c>
      <c r="AH369" s="270" t="s">
        <v>789</v>
      </c>
      <c r="AI369" s="270" t="s">
        <v>789</v>
      </c>
      <c r="AJ369" s="270" t="s">
        <v>789</v>
      </c>
      <c r="AK369" s="270" t="s">
        <v>789</v>
      </c>
      <c r="AL369" s="270" t="s">
        <v>789</v>
      </c>
      <c r="AM369" s="270" t="s">
        <v>789</v>
      </c>
      <c r="AN369" s="270" t="s">
        <v>3075</v>
      </c>
      <c r="AO369" s="270" t="s">
        <v>3075</v>
      </c>
      <c r="AP369" s="270" t="s">
        <v>3075</v>
      </c>
      <c r="AQ369" s="270" t="s">
        <v>3075</v>
      </c>
      <c r="AR369" s="270" t="s">
        <v>3075</v>
      </c>
      <c r="AS369" s="270" t="s">
        <v>3075</v>
      </c>
      <c r="AT369" s="270" t="s">
        <v>3075</v>
      </c>
      <c r="AU369" s="270" t="s">
        <v>3075</v>
      </c>
      <c r="AV369" s="270" t="s">
        <v>3075</v>
      </c>
      <c r="AW369" s="277" t="s">
        <v>3075</v>
      </c>
      <c r="AX369" s="270" t="s">
        <v>3075</v>
      </c>
      <c r="AY369" s="270" t="s">
        <v>3075</v>
      </c>
      <c r="AZ369" s="270" t="s">
        <v>3075</v>
      </c>
      <c r="BA369" s="270" t="s">
        <v>3075</v>
      </c>
      <c r="BB369" s="270" t="s">
        <v>3075</v>
      </c>
      <c r="BC369" s="270" t="s">
        <v>3075</v>
      </c>
      <c r="BD369" s="270" t="s">
        <v>521</v>
      </c>
      <c r="BE369" s="270" t="str">
        <f>VLOOKUP(A369,[1]القائمة!A$1:F$4442,6,0)</f>
        <v/>
      </c>
      <c r="BF369">
        <f>VLOOKUP(A369,[1]القائمة!A$1:F$4442,1,0)</f>
        <v>522616</v>
      </c>
      <c r="BG369" t="str">
        <f>VLOOKUP(A369,[1]القائمة!A$1:F$4442,5,0)</f>
        <v>الثالثة</v>
      </c>
    </row>
    <row r="370" spans="1:83" ht="14.4" x14ac:dyDescent="0.3">
      <c r="A370" s="269">
        <v>522619</v>
      </c>
      <c r="B370" s="270" t="s">
        <v>521</v>
      </c>
      <c r="C370" s="270" t="s">
        <v>788</v>
      </c>
      <c r="D370" s="270" t="s">
        <v>788</v>
      </c>
      <c r="E370" s="270" t="s">
        <v>788</v>
      </c>
      <c r="F370" s="270" t="s">
        <v>788</v>
      </c>
      <c r="G370" s="270" t="s">
        <v>788</v>
      </c>
      <c r="H370" s="270" t="s">
        <v>788</v>
      </c>
      <c r="I370" s="270" t="s">
        <v>788</v>
      </c>
      <c r="J370" s="270" t="s">
        <v>788</v>
      </c>
      <c r="K370" s="270" t="s">
        <v>788</v>
      </c>
      <c r="L370" s="270" t="s">
        <v>788</v>
      </c>
      <c r="M370" s="270" t="s">
        <v>788</v>
      </c>
      <c r="N370" s="270" t="s">
        <v>788</v>
      </c>
      <c r="O370" s="270" t="s">
        <v>788</v>
      </c>
      <c r="P370" s="270" t="s">
        <v>788</v>
      </c>
      <c r="Q370" s="270" t="s">
        <v>788</v>
      </c>
      <c r="R370" s="270" t="s">
        <v>788</v>
      </c>
      <c r="S370" s="270" t="s">
        <v>788</v>
      </c>
      <c r="T370" s="270" t="s">
        <v>788</v>
      </c>
      <c r="U370" s="270" t="s">
        <v>788</v>
      </c>
      <c r="V370" s="270" t="s">
        <v>788</v>
      </c>
      <c r="W370" s="270" t="s">
        <v>788</v>
      </c>
      <c r="X370" s="270" t="s">
        <v>788</v>
      </c>
      <c r="Y370" s="270" t="s">
        <v>788</v>
      </c>
      <c r="Z370" s="270" t="s">
        <v>788</v>
      </c>
      <c r="AA370" s="270" t="s">
        <v>788</v>
      </c>
      <c r="AB370" s="270" t="s">
        <v>788</v>
      </c>
      <c r="AC370" s="270" t="s">
        <v>788</v>
      </c>
      <c r="AD370" s="270" t="s">
        <v>788</v>
      </c>
      <c r="AE370" s="270" t="s">
        <v>788</v>
      </c>
      <c r="AF370" s="270" t="s">
        <v>788</v>
      </c>
      <c r="AG370" s="270" t="s">
        <v>788</v>
      </c>
      <c r="AH370" s="270" t="s">
        <v>788</v>
      </c>
      <c r="AI370" s="270" t="s">
        <v>788</v>
      </c>
      <c r="AJ370" s="270" t="s">
        <v>788</v>
      </c>
      <c r="AK370" s="270" t="s">
        <v>788</v>
      </c>
      <c r="AL370" s="270" t="s">
        <v>788</v>
      </c>
      <c r="AM370" s="270" t="s">
        <v>788</v>
      </c>
      <c r="AN370" s="270" t="s">
        <v>3075</v>
      </c>
      <c r="AO370" s="270" t="s">
        <v>3075</v>
      </c>
      <c r="AP370" s="270" t="s">
        <v>3075</v>
      </c>
      <c r="AQ370" s="270" t="s">
        <v>3075</v>
      </c>
      <c r="AR370" s="270" t="s">
        <v>3075</v>
      </c>
      <c r="AS370" s="270" t="s">
        <v>3075</v>
      </c>
      <c r="AT370" s="270" t="s">
        <v>3075</v>
      </c>
      <c r="AU370" s="270" t="s">
        <v>3075</v>
      </c>
      <c r="AV370" s="270" t="s">
        <v>3075</v>
      </c>
      <c r="AW370" s="277" t="s">
        <v>3075</v>
      </c>
      <c r="AX370" s="270" t="s">
        <v>3075</v>
      </c>
      <c r="AY370" s="270" t="s">
        <v>3075</v>
      </c>
      <c r="AZ370" s="270" t="s">
        <v>3075</v>
      </c>
      <c r="BA370" s="270" t="s">
        <v>3075</v>
      </c>
      <c r="BB370" s="270" t="s">
        <v>3075</v>
      </c>
      <c r="BC370" s="270" t="s">
        <v>3075</v>
      </c>
      <c r="BD370" s="270" t="s">
        <v>521</v>
      </c>
      <c r="BE370" s="270" t="str">
        <f>VLOOKUP(A370,[1]القائمة!A$1:F$4442,6,0)</f>
        <v/>
      </c>
      <c r="BF370">
        <f>VLOOKUP(A370,[1]القائمة!A$1:F$4442,1,0)</f>
        <v>522619</v>
      </c>
      <c r="BG370" t="str">
        <f>VLOOKUP(A370,[1]القائمة!A$1:F$4442,5,0)</f>
        <v>الثالثة</v>
      </c>
    </row>
    <row r="371" spans="1:83" ht="28.8" x14ac:dyDescent="0.3">
      <c r="A371" s="269">
        <v>522637</v>
      </c>
      <c r="B371" s="270" t="s">
        <v>521</v>
      </c>
      <c r="C371" s="270" t="s">
        <v>789</v>
      </c>
      <c r="D371" s="270" t="s">
        <v>789</v>
      </c>
      <c r="E371" s="270" t="s">
        <v>789</v>
      </c>
      <c r="F371" s="270" t="s">
        <v>789</v>
      </c>
      <c r="G371" s="270" t="s">
        <v>789</v>
      </c>
      <c r="H371" s="270" t="s">
        <v>789</v>
      </c>
      <c r="I371" s="270" t="s">
        <v>789</v>
      </c>
      <c r="J371" s="270" t="s">
        <v>789</v>
      </c>
      <c r="K371" s="270" t="s">
        <v>789</v>
      </c>
      <c r="L371" s="270" t="s">
        <v>789</v>
      </c>
      <c r="M371" s="270" t="s">
        <v>789</v>
      </c>
      <c r="N371" s="270" t="s">
        <v>789</v>
      </c>
      <c r="O371" s="270" t="s">
        <v>789</v>
      </c>
      <c r="P371" s="270" t="s">
        <v>789</v>
      </c>
      <c r="Q371" s="270" t="s">
        <v>789</v>
      </c>
      <c r="R371" s="270" t="s">
        <v>789</v>
      </c>
      <c r="S371" s="270" t="s">
        <v>789</v>
      </c>
      <c r="T371" s="270" t="s">
        <v>789</v>
      </c>
      <c r="U371" s="270" t="s">
        <v>789</v>
      </c>
      <c r="V371" s="270" t="s">
        <v>789</v>
      </c>
      <c r="W371" s="270" t="s">
        <v>789</v>
      </c>
      <c r="X371" s="270" t="s">
        <v>789</v>
      </c>
      <c r="Y371" s="270" t="s">
        <v>789</v>
      </c>
      <c r="Z371" s="270" t="s">
        <v>789</v>
      </c>
      <c r="AA371" s="270" t="s">
        <v>789</v>
      </c>
      <c r="AB371" s="270" t="s">
        <v>789</v>
      </c>
      <c r="AC371" s="270" t="s">
        <v>789</v>
      </c>
      <c r="AD371" s="270" t="s">
        <v>789</v>
      </c>
      <c r="AE371" s="270" t="s">
        <v>789</v>
      </c>
      <c r="AF371" s="270" t="s">
        <v>789</v>
      </c>
      <c r="AG371" s="270" t="s">
        <v>789</v>
      </c>
      <c r="AH371" s="270" t="s">
        <v>789</v>
      </c>
      <c r="AI371" s="270" t="s">
        <v>789</v>
      </c>
      <c r="AJ371" s="270" t="s">
        <v>789</v>
      </c>
      <c r="AK371" s="270" t="s">
        <v>789</v>
      </c>
      <c r="AL371" s="270" t="s">
        <v>789</v>
      </c>
      <c r="AM371" s="270" t="s">
        <v>789</v>
      </c>
      <c r="AN371" s="270" t="s">
        <v>3075</v>
      </c>
      <c r="AO371" s="270" t="s">
        <v>3075</v>
      </c>
      <c r="AP371" s="270" t="s">
        <v>3075</v>
      </c>
      <c r="AQ371" s="270" t="s">
        <v>3075</v>
      </c>
      <c r="AR371" s="270" t="s">
        <v>3075</v>
      </c>
      <c r="AS371" s="270" t="s">
        <v>3075</v>
      </c>
      <c r="AT371" s="270" t="s">
        <v>3075</v>
      </c>
      <c r="AU371" s="270" t="s">
        <v>3075</v>
      </c>
      <c r="AV371" s="270" t="s">
        <v>3075</v>
      </c>
      <c r="AW371" s="277" t="s">
        <v>3075</v>
      </c>
      <c r="AX371" s="270" t="s">
        <v>4659</v>
      </c>
      <c r="AY371" s="270" t="s">
        <v>3075</v>
      </c>
      <c r="AZ371" s="270" t="s">
        <v>3075</v>
      </c>
      <c r="BA371" s="270" t="s">
        <v>3075</v>
      </c>
      <c r="BB371" s="270" t="s">
        <v>3075</v>
      </c>
      <c r="BC371" s="270" t="s">
        <v>3075</v>
      </c>
      <c r="BD371" s="270" t="s">
        <v>521</v>
      </c>
      <c r="BE371" s="270" t="str">
        <f>VLOOKUP(A371,[1]القائمة!A$1:F$4442,6,0)</f>
        <v/>
      </c>
      <c r="BF371">
        <f>VLOOKUP(A371,[1]القائمة!A$1:F$4442,1,0)</f>
        <v>522637</v>
      </c>
      <c r="BG371" t="str">
        <f>VLOOKUP(A371,[1]القائمة!A$1:F$4442,5,0)</f>
        <v>الثالثة</v>
      </c>
    </row>
    <row r="372" spans="1:83" ht="14.4" x14ac:dyDescent="0.3">
      <c r="A372" s="269">
        <v>522644</v>
      </c>
      <c r="B372" s="270" t="s">
        <v>521</v>
      </c>
      <c r="C372" s="270" t="s">
        <v>788</v>
      </c>
      <c r="D372" s="270" t="s">
        <v>788</v>
      </c>
      <c r="E372" s="270" t="s">
        <v>788</v>
      </c>
      <c r="F372" s="270" t="s">
        <v>788</v>
      </c>
      <c r="G372" s="270" t="s">
        <v>788</v>
      </c>
      <c r="H372" s="270" t="s">
        <v>788</v>
      </c>
      <c r="I372" s="270" t="s">
        <v>788</v>
      </c>
      <c r="J372" s="270" t="s">
        <v>788</v>
      </c>
      <c r="K372" s="270" t="s">
        <v>788</v>
      </c>
      <c r="L372" s="270" t="s">
        <v>788</v>
      </c>
      <c r="M372" s="270" t="s">
        <v>788</v>
      </c>
      <c r="N372" s="270" t="s">
        <v>788</v>
      </c>
      <c r="O372" s="270" t="s">
        <v>788</v>
      </c>
      <c r="P372" s="270" t="s">
        <v>788</v>
      </c>
      <c r="Q372" s="270" t="s">
        <v>788</v>
      </c>
      <c r="R372" s="270" t="s">
        <v>788</v>
      </c>
      <c r="S372" s="270" t="s">
        <v>788</v>
      </c>
      <c r="T372" s="270" t="s">
        <v>788</v>
      </c>
      <c r="U372" s="270" t="s">
        <v>788</v>
      </c>
      <c r="V372" s="270" t="s">
        <v>788</v>
      </c>
      <c r="W372" s="270" t="s">
        <v>788</v>
      </c>
      <c r="X372" s="270" t="s">
        <v>788</v>
      </c>
      <c r="Y372" s="270" t="s">
        <v>788</v>
      </c>
      <c r="Z372" s="270" t="s">
        <v>788</v>
      </c>
      <c r="AA372" s="270" t="s">
        <v>788</v>
      </c>
      <c r="AB372" s="270" t="s">
        <v>788</v>
      </c>
      <c r="AC372" s="270" t="s">
        <v>788</v>
      </c>
      <c r="AD372" s="270" t="s">
        <v>788</v>
      </c>
      <c r="AE372" s="270" t="s">
        <v>788</v>
      </c>
      <c r="AF372" s="270" t="s">
        <v>788</v>
      </c>
      <c r="AG372" s="270" t="s">
        <v>788</v>
      </c>
      <c r="AH372" s="270" t="s">
        <v>788</v>
      </c>
      <c r="AI372" s="270" t="s">
        <v>788</v>
      </c>
      <c r="AJ372" s="270" t="s">
        <v>788</v>
      </c>
      <c r="AK372" s="270" t="s">
        <v>788</v>
      </c>
      <c r="AL372" s="270" t="s">
        <v>788</v>
      </c>
      <c r="AM372" s="270" t="s">
        <v>788</v>
      </c>
      <c r="AN372" s="270" t="s">
        <v>3075</v>
      </c>
      <c r="AO372" s="270" t="s">
        <v>3075</v>
      </c>
      <c r="AP372" s="270" t="s">
        <v>3075</v>
      </c>
      <c r="AQ372" s="270" t="s">
        <v>3075</v>
      </c>
      <c r="AR372" s="270" t="s">
        <v>3075</v>
      </c>
      <c r="AS372" s="270" t="s">
        <v>3075</v>
      </c>
      <c r="AT372" s="270" t="s">
        <v>3075</v>
      </c>
      <c r="AU372" s="270" t="s">
        <v>3075</v>
      </c>
      <c r="AV372" s="270" t="s">
        <v>3075</v>
      </c>
      <c r="AW372" s="277" t="s">
        <v>3075</v>
      </c>
      <c r="AX372" s="270" t="s">
        <v>3075</v>
      </c>
      <c r="AY372" s="270" t="s">
        <v>3075</v>
      </c>
      <c r="AZ372" s="270" t="s">
        <v>3075</v>
      </c>
      <c r="BA372" s="270" t="s">
        <v>3075</v>
      </c>
      <c r="BB372" s="270" t="s">
        <v>3075</v>
      </c>
      <c r="BC372" s="270" t="s">
        <v>3075</v>
      </c>
      <c r="BD372" s="270" t="s">
        <v>521</v>
      </c>
      <c r="BE372" s="270" t="str">
        <f>VLOOKUP(A372,[1]القائمة!A$1:F$4442,6,0)</f>
        <v/>
      </c>
      <c r="BF372">
        <f>VLOOKUP(A372,[1]القائمة!A$1:F$4442,1,0)</f>
        <v>522644</v>
      </c>
      <c r="BG372" t="str">
        <f>VLOOKUP(A372,[1]القائمة!A$1:F$4442,5,0)</f>
        <v>الثالثة</v>
      </c>
    </row>
    <row r="373" spans="1:83" ht="43.2" x14ac:dyDescent="0.3">
      <c r="A373" s="269">
        <v>522647</v>
      </c>
      <c r="B373" s="270" t="s">
        <v>521</v>
      </c>
      <c r="C373" s="270" t="s">
        <v>789</v>
      </c>
      <c r="D373" s="270" t="s">
        <v>789</v>
      </c>
      <c r="E373" s="270" t="s">
        <v>789</v>
      </c>
      <c r="F373" s="270" t="s">
        <v>789</v>
      </c>
      <c r="G373" s="270" t="s">
        <v>789</v>
      </c>
      <c r="H373" s="270" t="s">
        <v>789</v>
      </c>
      <c r="I373" s="270" t="s">
        <v>789</v>
      </c>
      <c r="J373" s="270" t="s">
        <v>789</v>
      </c>
      <c r="K373" s="270" t="s">
        <v>789</v>
      </c>
      <c r="L373" s="270" t="s">
        <v>789</v>
      </c>
      <c r="M373" s="270" t="s">
        <v>789</v>
      </c>
      <c r="N373" s="270" t="s">
        <v>789</v>
      </c>
      <c r="O373" s="270" t="s">
        <v>789</v>
      </c>
      <c r="P373" s="270" t="s">
        <v>789</v>
      </c>
      <c r="Q373" s="270" t="s">
        <v>789</v>
      </c>
      <c r="R373" s="270" t="s">
        <v>789</v>
      </c>
      <c r="S373" s="270" t="s">
        <v>789</v>
      </c>
      <c r="T373" s="270" t="s">
        <v>789</v>
      </c>
      <c r="U373" s="270" t="s">
        <v>789</v>
      </c>
      <c r="V373" s="270" t="s">
        <v>789</v>
      </c>
      <c r="W373" s="270" t="s">
        <v>789</v>
      </c>
      <c r="X373" s="270" t="s">
        <v>789</v>
      </c>
      <c r="Y373" s="270" t="s">
        <v>789</v>
      </c>
      <c r="Z373" s="270" t="s">
        <v>789</v>
      </c>
      <c r="AA373" s="270" t="s">
        <v>789</v>
      </c>
      <c r="AB373" s="270" t="s">
        <v>789</v>
      </c>
      <c r="AC373" s="270" t="s">
        <v>789</v>
      </c>
      <c r="AD373" s="270" t="s">
        <v>789</v>
      </c>
      <c r="AE373" s="270" t="s">
        <v>789</v>
      </c>
      <c r="AF373" s="270" t="s">
        <v>789</v>
      </c>
      <c r="AG373" s="270" t="s">
        <v>789</v>
      </c>
      <c r="AH373" s="270" t="s">
        <v>789</v>
      </c>
      <c r="AI373" s="270" t="s">
        <v>789</v>
      </c>
      <c r="AJ373" s="270" t="s">
        <v>789</v>
      </c>
      <c r="AK373" s="270" t="s">
        <v>789</v>
      </c>
      <c r="AL373" s="270" t="s">
        <v>789</v>
      </c>
      <c r="AM373" s="270" t="s">
        <v>789</v>
      </c>
      <c r="AN373" s="270" t="s">
        <v>3075</v>
      </c>
      <c r="AO373" s="270" t="s">
        <v>3075</v>
      </c>
      <c r="AP373" s="270" t="s">
        <v>3075</v>
      </c>
      <c r="AQ373" s="270" t="s">
        <v>3075</v>
      </c>
      <c r="AR373" s="270" t="s">
        <v>3075</v>
      </c>
      <c r="AS373" s="270" t="s">
        <v>3075</v>
      </c>
      <c r="AT373" s="270" t="s">
        <v>3075</v>
      </c>
      <c r="AU373" s="270" t="s">
        <v>3075</v>
      </c>
      <c r="AV373" s="270" t="s">
        <v>3075</v>
      </c>
      <c r="AW373" s="277" t="s">
        <v>3075</v>
      </c>
      <c r="AX373" s="270" t="s">
        <v>3075</v>
      </c>
      <c r="AY373" s="270" t="s">
        <v>3075</v>
      </c>
      <c r="AZ373" s="270" t="s">
        <v>3075</v>
      </c>
      <c r="BA373" s="270" t="s">
        <v>3075</v>
      </c>
      <c r="BB373" s="270" t="s">
        <v>3075</v>
      </c>
      <c r="BC373" s="270" t="s">
        <v>3075</v>
      </c>
      <c r="BD373" s="270" t="s">
        <v>521</v>
      </c>
      <c r="BE373" s="270" t="str">
        <f>VLOOKUP(A373,[1]القائمة!A$1:F$4442,6,0)</f>
        <v>مستنفذ فصل اول 2023-2024</v>
      </c>
      <c r="BF373">
        <f>VLOOKUP(A373,[1]القائمة!A$1:F$4442,1,0)</f>
        <v>522647</v>
      </c>
      <c r="BG373" t="str">
        <f>VLOOKUP(A373,[1]القائمة!A$1:F$4442,5,0)</f>
        <v>الثالثة</v>
      </c>
    </row>
    <row r="374" spans="1:83" ht="28.8" x14ac:dyDescent="0.3">
      <c r="A374" s="269">
        <v>522648</v>
      </c>
      <c r="B374" s="270" t="s">
        <v>521</v>
      </c>
      <c r="C374" s="270" t="s">
        <v>789</v>
      </c>
      <c r="D374" s="270" t="s">
        <v>789</v>
      </c>
      <c r="E374" s="270" t="s">
        <v>789</v>
      </c>
      <c r="F374" s="270" t="s">
        <v>789</v>
      </c>
      <c r="G374" s="270" t="s">
        <v>789</v>
      </c>
      <c r="H374" s="270" t="s">
        <v>789</v>
      </c>
      <c r="I374" s="270" t="s">
        <v>789</v>
      </c>
      <c r="J374" s="270" t="s">
        <v>789</v>
      </c>
      <c r="K374" s="270" t="s">
        <v>789</v>
      </c>
      <c r="L374" s="270" t="s">
        <v>789</v>
      </c>
      <c r="M374" s="270" t="s">
        <v>789</v>
      </c>
      <c r="N374" s="270" t="s">
        <v>789</v>
      </c>
      <c r="O374" s="270" t="s">
        <v>789</v>
      </c>
      <c r="P374" s="270" t="s">
        <v>789</v>
      </c>
      <c r="Q374" s="270" t="s">
        <v>789</v>
      </c>
      <c r="R374" s="270" t="s">
        <v>789</v>
      </c>
      <c r="S374" s="270" t="s">
        <v>789</v>
      </c>
      <c r="T374" s="270" t="s">
        <v>789</v>
      </c>
      <c r="U374" s="270" t="s">
        <v>789</v>
      </c>
      <c r="V374" s="270" t="s">
        <v>789</v>
      </c>
      <c r="W374" s="270" t="s">
        <v>789</v>
      </c>
      <c r="X374" s="270" t="s">
        <v>789</v>
      </c>
      <c r="Y374" s="270" t="s">
        <v>789</v>
      </c>
      <c r="Z374" s="270" t="s">
        <v>789</v>
      </c>
      <c r="AA374" s="270" t="s">
        <v>789</v>
      </c>
      <c r="AB374" s="270" t="s">
        <v>789</v>
      </c>
      <c r="AC374" s="270" t="s">
        <v>789</v>
      </c>
      <c r="AD374" s="270" t="s">
        <v>789</v>
      </c>
      <c r="AE374" s="270" t="s">
        <v>789</v>
      </c>
      <c r="AF374" s="270" t="s">
        <v>789</v>
      </c>
      <c r="AG374" s="270" t="s">
        <v>789</v>
      </c>
      <c r="AH374" s="270" t="s">
        <v>789</v>
      </c>
      <c r="AI374" s="270" t="s">
        <v>789</v>
      </c>
      <c r="AJ374" s="270" t="s">
        <v>789</v>
      </c>
      <c r="AK374" s="270" t="s">
        <v>789</v>
      </c>
      <c r="AL374" s="270" t="s">
        <v>789</v>
      </c>
      <c r="AM374" s="270" t="s">
        <v>789</v>
      </c>
      <c r="AN374" s="270" t="s">
        <v>3075</v>
      </c>
      <c r="AO374" s="270" t="s">
        <v>3075</v>
      </c>
      <c r="AP374" s="270" t="s">
        <v>3075</v>
      </c>
      <c r="AQ374" s="270" t="s">
        <v>3075</v>
      </c>
      <c r="AR374" s="270" t="s">
        <v>3075</v>
      </c>
      <c r="AS374" s="270" t="s">
        <v>3075</v>
      </c>
      <c r="AT374" s="270" t="s">
        <v>3075</v>
      </c>
      <c r="AU374" s="270" t="s">
        <v>3075</v>
      </c>
      <c r="AV374" s="270" t="s">
        <v>3075</v>
      </c>
      <c r="AW374" s="277" t="s">
        <v>3075</v>
      </c>
      <c r="AX374" s="270" t="s">
        <v>4659</v>
      </c>
      <c r="AY374" s="270" t="s">
        <v>3075</v>
      </c>
      <c r="AZ374" s="270" t="s">
        <v>3075</v>
      </c>
      <c r="BA374" s="270" t="s">
        <v>3075</v>
      </c>
      <c r="BB374" s="270" t="s">
        <v>3075</v>
      </c>
      <c r="BC374" s="270" t="s">
        <v>3075</v>
      </c>
      <c r="BD374" s="270" t="s">
        <v>521</v>
      </c>
      <c r="BE374" s="270" t="str">
        <f>VLOOKUP(A374,[1]القائمة!A$1:F$4442,6,0)</f>
        <v/>
      </c>
      <c r="BF374">
        <f>VLOOKUP(A374,[1]القائمة!A$1:F$4442,1,0)</f>
        <v>522648</v>
      </c>
      <c r="BG374" t="str">
        <f>VLOOKUP(A374,[1]القائمة!A$1:F$4442,5,0)</f>
        <v>الثالثة</v>
      </c>
    </row>
    <row r="375" spans="1:83" ht="14.4" x14ac:dyDescent="0.3">
      <c r="A375" s="269">
        <v>522653</v>
      </c>
      <c r="B375" s="270" t="s">
        <v>521</v>
      </c>
      <c r="C375" s="270" t="s">
        <v>788</v>
      </c>
      <c r="D375" s="270" t="s">
        <v>788</v>
      </c>
      <c r="E375" s="270" t="s">
        <v>788</v>
      </c>
      <c r="F375" s="270" t="s">
        <v>788</v>
      </c>
      <c r="G375" s="270" t="s">
        <v>788</v>
      </c>
      <c r="H375" s="270" t="s">
        <v>788</v>
      </c>
      <c r="I375" s="270" t="s">
        <v>788</v>
      </c>
      <c r="J375" s="270" t="s">
        <v>788</v>
      </c>
      <c r="K375" s="270" t="s">
        <v>788</v>
      </c>
      <c r="L375" s="270" t="s">
        <v>788</v>
      </c>
      <c r="M375" s="270" t="s">
        <v>788</v>
      </c>
      <c r="N375" s="270" t="s">
        <v>788</v>
      </c>
      <c r="O375" s="270" t="s">
        <v>788</v>
      </c>
      <c r="P375" s="270" t="s">
        <v>788</v>
      </c>
      <c r="Q375" s="270" t="s">
        <v>788</v>
      </c>
      <c r="R375" s="270" t="s">
        <v>788</v>
      </c>
      <c r="S375" s="270" t="s">
        <v>788</v>
      </c>
      <c r="T375" s="270" t="s">
        <v>788</v>
      </c>
      <c r="U375" s="270" t="s">
        <v>788</v>
      </c>
      <c r="V375" s="270" t="s">
        <v>788</v>
      </c>
      <c r="W375" s="270" t="s">
        <v>788</v>
      </c>
      <c r="X375" s="270" t="s">
        <v>788</v>
      </c>
      <c r="Y375" s="270" t="s">
        <v>788</v>
      </c>
      <c r="Z375" s="270" t="s">
        <v>788</v>
      </c>
      <c r="AA375" s="270" t="s">
        <v>788</v>
      </c>
      <c r="AB375" s="270" t="s">
        <v>788</v>
      </c>
      <c r="AC375" s="270" t="s">
        <v>788</v>
      </c>
      <c r="AD375" s="270" t="s">
        <v>788</v>
      </c>
      <c r="AE375" s="270" t="s">
        <v>788</v>
      </c>
      <c r="AF375" s="270" t="s">
        <v>788</v>
      </c>
      <c r="AG375" s="270" t="s">
        <v>788</v>
      </c>
      <c r="AH375" s="270" t="s">
        <v>788</v>
      </c>
      <c r="AI375" s="270" t="s">
        <v>788</v>
      </c>
      <c r="AJ375" s="270" t="s">
        <v>788</v>
      </c>
      <c r="AK375" s="270" t="s">
        <v>788</v>
      </c>
      <c r="AL375" s="270" t="s">
        <v>788</v>
      </c>
      <c r="AM375" s="270" t="s">
        <v>788</v>
      </c>
      <c r="AN375" s="270" t="s">
        <v>3075</v>
      </c>
      <c r="AO375" s="270" t="s">
        <v>3075</v>
      </c>
      <c r="AP375" s="270" t="s">
        <v>3075</v>
      </c>
      <c r="AQ375" s="270" t="s">
        <v>3075</v>
      </c>
      <c r="AR375" s="270" t="s">
        <v>3075</v>
      </c>
      <c r="AS375" s="270" t="s">
        <v>3075</v>
      </c>
      <c r="AT375" s="270" t="s">
        <v>3075</v>
      </c>
      <c r="AU375" s="270" t="s">
        <v>3075</v>
      </c>
      <c r="AV375" s="270" t="s">
        <v>3075</v>
      </c>
      <c r="AW375" s="277" t="s">
        <v>3075</v>
      </c>
      <c r="AX375" s="270" t="s">
        <v>3075</v>
      </c>
      <c r="AY375" s="270" t="s">
        <v>3075</v>
      </c>
      <c r="AZ375" s="270" t="s">
        <v>3075</v>
      </c>
      <c r="BA375" s="270" t="s">
        <v>3075</v>
      </c>
      <c r="BB375" s="270" t="s">
        <v>3075</v>
      </c>
      <c r="BC375" s="270" t="s">
        <v>3075</v>
      </c>
      <c r="BD375" s="270" t="s">
        <v>521</v>
      </c>
      <c r="BE375" s="270" t="str">
        <f>VLOOKUP(A375,[1]القائمة!A$1:F$4442,6,0)</f>
        <v/>
      </c>
      <c r="BF375">
        <f>VLOOKUP(A375,[1]القائمة!A$1:F$4442,1,0)</f>
        <v>522653</v>
      </c>
      <c r="BG375" t="str">
        <f>VLOOKUP(A375,[1]القائمة!A$1:F$4442,5,0)</f>
        <v>الثالثة</v>
      </c>
    </row>
    <row r="376" spans="1:83" ht="14.4" x14ac:dyDescent="0.3">
      <c r="A376" s="269">
        <v>522655</v>
      </c>
      <c r="B376" s="270" t="s">
        <v>521</v>
      </c>
      <c r="C376" s="270" t="s">
        <v>789</v>
      </c>
      <c r="D376" s="270" t="s">
        <v>789</v>
      </c>
      <c r="E376" s="270" t="s">
        <v>789</v>
      </c>
      <c r="F376" s="270" t="s">
        <v>789</v>
      </c>
      <c r="G376" s="270" t="s">
        <v>789</v>
      </c>
      <c r="H376" s="270" t="s">
        <v>789</v>
      </c>
      <c r="I376" s="270" t="s">
        <v>789</v>
      </c>
      <c r="J376" s="270" t="s">
        <v>789</v>
      </c>
      <c r="K376" s="270" t="s">
        <v>789</v>
      </c>
      <c r="L376" s="270" t="s">
        <v>789</v>
      </c>
      <c r="M376" s="270" t="s">
        <v>789</v>
      </c>
      <c r="N376" s="270" t="s">
        <v>789</v>
      </c>
      <c r="O376" s="270" t="s">
        <v>789</v>
      </c>
      <c r="P376" s="270" t="s">
        <v>789</v>
      </c>
      <c r="Q376" s="270" t="s">
        <v>789</v>
      </c>
      <c r="R376" s="270" t="s">
        <v>789</v>
      </c>
      <c r="S376" s="270" t="s">
        <v>789</v>
      </c>
      <c r="T376" s="270" t="s">
        <v>789</v>
      </c>
      <c r="U376" s="270" t="s">
        <v>789</v>
      </c>
      <c r="V376" s="270" t="s">
        <v>789</v>
      </c>
      <c r="W376" s="270" t="s">
        <v>789</v>
      </c>
      <c r="X376" s="270" t="s">
        <v>789</v>
      </c>
      <c r="Y376" s="270" t="s">
        <v>789</v>
      </c>
      <c r="Z376" s="270" t="s">
        <v>789</v>
      </c>
      <c r="AA376" s="270" t="s">
        <v>789</v>
      </c>
      <c r="AB376" s="270" t="s">
        <v>789</v>
      </c>
      <c r="AC376" s="270" t="s">
        <v>789</v>
      </c>
      <c r="AD376" s="270" t="s">
        <v>789</v>
      </c>
      <c r="AE376" s="270" t="s">
        <v>789</v>
      </c>
      <c r="AF376" s="270" t="s">
        <v>789</v>
      </c>
      <c r="AG376" s="270" t="s">
        <v>789</v>
      </c>
      <c r="AH376" s="270" t="s">
        <v>789</v>
      </c>
      <c r="AI376" s="270" t="s">
        <v>789</v>
      </c>
      <c r="AJ376" s="270" t="s">
        <v>789</v>
      </c>
      <c r="AK376" s="270" t="s">
        <v>789</v>
      </c>
      <c r="AL376" s="270" t="s">
        <v>789</v>
      </c>
      <c r="AM376" s="270" t="s">
        <v>789</v>
      </c>
      <c r="AN376" s="270" t="s">
        <v>3075</v>
      </c>
      <c r="AO376" s="270" t="s">
        <v>3075</v>
      </c>
      <c r="AP376" s="270" t="s">
        <v>3075</v>
      </c>
      <c r="AQ376" s="270" t="s">
        <v>3075</v>
      </c>
      <c r="AR376" s="270" t="s">
        <v>3075</v>
      </c>
      <c r="AS376" s="270" t="s">
        <v>3075</v>
      </c>
      <c r="AT376" s="270" t="s">
        <v>3075</v>
      </c>
      <c r="AU376" s="270" t="s">
        <v>3075</v>
      </c>
      <c r="AV376" s="270" t="s">
        <v>3075</v>
      </c>
      <c r="AW376" s="277" t="s">
        <v>3075</v>
      </c>
      <c r="AX376" s="270" t="s">
        <v>3075</v>
      </c>
      <c r="AY376" s="270" t="s">
        <v>3075</v>
      </c>
      <c r="AZ376" s="270" t="s">
        <v>3075</v>
      </c>
      <c r="BA376" s="270" t="s">
        <v>3075</v>
      </c>
      <c r="BB376" s="270" t="s">
        <v>3075</v>
      </c>
      <c r="BC376" s="270" t="s">
        <v>3075</v>
      </c>
      <c r="BD376" s="270" t="s">
        <v>521</v>
      </c>
      <c r="BE376" s="270" t="str">
        <f>VLOOKUP(A376,[1]القائمة!A$1:F$4442,6,0)</f>
        <v/>
      </c>
      <c r="BF376">
        <f>VLOOKUP(A376,[1]القائمة!A$1:F$4442,1,0)</f>
        <v>522655</v>
      </c>
      <c r="BG376" t="str">
        <f>VLOOKUP(A376,[1]القائمة!A$1:F$4442,5,0)</f>
        <v>الثالثة</v>
      </c>
    </row>
    <row r="377" spans="1:83" ht="43.2" x14ac:dyDescent="0.3">
      <c r="A377" s="269">
        <v>522677</v>
      </c>
      <c r="B377" s="270" t="s">
        <v>521</v>
      </c>
      <c r="C377" s="270" t="s">
        <v>789</v>
      </c>
      <c r="D377" s="270" t="s">
        <v>789</v>
      </c>
      <c r="E377" s="270" t="s">
        <v>789</v>
      </c>
      <c r="F377" s="270" t="s">
        <v>789</v>
      </c>
      <c r="G377" s="270" t="s">
        <v>789</v>
      </c>
      <c r="H377" s="270" t="s">
        <v>789</v>
      </c>
      <c r="I377" s="270" t="s">
        <v>789</v>
      </c>
      <c r="J377" s="270" t="s">
        <v>789</v>
      </c>
      <c r="K377" s="270" t="s">
        <v>789</v>
      </c>
      <c r="L377" s="270" t="s">
        <v>789</v>
      </c>
      <c r="M377" s="270" t="s">
        <v>789</v>
      </c>
      <c r="N377" s="270" t="s">
        <v>789</v>
      </c>
      <c r="O377" s="270" t="s">
        <v>789</v>
      </c>
      <c r="P377" s="270" t="s">
        <v>789</v>
      </c>
      <c r="Q377" s="270" t="s">
        <v>789</v>
      </c>
      <c r="R377" s="270" t="s">
        <v>789</v>
      </c>
      <c r="S377" s="270" t="s">
        <v>789</v>
      </c>
      <c r="T377" s="270" t="s">
        <v>789</v>
      </c>
      <c r="U377" s="270" t="s">
        <v>789</v>
      </c>
      <c r="V377" s="270" t="s">
        <v>789</v>
      </c>
      <c r="W377" s="270" t="s">
        <v>789</v>
      </c>
      <c r="X377" s="270" t="s">
        <v>789</v>
      </c>
      <c r="Y377" s="270" t="s">
        <v>789</v>
      </c>
      <c r="Z377" s="270" t="s">
        <v>789</v>
      </c>
      <c r="AA377" s="270" t="s">
        <v>789</v>
      </c>
      <c r="AB377" s="270" t="s">
        <v>789</v>
      </c>
      <c r="AC377" s="270" t="s">
        <v>789</v>
      </c>
      <c r="AD377" s="270" t="s">
        <v>789</v>
      </c>
      <c r="AE377" s="270" t="s">
        <v>789</v>
      </c>
      <c r="AF377" s="270" t="s">
        <v>789</v>
      </c>
      <c r="AG377" s="270" t="s">
        <v>789</v>
      </c>
      <c r="AH377" s="270" t="s">
        <v>789</v>
      </c>
      <c r="AI377" s="270" t="s">
        <v>789</v>
      </c>
      <c r="AJ377" s="270" t="s">
        <v>789</v>
      </c>
      <c r="AK377" s="270" t="s">
        <v>789</v>
      </c>
      <c r="AL377" s="270" t="s">
        <v>789</v>
      </c>
      <c r="AM377" s="270" t="s">
        <v>789</v>
      </c>
      <c r="AN377" s="270" t="s">
        <v>3075</v>
      </c>
      <c r="AO377" s="270" t="s">
        <v>3075</v>
      </c>
      <c r="AP377" s="270" t="s">
        <v>3075</v>
      </c>
      <c r="AQ377" s="270" t="s">
        <v>3075</v>
      </c>
      <c r="AR377" s="270" t="s">
        <v>3075</v>
      </c>
      <c r="AS377" s="270" t="s">
        <v>3075</v>
      </c>
      <c r="AT377" s="270" t="s">
        <v>3075</v>
      </c>
      <c r="AU377" s="270" t="s">
        <v>3075</v>
      </c>
      <c r="AV377" s="270" t="s">
        <v>3075</v>
      </c>
      <c r="AW377" s="277" t="s">
        <v>3075</v>
      </c>
      <c r="AX377" s="270" t="s">
        <v>3075</v>
      </c>
      <c r="AY377" s="270" t="s">
        <v>3075</v>
      </c>
      <c r="AZ377" s="270" t="s">
        <v>3075</v>
      </c>
      <c r="BA377" s="270" t="s">
        <v>3075</v>
      </c>
      <c r="BB377" s="270" t="s">
        <v>3075</v>
      </c>
      <c r="BC377" s="270" t="s">
        <v>3075</v>
      </c>
      <c r="BD377" s="270" t="s">
        <v>521</v>
      </c>
      <c r="BE377" s="270" t="str">
        <f>VLOOKUP(A377,[1]القائمة!A$1:F$4442,6,0)</f>
        <v>مستنفذ فصل اول 2023-2024</v>
      </c>
      <c r="BF377">
        <f>VLOOKUP(A377,[1]القائمة!A$1:F$4442,1,0)</f>
        <v>522677</v>
      </c>
      <c r="BG377" t="str">
        <f>VLOOKUP(A377,[1]القائمة!A$1:F$4442,5,0)</f>
        <v>الثالثة</v>
      </c>
      <c r="BH377" s="249"/>
      <c r="BI377" s="249"/>
      <c r="BJ377" s="249"/>
      <c r="BK377" s="249"/>
      <c r="BL377" s="249"/>
      <c r="BM377" s="249"/>
      <c r="BN377" s="249"/>
      <c r="BO377" s="249"/>
      <c r="BP377" s="249" t="s">
        <v>3075</v>
      </c>
      <c r="BQ377" s="249" t="s">
        <v>3075</v>
      </c>
      <c r="BR377" s="249" t="s">
        <v>3075</v>
      </c>
      <c r="BS377" s="249" t="s">
        <v>3075</v>
      </c>
      <c r="BT377" s="249" t="s">
        <v>3075</v>
      </c>
      <c r="BU377" s="249" t="s">
        <v>3075</v>
      </c>
      <c r="BV377" s="248"/>
      <c r="BW377" s="249"/>
      <c r="BX377" s="249"/>
      <c r="BY377" s="249"/>
      <c r="BZ377" s="249"/>
      <c r="CA377" s="242"/>
      <c r="CB377" s="242"/>
      <c r="CC377" s="242"/>
      <c r="CD377" s="242"/>
      <c r="CE377" s="249"/>
    </row>
    <row r="378" spans="1:83" ht="14.4" x14ac:dyDescent="0.3">
      <c r="A378" s="269">
        <v>522704</v>
      </c>
      <c r="B378" s="270" t="s">
        <v>521</v>
      </c>
      <c r="C378" s="270" t="s">
        <v>788</v>
      </c>
      <c r="D378" s="270" t="s">
        <v>788</v>
      </c>
      <c r="E378" s="270" t="s">
        <v>788</v>
      </c>
      <c r="F378" s="270" t="s">
        <v>788</v>
      </c>
      <c r="G378" s="270" t="s">
        <v>788</v>
      </c>
      <c r="H378" s="270" t="s">
        <v>788</v>
      </c>
      <c r="I378" s="270" t="s">
        <v>788</v>
      </c>
      <c r="J378" s="270" t="s">
        <v>788</v>
      </c>
      <c r="K378" s="270" t="s">
        <v>788</v>
      </c>
      <c r="L378" s="270" t="s">
        <v>788</v>
      </c>
      <c r="M378" s="270" t="s">
        <v>788</v>
      </c>
      <c r="N378" s="270" t="s">
        <v>788</v>
      </c>
      <c r="O378" s="270" t="s">
        <v>788</v>
      </c>
      <c r="P378" s="270" t="s">
        <v>788</v>
      </c>
      <c r="Q378" s="270" t="s">
        <v>788</v>
      </c>
      <c r="R378" s="270" t="s">
        <v>788</v>
      </c>
      <c r="S378" s="270" t="s">
        <v>788</v>
      </c>
      <c r="T378" s="270" t="s">
        <v>788</v>
      </c>
      <c r="U378" s="270" t="s">
        <v>788</v>
      </c>
      <c r="V378" s="270" t="s">
        <v>788</v>
      </c>
      <c r="W378" s="270" t="s">
        <v>788</v>
      </c>
      <c r="X378" s="270" t="s">
        <v>788</v>
      </c>
      <c r="Y378" s="270" t="s">
        <v>788</v>
      </c>
      <c r="Z378" s="270" t="s">
        <v>788</v>
      </c>
      <c r="AA378" s="270" t="s">
        <v>788</v>
      </c>
      <c r="AB378" s="270" t="s">
        <v>788</v>
      </c>
      <c r="AC378" s="270" t="s">
        <v>788</v>
      </c>
      <c r="AD378" s="270" t="s">
        <v>788</v>
      </c>
      <c r="AE378" s="270" t="s">
        <v>788</v>
      </c>
      <c r="AF378" s="270" t="s">
        <v>788</v>
      </c>
      <c r="AG378" s="270" t="s">
        <v>788</v>
      </c>
      <c r="AH378" s="270" t="s">
        <v>788</v>
      </c>
      <c r="AI378" s="270" t="s">
        <v>788</v>
      </c>
      <c r="AJ378" s="270" t="s">
        <v>788</v>
      </c>
      <c r="AK378" s="270" t="s">
        <v>788</v>
      </c>
      <c r="AL378" s="270" t="s">
        <v>788</v>
      </c>
      <c r="AM378" s="270" t="s">
        <v>788</v>
      </c>
      <c r="AN378" s="270" t="s">
        <v>3075</v>
      </c>
      <c r="AO378" s="270" t="s">
        <v>3075</v>
      </c>
      <c r="AP378" s="270" t="s">
        <v>3075</v>
      </c>
      <c r="AQ378" s="270" t="s">
        <v>3075</v>
      </c>
      <c r="AR378" s="270" t="s">
        <v>3075</v>
      </c>
      <c r="AS378" s="270" t="s">
        <v>3075</v>
      </c>
      <c r="AT378" s="270" t="s">
        <v>3075</v>
      </c>
      <c r="AU378" s="270" t="s">
        <v>3075</v>
      </c>
      <c r="AV378" s="270" t="s">
        <v>3075</v>
      </c>
      <c r="AW378" s="277" t="s">
        <v>3075</v>
      </c>
      <c r="AX378" s="270" t="s">
        <v>3075</v>
      </c>
      <c r="AY378" s="270" t="s">
        <v>3075</v>
      </c>
      <c r="AZ378" s="270" t="s">
        <v>3075</v>
      </c>
      <c r="BA378" s="270" t="s">
        <v>3075</v>
      </c>
      <c r="BB378" s="270" t="s">
        <v>3075</v>
      </c>
      <c r="BC378" s="270" t="s">
        <v>3075</v>
      </c>
      <c r="BD378" s="270" t="s">
        <v>521</v>
      </c>
      <c r="BE378" s="270" t="str">
        <f>VLOOKUP(A378,[1]القائمة!A$1:F$4442,6,0)</f>
        <v/>
      </c>
      <c r="BF378">
        <f>VLOOKUP(A378,[1]القائمة!A$1:F$4442,1,0)</f>
        <v>522704</v>
      </c>
      <c r="BG378" t="str">
        <f>VLOOKUP(A378,[1]القائمة!A$1:F$4442,5,0)</f>
        <v>الثالثة</v>
      </c>
    </row>
    <row r="379" spans="1:83" ht="14.4" x14ac:dyDescent="0.3">
      <c r="A379" s="269">
        <v>522711</v>
      </c>
      <c r="B379" s="270" t="s">
        <v>521</v>
      </c>
      <c r="C379" s="270" t="s">
        <v>788</v>
      </c>
      <c r="D379" s="270" t="s">
        <v>788</v>
      </c>
      <c r="E379" s="270" t="s">
        <v>788</v>
      </c>
      <c r="F379" s="270" t="s">
        <v>788</v>
      </c>
      <c r="G379" s="270" t="s">
        <v>788</v>
      </c>
      <c r="H379" s="270" t="s">
        <v>788</v>
      </c>
      <c r="I379" s="270" t="s">
        <v>788</v>
      </c>
      <c r="J379" s="270" t="s">
        <v>788</v>
      </c>
      <c r="K379" s="270" t="s">
        <v>788</v>
      </c>
      <c r="L379" s="270" t="s">
        <v>788</v>
      </c>
      <c r="M379" s="270" t="s">
        <v>788</v>
      </c>
      <c r="N379" s="270" t="s">
        <v>788</v>
      </c>
      <c r="O379" s="270" t="s">
        <v>788</v>
      </c>
      <c r="P379" s="270" t="s">
        <v>788</v>
      </c>
      <c r="Q379" s="270" t="s">
        <v>788</v>
      </c>
      <c r="R379" s="270" t="s">
        <v>788</v>
      </c>
      <c r="S379" s="270" t="s">
        <v>788</v>
      </c>
      <c r="T379" s="270" t="s">
        <v>788</v>
      </c>
      <c r="U379" s="270" t="s">
        <v>788</v>
      </c>
      <c r="V379" s="270" t="s">
        <v>788</v>
      </c>
      <c r="W379" s="270" t="s">
        <v>788</v>
      </c>
      <c r="X379" s="270" t="s">
        <v>788</v>
      </c>
      <c r="Y379" s="270" t="s">
        <v>788</v>
      </c>
      <c r="Z379" s="270" t="s">
        <v>788</v>
      </c>
      <c r="AA379" s="270" t="s">
        <v>788</v>
      </c>
      <c r="AB379" s="270" t="s">
        <v>788</v>
      </c>
      <c r="AC379" s="270" t="s">
        <v>788</v>
      </c>
      <c r="AD379" s="270" t="s">
        <v>788</v>
      </c>
      <c r="AE379" s="270" t="s">
        <v>788</v>
      </c>
      <c r="AF379" s="270" t="s">
        <v>788</v>
      </c>
      <c r="AG379" s="270" t="s">
        <v>788</v>
      </c>
      <c r="AH379" s="270" t="s">
        <v>788</v>
      </c>
      <c r="AI379" s="270" t="s">
        <v>788</v>
      </c>
      <c r="AJ379" s="270" t="s">
        <v>788</v>
      </c>
      <c r="AK379" s="270" t="s">
        <v>788</v>
      </c>
      <c r="AL379" s="270" t="s">
        <v>788</v>
      </c>
      <c r="AM379" s="270" t="s">
        <v>788</v>
      </c>
      <c r="AN379" s="270" t="s">
        <v>3075</v>
      </c>
      <c r="AO379" s="270" t="s">
        <v>3075</v>
      </c>
      <c r="AP379" s="270" t="s">
        <v>3075</v>
      </c>
      <c r="AQ379" s="270" t="s">
        <v>3075</v>
      </c>
      <c r="AR379" s="270" t="s">
        <v>3075</v>
      </c>
      <c r="AS379" s="270" t="s">
        <v>3075</v>
      </c>
      <c r="AT379" s="270" t="s">
        <v>3075</v>
      </c>
      <c r="AU379" s="270" t="s">
        <v>3075</v>
      </c>
      <c r="AV379" s="270" t="s">
        <v>3075</v>
      </c>
      <c r="AW379" s="277" t="s">
        <v>3075</v>
      </c>
      <c r="AX379" s="270" t="s">
        <v>3075</v>
      </c>
      <c r="AY379" s="270" t="s">
        <v>3075</v>
      </c>
      <c r="AZ379" s="270" t="s">
        <v>3075</v>
      </c>
      <c r="BA379" s="270" t="s">
        <v>3075</v>
      </c>
      <c r="BB379" s="270" t="s">
        <v>3075</v>
      </c>
      <c r="BC379" s="270" t="s">
        <v>3075</v>
      </c>
      <c r="BD379" s="270" t="s">
        <v>521</v>
      </c>
      <c r="BE379" s="270" t="str">
        <f>VLOOKUP(A379,[1]القائمة!A$1:F$4442,6,0)</f>
        <v/>
      </c>
      <c r="BF379">
        <f>VLOOKUP(A379,[1]القائمة!A$1:F$4442,1,0)</f>
        <v>522711</v>
      </c>
      <c r="BG379" t="str">
        <f>VLOOKUP(A379,[1]القائمة!A$1:F$4442,5,0)</f>
        <v>الثالثة</v>
      </c>
      <c r="BH379" s="249"/>
      <c r="BI379" s="249"/>
      <c r="BJ379" s="249"/>
      <c r="BK379" s="249"/>
      <c r="BL379" s="249"/>
      <c r="BM379" s="249"/>
      <c r="BN379" s="249"/>
      <c r="BO379" s="249"/>
      <c r="BP379" s="249" t="s">
        <v>3075</v>
      </c>
      <c r="BQ379" s="249" t="s">
        <v>3075</v>
      </c>
      <c r="BR379" s="249" t="s">
        <v>3075</v>
      </c>
      <c r="BS379" s="249" t="s">
        <v>3075</v>
      </c>
      <c r="BT379" s="249" t="s">
        <v>3075</v>
      </c>
      <c r="BU379" s="249" t="s">
        <v>3075</v>
      </c>
      <c r="BV379" s="248"/>
      <c r="BW379" s="249"/>
      <c r="BX379" s="249"/>
      <c r="BY379" s="249"/>
      <c r="BZ379" s="249"/>
      <c r="CA379" s="242"/>
      <c r="CB379" s="242"/>
      <c r="CC379" s="242"/>
      <c r="CD379" s="242"/>
      <c r="CE379" s="249"/>
    </row>
    <row r="380" spans="1:83" ht="28.8" x14ac:dyDescent="0.3">
      <c r="A380" s="269">
        <v>522715</v>
      </c>
      <c r="B380" s="270" t="s">
        <v>521</v>
      </c>
      <c r="C380" s="270" t="s">
        <v>789</v>
      </c>
      <c r="D380" s="270" t="s">
        <v>789</v>
      </c>
      <c r="E380" s="270" t="s">
        <v>789</v>
      </c>
      <c r="F380" s="270" t="s">
        <v>789</v>
      </c>
      <c r="G380" s="270" t="s">
        <v>789</v>
      </c>
      <c r="H380" s="270" t="s">
        <v>789</v>
      </c>
      <c r="I380" s="270" t="s">
        <v>789</v>
      </c>
      <c r="J380" s="270" t="s">
        <v>789</v>
      </c>
      <c r="K380" s="270" t="s">
        <v>789</v>
      </c>
      <c r="L380" s="270" t="s">
        <v>789</v>
      </c>
      <c r="M380" s="270" t="s">
        <v>789</v>
      </c>
      <c r="N380" s="270" t="s">
        <v>789</v>
      </c>
      <c r="O380" s="270" t="s">
        <v>789</v>
      </c>
      <c r="P380" s="270" t="s">
        <v>789</v>
      </c>
      <c r="Q380" s="270" t="s">
        <v>789</v>
      </c>
      <c r="R380" s="270" t="s">
        <v>789</v>
      </c>
      <c r="S380" s="270" t="s">
        <v>789</v>
      </c>
      <c r="T380" s="270" t="s">
        <v>789</v>
      </c>
      <c r="U380" s="270" t="s">
        <v>789</v>
      </c>
      <c r="V380" s="270" t="s">
        <v>789</v>
      </c>
      <c r="W380" s="270" t="s">
        <v>789</v>
      </c>
      <c r="X380" s="270" t="s">
        <v>789</v>
      </c>
      <c r="Y380" s="270" t="s">
        <v>789</v>
      </c>
      <c r="Z380" s="270" t="s">
        <v>789</v>
      </c>
      <c r="AA380" s="270" t="s">
        <v>789</v>
      </c>
      <c r="AB380" s="270" t="s">
        <v>789</v>
      </c>
      <c r="AC380" s="270" t="s">
        <v>789</v>
      </c>
      <c r="AD380" s="270" t="s">
        <v>789</v>
      </c>
      <c r="AE380" s="270" t="s">
        <v>789</v>
      </c>
      <c r="AF380" s="270" t="s">
        <v>789</v>
      </c>
      <c r="AG380" s="270" t="s">
        <v>789</v>
      </c>
      <c r="AH380" s="270" t="s">
        <v>789</v>
      </c>
      <c r="AI380" s="270" t="s">
        <v>789</v>
      </c>
      <c r="AJ380" s="270" t="s">
        <v>789</v>
      </c>
      <c r="AK380" s="270" t="s">
        <v>789</v>
      </c>
      <c r="AL380" s="270" t="s">
        <v>789</v>
      </c>
      <c r="AM380" s="270" t="s">
        <v>789</v>
      </c>
      <c r="AN380" s="270" t="s">
        <v>3075</v>
      </c>
      <c r="AO380" s="270" t="s">
        <v>3075</v>
      </c>
      <c r="AP380" s="270" t="s">
        <v>3075</v>
      </c>
      <c r="AQ380" s="270" t="s">
        <v>3075</v>
      </c>
      <c r="AR380" s="270" t="s">
        <v>3075</v>
      </c>
      <c r="AS380" s="270" t="s">
        <v>3075</v>
      </c>
      <c r="AT380" s="270" t="s">
        <v>3075</v>
      </c>
      <c r="AU380" s="270" t="s">
        <v>3075</v>
      </c>
      <c r="AV380" s="270" t="s">
        <v>3075</v>
      </c>
      <c r="AW380" s="277" t="s">
        <v>3075</v>
      </c>
      <c r="AX380" s="270" t="s">
        <v>4659</v>
      </c>
      <c r="AY380" s="270" t="s">
        <v>3075</v>
      </c>
      <c r="AZ380" s="270" t="s">
        <v>3075</v>
      </c>
      <c r="BA380" s="270" t="s">
        <v>3075</v>
      </c>
      <c r="BB380" s="270" t="s">
        <v>3075</v>
      </c>
      <c r="BC380" s="270" t="s">
        <v>3075</v>
      </c>
      <c r="BD380" s="270" t="s">
        <v>521</v>
      </c>
      <c r="BE380" s="270" t="str">
        <f>VLOOKUP(A380,[1]القائمة!A$1:F$4442,6,0)</f>
        <v/>
      </c>
      <c r="BF380">
        <f>VLOOKUP(A380,[1]القائمة!A$1:F$4442,1,0)</f>
        <v>522715</v>
      </c>
      <c r="BG380" t="str">
        <f>VLOOKUP(A380,[1]القائمة!A$1:F$4442,5,0)</f>
        <v>الثالثة</v>
      </c>
    </row>
    <row r="381" spans="1:83" ht="14.4" x14ac:dyDescent="0.3">
      <c r="A381" s="269">
        <v>522785</v>
      </c>
      <c r="B381" s="270" t="s">
        <v>521</v>
      </c>
      <c r="C381" s="270" t="s">
        <v>788</v>
      </c>
      <c r="D381" s="270" t="s">
        <v>788</v>
      </c>
      <c r="E381" s="270" t="s">
        <v>788</v>
      </c>
      <c r="F381" s="270" t="s">
        <v>788</v>
      </c>
      <c r="G381" s="270" t="s">
        <v>788</v>
      </c>
      <c r="H381" s="270" t="s">
        <v>788</v>
      </c>
      <c r="I381" s="270" t="s">
        <v>788</v>
      </c>
      <c r="J381" s="270" t="s">
        <v>788</v>
      </c>
      <c r="K381" s="270" t="s">
        <v>788</v>
      </c>
      <c r="L381" s="270" t="s">
        <v>788</v>
      </c>
      <c r="M381" s="270" t="s">
        <v>788</v>
      </c>
      <c r="N381" s="270" t="s">
        <v>788</v>
      </c>
      <c r="O381" s="270" t="s">
        <v>788</v>
      </c>
      <c r="P381" s="270" t="s">
        <v>788</v>
      </c>
      <c r="Q381" s="270" t="s">
        <v>788</v>
      </c>
      <c r="R381" s="270" t="s">
        <v>788</v>
      </c>
      <c r="S381" s="270" t="s">
        <v>788</v>
      </c>
      <c r="T381" s="270" t="s">
        <v>788</v>
      </c>
      <c r="U381" s="270" t="s">
        <v>788</v>
      </c>
      <c r="V381" s="270" t="s">
        <v>788</v>
      </c>
      <c r="W381" s="270" t="s">
        <v>788</v>
      </c>
      <c r="X381" s="270" t="s">
        <v>788</v>
      </c>
      <c r="Y381" s="270" t="s">
        <v>788</v>
      </c>
      <c r="Z381" s="270" t="s">
        <v>788</v>
      </c>
      <c r="AA381" s="270" t="s">
        <v>788</v>
      </c>
      <c r="AB381" s="270" t="s">
        <v>788</v>
      </c>
      <c r="AC381" s="270" t="s">
        <v>788</v>
      </c>
      <c r="AD381" s="270" t="s">
        <v>788</v>
      </c>
      <c r="AE381" s="270" t="s">
        <v>788</v>
      </c>
      <c r="AF381" s="270" t="s">
        <v>788</v>
      </c>
      <c r="AG381" s="270" t="s">
        <v>788</v>
      </c>
      <c r="AH381" s="270" t="s">
        <v>788</v>
      </c>
      <c r="AI381" s="270" t="s">
        <v>788</v>
      </c>
      <c r="AJ381" s="270" t="s">
        <v>788</v>
      </c>
      <c r="AK381" s="270" t="s">
        <v>788</v>
      </c>
      <c r="AL381" s="270" t="s">
        <v>788</v>
      </c>
      <c r="AM381" s="270" t="s">
        <v>788</v>
      </c>
      <c r="AN381" s="270" t="s">
        <v>3075</v>
      </c>
      <c r="AO381" s="270" t="s">
        <v>3075</v>
      </c>
      <c r="AP381" s="270" t="s">
        <v>3075</v>
      </c>
      <c r="AQ381" s="270" t="s">
        <v>3075</v>
      </c>
      <c r="AR381" s="270" t="s">
        <v>3075</v>
      </c>
      <c r="AS381" s="270" t="s">
        <v>3075</v>
      </c>
      <c r="AT381" s="270" t="s">
        <v>3075</v>
      </c>
      <c r="AU381" s="270" t="s">
        <v>3075</v>
      </c>
      <c r="AV381" s="270" t="s">
        <v>3075</v>
      </c>
      <c r="AW381" s="277" t="s">
        <v>3075</v>
      </c>
      <c r="AX381" s="270" t="s">
        <v>3075</v>
      </c>
      <c r="AY381" s="270" t="s">
        <v>3075</v>
      </c>
      <c r="AZ381" s="270" t="s">
        <v>3075</v>
      </c>
      <c r="BA381" s="270" t="s">
        <v>3075</v>
      </c>
      <c r="BB381" s="270" t="s">
        <v>3075</v>
      </c>
      <c r="BC381" s="270" t="s">
        <v>3075</v>
      </c>
      <c r="BD381" s="270" t="s">
        <v>521</v>
      </c>
      <c r="BE381" s="270" t="str">
        <f>VLOOKUP(A381,[1]القائمة!A$1:F$4442,6,0)</f>
        <v/>
      </c>
      <c r="BF381">
        <f>VLOOKUP(A381,[1]القائمة!A$1:F$4442,1,0)</f>
        <v>522785</v>
      </c>
      <c r="BG381" t="str">
        <f>VLOOKUP(A381,[1]القائمة!A$1:F$4442,5,0)</f>
        <v>الثالثة</v>
      </c>
    </row>
    <row r="382" spans="1:83" ht="14.4" x14ac:dyDescent="0.3">
      <c r="A382" s="269">
        <v>522816</v>
      </c>
      <c r="B382" s="270" t="s">
        <v>521</v>
      </c>
      <c r="C382" s="270" t="s">
        <v>788</v>
      </c>
      <c r="D382" s="270" t="s">
        <v>788</v>
      </c>
      <c r="E382" s="270" t="s">
        <v>788</v>
      </c>
      <c r="F382" s="270" t="s">
        <v>788</v>
      </c>
      <c r="G382" s="270" t="s">
        <v>788</v>
      </c>
      <c r="H382" s="270" t="s">
        <v>788</v>
      </c>
      <c r="I382" s="270" t="s">
        <v>788</v>
      </c>
      <c r="J382" s="270" t="s">
        <v>788</v>
      </c>
      <c r="K382" s="270" t="s">
        <v>788</v>
      </c>
      <c r="L382" s="270" t="s">
        <v>788</v>
      </c>
      <c r="M382" s="270" t="s">
        <v>788</v>
      </c>
      <c r="N382" s="270" t="s">
        <v>788</v>
      </c>
      <c r="O382" s="270" t="s">
        <v>788</v>
      </c>
      <c r="P382" s="270" t="s">
        <v>788</v>
      </c>
      <c r="Q382" s="270" t="s">
        <v>788</v>
      </c>
      <c r="R382" s="270" t="s">
        <v>788</v>
      </c>
      <c r="S382" s="270" t="s">
        <v>788</v>
      </c>
      <c r="T382" s="270" t="s">
        <v>788</v>
      </c>
      <c r="U382" s="270" t="s">
        <v>788</v>
      </c>
      <c r="V382" s="270" t="s">
        <v>788</v>
      </c>
      <c r="W382" s="270" t="s">
        <v>788</v>
      </c>
      <c r="X382" s="270" t="s">
        <v>788</v>
      </c>
      <c r="Y382" s="270" t="s">
        <v>788</v>
      </c>
      <c r="Z382" s="270" t="s">
        <v>788</v>
      </c>
      <c r="AA382" s="270" t="s">
        <v>788</v>
      </c>
      <c r="AB382" s="270" t="s">
        <v>788</v>
      </c>
      <c r="AC382" s="270" t="s">
        <v>788</v>
      </c>
      <c r="AD382" s="270" t="s">
        <v>788</v>
      </c>
      <c r="AE382" s="270" t="s">
        <v>788</v>
      </c>
      <c r="AF382" s="270" t="s">
        <v>788</v>
      </c>
      <c r="AG382" s="270" t="s">
        <v>788</v>
      </c>
      <c r="AH382" s="270" t="s">
        <v>788</v>
      </c>
      <c r="AI382" s="270" t="s">
        <v>788</v>
      </c>
      <c r="AJ382" s="270" t="s">
        <v>788</v>
      </c>
      <c r="AK382" s="270" t="s">
        <v>788</v>
      </c>
      <c r="AL382" s="270" t="s">
        <v>788</v>
      </c>
      <c r="AM382" s="270" t="s">
        <v>788</v>
      </c>
      <c r="AN382" s="270" t="s">
        <v>3075</v>
      </c>
      <c r="AO382" s="270" t="s">
        <v>3075</v>
      </c>
      <c r="AP382" s="270" t="s">
        <v>3075</v>
      </c>
      <c r="AQ382" s="270" t="s">
        <v>3075</v>
      </c>
      <c r="AR382" s="270" t="s">
        <v>3075</v>
      </c>
      <c r="AS382" s="270" t="s">
        <v>3075</v>
      </c>
      <c r="AT382" s="270" t="s">
        <v>3075</v>
      </c>
      <c r="AU382" s="270" t="s">
        <v>3075</v>
      </c>
      <c r="AV382" s="270" t="s">
        <v>3075</v>
      </c>
      <c r="AW382" s="277" t="s">
        <v>3075</v>
      </c>
      <c r="AX382" s="270" t="s">
        <v>3075</v>
      </c>
      <c r="AY382" s="270" t="s">
        <v>3075</v>
      </c>
      <c r="AZ382" s="270" t="s">
        <v>3075</v>
      </c>
      <c r="BA382" s="270" t="s">
        <v>3075</v>
      </c>
      <c r="BB382" s="270" t="s">
        <v>3075</v>
      </c>
      <c r="BC382" s="270" t="s">
        <v>3075</v>
      </c>
      <c r="BD382" s="270" t="s">
        <v>521</v>
      </c>
      <c r="BE382" s="270" t="str">
        <f>VLOOKUP(A382,[1]القائمة!A$1:F$4442,6,0)</f>
        <v/>
      </c>
      <c r="BF382">
        <f>VLOOKUP(A382,[1]القائمة!A$1:F$4442,1,0)</f>
        <v>522816</v>
      </c>
      <c r="BG382" t="str">
        <f>VLOOKUP(A382,[1]القائمة!A$1:F$4442,5,0)</f>
        <v>الثالثة</v>
      </c>
      <c r="BH382" s="249"/>
      <c r="BI382" s="249"/>
      <c r="BJ382" s="249"/>
      <c r="BK382" s="249"/>
      <c r="BL382" s="249"/>
      <c r="BM382" s="249"/>
      <c r="BN382" s="249"/>
      <c r="BO382" s="249"/>
      <c r="BP382" s="249" t="s">
        <v>3075</v>
      </c>
      <c r="BQ382" s="249" t="s">
        <v>3075</v>
      </c>
      <c r="BR382" s="249" t="s">
        <v>3075</v>
      </c>
      <c r="BS382" s="249" t="s">
        <v>3075</v>
      </c>
      <c r="BT382" s="249" t="s">
        <v>3075</v>
      </c>
      <c r="BU382" s="249" t="s">
        <v>3075</v>
      </c>
      <c r="BV382" s="248"/>
      <c r="BW382" s="249"/>
      <c r="BX382" s="249"/>
      <c r="BY382" s="249"/>
      <c r="BZ382" s="249"/>
      <c r="CA382" s="242"/>
      <c r="CB382" s="242"/>
      <c r="CC382" s="242"/>
      <c r="CD382" s="242"/>
      <c r="CE382" s="249"/>
    </row>
    <row r="383" spans="1:83" ht="14.4" x14ac:dyDescent="0.3">
      <c r="A383" s="269">
        <v>522826</v>
      </c>
      <c r="B383" s="270" t="s">
        <v>521</v>
      </c>
      <c r="C383" s="270" t="s">
        <v>788</v>
      </c>
      <c r="D383" s="270" t="s">
        <v>788</v>
      </c>
      <c r="E383" s="270" t="s">
        <v>788</v>
      </c>
      <c r="F383" s="270" t="s">
        <v>788</v>
      </c>
      <c r="G383" s="270" t="s">
        <v>788</v>
      </c>
      <c r="H383" s="270" t="s">
        <v>788</v>
      </c>
      <c r="I383" s="270" t="s">
        <v>788</v>
      </c>
      <c r="J383" s="270" t="s">
        <v>788</v>
      </c>
      <c r="K383" s="270" t="s">
        <v>788</v>
      </c>
      <c r="L383" s="270" t="s">
        <v>788</v>
      </c>
      <c r="M383" s="270" t="s">
        <v>788</v>
      </c>
      <c r="N383" s="270" t="s">
        <v>788</v>
      </c>
      <c r="O383" s="270" t="s">
        <v>788</v>
      </c>
      <c r="P383" s="270" t="s">
        <v>788</v>
      </c>
      <c r="Q383" s="270" t="s">
        <v>788</v>
      </c>
      <c r="R383" s="270" t="s">
        <v>788</v>
      </c>
      <c r="S383" s="270" t="s">
        <v>788</v>
      </c>
      <c r="T383" s="270" t="s">
        <v>788</v>
      </c>
      <c r="U383" s="270" t="s">
        <v>788</v>
      </c>
      <c r="V383" s="270" t="s">
        <v>788</v>
      </c>
      <c r="W383" s="270" t="s">
        <v>788</v>
      </c>
      <c r="X383" s="270" t="s">
        <v>788</v>
      </c>
      <c r="Y383" s="270" t="s">
        <v>788</v>
      </c>
      <c r="Z383" s="270" t="s">
        <v>788</v>
      </c>
      <c r="AA383" s="270" t="s">
        <v>788</v>
      </c>
      <c r="AB383" s="270" t="s">
        <v>788</v>
      </c>
      <c r="AC383" s="270" t="s">
        <v>788</v>
      </c>
      <c r="AD383" s="270" t="s">
        <v>788</v>
      </c>
      <c r="AE383" s="270" t="s">
        <v>788</v>
      </c>
      <c r="AF383" s="270" t="s">
        <v>788</v>
      </c>
      <c r="AG383" s="270" t="s">
        <v>788</v>
      </c>
      <c r="AH383" s="270" t="s">
        <v>788</v>
      </c>
      <c r="AI383" s="270" t="s">
        <v>788</v>
      </c>
      <c r="AJ383" s="270" t="s">
        <v>788</v>
      </c>
      <c r="AK383" s="270" t="s">
        <v>788</v>
      </c>
      <c r="AL383" s="270" t="s">
        <v>788</v>
      </c>
      <c r="AM383" s="270" t="s">
        <v>788</v>
      </c>
      <c r="AN383" s="270" t="s">
        <v>3075</v>
      </c>
      <c r="AO383" s="270" t="s">
        <v>3075</v>
      </c>
      <c r="AP383" s="270" t="s">
        <v>3075</v>
      </c>
      <c r="AQ383" s="270" t="s">
        <v>3075</v>
      </c>
      <c r="AR383" s="270" t="s">
        <v>3075</v>
      </c>
      <c r="AS383" s="270" t="s">
        <v>3075</v>
      </c>
      <c r="AT383" s="270" t="s">
        <v>3075</v>
      </c>
      <c r="AU383" s="270" t="s">
        <v>3075</v>
      </c>
      <c r="AV383" s="270" t="s">
        <v>3075</v>
      </c>
      <c r="AW383" s="277" t="s">
        <v>3075</v>
      </c>
      <c r="AX383" s="270" t="s">
        <v>3075</v>
      </c>
      <c r="AY383" s="270" t="s">
        <v>3075</v>
      </c>
      <c r="AZ383" s="270" t="s">
        <v>3075</v>
      </c>
      <c r="BA383" s="270" t="s">
        <v>3075</v>
      </c>
      <c r="BB383" s="270" t="s">
        <v>3075</v>
      </c>
      <c r="BC383" s="270" t="s">
        <v>3075</v>
      </c>
      <c r="BD383" s="270" t="s">
        <v>521</v>
      </c>
      <c r="BE383" s="270" t="str">
        <f>VLOOKUP(A383,[1]القائمة!A$1:F$4442,6,0)</f>
        <v/>
      </c>
      <c r="BF383">
        <f>VLOOKUP(A383,[1]القائمة!A$1:F$4442,1,0)</f>
        <v>522826</v>
      </c>
      <c r="BG383" t="str">
        <f>VLOOKUP(A383,[1]القائمة!A$1:F$4442,5,0)</f>
        <v>الثالثة</v>
      </c>
    </row>
    <row r="384" spans="1:83" ht="14.4" x14ac:dyDescent="0.3">
      <c r="A384" s="269">
        <v>522846</v>
      </c>
      <c r="B384" s="270" t="s">
        <v>521</v>
      </c>
      <c r="C384" s="270" t="s">
        <v>788</v>
      </c>
      <c r="D384" s="270" t="s">
        <v>788</v>
      </c>
      <c r="E384" s="270" t="s">
        <v>788</v>
      </c>
      <c r="F384" s="270" t="s">
        <v>788</v>
      </c>
      <c r="G384" s="270" t="s">
        <v>788</v>
      </c>
      <c r="H384" s="270" t="s">
        <v>788</v>
      </c>
      <c r="I384" s="270" t="s">
        <v>788</v>
      </c>
      <c r="J384" s="270" t="s">
        <v>788</v>
      </c>
      <c r="K384" s="270" t="s">
        <v>788</v>
      </c>
      <c r="L384" s="270" t="s">
        <v>788</v>
      </c>
      <c r="M384" s="270" t="s">
        <v>788</v>
      </c>
      <c r="N384" s="270" t="s">
        <v>788</v>
      </c>
      <c r="O384" s="270" t="s">
        <v>788</v>
      </c>
      <c r="P384" s="270" t="s">
        <v>788</v>
      </c>
      <c r="Q384" s="270" t="s">
        <v>788</v>
      </c>
      <c r="R384" s="270" t="s">
        <v>788</v>
      </c>
      <c r="S384" s="270" t="s">
        <v>788</v>
      </c>
      <c r="T384" s="270" t="s">
        <v>788</v>
      </c>
      <c r="U384" s="270" t="s">
        <v>788</v>
      </c>
      <c r="V384" s="270" t="s">
        <v>788</v>
      </c>
      <c r="W384" s="270" t="s">
        <v>788</v>
      </c>
      <c r="X384" s="270" t="s">
        <v>788</v>
      </c>
      <c r="Y384" s="270" t="s">
        <v>788</v>
      </c>
      <c r="Z384" s="270" t="s">
        <v>788</v>
      </c>
      <c r="AA384" s="270" t="s">
        <v>788</v>
      </c>
      <c r="AB384" s="270" t="s">
        <v>788</v>
      </c>
      <c r="AC384" s="270" t="s">
        <v>788</v>
      </c>
      <c r="AD384" s="270" t="s">
        <v>788</v>
      </c>
      <c r="AE384" s="270" t="s">
        <v>788</v>
      </c>
      <c r="AF384" s="270" t="s">
        <v>788</v>
      </c>
      <c r="AG384" s="270" t="s">
        <v>788</v>
      </c>
      <c r="AH384" s="270" t="s">
        <v>788</v>
      </c>
      <c r="AI384" s="270" t="s">
        <v>788</v>
      </c>
      <c r="AJ384" s="270" t="s">
        <v>788</v>
      </c>
      <c r="AK384" s="270" t="s">
        <v>788</v>
      </c>
      <c r="AL384" s="270" t="s">
        <v>788</v>
      </c>
      <c r="AM384" s="270" t="s">
        <v>788</v>
      </c>
      <c r="AN384" s="270" t="s">
        <v>3075</v>
      </c>
      <c r="AO384" s="270" t="s">
        <v>3075</v>
      </c>
      <c r="AP384" s="270" t="s">
        <v>3075</v>
      </c>
      <c r="AQ384" s="270" t="s">
        <v>3075</v>
      </c>
      <c r="AR384" s="270" t="s">
        <v>3075</v>
      </c>
      <c r="AS384" s="270" t="s">
        <v>3075</v>
      </c>
      <c r="AT384" s="270" t="s">
        <v>3075</v>
      </c>
      <c r="AU384" s="270" t="s">
        <v>3075</v>
      </c>
      <c r="AV384" s="270" t="s">
        <v>3075</v>
      </c>
      <c r="AW384" s="277" t="s">
        <v>3075</v>
      </c>
      <c r="AX384" s="270" t="s">
        <v>3075</v>
      </c>
      <c r="AY384" s="270" t="s">
        <v>3075</v>
      </c>
      <c r="AZ384" s="270" t="s">
        <v>3075</v>
      </c>
      <c r="BA384" s="270" t="s">
        <v>3075</v>
      </c>
      <c r="BB384" s="270" t="s">
        <v>3075</v>
      </c>
      <c r="BC384" s="270" t="s">
        <v>3075</v>
      </c>
      <c r="BD384" s="270" t="s">
        <v>521</v>
      </c>
      <c r="BE384" s="270" t="str">
        <f>VLOOKUP(A384,[1]القائمة!A$1:F$4442,6,0)</f>
        <v/>
      </c>
      <c r="BF384">
        <f>VLOOKUP(A384,[1]القائمة!A$1:F$4442,1,0)</f>
        <v>522846</v>
      </c>
      <c r="BG384" t="str">
        <f>VLOOKUP(A384,[1]القائمة!A$1:F$4442,5,0)</f>
        <v>الثالثة</v>
      </c>
      <c r="BH384" s="249"/>
      <c r="BI384" s="249"/>
      <c r="BJ384" s="249"/>
      <c r="BK384" s="249"/>
      <c r="BL384" s="249"/>
      <c r="BM384" s="249"/>
      <c r="BN384" s="249"/>
      <c r="BO384" s="249"/>
      <c r="BP384" s="249" t="s">
        <v>3075</v>
      </c>
      <c r="BQ384" s="249" t="s">
        <v>3075</v>
      </c>
      <c r="BR384" s="249" t="s">
        <v>3075</v>
      </c>
      <c r="BS384" s="249" t="s">
        <v>3075</v>
      </c>
      <c r="BT384" s="249" t="s">
        <v>3075</v>
      </c>
      <c r="BU384" s="249" t="s">
        <v>3075</v>
      </c>
      <c r="BV384" s="248"/>
      <c r="BW384" s="249"/>
      <c r="BX384" s="249"/>
      <c r="BY384" s="249"/>
      <c r="BZ384" s="249"/>
      <c r="CA384" s="242"/>
      <c r="CB384" s="242"/>
      <c r="CC384" s="242"/>
      <c r="CD384" s="242"/>
      <c r="CE384" s="249"/>
    </row>
    <row r="385" spans="1:83" ht="14.4" x14ac:dyDescent="0.3">
      <c r="A385" s="269">
        <v>522879</v>
      </c>
      <c r="B385" s="270" t="s">
        <v>521</v>
      </c>
      <c r="C385" s="270" t="s">
        <v>788</v>
      </c>
      <c r="D385" s="270" t="s">
        <v>788</v>
      </c>
      <c r="E385" s="270" t="s">
        <v>788</v>
      </c>
      <c r="F385" s="270" t="s">
        <v>788</v>
      </c>
      <c r="G385" s="270" t="s">
        <v>788</v>
      </c>
      <c r="H385" s="270" t="s">
        <v>788</v>
      </c>
      <c r="I385" s="270" t="s">
        <v>788</v>
      </c>
      <c r="J385" s="270" t="s">
        <v>788</v>
      </c>
      <c r="K385" s="270" t="s">
        <v>788</v>
      </c>
      <c r="L385" s="270" t="s">
        <v>788</v>
      </c>
      <c r="M385" s="270" t="s">
        <v>788</v>
      </c>
      <c r="N385" s="270" t="s">
        <v>788</v>
      </c>
      <c r="O385" s="270" t="s">
        <v>788</v>
      </c>
      <c r="P385" s="270" t="s">
        <v>788</v>
      </c>
      <c r="Q385" s="270" t="s">
        <v>788</v>
      </c>
      <c r="R385" s="270" t="s">
        <v>788</v>
      </c>
      <c r="S385" s="270" t="s">
        <v>788</v>
      </c>
      <c r="T385" s="270" t="s">
        <v>788</v>
      </c>
      <c r="U385" s="270" t="s">
        <v>788</v>
      </c>
      <c r="V385" s="270" t="s">
        <v>788</v>
      </c>
      <c r="W385" s="270" t="s">
        <v>788</v>
      </c>
      <c r="X385" s="270" t="s">
        <v>788</v>
      </c>
      <c r="Y385" s="270" t="s">
        <v>788</v>
      </c>
      <c r="Z385" s="270" t="s">
        <v>788</v>
      </c>
      <c r="AA385" s="270" t="s">
        <v>788</v>
      </c>
      <c r="AB385" s="270" t="s">
        <v>788</v>
      </c>
      <c r="AC385" s="270" t="s">
        <v>788</v>
      </c>
      <c r="AD385" s="270" t="s">
        <v>788</v>
      </c>
      <c r="AE385" s="270" t="s">
        <v>788</v>
      </c>
      <c r="AF385" s="270" t="s">
        <v>788</v>
      </c>
      <c r="AG385" s="270" t="s">
        <v>788</v>
      </c>
      <c r="AH385" s="270" t="s">
        <v>788</v>
      </c>
      <c r="AI385" s="270" t="s">
        <v>788</v>
      </c>
      <c r="AJ385" s="270" t="s">
        <v>788</v>
      </c>
      <c r="AK385" s="270" t="s">
        <v>788</v>
      </c>
      <c r="AL385" s="270" t="s">
        <v>788</v>
      </c>
      <c r="AM385" s="270" t="s">
        <v>788</v>
      </c>
      <c r="AN385" s="270" t="s">
        <v>3075</v>
      </c>
      <c r="AO385" s="270" t="s">
        <v>3075</v>
      </c>
      <c r="AP385" s="270" t="s">
        <v>3075</v>
      </c>
      <c r="AQ385" s="270" t="s">
        <v>3075</v>
      </c>
      <c r="AR385" s="270" t="s">
        <v>3075</v>
      </c>
      <c r="AS385" s="270" t="s">
        <v>3075</v>
      </c>
      <c r="AT385" s="270" t="s">
        <v>3075</v>
      </c>
      <c r="AU385" s="270" t="s">
        <v>3075</v>
      </c>
      <c r="AV385" s="270" t="s">
        <v>3075</v>
      </c>
      <c r="AW385" s="277" t="s">
        <v>3075</v>
      </c>
      <c r="AX385" s="270" t="s">
        <v>3075</v>
      </c>
      <c r="AY385" s="270" t="s">
        <v>3075</v>
      </c>
      <c r="AZ385" s="270" t="s">
        <v>3075</v>
      </c>
      <c r="BA385" s="270" t="s">
        <v>3075</v>
      </c>
      <c r="BB385" s="270" t="s">
        <v>3075</v>
      </c>
      <c r="BC385" s="270" t="s">
        <v>3075</v>
      </c>
      <c r="BD385" s="270" t="s">
        <v>521</v>
      </c>
      <c r="BE385" s="270" t="str">
        <f>VLOOKUP(A385,[1]القائمة!A$1:F$4442,6,0)</f>
        <v/>
      </c>
      <c r="BF385">
        <f>VLOOKUP(A385,[1]القائمة!A$1:F$4442,1,0)</f>
        <v>522879</v>
      </c>
      <c r="BG385" t="str">
        <f>VLOOKUP(A385,[1]القائمة!A$1:F$4442,5,0)</f>
        <v>الثالثة</v>
      </c>
    </row>
    <row r="386" spans="1:83" ht="14.4" x14ac:dyDescent="0.3">
      <c r="A386" s="269">
        <v>522925</v>
      </c>
      <c r="B386" s="270" t="s">
        <v>521</v>
      </c>
      <c r="C386" s="270" t="s">
        <v>788</v>
      </c>
      <c r="D386" s="270" t="s">
        <v>788</v>
      </c>
      <c r="E386" s="270" t="s">
        <v>788</v>
      </c>
      <c r="F386" s="270" t="s">
        <v>788</v>
      </c>
      <c r="G386" s="270" t="s">
        <v>788</v>
      </c>
      <c r="H386" s="270" t="s">
        <v>788</v>
      </c>
      <c r="I386" s="270" t="s">
        <v>788</v>
      </c>
      <c r="J386" s="270" t="s">
        <v>788</v>
      </c>
      <c r="K386" s="270" t="s">
        <v>788</v>
      </c>
      <c r="L386" s="270" t="s">
        <v>788</v>
      </c>
      <c r="M386" s="270" t="s">
        <v>788</v>
      </c>
      <c r="N386" s="270" t="s">
        <v>788</v>
      </c>
      <c r="O386" s="270" t="s">
        <v>788</v>
      </c>
      <c r="P386" s="270" t="s">
        <v>788</v>
      </c>
      <c r="Q386" s="270" t="s">
        <v>788</v>
      </c>
      <c r="R386" s="270" t="s">
        <v>788</v>
      </c>
      <c r="S386" s="270" t="s">
        <v>788</v>
      </c>
      <c r="T386" s="270" t="s">
        <v>788</v>
      </c>
      <c r="U386" s="270" t="s">
        <v>788</v>
      </c>
      <c r="V386" s="270" t="s">
        <v>788</v>
      </c>
      <c r="W386" s="270" t="s">
        <v>788</v>
      </c>
      <c r="X386" s="270" t="s">
        <v>788</v>
      </c>
      <c r="Y386" s="270" t="s">
        <v>788</v>
      </c>
      <c r="Z386" s="270" t="s">
        <v>788</v>
      </c>
      <c r="AA386" s="270" t="s">
        <v>788</v>
      </c>
      <c r="AB386" s="270" t="s">
        <v>788</v>
      </c>
      <c r="AC386" s="270" t="s">
        <v>788</v>
      </c>
      <c r="AD386" s="270" t="s">
        <v>788</v>
      </c>
      <c r="AE386" s="270" t="s">
        <v>788</v>
      </c>
      <c r="AF386" s="270" t="s">
        <v>788</v>
      </c>
      <c r="AG386" s="270" t="s">
        <v>788</v>
      </c>
      <c r="AH386" s="270" t="s">
        <v>788</v>
      </c>
      <c r="AI386" s="270" t="s">
        <v>788</v>
      </c>
      <c r="AJ386" s="270" t="s">
        <v>788</v>
      </c>
      <c r="AK386" s="270" t="s">
        <v>788</v>
      </c>
      <c r="AL386" s="270" t="s">
        <v>788</v>
      </c>
      <c r="AM386" s="270" t="s">
        <v>788</v>
      </c>
      <c r="AN386" s="270" t="s">
        <v>3075</v>
      </c>
      <c r="AO386" s="270" t="s">
        <v>3075</v>
      </c>
      <c r="AP386" s="270" t="s">
        <v>3075</v>
      </c>
      <c r="AQ386" s="270" t="s">
        <v>3075</v>
      </c>
      <c r="AR386" s="270" t="s">
        <v>3075</v>
      </c>
      <c r="AS386" s="270" t="s">
        <v>3075</v>
      </c>
      <c r="AT386" s="270" t="s">
        <v>3075</v>
      </c>
      <c r="AU386" s="270" t="s">
        <v>3075</v>
      </c>
      <c r="AV386" s="270" t="s">
        <v>3075</v>
      </c>
      <c r="AW386" s="277" t="s">
        <v>3075</v>
      </c>
      <c r="AX386" s="270" t="s">
        <v>3075</v>
      </c>
      <c r="AY386" s="270" t="s">
        <v>3075</v>
      </c>
      <c r="AZ386" s="270" t="s">
        <v>3075</v>
      </c>
      <c r="BA386" s="270" t="s">
        <v>3075</v>
      </c>
      <c r="BB386" s="270" t="s">
        <v>3075</v>
      </c>
      <c r="BC386" s="270" t="s">
        <v>3075</v>
      </c>
      <c r="BD386" s="270" t="s">
        <v>521</v>
      </c>
      <c r="BE386" s="270" t="str">
        <f>VLOOKUP(A386,[1]القائمة!A$1:F$4442,6,0)</f>
        <v/>
      </c>
      <c r="BF386">
        <f>VLOOKUP(A386,[1]القائمة!A$1:F$4442,1,0)</f>
        <v>522925</v>
      </c>
      <c r="BG386" t="str">
        <f>VLOOKUP(A386,[1]القائمة!A$1:F$4442,5,0)</f>
        <v>الثالثة</v>
      </c>
    </row>
    <row r="387" spans="1:83" ht="14.4" x14ac:dyDescent="0.3">
      <c r="A387" s="269">
        <v>522959</v>
      </c>
      <c r="B387" s="270" t="s">
        <v>521</v>
      </c>
      <c r="C387" s="270" t="s">
        <v>788</v>
      </c>
      <c r="D387" s="270" t="s">
        <v>788</v>
      </c>
      <c r="E387" s="270" t="s">
        <v>788</v>
      </c>
      <c r="F387" s="270" t="s">
        <v>788</v>
      </c>
      <c r="G387" s="270" t="s">
        <v>788</v>
      </c>
      <c r="H387" s="270" t="s">
        <v>788</v>
      </c>
      <c r="I387" s="270" t="s">
        <v>788</v>
      </c>
      <c r="J387" s="270" t="s">
        <v>788</v>
      </c>
      <c r="K387" s="270" t="s">
        <v>788</v>
      </c>
      <c r="L387" s="270" t="s">
        <v>788</v>
      </c>
      <c r="M387" s="270" t="s">
        <v>788</v>
      </c>
      <c r="N387" s="270" t="s">
        <v>788</v>
      </c>
      <c r="O387" s="270" t="s">
        <v>788</v>
      </c>
      <c r="P387" s="270" t="s">
        <v>788</v>
      </c>
      <c r="Q387" s="270" t="s">
        <v>788</v>
      </c>
      <c r="R387" s="270" t="s">
        <v>788</v>
      </c>
      <c r="S387" s="270" t="s">
        <v>788</v>
      </c>
      <c r="T387" s="270" t="s">
        <v>788</v>
      </c>
      <c r="U387" s="270" t="s">
        <v>788</v>
      </c>
      <c r="V387" s="270" t="s">
        <v>788</v>
      </c>
      <c r="W387" s="270" t="s">
        <v>788</v>
      </c>
      <c r="X387" s="270" t="s">
        <v>788</v>
      </c>
      <c r="Y387" s="270" t="s">
        <v>788</v>
      </c>
      <c r="Z387" s="270" t="s">
        <v>788</v>
      </c>
      <c r="AA387" s="270" t="s">
        <v>788</v>
      </c>
      <c r="AB387" s="270" t="s">
        <v>788</v>
      </c>
      <c r="AC387" s="270" t="s">
        <v>788</v>
      </c>
      <c r="AD387" s="270" t="s">
        <v>788</v>
      </c>
      <c r="AE387" s="270" t="s">
        <v>788</v>
      </c>
      <c r="AF387" s="270" t="s">
        <v>788</v>
      </c>
      <c r="AG387" s="270" t="s">
        <v>788</v>
      </c>
      <c r="AH387" s="270" t="s">
        <v>788</v>
      </c>
      <c r="AI387" s="270" t="s">
        <v>788</v>
      </c>
      <c r="AJ387" s="270" t="s">
        <v>788</v>
      </c>
      <c r="AK387" s="270" t="s">
        <v>788</v>
      </c>
      <c r="AL387" s="270" t="s">
        <v>788</v>
      </c>
      <c r="AM387" s="270" t="s">
        <v>788</v>
      </c>
      <c r="AN387" s="270" t="s">
        <v>3075</v>
      </c>
      <c r="AO387" s="270" t="s">
        <v>3075</v>
      </c>
      <c r="AP387" s="270" t="s">
        <v>3075</v>
      </c>
      <c r="AQ387" s="270" t="s">
        <v>3075</v>
      </c>
      <c r="AR387" s="270" t="s">
        <v>3075</v>
      </c>
      <c r="AS387" s="270" t="s">
        <v>3075</v>
      </c>
      <c r="AT387" s="270" t="s">
        <v>3075</v>
      </c>
      <c r="AU387" s="270" t="s">
        <v>3075</v>
      </c>
      <c r="AV387" s="270" t="s">
        <v>3075</v>
      </c>
      <c r="AW387" s="277" t="s">
        <v>3075</v>
      </c>
      <c r="AX387" s="270" t="s">
        <v>3075</v>
      </c>
      <c r="AY387" s="270" t="s">
        <v>3075</v>
      </c>
      <c r="AZ387" s="270" t="s">
        <v>3075</v>
      </c>
      <c r="BA387" s="270" t="s">
        <v>3075</v>
      </c>
      <c r="BB387" s="270" t="s">
        <v>3075</v>
      </c>
      <c r="BC387" s="270" t="s">
        <v>3075</v>
      </c>
      <c r="BD387" s="270" t="s">
        <v>521</v>
      </c>
      <c r="BE387" s="270" t="str">
        <f>VLOOKUP(A387,[1]القائمة!A$1:F$4442,6,0)</f>
        <v/>
      </c>
      <c r="BF387">
        <f>VLOOKUP(A387,[1]القائمة!A$1:F$4442,1,0)</f>
        <v>522959</v>
      </c>
      <c r="BG387" t="str">
        <f>VLOOKUP(A387,[1]القائمة!A$1:F$4442,5,0)</f>
        <v>الثالثة</v>
      </c>
    </row>
    <row r="388" spans="1:83" ht="14.4" x14ac:dyDescent="0.3">
      <c r="A388" s="269">
        <v>522965</v>
      </c>
      <c r="B388" s="270" t="s">
        <v>521</v>
      </c>
      <c r="C388" s="270" t="s">
        <v>788</v>
      </c>
      <c r="D388" s="270" t="s">
        <v>788</v>
      </c>
      <c r="E388" s="270" t="s">
        <v>788</v>
      </c>
      <c r="F388" s="270" t="s">
        <v>788</v>
      </c>
      <c r="G388" s="270" t="s">
        <v>788</v>
      </c>
      <c r="H388" s="270" t="s">
        <v>788</v>
      </c>
      <c r="I388" s="270" t="s">
        <v>788</v>
      </c>
      <c r="J388" s="270" t="s">
        <v>788</v>
      </c>
      <c r="K388" s="270" t="s">
        <v>788</v>
      </c>
      <c r="L388" s="270" t="s">
        <v>788</v>
      </c>
      <c r="M388" s="270" t="s">
        <v>788</v>
      </c>
      <c r="N388" s="270" t="s">
        <v>788</v>
      </c>
      <c r="O388" s="270" t="s">
        <v>788</v>
      </c>
      <c r="P388" s="270" t="s">
        <v>788</v>
      </c>
      <c r="Q388" s="270" t="s">
        <v>788</v>
      </c>
      <c r="R388" s="270" t="s">
        <v>788</v>
      </c>
      <c r="S388" s="270" t="s">
        <v>788</v>
      </c>
      <c r="T388" s="270" t="s">
        <v>788</v>
      </c>
      <c r="U388" s="270" t="s">
        <v>788</v>
      </c>
      <c r="V388" s="270" t="s">
        <v>788</v>
      </c>
      <c r="W388" s="270" t="s">
        <v>788</v>
      </c>
      <c r="X388" s="270" t="s">
        <v>788</v>
      </c>
      <c r="Y388" s="270" t="s">
        <v>788</v>
      </c>
      <c r="Z388" s="270" t="s">
        <v>788</v>
      </c>
      <c r="AA388" s="270" t="s">
        <v>788</v>
      </c>
      <c r="AB388" s="270" t="s">
        <v>788</v>
      </c>
      <c r="AC388" s="270" t="s">
        <v>788</v>
      </c>
      <c r="AD388" s="270" t="s">
        <v>788</v>
      </c>
      <c r="AE388" s="270" t="s">
        <v>788</v>
      </c>
      <c r="AF388" s="270" t="s">
        <v>788</v>
      </c>
      <c r="AG388" s="270" t="s">
        <v>788</v>
      </c>
      <c r="AH388" s="270" t="s">
        <v>788</v>
      </c>
      <c r="AI388" s="270" t="s">
        <v>788</v>
      </c>
      <c r="AJ388" s="270" t="s">
        <v>788</v>
      </c>
      <c r="AK388" s="270" t="s">
        <v>788</v>
      </c>
      <c r="AL388" s="270" t="s">
        <v>788</v>
      </c>
      <c r="AM388" s="270" t="s">
        <v>788</v>
      </c>
      <c r="AN388" s="270" t="s">
        <v>3075</v>
      </c>
      <c r="AO388" s="270" t="s">
        <v>3075</v>
      </c>
      <c r="AP388" s="270" t="s">
        <v>3075</v>
      </c>
      <c r="AQ388" s="270" t="s">
        <v>3075</v>
      </c>
      <c r="AR388" s="270" t="s">
        <v>3075</v>
      </c>
      <c r="AS388" s="270" t="s">
        <v>3075</v>
      </c>
      <c r="AT388" s="270" t="s">
        <v>3075</v>
      </c>
      <c r="AU388" s="270" t="s">
        <v>3075</v>
      </c>
      <c r="AV388" s="270" t="s">
        <v>3075</v>
      </c>
      <c r="AW388" s="277" t="s">
        <v>3075</v>
      </c>
      <c r="AX388" s="270" t="s">
        <v>3075</v>
      </c>
      <c r="AY388" s="270" t="s">
        <v>3075</v>
      </c>
      <c r="AZ388" s="270" t="s">
        <v>3075</v>
      </c>
      <c r="BA388" s="270" t="s">
        <v>3075</v>
      </c>
      <c r="BB388" s="270" t="s">
        <v>3075</v>
      </c>
      <c r="BC388" s="270" t="s">
        <v>3075</v>
      </c>
      <c r="BD388" s="270" t="s">
        <v>521</v>
      </c>
      <c r="BE388" s="270" t="str">
        <f>VLOOKUP(A388,[1]القائمة!A$1:F$4442,6,0)</f>
        <v/>
      </c>
      <c r="BF388">
        <f>VLOOKUP(A388,[1]القائمة!A$1:F$4442,1,0)</f>
        <v>522965</v>
      </c>
      <c r="BG388" t="str">
        <f>VLOOKUP(A388,[1]القائمة!A$1:F$4442,5,0)</f>
        <v>الثالثة</v>
      </c>
    </row>
    <row r="389" spans="1:83" ht="14.4" x14ac:dyDescent="0.3">
      <c r="A389" s="269">
        <v>522973</v>
      </c>
      <c r="B389" s="270" t="s">
        <v>521</v>
      </c>
      <c r="C389" s="270" t="s">
        <v>788</v>
      </c>
      <c r="D389" s="270" t="s">
        <v>788</v>
      </c>
      <c r="E389" s="270" t="s">
        <v>788</v>
      </c>
      <c r="F389" s="270" t="s">
        <v>788</v>
      </c>
      <c r="G389" s="270" t="s">
        <v>788</v>
      </c>
      <c r="H389" s="270" t="s">
        <v>788</v>
      </c>
      <c r="I389" s="270" t="s">
        <v>788</v>
      </c>
      <c r="J389" s="270" t="s">
        <v>788</v>
      </c>
      <c r="K389" s="270" t="s">
        <v>788</v>
      </c>
      <c r="L389" s="270" t="s">
        <v>788</v>
      </c>
      <c r="M389" s="270" t="s">
        <v>788</v>
      </c>
      <c r="N389" s="270" t="s">
        <v>788</v>
      </c>
      <c r="O389" s="270" t="s">
        <v>788</v>
      </c>
      <c r="P389" s="270" t="s">
        <v>788</v>
      </c>
      <c r="Q389" s="270" t="s">
        <v>788</v>
      </c>
      <c r="R389" s="270" t="s">
        <v>788</v>
      </c>
      <c r="S389" s="270" t="s">
        <v>788</v>
      </c>
      <c r="T389" s="270" t="s">
        <v>788</v>
      </c>
      <c r="U389" s="270" t="s">
        <v>788</v>
      </c>
      <c r="V389" s="270" t="s">
        <v>788</v>
      </c>
      <c r="W389" s="270" t="s">
        <v>788</v>
      </c>
      <c r="X389" s="270" t="s">
        <v>788</v>
      </c>
      <c r="Y389" s="270" t="s">
        <v>788</v>
      </c>
      <c r="Z389" s="270" t="s">
        <v>788</v>
      </c>
      <c r="AA389" s="270" t="s">
        <v>788</v>
      </c>
      <c r="AB389" s="270" t="s">
        <v>788</v>
      </c>
      <c r="AC389" s="270" t="s">
        <v>788</v>
      </c>
      <c r="AD389" s="270" t="s">
        <v>788</v>
      </c>
      <c r="AE389" s="270" t="s">
        <v>788</v>
      </c>
      <c r="AF389" s="270" t="s">
        <v>788</v>
      </c>
      <c r="AG389" s="270" t="s">
        <v>788</v>
      </c>
      <c r="AH389" s="270" t="s">
        <v>788</v>
      </c>
      <c r="AI389" s="270" t="s">
        <v>788</v>
      </c>
      <c r="AJ389" s="270" t="s">
        <v>788</v>
      </c>
      <c r="AK389" s="270" t="s">
        <v>788</v>
      </c>
      <c r="AL389" s="270" t="s">
        <v>788</v>
      </c>
      <c r="AM389" s="270" t="s">
        <v>788</v>
      </c>
      <c r="AN389" s="270" t="s">
        <v>3075</v>
      </c>
      <c r="AO389" s="270" t="s">
        <v>3075</v>
      </c>
      <c r="AP389" s="270" t="s">
        <v>3075</v>
      </c>
      <c r="AQ389" s="270" t="s">
        <v>3075</v>
      </c>
      <c r="AR389" s="270" t="s">
        <v>3075</v>
      </c>
      <c r="AS389" s="270" t="s">
        <v>3075</v>
      </c>
      <c r="AT389" s="270" t="s">
        <v>3075</v>
      </c>
      <c r="AU389" s="270" t="s">
        <v>3075</v>
      </c>
      <c r="AV389" s="270" t="s">
        <v>3075</v>
      </c>
      <c r="AW389" s="277" t="s">
        <v>3075</v>
      </c>
      <c r="AX389" s="270" t="s">
        <v>3075</v>
      </c>
      <c r="AY389" s="270" t="s">
        <v>3075</v>
      </c>
      <c r="AZ389" s="270" t="s">
        <v>3075</v>
      </c>
      <c r="BA389" s="270" t="s">
        <v>3075</v>
      </c>
      <c r="BB389" s="270" t="s">
        <v>3075</v>
      </c>
      <c r="BC389" s="270" t="s">
        <v>3075</v>
      </c>
      <c r="BD389" s="270" t="s">
        <v>521</v>
      </c>
      <c r="BE389" s="270" t="str">
        <f>VLOOKUP(A389,[1]القائمة!A$1:F$4442,6,0)</f>
        <v/>
      </c>
      <c r="BF389">
        <f>VLOOKUP(A389,[1]القائمة!A$1:F$4442,1,0)</f>
        <v>522973</v>
      </c>
      <c r="BG389" t="str">
        <f>VLOOKUP(A389,[1]القائمة!A$1:F$4442,5,0)</f>
        <v>الثالثة</v>
      </c>
    </row>
    <row r="390" spans="1:83" ht="43.2" x14ac:dyDescent="0.3">
      <c r="A390" s="269">
        <v>522974</v>
      </c>
      <c r="B390" s="270" t="s">
        <v>521</v>
      </c>
      <c r="C390" s="270" t="s">
        <v>789</v>
      </c>
      <c r="D390" s="270" t="s">
        <v>789</v>
      </c>
      <c r="E390" s="270" t="s">
        <v>789</v>
      </c>
      <c r="F390" s="270" t="s">
        <v>789</v>
      </c>
      <c r="G390" s="270" t="s">
        <v>789</v>
      </c>
      <c r="H390" s="270" t="s">
        <v>789</v>
      </c>
      <c r="I390" s="270" t="s">
        <v>789</v>
      </c>
      <c r="J390" s="270" t="s">
        <v>789</v>
      </c>
      <c r="K390" s="270" t="s">
        <v>789</v>
      </c>
      <c r="L390" s="270" t="s">
        <v>789</v>
      </c>
      <c r="M390" s="270" t="s">
        <v>789</v>
      </c>
      <c r="N390" s="270" t="s">
        <v>789</v>
      </c>
      <c r="O390" s="270" t="s">
        <v>789</v>
      </c>
      <c r="P390" s="270" t="s">
        <v>789</v>
      </c>
      <c r="Q390" s="270" t="s">
        <v>789</v>
      </c>
      <c r="R390" s="270" t="s">
        <v>789</v>
      </c>
      <c r="S390" s="270" t="s">
        <v>789</v>
      </c>
      <c r="T390" s="270" t="s">
        <v>789</v>
      </c>
      <c r="U390" s="270" t="s">
        <v>789</v>
      </c>
      <c r="V390" s="270" t="s">
        <v>789</v>
      </c>
      <c r="W390" s="270" t="s">
        <v>789</v>
      </c>
      <c r="X390" s="270" t="s">
        <v>789</v>
      </c>
      <c r="Y390" s="270" t="s">
        <v>789</v>
      </c>
      <c r="Z390" s="270" t="s">
        <v>789</v>
      </c>
      <c r="AA390" s="270" t="s">
        <v>789</v>
      </c>
      <c r="AB390" s="270" t="s">
        <v>789</v>
      </c>
      <c r="AC390" s="270" t="s">
        <v>789</v>
      </c>
      <c r="AD390" s="270" t="s">
        <v>789</v>
      </c>
      <c r="AE390" s="270" t="s">
        <v>789</v>
      </c>
      <c r="AF390" s="270" t="s">
        <v>789</v>
      </c>
      <c r="AG390" s="270" t="s">
        <v>789</v>
      </c>
      <c r="AH390" s="270" t="s">
        <v>789</v>
      </c>
      <c r="AI390" s="270" t="s">
        <v>789</v>
      </c>
      <c r="AJ390" s="270" t="s">
        <v>789</v>
      </c>
      <c r="AK390" s="270" t="s">
        <v>789</v>
      </c>
      <c r="AL390" s="270" t="s">
        <v>789</v>
      </c>
      <c r="AM390" s="270" t="s">
        <v>789</v>
      </c>
      <c r="AN390" s="270" t="s">
        <v>3075</v>
      </c>
      <c r="AO390" s="270" t="s">
        <v>3075</v>
      </c>
      <c r="AP390" s="270" t="s">
        <v>3075</v>
      </c>
      <c r="AQ390" s="270" t="s">
        <v>3075</v>
      </c>
      <c r="AR390" s="270" t="s">
        <v>3075</v>
      </c>
      <c r="AS390" s="270" t="s">
        <v>3075</v>
      </c>
      <c r="AT390" s="270" t="s">
        <v>3075</v>
      </c>
      <c r="AU390" s="270" t="s">
        <v>3075</v>
      </c>
      <c r="AV390" s="270" t="s">
        <v>3075</v>
      </c>
      <c r="AW390" s="277" t="s">
        <v>3075</v>
      </c>
      <c r="AX390" s="270" t="s">
        <v>3075</v>
      </c>
      <c r="AY390" s="270" t="s">
        <v>3075</v>
      </c>
      <c r="AZ390" s="270" t="s">
        <v>3075</v>
      </c>
      <c r="BA390" s="270" t="s">
        <v>3075</v>
      </c>
      <c r="BB390" s="270" t="s">
        <v>3075</v>
      </c>
      <c r="BC390" s="270" t="s">
        <v>3075</v>
      </c>
      <c r="BD390" s="270" t="s">
        <v>521</v>
      </c>
      <c r="BE390" s="270" t="str">
        <f>VLOOKUP(A390,[1]القائمة!A$1:F$4442,6,0)</f>
        <v>مستنفذ فصل اول 2023-2024</v>
      </c>
      <c r="BF390">
        <f>VLOOKUP(A390,[1]القائمة!A$1:F$4442,1,0)</f>
        <v>522974</v>
      </c>
      <c r="BG390" t="str">
        <f>VLOOKUP(A390,[1]القائمة!A$1:F$4442,5,0)</f>
        <v>الثالثة</v>
      </c>
      <c r="BH390" s="249"/>
      <c r="BI390" s="249"/>
      <c r="BJ390" s="249"/>
      <c r="BK390" s="249"/>
      <c r="BL390" s="249"/>
      <c r="BM390" s="249"/>
      <c r="BN390" s="249"/>
      <c r="BO390" s="249"/>
      <c r="BP390" s="249" t="s">
        <v>3075</v>
      </c>
      <c r="BQ390" s="249" t="s">
        <v>3075</v>
      </c>
      <c r="BR390" s="249" t="s">
        <v>3075</v>
      </c>
      <c r="BS390" s="249" t="s">
        <v>3075</v>
      </c>
      <c r="BT390" s="249" t="s">
        <v>3075</v>
      </c>
      <c r="BU390" s="249" t="s">
        <v>3075</v>
      </c>
      <c r="BV390" s="248"/>
      <c r="BW390" s="249"/>
      <c r="BX390" s="249"/>
      <c r="BY390" s="249"/>
      <c r="BZ390" s="249"/>
      <c r="CA390" s="242"/>
      <c r="CB390" s="242"/>
      <c r="CC390" s="242"/>
      <c r="CD390" s="242"/>
      <c r="CE390" s="249"/>
    </row>
    <row r="391" spans="1:83" ht="43.2" x14ac:dyDescent="0.3">
      <c r="A391" s="269">
        <v>522975</v>
      </c>
      <c r="B391" s="270" t="s">
        <v>521</v>
      </c>
      <c r="C391" s="270" t="s">
        <v>789</v>
      </c>
      <c r="D391" s="270" t="s">
        <v>789</v>
      </c>
      <c r="E391" s="270" t="s">
        <v>789</v>
      </c>
      <c r="F391" s="270" t="s">
        <v>789</v>
      </c>
      <c r="G391" s="270" t="s">
        <v>789</v>
      </c>
      <c r="H391" s="270" t="s">
        <v>789</v>
      </c>
      <c r="I391" s="270" t="s">
        <v>789</v>
      </c>
      <c r="J391" s="270" t="s">
        <v>789</v>
      </c>
      <c r="K391" s="270" t="s">
        <v>789</v>
      </c>
      <c r="L391" s="270" t="s">
        <v>789</v>
      </c>
      <c r="M391" s="270" t="s">
        <v>789</v>
      </c>
      <c r="N391" s="270" t="s">
        <v>789</v>
      </c>
      <c r="O391" s="270" t="s">
        <v>789</v>
      </c>
      <c r="P391" s="270" t="s">
        <v>789</v>
      </c>
      <c r="Q391" s="270" t="s">
        <v>789</v>
      </c>
      <c r="R391" s="270" t="s">
        <v>789</v>
      </c>
      <c r="S391" s="270" t="s">
        <v>789</v>
      </c>
      <c r="T391" s="270" t="s">
        <v>789</v>
      </c>
      <c r="U391" s="270" t="s">
        <v>789</v>
      </c>
      <c r="V391" s="270" t="s">
        <v>789</v>
      </c>
      <c r="W391" s="270" t="s">
        <v>789</v>
      </c>
      <c r="X391" s="270" t="s">
        <v>789</v>
      </c>
      <c r="Y391" s="270" t="s">
        <v>789</v>
      </c>
      <c r="Z391" s="270" t="s">
        <v>789</v>
      </c>
      <c r="AA391" s="270" t="s">
        <v>789</v>
      </c>
      <c r="AB391" s="270" t="s">
        <v>789</v>
      </c>
      <c r="AC391" s="270" t="s">
        <v>789</v>
      </c>
      <c r="AD391" s="270" t="s">
        <v>789</v>
      </c>
      <c r="AE391" s="270" t="s">
        <v>789</v>
      </c>
      <c r="AF391" s="270" t="s">
        <v>789</v>
      </c>
      <c r="AG391" s="270" t="s">
        <v>789</v>
      </c>
      <c r="AH391" s="270" t="s">
        <v>789</v>
      </c>
      <c r="AI391" s="270" t="s">
        <v>789</v>
      </c>
      <c r="AJ391" s="270" t="s">
        <v>789</v>
      </c>
      <c r="AK391" s="270" t="s">
        <v>789</v>
      </c>
      <c r="AL391" s="270" t="s">
        <v>789</v>
      </c>
      <c r="AM391" s="270" t="s">
        <v>789</v>
      </c>
      <c r="AN391" s="270" t="s">
        <v>3075</v>
      </c>
      <c r="AO391" s="270" t="s">
        <v>3075</v>
      </c>
      <c r="AP391" s="270" t="s">
        <v>3075</v>
      </c>
      <c r="AQ391" s="270" t="s">
        <v>3075</v>
      </c>
      <c r="AR391" s="270" t="s">
        <v>3075</v>
      </c>
      <c r="AS391" s="270" t="s">
        <v>3075</v>
      </c>
      <c r="AT391" s="270" t="s">
        <v>3075</v>
      </c>
      <c r="AU391" s="270" t="s">
        <v>3075</v>
      </c>
      <c r="AV391" s="270" t="s">
        <v>3075</v>
      </c>
      <c r="AW391" s="277" t="s">
        <v>3075</v>
      </c>
      <c r="AX391" s="270" t="s">
        <v>3075</v>
      </c>
      <c r="AY391" s="270" t="s">
        <v>3075</v>
      </c>
      <c r="AZ391" s="270" t="s">
        <v>3075</v>
      </c>
      <c r="BA391" s="270" t="s">
        <v>3075</v>
      </c>
      <c r="BB391" s="270" t="s">
        <v>3075</v>
      </c>
      <c r="BC391" s="270" t="s">
        <v>3075</v>
      </c>
      <c r="BD391" s="270" t="s">
        <v>521</v>
      </c>
      <c r="BE391" s="270" t="str">
        <f>VLOOKUP(A391,[1]القائمة!A$1:F$4442,6,0)</f>
        <v>مستنفذ فصل اول 2023-2024</v>
      </c>
      <c r="BF391">
        <f>VLOOKUP(A391,[1]القائمة!A$1:F$4442,1,0)</f>
        <v>522975</v>
      </c>
      <c r="BG391" t="str">
        <f>VLOOKUP(A391,[1]القائمة!A$1:F$4442,5,0)</f>
        <v>الثالثة</v>
      </c>
    </row>
    <row r="392" spans="1:83" ht="14.4" x14ac:dyDescent="0.3">
      <c r="A392" s="269">
        <v>522986</v>
      </c>
      <c r="B392" s="270" t="s">
        <v>521</v>
      </c>
      <c r="C392" s="270" t="s">
        <v>788</v>
      </c>
      <c r="D392" s="270" t="s">
        <v>788</v>
      </c>
      <c r="E392" s="270" t="s">
        <v>788</v>
      </c>
      <c r="F392" s="270" t="s">
        <v>788</v>
      </c>
      <c r="G392" s="270" t="s">
        <v>788</v>
      </c>
      <c r="H392" s="270" t="s">
        <v>788</v>
      </c>
      <c r="I392" s="270" t="s">
        <v>788</v>
      </c>
      <c r="J392" s="270" t="s">
        <v>788</v>
      </c>
      <c r="K392" s="270" t="s">
        <v>788</v>
      </c>
      <c r="L392" s="270" t="s">
        <v>788</v>
      </c>
      <c r="M392" s="270" t="s">
        <v>788</v>
      </c>
      <c r="N392" s="270" t="s">
        <v>788</v>
      </c>
      <c r="O392" s="270" t="s">
        <v>788</v>
      </c>
      <c r="P392" s="270" t="s">
        <v>788</v>
      </c>
      <c r="Q392" s="270" t="s">
        <v>788</v>
      </c>
      <c r="R392" s="270" t="s">
        <v>788</v>
      </c>
      <c r="S392" s="270" t="s">
        <v>788</v>
      </c>
      <c r="T392" s="270" t="s">
        <v>788</v>
      </c>
      <c r="U392" s="270" t="s">
        <v>788</v>
      </c>
      <c r="V392" s="270" t="s">
        <v>788</v>
      </c>
      <c r="W392" s="270" t="s">
        <v>788</v>
      </c>
      <c r="X392" s="270" t="s">
        <v>788</v>
      </c>
      <c r="Y392" s="270" t="s">
        <v>788</v>
      </c>
      <c r="Z392" s="270" t="s">
        <v>788</v>
      </c>
      <c r="AA392" s="270" t="s">
        <v>788</v>
      </c>
      <c r="AB392" s="270" t="s">
        <v>788</v>
      </c>
      <c r="AC392" s="270" t="s">
        <v>788</v>
      </c>
      <c r="AD392" s="270" t="s">
        <v>788</v>
      </c>
      <c r="AE392" s="270" t="s">
        <v>788</v>
      </c>
      <c r="AF392" s="270" t="s">
        <v>788</v>
      </c>
      <c r="AG392" s="270" t="s">
        <v>788</v>
      </c>
      <c r="AH392" s="270" t="s">
        <v>788</v>
      </c>
      <c r="AI392" s="270" t="s">
        <v>788</v>
      </c>
      <c r="AJ392" s="270" t="s">
        <v>788</v>
      </c>
      <c r="AK392" s="270" t="s">
        <v>788</v>
      </c>
      <c r="AL392" s="270" t="s">
        <v>788</v>
      </c>
      <c r="AM392" s="270" t="s">
        <v>788</v>
      </c>
      <c r="AN392" s="270" t="s">
        <v>3075</v>
      </c>
      <c r="AO392" s="270" t="s">
        <v>3075</v>
      </c>
      <c r="AP392" s="270" t="s">
        <v>3075</v>
      </c>
      <c r="AQ392" s="270" t="s">
        <v>3075</v>
      </c>
      <c r="AR392" s="270" t="s">
        <v>3075</v>
      </c>
      <c r="AS392" s="270" t="s">
        <v>3075</v>
      </c>
      <c r="AT392" s="270" t="s">
        <v>3075</v>
      </c>
      <c r="AU392" s="270" t="s">
        <v>3075</v>
      </c>
      <c r="AV392" s="270" t="s">
        <v>3075</v>
      </c>
      <c r="AW392" s="277" t="s">
        <v>3075</v>
      </c>
      <c r="AX392" s="270" t="s">
        <v>3075</v>
      </c>
      <c r="AY392" s="270" t="s">
        <v>3075</v>
      </c>
      <c r="AZ392" s="270" t="s">
        <v>3075</v>
      </c>
      <c r="BA392" s="270" t="s">
        <v>3075</v>
      </c>
      <c r="BB392" s="270" t="s">
        <v>3075</v>
      </c>
      <c r="BC392" s="270" t="s">
        <v>3075</v>
      </c>
      <c r="BD392" s="270" t="s">
        <v>521</v>
      </c>
      <c r="BE392" s="270" t="str">
        <f>VLOOKUP(A392,[1]القائمة!A$1:F$4442,6,0)</f>
        <v/>
      </c>
      <c r="BF392">
        <f>VLOOKUP(A392,[1]القائمة!A$1:F$4442,1,0)</f>
        <v>522986</v>
      </c>
      <c r="BG392" t="str">
        <f>VLOOKUP(A392,[1]القائمة!A$1:F$4442,5,0)</f>
        <v>الثالثة</v>
      </c>
    </row>
    <row r="393" spans="1:83" ht="14.4" x14ac:dyDescent="0.3">
      <c r="A393" s="269">
        <v>522996</v>
      </c>
      <c r="B393" s="270" t="s">
        <v>521</v>
      </c>
      <c r="C393" s="270" t="s">
        <v>788</v>
      </c>
      <c r="D393" s="270" t="s">
        <v>788</v>
      </c>
      <c r="E393" s="270" t="s">
        <v>788</v>
      </c>
      <c r="F393" s="270" t="s">
        <v>788</v>
      </c>
      <c r="G393" s="270" t="s">
        <v>788</v>
      </c>
      <c r="H393" s="270" t="s">
        <v>788</v>
      </c>
      <c r="I393" s="270" t="s">
        <v>788</v>
      </c>
      <c r="J393" s="270" t="s">
        <v>788</v>
      </c>
      <c r="K393" s="270" t="s">
        <v>788</v>
      </c>
      <c r="L393" s="270" t="s">
        <v>788</v>
      </c>
      <c r="M393" s="270" t="s">
        <v>788</v>
      </c>
      <c r="N393" s="270" t="s">
        <v>788</v>
      </c>
      <c r="O393" s="270" t="s">
        <v>788</v>
      </c>
      <c r="P393" s="270" t="s">
        <v>788</v>
      </c>
      <c r="Q393" s="270" t="s">
        <v>788</v>
      </c>
      <c r="R393" s="270" t="s">
        <v>788</v>
      </c>
      <c r="S393" s="270" t="s">
        <v>788</v>
      </c>
      <c r="T393" s="270" t="s">
        <v>788</v>
      </c>
      <c r="U393" s="270" t="s">
        <v>788</v>
      </c>
      <c r="V393" s="270" t="s">
        <v>788</v>
      </c>
      <c r="W393" s="270" t="s">
        <v>788</v>
      </c>
      <c r="X393" s="270" t="s">
        <v>788</v>
      </c>
      <c r="Y393" s="270" t="s">
        <v>788</v>
      </c>
      <c r="Z393" s="270" t="s">
        <v>788</v>
      </c>
      <c r="AA393" s="270" t="s">
        <v>788</v>
      </c>
      <c r="AB393" s="270" t="s">
        <v>788</v>
      </c>
      <c r="AC393" s="270" t="s">
        <v>788</v>
      </c>
      <c r="AD393" s="270" t="s">
        <v>788</v>
      </c>
      <c r="AE393" s="270" t="s">
        <v>788</v>
      </c>
      <c r="AF393" s="270" t="s">
        <v>788</v>
      </c>
      <c r="AG393" s="270" t="s">
        <v>788</v>
      </c>
      <c r="AH393" s="270" t="s">
        <v>788</v>
      </c>
      <c r="AI393" s="270" t="s">
        <v>788</v>
      </c>
      <c r="AJ393" s="270" t="s">
        <v>788</v>
      </c>
      <c r="AK393" s="270" t="s">
        <v>788</v>
      </c>
      <c r="AL393" s="270" t="s">
        <v>788</v>
      </c>
      <c r="AM393" s="270" t="s">
        <v>788</v>
      </c>
      <c r="AN393" s="270" t="s">
        <v>3075</v>
      </c>
      <c r="AO393" s="270" t="s">
        <v>3075</v>
      </c>
      <c r="AP393" s="270" t="s">
        <v>3075</v>
      </c>
      <c r="AQ393" s="270" t="s">
        <v>3075</v>
      </c>
      <c r="AR393" s="270" t="s">
        <v>3075</v>
      </c>
      <c r="AS393" s="270" t="s">
        <v>3075</v>
      </c>
      <c r="AT393" s="270" t="s">
        <v>3075</v>
      </c>
      <c r="AU393" s="270" t="s">
        <v>3075</v>
      </c>
      <c r="AV393" s="270" t="s">
        <v>3075</v>
      </c>
      <c r="AW393" s="277" t="s">
        <v>3075</v>
      </c>
      <c r="AX393" s="270" t="s">
        <v>3075</v>
      </c>
      <c r="AY393" s="270" t="s">
        <v>3075</v>
      </c>
      <c r="AZ393" s="270" t="s">
        <v>3075</v>
      </c>
      <c r="BA393" s="270" t="s">
        <v>3075</v>
      </c>
      <c r="BB393" s="270" t="s">
        <v>3075</v>
      </c>
      <c r="BC393" s="270" t="s">
        <v>3075</v>
      </c>
      <c r="BD393" s="270" t="s">
        <v>521</v>
      </c>
      <c r="BE393" s="270" t="str">
        <f>VLOOKUP(A393,[1]القائمة!A$1:F$4442,6,0)</f>
        <v/>
      </c>
      <c r="BF393">
        <f>VLOOKUP(A393,[1]القائمة!A$1:F$4442,1,0)</f>
        <v>522996</v>
      </c>
      <c r="BG393" t="str">
        <f>VLOOKUP(A393,[1]القائمة!A$1:F$4442,5,0)</f>
        <v>الثالثة</v>
      </c>
    </row>
    <row r="394" spans="1:83" ht="14.4" x14ac:dyDescent="0.3">
      <c r="A394" s="269">
        <v>523004</v>
      </c>
      <c r="B394" s="270" t="s">
        <v>521</v>
      </c>
      <c r="C394" s="270" t="s">
        <v>788</v>
      </c>
      <c r="D394" s="270" t="s">
        <v>788</v>
      </c>
      <c r="E394" s="270" t="s">
        <v>788</v>
      </c>
      <c r="F394" s="270" t="s">
        <v>788</v>
      </c>
      <c r="G394" s="270" t="s">
        <v>788</v>
      </c>
      <c r="H394" s="270" t="s">
        <v>788</v>
      </c>
      <c r="I394" s="270" t="s">
        <v>788</v>
      </c>
      <c r="J394" s="270" t="s">
        <v>788</v>
      </c>
      <c r="K394" s="270" t="s">
        <v>788</v>
      </c>
      <c r="L394" s="270" t="s">
        <v>788</v>
      </c>
      <c r="M394" s="270" t="s">
        <v>788</v>
      </c>
      <c r="N394" s="270" t="s">
        <v>788</v>
      </c>
      <c r="O394" s="270" t="s">
        <v>788</v>
      </c>
      <c r="P394" s="270" t="s">
        <v>788</v>
      </c>
      <c r="Q394" s="270" t="s">
        <v>788</v>
      </c>
      <c r="R394" s="270" t="s">
        <v>788</v>
      </c>
      <c r="S394" s="270" t="s">
        <v>788</v>
      </c>
      <c r="T394" s="270" t="s">
        <v>788</v>
      </c>
      <c r="U394" s="270" t="s">
        <v>788</v>
      </c>
      <c r="V394" s="270" t="s">
        <v>788</v>
      </c>
      <c r="W394" s="270" t="s">
        <v>788</v>
      </c>
      <c r="X394" s="270" t="s">
        <v>788</v>
      </c>
      <c r="Y394" s="270" t="s">
        <v>788</v>
      </c>
      <c r="Z394" s="270" t="s">
        <v>788</v>
      </c>
      <c r="AA394" s="270" t="s">
        <v>788</v>
      </c>
      <c r="AB394" s="270" t="s">
        <v>788</v>
      </c>
      <c r="AC394" s="270" t="s">
        <v>788</v>
      </c>
      <c r="AD394" s="270" t="s">
        <v>788</v>
      </c>
      <c r="AE394" s="270" t="s">
        <v>788</v>
      </c>
      <c r="AF394" s="270" t="s">
        <v>788</v>
      </c>
      <c r="AG394" s="270" t="s">
        <v>788</v>
      </c>
      <c r="AH394" s="270" t="s">
        <v>788</v>
      </c>
      <c r="AI394" s="270" t="s">
        <v>788</v>
      </c>
      <c r="AJ394" s="270" t="s">
        <v>788</v>
      </c>
      <c r="AK394" s="270" t="s">
        <v>788</v>
      </c>
      <c r="AL394" s="270" t="s">
        <v>788</v>
      </c>
      <c r="AM394" s="270" t="s">
        <v>788</v>
      </c>
      <c r="AN394" s="270" t="s">
        <v>3075</v>
      </c>
      <c r="AO394" s="270" t="s">
        <v>3075</v>
      </c>
      <c r="AP394" s="270" t="s">
        <v>3075</v>
      </c>
      <c r="AQ394" s="270" t="s">
        <v>3075</v>
      </c>
      <c r="AR394" s="270" t="s">
        <v>3075</v>
      </c>
      <c r="AS394" s="270" t="s">
        <v>3075</v>
      </c>
      <c r="AT394" s="270" t="s">
        <v>3075</v>
      </c>
      <c r="AU394" s="270" t="s">
        <v>3075</v>
      </c>
      <c r="AV394" s="270" t="s">
        <v>3075</v>
      </c>
      <c r="AW394" s="277" t="s">
        <v>3075</v>
      </c>
      <c r="AX394" s="270" t="s">
        <v>3075</v>
      </c>
      <c r="AY394" s="270" t="s">
        <v>3075</v>
      </c>
      <c r="AZ394" s="270" t="s">
        <v>3075</v>
      </c>
      <c r="BA394" s="270" t="s">
        <v>3075</v>
      </c>
      <c r="BB394" s="270" t="s">
        <v>3075</v>
      </c>
      <c r="BC394" s="270" t="s">
        <v>3075</v>
      </c>
      <c r="BD394" s="270" t="s">
        <v>521</v>
      </c>
      <c r="BE394" s="270" t="str">
        <f>VLOOKUP(A394,[1]القائمة!A$1:F$4442,6,0)</f>
        <v/>
      </c>
      <c r="BF394">
        <f>VLOOKUP(A394,[1]القائمة!A$1:F$4442,1,0)</f>
        <v>523004</v>
      </c>
      <c r="BG394" t="str">
        <f>VLOOKUP(A394,[1]القائمة!A$1:F$4442,5,0)</f>
        <v>الثالثة</v>
      </c>
    </row>
    <row r="395" spans="1:83" ht="14.4" x14ac:dyDescent="0.3">
      <c r="A395" s="269">
        <v>523015</v>
      </c>
      <c r="B395" s="270" t="s">
        <v>521</v>
      </c>
      <c r="C395" s="270" t="s">
        <v>788</v>
      </c>
      <c r="D395" s="270" t="s">
        <v>788</v>
      </c>
      <c r="E395" s="270" t="s">
        <v>788</v>
      </c>
      <c r="F395" s="270" t="s">
        <v>788</v>
      </c>
      <c r="G395" s="270" t="s">
        <v>788</v>
      </c>
      <c r="H395" s="270" t="s">
        <v>788</v>
      </c>
      <c r="I395" s="270" t="s">
        <v>788</v>
      </c>
      <c r="J395" s="270" t="s">
        <v>788</v>
      </c>
      <c r="K395" s="270" t="s">
        <v>788</v>
      </c>
      <c r="L395" s="270" t="s">
        <v>788</v>
      </c>
      <c r="M395" s="270" t="s">
        <v>788</v>
      </c>
      <c r="N395" s="270" t="s">
        <v>788</v>
      </c>
      <c r="O395" s="270" t="s">
        <v>788</v>
      </c>
      <c r="P395" s="270" t="s">
        <v>788</v>
      </c>
      <c r="Q395" s="270" t="s">
        <v>788</v>
      </c>
      <c r="R395" s="270" t="s">
        <v>788</v>
      </c>
      <c r="S395" s="270" t="s">
        <v>788</v>
      </c>
      <c r="T395" s="270" t="s">
        <v>788</v>
      </c>
      <c r="U395" s="270" t="s">
        <v>788</v>
      </c>
      <c r="V395" s="270" t="s">
        <v>788</v>
      </c>
      <c r="W395" s="270" t="s">
        <v>788</v>
      </c>
      <c r="X395" s="270" t="s">
        <v>788</v>
      </c>
      <c r="Y395" s="270" t="s">
        <v>788</v>
      </c>
      <c r="Z395" s="270" t="s">
        <v>788</v>
      </c>
      <c r="AA395" s="270" t="s">
        <v>788</v>
      </c>
      <c r="AB395" s="270" t="s">
        <v>788</v>
      </c>
      <c r="AC395" s="270" t="s">
        <v>788</v>
      </c>
      <c r="AD395" s="270" t="s">
        <v>788</v>
      </c>
      <c r="AE395" s="270" t="s">
        <v>788</v>
      </c>
      <c r="AF395" s="270" t="s">
        <v>788</v>
      </c>
      <c r="AG395" s="270" t="s">
        <v>788</v>
      </c>
      <c r="AH395" s="270" t="s">
        <v>788</v>
      </c>
      <c r="AI395" s="270" t="s">
        <v>788</v>
      </c>
      <c r="AJ395" s="270" t="s">
        <v>788</v>
      </c>
      <c r="AK395" s="270" t="s">
        <v>788</v>
      </c>
      <c r="AL395" s="270" t="s">
        <v>788</v>
      </c>
      <c r="AM395" s="270" t="s">
        <v>788</v>
      </c>
      <c r="AN395" s="270" t="s">
        <v>3075</v>
      </c>
      <c r="AO395" s="270" t="s">
        <v>3075</v>
      </c>
      <c r="AP395" s="270" t="s">
        <v>3075</v>
      </c>
      <c r="AQ395" s="270" t="s">
        <v>3075</v>
      </c>
      <c r="AR395" s="270" t="s">
        <v>3075</v>
      </c>
      <c r="AS395" s="270" t="s">
        <v>3075</v>
      </c>
      <c r="AT395" s="270" t="s">
        <v>3075</v>
      </c>
      <c r="AU395" s="270" t="s">
        <v>3075</v>
      </c>
      <c r="AV395" s="270" t="s">
        <v>3075</v>
      </c>
      <c r="AW395" s="277" t="s">
        <v>3075</v>
      </c>
      <c r="AX395" s="270" t="s">
        <v>3075</v>
      </c>
      <c r="AY395" s="270" t="s">
        <v>3075</v>
      </c>
      <c r="AZ395" s="270" t="s">
        <v>3075</v>
      </c>
      <c r="BA395" s="270" t="s">
        <v>3075</v>
      </c>
      <c r="BB395" s="270" t="s">
        <v>3075</v>
      </c>
      <c r="BC395" s="270" t="s">
        <v>3075</v>
      </c>
      <c r="BD395" s="270" t="s">
        <v>521</v>
      </c>
      <c r="BE395" s="270" t="str">
        <f>VLOOKUP(A395,[1]القائمة!A$1:F$4442,6,0)</f>
        <v/>
      </c>
      <c r="BF395">
        <f>VLOOKUP(A395,[1]القائمة!A$1:F$4442,1,0)</f>
        <v>523015</v>
      </c>
      <c r="BG395" t="str">
        <f>VLOOKUP(A395,[1]القائمة!A$1:F$4442,5,0)</f>
        <v>الثالثة</v>
      </c>
    </row>
    <row r="396" spans="1:83" ht="14.4" x14ac:dyDescent="0.3">
      <c r="A396" s="269">
        <v>523016</v>
      </c>
      <c r="B396" s="270" t="s">
        <v>521</v>
      </c>
      <c r="C396" s="270" t="s">
        <v>789</v>
      </c>
      <c r="D396" s="270" t="s">
        <v>789</v>
      </c>
      <c r="E396" s="270" t="s">
        <v>789</v>
      </c>
      <c r="F396" s="270" t="s">
        <v>789</v>
      </c>
      <c r="G396" s="270" t="s">
        <v>789</v>
      </c>
      <c r="H396" s="270" t="s">
        <v>789</v>
      </c>
      <c r="I396" s="270" t="s">
        <v>789</v>
      </c>
      <c r="J396" s="270" t="s">
        <v>789</v>
      </c>
      <c r="K396" s="270" t="s">
        <v>789</v>
      </c>
      <c r="L396" s="270" t="s">
        <v>789</v>
      </c>
      <c r="M396" s="270" t="s">
        <v>789</v>
      </c>
      <c r="N396" s="270" t="s">
        <v>789</v>
      </c>
      <c r="O396" s="270" t="s">
        <v>789</v>
      </c>
      <c r="P396" s="270" t="s">
        <v>789</v>
      </c>
      <c r="Q396" s="270" t="s">
        <v>789</v>
      </c>
      <c r="R396" s="270" t="s">
        <v>789</v>
      </c>
      <c r="S396" s="270" t="s">
        <v>789</v>
      </c>
      <c r="T396" s="270" t="s">
        <v>789</v>
      </c>
      <c r="U396" s="270" t="s">
        <v>789</v>
      </c>
      <c r="V396" s="270" t="s">
        <v>789</v>
      </c>
      <c r="W396" s="270" t="s">
        <v>789</v>
      </c>
      <c r="X396" s="270" t="s">
        <v>789</v>
      </c>
      <c r="Y396" s="270" t="s">
        <v>789</v>
      </c>
      <c r="Z396" s="270" t="s">
        <v>789</v>
      </c>
      <c r="AA396" s="270" t="s">
        <v>789</v>
      </c>
      <c r="AB396" s="270" t="s">
        <v>789</v>
      </c>
      <c r="AC396" s="270" t="s">
        <v>789</v>
      </c>
      <c r="AD396" s="270" t="s">
        <v>789</v>
      </c>
      <c r="AE396" s="270" t="s">
        <v>789</v>
      </c>
      <c r="AF396" s="270" t="s">
        <v>789</v>
      </c>
      <c r="AG396" s="270" t="s">
        <v>789</v>
      </c>
      <c r="AH396" s="270" t="s">
        <v>789</v>
      </c>
      <c r="AI396" s="270" t="s">
        <v>789</v>
      </c>
      <c r="AJ396" s="270" t="s">
        <v>789</v>
      </c>
      <c r="AK396" s="270" t="s">
        <v>789</v>
      </c>
      <c r="AL396" s="270" t="s">
        <v>789</v>
      </c>
      <c r="AM396" s="270" t="s">
        <v>789</v>
      </c>
      <c r="AN396" s="270" t="s">
        <v>3075</v>
      </c>
      <c r="AO396" s="270" t="s">
        <v>3075</v>
      </c>
      <c r="AP396" s="270" t="s">
        <v>3075</v>
      </c>
      <c r="AQ396" s="270" t="s">
        <v>3075</v>
      </c>
      <c r="AR396" s="270" t="s">
        <v>3075</v>
      </c>
      <c r="AS396" s="270" t="s">
        <v>3075</v>
      </c>
      <c r="AT396" s="270" t="s">
        <v>3075</v>
      </c>
      <c r="AU396" s="270" t="s">
        <v>3075</v>
      </c>
      <c r="AV396" s="270" t="s">
        <v>3075</v>
      </c>
      <c r="AW396" s="277" t="s">
        <v>3075</v>
      </c>
      <c r="AX396" s="270" t="s">
        <v>3075</v>
      </c>
      <c r="AY396" s="270" t="s">
        <v>4900</v>
      </c>
      <c r="AZ396" s="270" t="s">
        <v>4908</v>
      </c>
      <c r="BA396" s="270" t="s">
        <v>4911</v>
      </c>
      <c r="BB396" s="270" t="s">
        <v>4906</v>
      </c>
      <c r="BC396" s="270" t="s">
        <v>3075</v>
      </c>
      <c r="BD396" s="270" t="s">
        <v>521</v>
      </c>
      <c r="BE396" s="270" t="str">
        <f>VLOOKUP(A396,[1]القائمة!A$1:F$4442,6,0)</f>
        <v/>
      </c>
      <c r="BF396">
        <f>VLOOKUP(A396,[1]القائمة!A$1:F$4442,1,0)</f>
        <v>523016</v>
      </c>
      <c r="BG396" t="str">
        <f>VLOOKUP(A396,[1]القائمة!A$1:F$4442,5,0)</f>
        <v>الثالثة</v>
      </c>
      <c r="BH396" s="249"/>
      <c r="BI396" s="249"/>
      <c r="BJ396" s="249"/>
      <c r="BK396" s="249"/>
      <c r="BL396" s="249"/>
      <c r="BM396" s="249"/>
      <c r="BN396" s="249"/>
      <c r="BO396" s="249"/>
      <c r="BP396" s="249" t="s">
        <v>3075</v>
      </c>
      <c r="BQ396" s="249" t="s">
        <v>3075</v>
      </c>
      <c r="BR396" s="249" t="s">
        <v>3075</v>
      </c>
      <c r="BS396" s="249" t="s">
        <v>3075</v>
      </c>
      <c r="BT396" s="249" t="s">
        <v>3075</v>
      </c>
      <c r="BU396" s="249" t="s">
        <v>3075</v>
      </c>
      <c r="BV396" s="248"/>
      <c r="BW396" s="249"/>
      <c r="BX396" s="249"/>
      <c r="BY396" s="249"/>
      <c r="BZ396" s="249"/>
      <c r="CA396" s="242"/>
      <c r="CB396" s="242"/>
      <c r="CC396" s="242"/>
      <c r="CD396" s="242"/>
      <c r="CE396" s="249"/>
    </row>
    <row r="397" spans="1:83" ht="43.2" x14ac:dyDescent="0.3">
      <c r="A397" s="269">
        <v>523026</v>
      </c>
      <c r="B397" s="270" t="s">
        <v>521</v>
      </c>
      <c r="C397" s="270" t="s">
        <v>789</v>
      </c>
      <c r="D397" s="270" t="s">
        <v>789</v>
      </c>
      <c r="E397" s="270" t="s">
        <v>789</v>
      </c>
      <c r="F397" s="270" t="s">
        <v>789</v>
      </c>
      <c r="G397" s="270" t="s">
        <v>789</v>
      </c>
      <c r="H397" s="270" t="s">
        <v>789</v>
      </c>
      <c r="I397" s="270" t="s">
        <v>789</v>
      </c>
      <c r="J397" s="270" t="s">
        <v>789</v>
      </c>
      <c r="K397" s="270" t="s">
        <v>789</v>
      </c>
      <c r="L397" s="270" t="s">
        <v>789</v>
      </c>
      <c r="M397" s="270" t="s">
        <v>789</v>
      </c>
      <c r="N397" s="270" t="s">
        <v>789</v>
      </c>
      <c r="O397" s="270" t="s">
        <v>789</v>
      </c>
      <c r="P397" s="270" t="s">
        <v>789</v>
      </c>
      <c r="Q397" s="270" t="s">
        <v>789</v>
      </c>
      <c r="R397" s="270" t="s">
        <v>789</v>
      </c>
      <c r="S397" s="270" t="s">
        <v>789</v>
      </c>
      <c r="T397" s="270" t="s">
        <v>789</v>
      </c>
      <c r="U397" s="270" t="s">
        <v>789</v>
      </c>
      <c r="V397" s="270" t="s">
        <v>789</v>
      </c>
      <c r="W397" s="270" t="s">
        <v>789</v>
      </c>
      <c r="X397" s="270" t="s">
        <v>789</v>
      </c>
      <c r="Y397" s="270" t="s">
        <v>789</v>
      </c>
      <c r="Z397" s="270" t="s">
        <v>789</v>
      </c>
      <c r="AA397" s="270" t="s">
        <v>789</v>
      </c>
      <c r="AB397" s="270" t="s">
        <v>789</v>
      </c>
      <c r="AC397" s="270" t="s">
        <v>789</v>
      </c>
      <c r="AD397" s="270" t="s">
        <v>789</v>
      </c>
      <c r="AE397" s="270" t="s">
        <v>789</v>
      </c>
      <c r="AF397" s="270" t="s">
        <v>789</v>
      </c>
      <c r="AG397" s="270" t="s">
        <v>789</v>
      </c>
      <c r="AH397" s="270" t="s">
        <v>789</v>
      </c>
      <c r="AI397" s="270" t="s">
        <v>789</v>
      </c>
      <c r="AJ397" s="270" t="s">
        <v>789</v>
      </c>
      <c r="AK397" s="270" t="s">
        <v>789</v>
      </c>
      <c r="AL397" s="270" t="s">
        <v>789</v>
      </c>
      <c r="AM397" s="270" t="s">
        <v>789</v>
      </c>
      <c r="AN397" s="270" t="s">
        <v>3075</v>
      </c>
      <c r="AO397" s="270" t="s">
        <v>3075</v>
      </c>
      <c r="AP397" s="270" t="s">
        <v>3075</v>
      </c>
      <c r="AQ397" s="270" t="s">
        <v>3075</v>
      </c>
      <c r="AR397" s="270" t="s">
        <v>3075</v>
      </c>
      <c r="AS397" s="270" t="s">
        <v>3075</v>
      </c>
      <c r="AT397" s="270" t="s">
        <v>3075</v>
      </c>
      <c r="AU397" s="270" t="s">
        <v>3075</v>
      </c>
      <c r="AV397" s="270" t="s">
        <v>3075</v>
      </c>
      <c r="AW397" s="277" t="s">
        <v>3075</v>
      </c>
      <c r="AX397" s="270" t="s">
        <v>3075</v>
      </c>
      <c r="AY397" s="270" t="s">
        <v>3075</v>
      </c>
      <c r="AZ397" s="270" t="s">
        <v>3075</v>
      </c>
      <c r="BA397" s="270" t="s">
        <v>3075</v>
      </c>
      <c r="BB397" s="270" t="s">
        <v>3075</v>
      </c>
      <c r="BC397" s="270" t="s">
        <v>3075</v>
      </c>
      <c r="BD397" s="270" t="s">
        <v>521</v>
      </c>
      <c r="BE397" s="270" t="str">
        <f>VLOOKUP(A397,[1]القائمة!A$1:F$4442,6,0)</f>
        <v>مستنفذ فصل اول 2023-2024</v>
      </c>
      <c r="BF397">
        <f>VLOOKUP(A397,[1]القائمة!A$1:F$4442,1,0)</f>
        <v>523026</v>
      </c>
      <c r="BG397" t="str">
        <f>VLOOKUP(A397,[1]القائمة!A$1:F$4442,5,0)</f>
        <v>الثالثة</v>
      </c>
    </row>
    <row r="398" spans="1:83" ht="14.4" x14ac:dyDescent="0.3">
      <c r="A398" s="269">
        <v>523036</v>
      </c>
      <c r="B398" s="270" t="s">
        <v>521</v>
      </c>
      <c r="C398" s="270" t="s">
        <v>788</v>
      </c>
      <c r="D398" s="270" t="s">
        <v>788</v>
      </c>
      <c r="E398" s="270" t="s">
        <v>788</v>
      </c>
      <c r="F398" s="270" t="s">
        <v>788</v>
      </c>
      <c r="G398" s="270" t="s">
        <v>788</v>
      </c>
      <c r="H398" s="270" t="s">
        <v>788</v>
      </c>
      <c r="I398" s="270" t="s">
        <v>788</v>
      </c>
      <c r="J398" s="270" t="s">
        <v>788</v>
      </c>
      <c r="K398" s="270" t="s">
        <v>788</v>
      </c>
      <c r="L398" s="270" t="s">
        <v>788</v>
      </c>
      <c r="M398" s="270" t="s">
        <v>788</v>
      </c>
      <c r="N398" s="270" t="s">
        <v>788</v>
      </c>
      <c r="O398" s="270" t="s">
        <v>788</v>
      </c>
      <c r="P398" s="270" t="s">
        <v>788</v>
      </c>
      <c r="Q398" s="270" t="s">
        <v>788</v>
      </c>
      <c r="R398" s="270" t="s">
        <v>788</v>
      </c>
      <c r="S398" s="270" t="s">
        <v>788</v>
      </c>
      <c r="T398" s="270" t="s">
        <v>788</v>
      </c>
      <c r="U398" s="270" t="s">
        <v>788</v>
      </c>
      <c r="V398" s="270" t="s">
        <v>788</v>
      </c>
      <c r="W398" s="270" t="s">
        <v>788</v>
      </c>
      <c r="X398" s="270" t="s">
        <v>788</v>
      </c>
      <c r="Y398" s="270" t="s">
        <v>788</v>
      </c>
      <c r="Z398" s="270" t="s">
        <v>788</v>
      </c>
      <c r="AA398" s="270" t="s">
        <v>788</v>
      </c>
      <c r="AB398" s="270" t="s">
        <v>788</v>
      </c>
      <c r="AC398" s="270" t="s">
        <v>788</v>
      </c>
      <c r="AD398" s="270" t="s">
        <v>788</v>
      </c>
      <c r="AE398" s="270" t="s">
        <v>788</v>
      </c>
      <c r="AF398" s="270" t="s">
        <v>788</v>
      </c>
      <c r="AG398" s="270" t="s">
        <v>788</v>
      </c>
      <c r="AH398" s="270" t="s">
        <v>788</v>
      </c>
      <c r="AI398" s="270" t="s">
        <v>788</v>
      </c>
      <c r="AJ398" s="270" t="s">
        <v>788</v>
      </c>
      <c r="AK398" s="270" t="s">
        <v>788</v>
      </c>
      <c r="AL398" s="270" t="s">
        <v>788</v>
      </c>
      <c r="AM398" s="270" t="s">
        <v>788</v>
      </c>
      <c r="AN398" s="270" t="s">
        <v>3075</v>
      </c>
      <c r="AO398" s="270" t="s">
        <v>3075</v>
      </c>
      <c r="AP398" s="270" t="s">
        <v>3075</v>
      </c>
      <c r="AQ398" s="270" t="s">
        <v>3075</v>
      </c>
      <c r="AR398" s="270" t="s">
        <v>3075</v>
      </c>
      <c r="AS398" s="270" t="s">
        <v>3075</v>
      </c>
      <c r="AT398" s="270" t="s">
        <v>3075</v>
      </c>
      <c r="AU398" s="270" t="s">
        <v>3075</v>
      </c>
      <c r="AV398" s="270" t="s">
        <v>3075</v>
      </c>
      <c r="AW398" s="277" t="s">
        <v>3075</v>
      </c>
      <c r="AX398" s="270" t="s">
        <v>3075</v>
      </c>
      <c r="AY398" s="270" t="s">
        <v>3075</v>
      </c>
      <c r="AZ398" s="270" t="s">
        <v>3075</v>
      </c>
      <c r="BA398" s="270" t="s">
        <v>3075</v>
      </c>
      <c r="BB398" s="270" t="s">
        <v>3075</v>
      </c>
      <c r="BC398" s="270" t="s">
        <v>3075</v>
      </c>
      <c r="BD398" s="270" t="s">
        <v>521</v>
      </c>
      <c r="BE398" s="270" t="str">
        <f>VLOOKUP(A398,[1]القائمة!A$1:F$4442,6,0)</f>
        <v/>
      </c>
      <c r="BF398">
        <f>VLOOKUP(A398,[1]القائمة!A$1:F$4442,1,0)</f>
        <v>523036</v>
      </c>
      <c r="BG398" t="str">
        <f>VLOOKUP(A398,[1]القائمة!A$1:F$4442,5,0)</f>
        <v>الثالثة</v>
      </c>
    </row>
    <row r="399" spans="1:83" ht="14.4" x14ac:dyDescent="0.3">
      <c r="A399" s="269">
        <v>523046</v>
      </c>
      <c r="B399" s="270" t="s">
        <v>521</v>
      </c>
      <c r="C399" s="270" t="s">
        <v>788</v>
      </c>
      <c r="D399" s="270" t="s">
        <v>788</v>
      </c>
      <c r="E399" s="270" t="s">
        <v>788</v>
      </c>
      <c r="F399" s="270" t="s">
        <v>788</v>
      </c>
      <c r="G399" s="270" t="s">
        <v>788</v>
      </c>
      <c r="H399" s="270" t="s">
        <v>788</v>
      </c>
      <c r="I399" s="270" t="s">
        <v>788</v>
      </c>
      <c r="J399" s="270" t="s">
        <v>788</v>
      </c>
      <c r="K399" s="270" t="s">
        <v>788</v>
      </c>
      <c r="L399" s="270" t="s">
        <v>788</v>
      </c>
      <c r="M399" s="270" t="s">
        <v>788</v>
      </c>
      <c r="N399" s="270" t="s">
        <v>788</v>
      </c>
      <c r="O399" s="270" t="s">
        <v>788</v>
      </c>
      <c r="P399" s="270" t="s">
        <v>788</v>
      </c>
      <c r="Q399" s="270" t="s">
        <v>788</v>
      </c>
      <c r="R399" s="270" t="s">
        <v>788</v>
      </c>
      <c r="S399" s="270" t="s">
        <v>788</v>
      </c>
      <c r="T399" s="270" t="s">
        <v>788</v>
      </c>
      <c r="U399" s="270" t="s">
        <v>788</v>
      </c>
      <c r="V399" s="270" t="s">
        <v>788</v>
      </c>
      <c r="W399" s="270" t="s">
        <v>788</v>
      </c>
      <c r="X399" s="270" t="s">
        <v>788</v>
      </c>
      <c r="Y399" s="270" t="s">
        <v>788</v>
      </c>
      <c r="Z399" s="270" t="s">
        <v>788</v>
      </c>
      <c r="AA399" s="270" t="s">
        <v>788</v>
      </c>
      <c r="AB399" s="270" t="s">
        <v>3075</v>
      </c>
      <c r="AC399" s="270" t="s">
        <v>3075</v>
      </c>
      <c r="AD399" s="270" t="s">
        <v>3075</v>
      </c>
      <c r="AE399" s="270" t="s">
        <v>3075</v>
      </c>
      <c r="AF399" s="270" t="s">
        <v>3075</v>
      </c>
      <c r="AG399" s="270" t="s">
        <v>3075</v>
      </c>
      <c r="AH399" s="270" t="s">
        <v>3075</v>
      </c>
      <c r="AI399" s="270" t="s">
        <v>3075</v>
      </c>
      <c r="AJ399" s="270" t="s">
        <v>3075</v>
      </c>
      <c r="AK399" s="270" t="s">
        <v>3075</v>
      </c>
      <c r="AL399" s="270" t="s">
        <v>3075</v>
      </c>
      <c r="AM399" s="270" t="s">
        <v>3075</v>
      </c>
      <c r="AN399" s="270" t="s">
        <v>3075</v>
      </c>
      <c r="AO399" s="270" t="s">
        <v>3075</v>
      </c>
      <c r="AP399" s="270" t="s">
        <v>3075</v>
      </c>
      <c r="AQ399" s="270" t="s">
        <v>3075</v>
      </c>
      <c r="AR399" s="270" t="s">
        <v>3075</v>
      </c>
      <c r="AS399" s="270" t="s">
        <v>3075</v>
      </c>
      <c r="AT399" s="270" t="s">
        <v>3075</v>
      </c>
      <c r="AU399" s="270" t="s">
        <v>3075</v>
      </c>
      <c r="AV399" s="270" t="s">
        <v>3075</v>
      </c>
      <c r="AW399" s="277" t="s">
        <v>3075</v>
      </c>
      <c r="AX399" s="270" t="s">
        <v>3075</v>
      </c>
      <c r="AY399" s="270" t="s">
        <v>3075</v>
      </c>
      <c r="AZ399" s="270" t="s">
        <v>3075</v>
      </c>
      <c r="BA399" s="270" t="s">
        <v>3075</v>
      </c>
      <c r="BB399" s="270" t="s">
        <v>3075</v>
      </c>
      <c r="BC399" s="270" t="s">
        <v>3075</v>
      </c>
      <c r="BD399" s="270" t="s">
        <v>521</v>
      </c>
      <c r="BE399" s="270" t="str">
        <f>VLOOKUP(A399,[1]القائمة!A$1:F$4442,6,0)</f>
        <v/>
      </c>
      <c r="BF399">
        <f>VLOOKUP(A399,[1]القائمة!A$1:F$4442,1,0)</f>
        <v>523046</v>
      </c>
      <c r="BG399" t="str">
        <f>VLOOKUP(A399,[1]القائمة!A$1:F$4442,5,0)</f>
        <v>الثالثة</v>
      </c>
    </row>
    <row r="400" spans="1:83" ht="14.4" x14ac:dyDescent="0.3">
      <c r="A400" s="269">
        <v>523050</v>
      </c>
      <c r="B400" s="270" t="s">
        <v>521</v>
      </c>
      <c r="C400" s="270" t="s">
        <v>788</v>
      </c>
      <c r="D400" s="270" t="s">
        <v>788</v>
      </c>
      <c r="E400" s="270" t="s">
        <v>788</v>
      </c>
      <c r="F400" s="270" t="s">
        <v>788</v>
      </c>
      <c r="G400" s="270" t="s">
        <v>788</v>
      </c>
      <c r="H400" s="270" t="s">
        <v>788</v>
      </c>
      <c r="I400" s="270" t="s">
        <v>788</v>
      </c>
      <c r="J400" s="270" t="s">
        <v>788</v>
      </c>
      <c r="K400" s="270" t="s">
        <v>788</v>
      </c>
      <c r="L400" s="270" t="s">
        <v>788</v>
      </c>
      <c r="M400" s="270" t="s">
        <v>788</v>
      </c>
      <c r="N400" s="270" t="s">
        <v>788</v>
      </c>
      <c r="O400" s="270" t="s">
        <v>788</v>
      </c>
      <c r="P400" s="270" t="s">
        <v>788</v>
      </c>
      <c r="Q400" s="270" t="s">
        <v>788</v>
      </c>
      <c r="R400" s="270" t="s">
        <v>788</v>
      </c>
      <c r="S400" s="270" t="s">
        <v>788</v>
      </c>
      <c r="T400" s="270" t="s">
        <v>788</v>
      </c>
      <c r="U400" s="270" t="s">
        <v>788</v>
      </c>
      <c r="V400" s="270" t="s">
        <v>788</v>
      </c>
      <c r="W400" s="270" t="s">
        <v>788</v>
      </c>
      <c r="X400" s="270" t="s">
        <v>788</v>
      </c>
      <c r="Y400" s="270" t="s">
        <v>788</v>
      </c>
      <c r="Z400" s="270" t="s">
        <v>788</v>
      </c>
      <c r="AA400" s="270" t="s">
        <v>788</v>
      </c>
      <c r="AB400" s="270" t="s">
        <v>788</v>
      </c>
      <c r="AC400" s="270" t="s">
        <v>788</v>
      </c>
      <c r="AD400" s="270" t="s">
        <v>788</v>
      </c>
      <c r="AE400" s="270" t="s">
        <v>788</v>
      </c>
      <c r="AF400" s="270" t="s">
        <v>788</v>
      </c>
      <c r="AG400" s="270" t="s">
        <v>788</v>
      </c>
      <c r="AH400" s="270" t="s">
        <v>788</v>
      </c>
      <c r="AI400" s="270" t="s">
        <v>788</v>
      </c>
      <c r="AJ400" s="270" t="s">
        <v>788</v>
      </c>
      <c r="AK400" s="270" t="s">
        <v>788</v>
      </c>
      <c r="AL400" s="270" t="s">
        <v>788</v>
      </c>
      <c r="AM400" s="270" t="s">
        <v>788</v>
      </c>
      <c r="AN400" s="270" t="s">
        <v>3075</v>
      </c>
      <c r="AO400" s="270" t="s">
        <v>3075</v>
      </c>
      <c r="AP400" s="270" t="s">
        <v>3075</v>
      </c>
      <c r="AQ400" s="270" t="s">
        <v>3075</v>
      </c>
      <c r="AR400" s="270" t="s">
        <v>3075</v>
      </c>
      <c r="AS400" s="270" t="s">
        <v>3075</v>
      </c>
      <c r="AT400" s="270" t="s">
        <v>3075</v>
      </c>
      <c r="AU400" s="270" t="s">
        <v>3075</v>
      </c>
      <c r="AV400" s="270" t="s">
        <v>3075</v>
      </c>
      <c r="AW400" s="277" t="s">
        <v>3075</v>
      </c>
      <c r="AX400" s="270" t="s">
        <v>3075</v>
      </c>
      <c r="AY400" s="270" t="s">
        <v>3075</v>
      </c>
      <c r="AZ400" s="270" t="s">
        <v>3075</v>
      </c>
      <c r="BA400" s="270" t="s">
        <v>3075</v>
      </c>
      <c r="BB400" s="270" t="s">
        <v>3075</v>
      </c>
      <c r="BC400" s="270" t="s">
        <v>3075</v>
      </c>
      <c r="BD400" s="270" t="s">
        <v>521</v>
      </c>
      <c r="BE400" s="270" t="str">
        <f>VLOOKUP(A400,[1]القائمة!A$1:F$4442,6,0)</f>
        <v/>
      </c>
      <c r="BF400">
        <f>VLOOKUP(A400,[1]القائمة!A$1:F$4442,1,0)</f>
        <v>523050</v>
      </c>
      <c r="BG400" t="str">
        <f>VLOOKUP(A400,[1]القائمة!A$1:F$4442,5,0)</f>
        <v>الثالثة</v>
      </c>
    </row>
    <row r="401" spans="1:83" ht="14.4" x14ac:dyDescent="0.3">
      <c r="A401" s="269">
        <v>523055</v>
      </c>
      <c r="B401" s="270" t="s">
        <v>521</v>
      </c>
      <c r="C401" s="270" t="s">
        <v>789</v>
      </c>
      <c r="D401" s="270" t="s">
        <v>789</v>
      </c>
      <c r="E401" s="270" t="s">
        <v>789</v>
      </c>
      <c r="F401" s="270" t="s">
        <v>789</v>
      </c>
      <c r="G401" s="270" t="s">
        <v>789</v>
      </c>
      <c r="H401" s="270" t="s">
        <v>789</v>
      </c>
      <c r="I401" s="270" t="s">
        <v>789</v>
      </c>
      <c r="J401" s="270" t="s">
        <v>789</v>
      </c>
      <c r="K401" s="270" t="s">
        <v>789</v>
      </c>
      <c r="L401" s="270" t="s">
        <v>789</v>
      </c>
      <c r="M401" s="270" t="s">
        <v>789</v>
      </c>
      <c r="N401" s="270" t="s">
        <v>789</v>
      </c>
      <c r="O401" s="270" t="s">
        <v>789</v>
      </c>
      <c r="P401" s="270" t="s">
        <v>789</v>
      </c>
      <c r="Q401" s="270" t="s">
        <v>789</v>
      </c>
      <c r="R401" s="270" t="s">
        <v>789</v>
      </c>
      <c r="S401" s="270" t="s">
        <v>789</v>
      </c>
      <c r="T401" s="270" t="s">
        <v>789</v>
      </c>
      <c r="U401" s="270" t="s">
        <v>789</v>
      </c>
      <c r="V401" s="270" t="s">
        <v>789</v>
      </c>
      <c r="W401" s="270" t="s">
        <v>789</v>
      </c>
      <c r="X401" s="270" t="s">
        <v>789</v>
      </c>
      <c r="Y401" s="270" t="s">
        <v>789</v>
      </c>
      <c r="Z401" s="270" t="s">
        <v>789</v>
      </c>
      <c r="AA401" s="270" t="s">
        <v>789</v>
      </c>
      <c r="AB401" s="270" t="s">
        <v>789</v>
      </c>
      <c r="AC401" s="270" t="s">
        <v>789</v>
      </c>
      <c r="AD401" s="270" t="s">
        <v>789</v>
      </c>
      <c r="AE401" s="270" t="s">
        <v>789</v>
      </c>
      <c r="AF401" s="270" t="s">
        <v>789</v>
      </c>
      <c r="AG401" s="270" t="s">
        <v>789</v>
      </c>
      <c r="AH401" s="270" t="s">
        <v>789</v>
      </c>
      <c r="AI401" s="270" t="s">
        <v>789</v>
      </c>
      <c r="AJ401" s="270" t="s">
        <v>789</v>
      </c>
      <c r="AK401" s="270" t="s">
        <v>789</v>
      </c>
      <c r="AL401" s="270" t="s">
        <v>789</v>
      </c>
      <c r="AM401" s="270" t="s">
        <v>789</v>
      </c>
      <c r="AN401" s="270" t="s">
        <v>3075</v>
      </c>
      <c r="AO401" s="270" t="s">
        <v>3075</v>
      </c>
      <c r="AP401" s="270" t="s">
        <v>3075</v>
      </c>
      <c r="AQ401" s="270" t="s">
        <v>3075</v>
      </c>
      <c r="AR401" s="270" t="s">
        <v>3075</v>
      </c>
      <c r="AS401" s="270" t="s">
        <v>3075</v>
      </c>
      <c r="AT401" s="270" t="s">
        <v>3075</v>
      </c>
      <c r="AU401" s="270" t="s">
        <v>3075</v>
      </c>
      <c r="AV401" s="270" t="s">
        <v>3075</v>
      </c>
      <c r="AW401" s="277" t="s">
        <v>3075</v>
      </c>
      <c r="AX401" s="270" t="s">
        <v>3075</v>
      </c>
      <c r="AY401" s="270" t="s">
        <v>3075</v>
      </c>
      <c r="AZ401" s="270" t="s">
        <v>3075</v>
      </c>
      <c r="BA401" s="270" t="s">
        <v>3075</v>
      </c>
      <c r="BB401" s="270" t="s">
        <v>3075</v>
      </c>
      <c r="BC401" s="270" t="s">
        <v>3075</v>
      </c>
      <c r="BD401" s="270" t="s">
        <v>521</v>
      </c>
      <c r="BE401" s="270" t="str">
        <f>VLOOKUP(A401,[1]القائمة!A$1:F$4442,6,0)</f>
        <v/>
      </c>
      <c r="BF401">
        <f>VLOOKUP(A401,[1]القائمة!A$1:F$4442,1,0)</f>
        <v>523055</v>
      </c>
      <c r="BG401" t="str">
        <f>VLOOKUP(A401,[1]القائمة!A$1:F$4442,5,0)</f>
        <v>الثالثة</v>
      </c>
    </row>
    <row r="402" spans="1:83" ht="14.4" x14ac:dyDescent="0.3">
      <c r="A402" s="269">
        <v>523056</v>
      </c>
      <c r="B402" s="270" t="s">
        <v>521</v>
      </c>
      <c r="C402" s="270" t="s">
        <v>788</v>
      </c>
      <c r="D402" s="270" t="s">
        <v>788</v>
      </c>
      <c r="E402" s="270" t="s">
        <v>788</v>
      </c>
      <c r="F402" s="270" t="s">
        <v>788</v>
      </c>
      <c r="G402" s="270" t="s">
        <v>788</v>
      </c>
      <c r="H402" s="270" t="s">
        <v>788</v>
      </c>
      <c r="I402" s="270" t="s">
        <v>788</v>
      </c>
      <c r="J402" s="270" t="s">
        <v>788</v>
      </c>
      <c r="K402" s="270" t="s">
        <v>788</v>
      </c>
      <c r="L402" s="270" t="s">
        <v>788</v>
      </c>
      <c r="M402" s="270" t="s">
        <v>788</v>
      </c>
      <c r="N402" s="270" t="s">
        <v>788</v>
      </c>
      <c r="O402" s="270" t="s">
        <v>788</v>
      </c>
      <c r="P402" s="270" t="s">
        <v>788</v>
      </c>
      <c r="Q402" s="270" t="s">
        <v>788</v>
      </c>
      <c r="R402" s="270" t="s">
        <v>788</v>
      </c>
      <c r="S402" s="270" t="s">
        <v>788</v>
      </c>
      <c r="T402" s="270" t="s">
        <v>788</v>
      </c>
      <c r="U402" s="270" t="s">
        <v>788</v>
      </c>
      <c r="V402" s="270" t="s">
        <v>788</v>
      </c>
      <c r="W402" s="270" t="s">
        <v>788</v>
      </c>
      <c r="X402" s="270" t="s">
        <v>788</v>
      </c>
      <c r="Y402" s="270" t="s">
        <v>788</v>
      </c>
      <c r="Z402" s="270" t="s">
        <v>788</v>
      </c>
      <c r="AA402" s="270" t="s">
        <v>788</v>
      </c>
      <c r="AB402" s="270" t="s">
        <v>788</v>
      </c>
      <c r="AC402" s="270" t="s">
        <v>788</v>
      </c>
      <c r="AD402" s="270" t="s">
        <v>788</v>
      </c>
      <c r="AE402" s="270" t="s">
        <v>788</v>
      </c>
      <c r="AF402" s="270" t="s">
        <v>788</v>
      </c>
      <c r="AG402" s="270" t="s">
        <v>788</v>
      </c>
      <c r="AH402" s="270" t="s">
        <v>788</v>
      </c>
      <c r="AI402" s="270" t="s">
        <v>788</v>
      </c>
      <c r="AJ402" s="270" t="s">
        <v>788</v>
      </c>
      <c r="AK402" s="270" t="s">
        <v>788</v>
      </c>
      <c r="AL402" s="270" t="s">
        <v>788</v>
      </c>
      <c r="AM402" s="270" t="s">
        <v>788</v>
      </c>
      <c r="AN402" s="270" t="s">
        <v>3075</v>
      </c>
      <c r="AO402" s="270" t="s">
        <v>3075</v>
      </c>
      <c r="AP402" s="270" t="s">
        <v>3075</v>
      </c>
      <c r="AQ402" s="270" t="s">
        <v>3075</v>
      </c>
      <c r="AR402" s="270" t="s">
        <v>3075</v>
      </c>
      <c r="AS402" s="270" t="s">
        <v>3075</v>
      </c>
      <c r="AT402" s="270" t="s">
        <v>3075</v>
      </c>
      <c r="AU402" s="270" t="s">
        <v>3075</v>
      </c>
      <c r="AV402" s="270" t="s">
        <v>3075</v>
      </c>
      <c r="AW402" s="277" t="s">
        <v>3075</v>
      </c>
      <c r="AX402" s="270" t="s">
        <v>3075</v>
      </c>
      <c r="AY402" s="270" t="s">
        <v>3075</v>
      </c>
      <c r="AZ402" s="270" t="s">
        <v>3075</v>
      </c>
      <c r="BA402" s="270" t="s">
        <v>3075</v>
      </c>
      <c r="BB402" s="270" t="s">
        <v>3075</v>
      </c>
      <c r="BC402" s="270" t="s">
        <v>3075</v>
      </c>
      <c r="BD402" s="270" t="s">
        <v>521</v>
      </c>
      <c r="BE402" s="270" t="str">
        <f>VLOOKUP(A402,[1]القائمة!A$1:F$4442,6,0)</f>
        <v/>
      </c>
      <c r="BF402">
        <f>VLOOKUP(A402,[1]القائمة!A$1:F$4442,1,0)</f>
        <v>523056</v>
      </c>
      <c r="BG402" t="str">
        <f>VLOOKUP(A402,[1]القائمة!A$1:F$4442,5,0)</f>
        <v>الثالثة</v>
      </c>
    </row>
    <row r="403" spans="1:83" ht="14.4" x14ac:dyDescent="0.3">
      <c r="A403" s="269">
        <v>523063</v>
      </c>
      <c r="B403" s="270" t="s">
        <v>521</v>
      </c>
      <c r="C403" s="270" t="s">
        <v>788</v>
      </c>
      <c r="D403" s="270" t="s">
        <v>788</v>
      </c>
      <c r="E403" s="270" t="s">
        <v>788</v>
      </c>
      <c r="F403" s="270" t="s">
        <v>788</v>
      </c>
      <c r="G403" s="270" t="s">
        <v>788</v>
      </c>
      <c r="H403" s="270" t="s">
        <v>788</v>
      </c>
      <c r="I403" s="270" t="s">
        <v>788</v>
      </c>
      <c r="J403" s="270" t="s">
        <v>788</v>
      </c>
      <c r="K403" s="270" t="s">
        <v>788</v>
      </c>
      <c r="L403" s="270" t="s">
        <v>788</v>
      </c>
      <c r="M403" s="270" t="s">
        <v>788</v>
      </c>
      <c r="N403" s="270" t="s">
        <v>788</v>
      </c>
      <c r="O403" s="270" t="s">
        <v>788</v>
      </c>
      <c r="P403" s="270" t="s">
        <v>788</v>
      </c>
      <c r="Q403" s="270" t="s">
        <v>788</v>
      </c>
      <c r="R403" s="270" t="s">
        <v>788</v>
      </c>
      <c r="S403" s="270" t="s">
        <v>788</v>
      </c>
      <c r="T403" s="270" t="s">
        <v>788</v>
      </c>
      <c r="U403" s="270" t="s">
        <v>788</v>
      </c>
      <c r="V403" s="270" t="s">
        <v>788</v>
      </c>
      <c r="W403" s="270" t="s">
        <v>788</v>
      </c>
      <c r="X403" s="270" t="s">
        <v>788</v>
      </c>
      <c r="Y403" s="270" t="s">
        <v>788</v>
      </c>
      <c r="Z403" s="270" t="s">
        <v>788</v>
      </c>
      <c r="AA403" s="270" t="s">
        <v>788</v>
      </c>
      <c r="AB403" s="270" t="s">
        <v>788</v>
      </c>
      <c r="AC403" s="270" t="s">
        <v>788</v>
      </c>
      <c r="AD403" s="270" t="s">
        <v>788</v>
      </c>
      <c r="AE403" s="270" t="s">
        <v>788</v>
      </c>
      <c r="AF403" s="270" t="s">
        <v>788</v>
      </c>
      <c r="AG403" s="270" t="s">
        <v>788</v>
      </c>
      <c r="AH403" s="270" t="s">
        <v>788</v>
      </c>
      <c r="AI403" s="270" t="s">
        <v>788</v>
      </c>
      <c r="AJ403" s="270" t="s">
        <v>788</v>
      </c>
      <c r="AK403" s="270" t="s">
        <v>788</v>
      </c>
      <c r="AL403" s="270" t="s">
        <v>788</v>
      </c>
      <c r="AM403" s="270" t="s">
        <v>788</v>
      </c>
      <c r="AN403" s="270" t="s">
        <v>3075</v>
      </c>
      <c r="AO403" s="270" t="s">
        <v>3075</v>
      </c>
      <c r="AP403" s="270" t="s">
        <v>3075</v>
      </c>
      <c r="AQ403" s="270" t="s">
        <v>3075</v>
      </c>
      <c r="AR403" s="270" t="s">
        <v>3075</v>
      </c>
      <c r="AS403" s="270" t="s">
        <v>3075</v>
      </c>
      <c r="AT403" s="270" t="s">
        <v>3075</v>
      </c>
      <c r="AU403" s="270" t="s">
        <v>3075</v>
      </c>
      <c r="AV403" s="270" t="s">
        <v>3075</v>
      </c>
      <c r="AW403" s="277" t="s">
        <v>3075</v>
      </c>
      <c r="AX403" s="270" t="s">
        <v>3075</v>
      </c>
      <c r="AY403" s="270" t="s">
        <v>3075</v>
      </c>
      <c r="AZ403" s="270" t="s">
        <v>3075</v>
      </c>
      <c r="BA403" s="270" t="s">
        <v>3075</v>
      </c>
      <c r="BB403" s="270" t="s">
        <v>3075</v>
      </c>
      <c r="BC403" s="270" t="s">
        <v>3075</v>
      </c>
      <c r="BD403" s="270" t="s">
        <v>521</v>
      </c>
      <c r="BE403" s="270" t="str">
        <f>VLOOKUP(A403,[1]القائمة!A$1:F$4442,6,0)</f>
        <v/>
      </c>
      <c r="BF403">
        <f>VLOOKUP(A403,[1]القائمة!A$1:F$4442,1,0)</f>
        <v>523063</v>
      </c>
      <c r="BG403" t="str">
        <f>VLOOKUP(A403,[1]القائمة!A$1:F$4442,5,0)</f>
        <v>الثالثة</v>
      </c>
    </row>
    <row r="404" spans="1:83" ht="43.2" x14ac:dyDescent="0.3">
      <c r="A404" s="269">
        <v>523065</v>
      </c>
      <c r="B404" s="270" t="s">
        <v>521</v>
      </c>
      <c r="C404" s="270" t="s">
        <v>789</v>
      </c>
      <c r="D404" s="270" t="s">
        <v>789</v>
      </c>
      <c r="E404" s="270" t="s">
        <v>789</v>
      </c>
      <c r="F404" s="270" t="s">
        <v>789</v>
      </c>
      <c r="G404" s="270" t="s">
        <v>789</v>
      </c>
      <c r="H404" s="270" t="s">
        <v>789</v>
      </c>
      <c r="I404" s="270" t="s">
        <v>789</v>
      </c>
      <c r="J404" s="270" t="s">
        <v>789</v>
      </c>
      <c r="K404" s="270" t="s">
        <v>789</v>
      </c>
      <c r="L404" s="270" t="s">
        <v>789</v>
      </c>
      <c r="M404" s="270" t="s">
        <v>789</v>
      </c>
      <c r="N404" s="270" t="s">
        <v>789</v>
      </c>
      <c r="O404" s="270" t="s">
        <v>789</v>
      </c>
      <c r="P404" s="270" t="s">
        <v>789</v>
      </c>
      <c r="Q404" s="270" t="s">
        <v>789</v>
      </c>
      <c r="R404" s="270" t="s">
        <v>789</v>
      </c>
      <c r="S404" s="270" t="s">
        <v>789</v>
      </c>
      <c r="T404" s="270" t="s">
        <v>789</v>
      </c>
      <c r="U404" s="270" t="s">
        <v>789</v>
      </c>
      <c r="V404" s="270" t="s">
        <v>789</v>
      </c>
      <c r="W404" s="270" t="s">
        <v>789</v>
      </c>
      <c r="X404" s="270" t="s">
        <v>789</v>
      </c>
      <c r="Y404" s="270" t="s">
        <v>789</v>
      </c>
      <c r="Z404" s="270" t="s">
        <v>789</v>
      </c>
      <c r="AA404" s="270" t="s">
        <v>789</v>
      </c>
      <c r="AB404" s="270" t="s">
        <v>789</v>
      </c>
      <c r="AC404" s="270" t="s">
        <v>789</v>
      </c>
      <c r="AD404" s="270" t="s">
        <v>789</v>
      </c>
      <c r="AE404" s="270" t="s">
        <v>789</v>
      </c>
      <c r="AF404" s="270" t="s">
        <v>789</v>
      </c>
      <c r="AG404" s="270" t="s">
        <v>789</v>
      </c>
      <c r="AH404" s="270" t="s">
        <v>789</v>
      </c>
      <c r="AI404" s="270" t="s">
        <v>789</v>
      </c>
      <c r="AJ404" s="270" t="s">
        <v>789</v>
      </c>
      <c r="AK404" s="270" t="s">
        <v>789</v>
      </c>
      <c r="AL404" s="270" t="s">
        <v>789</v>
      </c>
      <c r="AM404" s="270" t="s">
        <v>789</v>
      </c>
      <c r="AN404" s="270" t="s">
        <v>3075</v>
      </c>
      <c r="AO404" s="270" t="s">
        <v>3075</v>
      </c>
      <c r="AP404" s="270" t="s">
        <v>3075</v>
      </c>
      <c r="AQ404" s="270" t="s">
        <v>3075</v>
      </c>
      <c r="AR404" s="270" t="s">
        <v>3075</v>
      </c>
      <c r="AS404" s="270" t="s">
        <v>3075</v>
      </c>
      <c r="AT404" s="270" t="s">
        <v>3075</v>
      </c>
      <c r="AU404" s="270" t="s">
        <v>3075</v>
      </c>
      <c r="AV404" s="270" t="s">
        <v>3075</v>
      </c>
      <c r="AW404" s="277" t="s">
        <v>3075</v>
      </c>
      <c r="AX404" s="270" t="s">
        <v>3075</v>
      </c>
      <c r="AY404" s="270" t="s">
        <v>3075</v>
      </c>
      <c r="AZ404" s="270" t="s">
        <v>3075</v>
      </c>
      <c r="BA404" s="270" t="s">
        <v>3075</v>
      </c>
      <c r="BB404" s="270" t="s">
        <v>3075</v>
      </c>
      <c r="BC404" s="270" t="s">
        <v>3075</v>
      </c>
      <c r="BD404" s="270" t="s">
        <v>521</v>
      </c>
      <c r="BE404" s="270" t="str">
        <f>VLOOKUP(A404,[1]القائمة!A$1:F$4442,6,0)</f>
        <v>مستنفذ فصل اول 2023-2024</v>
      </c>
      <c r="BF404">
        <f>VLOOKUP(A404,[1]القائمة!A$1:F$4442,1,0)</f>
        <v>523065</v>
      </c>
      <c r="BG404" t="str">
        <f>VLOOKUP(A404,[1]القائمة!A$1:F$4442,5,0)</f>
        <v>الثالثة</v>
      </c>
    </row>
    <row r="405" spans="1:83" ht="14.4" x14ac:dyDescent="0.3">
      <c r="A405" s="269">
        <v>523068</v>
      </c>
      <c r="B405" s="270" t="s">
        <v>521</v>
      </c>
      <c r="C405" s="270" t="s">
        <v>788</v>
      </c>
      <c r="D405" s="270" t="s">
        <v>788</v>
      </c>
      <c r="E405" s="270" t="s">
        <v>788</v>
      </c>
      <c r="F405" s="270" t="s">
        <v>788</v>
      </c>
      <c r="G405" s="270" t="s">
        <v>788</v>
      </c>
      <c r="H405" s="270" t="s">
        <v>788</v>
      </c>
      <c r="I405" s="270" t="s">
        <v>788</v>
      </c>
      <c r="J405" s="270" t="s">
        <v>788</v>
      </c>
      <c r="K405" s="270" t="s">
        <v>788</v>
      </c>
      <c r="L405" s="270" t="s">
        <v>788</v>
      </c>
      <c r="M405" s="270" t="s">
        <v>788</v>
      </c>
      <c r="N405" s="270" t="s">
        <v>788</v>
      </c>
      <c r="O405" s="270" t="s">
        <v>788</v>
      </c>
      <c r="P405" s="270" t="s">
        <v>788</v>
      </c>
      <c r="Q405" s="270" t="s">
        <v>788</v>
      </c>
      <c r="R405" s="270" t="s">
        <v>788</v>
      </c>
      <c r="S405" s="270" t="s">
        <v>788</v>
      </c>
      <c r="T405" s="270" t="s">
        <v>788</v>
      </c>
      <c r="U405" s="270" t="s">
        <v>788</v>
      </c>
      <c r="V405" s="270" t="s">
        <v>788</v>
      </c>
      <c r="W405" s="270" t="s">
        <v>788</v>
      </c>
      <c r="X405" s="270" t="s">
        <v>788</v>
      </c>
      <c r="Y405" s="270" t="s">
        <v>788</v>
      </c>
      <c r="Z405" s="270" t="s">
        <v>788</v>
      </c>
      <c r="AA405" s="270" t="s">
        <v>788</v>
      </c>
      <c r="AB405" s="270" t="s">
        <v>788</v>
      </c>
      <c r="AC405" s="270" t="s">
        <v>788</v>
      </c>
      <c r="AD405" s="270" t="s">
        <v>788</v>
      </c>
      <c r="AE405" s="270" t="s">
        <v>788</v>
      </c>
      <c r="AF405" s="270" t="s">
        <v>788</v>
      </c>
      <c r="AG405" s="270" t="s">
        <v>788</v>
      </c>
      <c r="AH405" s="270" t="s">
        <v>788</v>
      </c>
      <c r="AI405" s="270" t="s">
        <v>788</v>
      </c>
      <c r="AJ405" s="270" t="s">
        <v>788</v>
      </c>
      <c r="AK405" s="270" t="s">
        <v>788</v>
      </c>
      <c r="AL405" s="270" t="s">
        <v>788</v>
      </c>
      <c r="AM405" s="270" t="s">
        <v>788</v>
      </c>
      <c r="AN405" s="270" t="s">
        <v>3075</v>
      </c>
      <c r="AO405" s="270" t="s">
        <v>3075</v>
      </c>
      <c r="AP405" s="270" t="s">
        <v>3075</v>
      </c>
      <c r="AQ405" s="270" t="s">
        <v>3075</v>
      </c>
      <c r="AR405" s="270" t="s">
        <v>3075</v>
      </c>
      <c r="AS405" s="270" t="s">
        <v>3075</v>
      </c>
      <c r="AT405" s="270" t="s">
        <v>3075</v>
      </c>
      <c r="AU405" s="270" t="s">
        <v>3075</v>
      </c>
      <c r="AV405" s="270" t="s">
        <v>3075</v>
      </c>
      <c r="AW405" s="277" t="s">
        <v>3075</v>
      </c>
      <c r="AX405" s="270" t="s">
        <v>3075</v>
      </c>
      <c r="AY405" s="270" t="s">
        <v>3075</v>
      </c>
      <c r="AZ405" s="270" t="s">
        <v>3075</v>
      </c>
      <c r="BA405" s="270" t="s">
        <v>3075</v>
      </c>
      <c r="BB405" s="270" t="s">
        <v>3075</v>
      </c>
      <c r="BC405" s="270" t="s">
        <v>3075</v>
      </c>
      <c r="BD405" s="270" t="s">
        <v>521</v>
      </c>
      <c r="BE405" s="270" t="str">
        <f>VLOOKUP(A405,[1]القائمة!A$1:F$4442,6,0)</f>
        <v/>
      </c>
      <c r="BF405">
        <f>VLOOKUP(A405,[1]القائمة!A$1:F$4442,1,0)</f>
        <v>523068</v>
      </c>
      <c r="BG405" t="str">
        <f>VLOOKUP(A405,[1]القائمة!A$1:F$4442,5,0)</f>
        <v>الثالثة</v>
      </c>
    </row>
    <row r="406" spans="1:83" ht="14.4" x14ac:dyDescent="0.3">
      <c r="A406" s="269">
        <v>523089</v>
      </c>
      <c r="B406" s="270" t="s">
        <v>521</v>
      </c>
      <c r="C406" s="270" t="s">
        <v>788</v>
      </c>
      <c r="D406" s="270" t="s">
        <v>788</v>
      </c>
      <c r="E406" s="270" t="s">
        <v>788</v>
      </c>
      <c r="F406" s="270" t="s">
        <v>788</v>
      </c>
      <c r="G406" s="270" t="s">
        <v>788</v>
      </c>
      <c r="H406" s="270" t="s">
        <v>788</v>
      </c>
      <c r="I406" s="270" t="s">
        <v>788</v>
      </c>
      <c r="J406" s="270" t="s">
        <v>788</v>
      </c>
      <c r="K406" s="270" t="s">
        <v>788</v>
      </c>
      <c r="L406" s="270" t="s">
        <v>788</v>
      </c>
      <c r="M406" s="270" t="s">
        <v>788</v>
      </c>
      <c r="N406" s="270" t="s">
        <v>788</v>
      </c>
      <c r="O406" s="270" t="s">
        <v>788</v>
      </c>
      <c r="P406" s="270" t="s">
        <v>788</v>
      </c>
      <c r="Q406" s="270" t="s">
        <v>788</v>
      </c>
      <c r="R406" s="270" t="s">
        <v>788</v>
      </c>
      <c r="S406" s="270" t="s">
        <v>788</v>
      </c>
      <c r="T406" s="270" t="s">
        <v>788</v>
      </c>
      <c r="U406" s="270" t="s">
        <v>788</v>
      </c>
      <c r="V406" s="270" t="s">
        <v>788</v>
      </c>
      <c r="W406" s="270" t="s">
        <v>788</v>
      </c>
      <c r="X406" s="270" t="s">
        <v>788</v>
      </c>
      <c r="Y406" s="270" t="s">
        <v>788</v>
      </c>
      <c r="Z406" s="270" t="s">
        <v>788</v>
      </c>
      <c r="AA406" s="270" t="s">
        <v>788</v>
      </c>
      <c r="AB406" s="270" t="s">
        <v>788</v>
      </c>
      <c r="AC406" s="270" t="s">
        <v>788</v>
      </c>
      <c r="AD406" s="270" t="s">
        <v>788</v>
      </c>
      <c r="AE406" s="270" t="s">
        <v>788</v>
      </c>
      <c r="AF406" s="270" t="s">
        <v>788</v>
      </c>
      <c r="AG406" s="270" t="s">
        <v>788</v>
      </c>
      <c r="AH406" s="270" t="s">
        <v>788</v>
      </c>
      <c r="AI406" s="270" t="s">
        <v>788</v>
      </c>
      <c r="AJ406" s="270" t="s">
        <v>788</v>
      </c>
      <c r="AK406" s="270" t="s">
        <v>788</v>
      </c>
      <c r="AL406" s="270" t="s">
        <v>788</v>
      </c>
      <c r="AM406" s="270" t="s">
        <v>788</v>
      </c>
      <c r="AN406" s="270" t="s">
        <v>3075</v>
      </c>
      <c r="AO406" s="270" t="s">
        <v>3075</v>
      </c>
      <c r="AP406" s="270" t="s">
        <v>3075</v>
      </c>
      <c r="AQ406" s="270" t="s">
        <v>3075</v>
      </c>
      <c r="AR406" s="270" t="s">
        <v>3075</v>
      </c>
      <c r="AS406" s="270" t="s">
        <v>3075</v>
      </c>
      <c r="AT406" s="270" t="s">
        <v>3075</v>
      </c>
      <c r="AU406" s="270" t="s">
        <v>3075</v>
      </c>
      <c r="AV406" s="270" t="s">
        <v>3075</v>
      </c>
      <c r="AW406" s="277" t="s">
        <v>3075</v>
      </c>
      <c r="AX406" s="270" t="s">
        <v>3075</v>
      </c>
      <c r="AY406" s="270" t="s">
        <v>3075</v>
      </c>
      <c r="AZ406" s="270" t="s">
        <v>3075</v>
      </c>
      <c r="BA406" s="270" t="s">
        <v>3075</v>
      </c>
      <c r="BB406" s="270" t="s">
        <v>3075</v>
      </c>
      <c r="BC406" s="270" t="s">
        <v>3075</v>
      </c>
      <c r="BD406" s="270" t="s">
        <v>521</v>
      </c>
      <c r="BE406" s="270" t="str">
        <f>VLOOKUP(A406,[1]القائمة!A$1:F$4442,6,0)</f>
        <v/>
      </c>
      <c r="BF406">
        <f>VLOOKUP(A406,[1]القائمة!A$1:F$4442,1,0)</f>
        <v>523089</v>
      </c>
      <c r="BG406" t="str">
        <f>VLOOKUP(A406,[1]القائمة!A$1:F$4442,5,0)</f>
        <v>الثالثة</v>
      </c>
    </row>
    <row r="407" spans="1:83" ht="14.4" x14ac:dyDescent="0.3">
      <c r="A407" s="271">
        <v>523091</v>
      </c>
      <c r="B407" s="272" t="s">
        <v>521</v>
      </c>
      <c r="C407" s="250"/>
      <c r="D407" s="250"/>
      <c r="E407" s="250"/>
      <c r="F407" s="250"/>
      <c r="G407" s="250"/>
      <c r="H407" s="250"/>
      <c r="I407" s="250"/>
      <c r="J407" s="250"/>
      <c r="K407" s="250"/>
      <c r="L407" s="250"/>
      <c r="M407" s="250"/>
      <c r="N407" s="250"/>
      <c r="O407" s="250"/>
      <c r="P407" s="250"/>
      <c r="Q407" s="250"/>
      <c r="R407" s="250"/>
      <c r="S407" s="250"/>
      <c r="T407" s="250"/>
      <c r="U407" s="250"/>
      <c r="V407" s="250"/>
      <c r="W407" s="250"/>
      <c r="X407" s="250"/>
      <c r="Y407" s="250"/>
      <c r="Z407" s="250"/>
      <c r="AA407" s="250"/>
      <c r="AB407" s="250"/>
      <c r="AC407" s="250"/>
      <c r="AD407" s="250"/>
      <c r="AE407" s="250"/>
      <c r="AF407" s="250"/>
      <c r="AG407" s="250"/>
      <c r="AH407" s="250"/>
      <c r="AI407" s="250"/>
      <c r="AJ407" s="250"/>
      <c r="AK407" s="250"/>
      <c r="AL407" s="250"/>
      <c r="AM407" s="250"/>
      <c r="AN407" s="250"/>
      <c r="AO407" s="250"/>
      <c r="AP407" s="250"/>
      <c r="AQ407" s="250"/>
      <c r="AR407" s="250"/>
      <c r="AS407" s="250"/>
      <c r="AT407" s="250"/>
      <c r="AU407" s="250"/>
      <c r="AV407" s="250"/>
      <c r="AW407" s="276"/>
      <c r="AX407" s="250"/>
      <c r="AY407" s="250"/>
      <c r="AZ407" s="250"/>
      <c r="BA407" s="250"/>
      <c r="BB407" s="250"/>
      <c r="BC407" s="250"/>
      <c r="BD407" s="250"/>
      <c r="BE407" s="270" t="str">
        <f>VLOOKUP(A407,[1]القائمة!A$1:F$4442,6,0)</f>
        <v/>
      </c>
      <c r="BF407">
        <f>VLOOKUP(A407,[1]القائمة!A$1:F$4442,1,0)</f>
        <v>523091</v>
      </c>
      <c r="BG407" t="str">
        <f>VLOOKUP(A407,[1]القائمة!A$1:F$4442,5,0)</f>
        <v>الثالثة</v>
      </c>
    </row>
    <row r="408" spans="1:83" ht="14.4" x14ac:dyDescent="0.3">
      <c r="A408" s="269">
        <v>523106</v>
      </c>
      <c r="B408" s="270" t="s">
        <v>521</v>
      </c>
      <c r="C408" s="270" t="s">
        <v>788</v>
      </c>
      <c r="D408" s="270" t="s">
        <v>788</v>
      </c>
      <c r="E408" s="270" t="s">
        <v>788</v>
      </c>
      <c r="F408" s="270" t="s">
        <v>788</v>
      </c>
      <c r="G408" s="270" t="s">
        <v>788</v>
      </c>
      <c r="H408" s="270" t="s">
        <v>788</v>
      </c>
      <c r="I408" s="270" t="s">
        <v>788</v>
      </c>
      <c r="J408" s="270" t="s">
        <v>788</v>
      </c>
      <c r="K408" s="270" t="s">
        <v>788</v>
      </c>
      <c r="L408" s="270" t="s">
        <v>788</v>
      </c>
      <c r="M408" s="270" t="s">
        <v>788</v>
      </c>
      <c r="N408" s="270" t="s">
        <v>788</v>
      </c>
      <c r="O408" s="270" t="s">
        <v>788</v>
      </c>
      <c r="P408" s="270" t="s">
        <v>788</v>
      </c>
      <c r="Q408" s="270" t="s">
        <v>788</v>
      </c>
      <c r="R408" s="270" t="s">
        <v>788</v>
      </c>
      <c r="S408" s="270" t="s">
        <v>788</v>
      </c>
      <c r="T408" s="270" t="s">
        <v>788</v>
      </c>
      <c r="U408" s="270" t="s">
        <v>788</v>
      </c>
      <c r="V408" s="270" t="s">
        <v>788</v>
      </c>
      <c r="W408" s="270" t="s">
        <v>788</v>
      </c>
      <c r="X408" s="270" t="s">
        <v>788</v>
      </c>
      <c r="Y408" s="270" t="s">
        <v>788</v>
      </c>
      <c r="Z408" s="270" t="s">
        <v>788</v>
      </c>
      <c r="AA408" s="270" t="s">
        <v>788</v>
      </c>
      <c r="AB408" s="270" t="s">
        <v>788</v>
      </c>
      <c r="AC408" s="270" t="s">
        <v>788</v>
      </c>
      <c r="AD408" s="270" t="s">
        <v>788</v>
      </c>
      <c r="AE408" s="270" t="s">
        <v>788</v>
      </c>
      <c r="AF408" s="270" t="s">
        <v>788</v>
      </c>
      <c r="AG408" s="270" t="s">
        <v>788</v>
      </c>
      <c r="AH408" s="270" t="s">
        <v>788</v>
      </c>
      <c r="AI408" s="270" t="s">
        <v>788</v>
      </c>
      <c r="AJ408" s="270" t="s">
        <v>788</v>
      </c>
      <c r="AK408" s="270" t="s">
        <v>788</v>
      </c>
      <c r="AL408" s="270" t="s">
        <v>788</v>
      </c>
      <c r="AM408" s="270" t="s">
        <v>788</v>
      </c>
      <c r="AN408" s="270" t="s">
        <v>3075</v>
      </c>
      <c r="AO408" s="270" t="s">
        <v>3075</v>
      </c>
      <c r="AP408" s="270" t="s">
        <v>3075</v>
      </c>
      <c r="AQ408" s="270" t="s">
        <v>3075</v>
      </c>
      <c r="AR408" s="270" t="s">
        <v>3075</v>
      </c>
      <c r="AS408" s="270" t="s">
        <v>3075</v>
      </c>
      <c r="AT408" s="270" t="s">
        <v>3075</v>
      </c>
      <c r="AU408" s="270" t="s">
        <v>3075</v>
      </c>
      <c r="AV408" s="270" t="s">
        <v>3075</v>
      </c>
      <c r="AW408" s="277" t="s">
        <v>3075</v>
      </c>
      <c r="AX408" s="270" t="s">
        <v>3075</v>
      </c>
      <c r="AY408" s="270" t="s">
        <v>3075</v>
      </c>
      <c r="AZ408" s="270" t="s">
        <v>3075</v>
      </c>
      <c r="BA408" s="270" t="s">
        <v>3075</v>
      </c>
      <c r="BB408" s="270" t="s">
        <v>3075</v>
      </c>
      <c r="BC408" s="270" t="s">
        <v>3075</v>
      </c>
      <c r="BD408" s="270" t="s">
        <v>521</v>
      </c>
      <c r="BE408" s="270" t="str">
        <f>VLOOKUP(A408,[1]القائمة!A$1:F$4442,6,0)</f>
        <v/>
      </c>
      <c r="BF408">
        <f>VLOOKUP(A408,[1]القائمة!A$1:F$4442,1,0)</f>
        <v>523106</v>
      </c>
      <c r="BG408" t="str">
        <f>VLOOKUP(A408,[1]القائمة!A$1:F$4442,5,0)</f>
        <v>الثالثة</v>
      </c>
    </row>
    <row r="409" spans="1:83" ht="14.4" x14ac:dyDescent="0.3">
      <c r="A409" s="269">
        <v>523111</v>
      </c>
      <c r="B409" s="270" t="s">
        <v>521</v>
      </c>
      <c r="C409" s="270" t="s">
        <v>788</v>
      </c>
      <c r="D409" s="270" t="s">
        <v>788</v>
      </c>
      <c r="E409" s="270" t="s">
        <v>788</v>
      </c>
      <c r="F409" s="270" t="s">
        <v>788</v>
      </c>
      <c r="G409" s="270" t="s">
        <v>788</v>
      </c>
      <c r="H409" s="270" t="s">
        <v>788</v>
      </c>
      <c r="I409" s="270" t="s">
        <v>788</v>
      </c>
      <c r="J409" s="270" t="s">
        <v>788</v>
      </c>
      <c r="K409" s="270" t="s">
        <v>788</v>
      </c>
      <c r="L409" s="270" t="s">
        <v>788</v>
      </c>
      <c r="M409" s="270" t="s">
        <v>788</v>
      </c>
      <c r="N409" s="270" t="s">
        <v>788</v>
      </c>
      <c r="O409" s="270" t="s">
        <v>788</v>
      </c>
      <c r="P409" s="270" t="s">
        <v>788</v>
      </c>
      <c r="Q409" s="270" t="s">
        <v>788</v>
      </c>
      <c r="R409" s="270" t="s">
        <v>788</v>
      </c>
      <c r="S409" s="270" t="s">
        <v>788</v>
      </c>
      <c r="T409" s="270" t="s">
        <v>788</v>
      </c>
      <c r="U409" s="270" t="s">
        <v>788</v>
      </c>
      <c r="V409" s="270" t="s">
        <v>788</v>
      </c>
      <c r="W409" s="270" t="s">
        <v>788</v>
      </c>
      <c r="X409" s="270" t="s">
        <v>788</v>
      </c>
      <c r="Y409" s="270" t="s">
        <v>788</v>
      </c>
      <c r="Z409" s="270" t="s">
        <v>788</v>
      </c>
      <c r="AA409" s="270" t="s">
        <v>788</v>
      </c>
      <c r="AB409" s="270" t="s">
        <v>788</v>
      </c>
      <c r="AC409" s="270" t="s">
        <v>788</v>
      </c>
      <c r="AD409" s="270" t="s">
        <v>788</v>
      </c>
      <c r="AE409" s="270" t="s">
        <v>788</v>
      </c>
      <c r="AF409" s="270" t="s">
        <v>788</v>
      </c>
      <c r="AG409" s="270" t="s">
        <v>788</v>
      </c>
      <c r="AH409" s="270" t="s">
        <v>788</v>
      </c>
      <c r="AI409" s="270" t="s">
        <v>788</v>
      </c>
      <c r="AJ409" s="270" t="s">
        <v>788</v>
      </c>
      <c r="AK409" s="270" t="s">
        <v>788</v>
      </c>
      <c r="AL409" s="270" t="s">
        <v>788</v>
      </c>
      <c r="AM409" s="270" t="s">
        <v>788</v>
      </c>
      <c r="AN409" s="270" t="s">
        <v>3075</v>
      </c>
      <c r="AO409" s="270" t="s">
        <v>3075</v>
      </c>
      <c r="AP409" s="270" t="s">
        <v>3075</v>
      </c>
      <c r="AQ409" s="270" t="s">
        <v>3075</v>
      </c>
      <c r="AR409" s="270" t="s">
        <v>3075</v>
      </c>
      <c r="AS409" s="270" t="s">
        <v>3075</v>
      </c>
      <c r="AT409" s="270" t="s">
        <v>3075</v>
      </c>
      <c r="AU409" s="270" t="s">
        <v>3075</v>
      </c>
      <c r="AV409" s="270" t="s">
        <v>3075</v>
      </c>
      <c r="AW409" s="277" t="s">
        <v>3075</v>
      </c>
      <c r="AX409" s="270" t="s">
        <v>3075</v>
      </c>
      <c r="AY409" s="270" t="s">
        <v>3075</v>
      </c>
      <c r="AZ409" s="270" t="s">
        <v>3075</v>
      </c>
      <c r="BA409" s="270" t="s">
        <v>3075</v>
      </c>
      <c r="BB409" s="270" t="s">
        <v>3075</v>
      </c>
      <c r="BC409" s="270" t="s">
        <v>3075</v>
      </c>
      <c r="BD409" s="270" t="s">
        <v>521</v>
      </c>
      <c r="BE409" s="270" t="str">
        <f>VLOOKUP(A409,[1]القائمة!A$1:F$4442,6,0)</f>
        <v/>
      </c>
      <c r="BF409">
        <f>VLOOKUP(A409,[1]القائمة!A$1:F$4442,1,0)</f>
        <v>523111</v>
      </c>
      <c r="BG409" t="str">
        <f>VLOOKUP(A409,[1]القائمة!A$1:F$4442,5,0)</f>
        <v>الثالثة</v>
      </c>
      <c r="BH409" s="249"/>
      <c r="BI409" s="249"/>
      <c r="BJ409" s="249"/>
      <c r="BK409" s="249"/>
      <c r="BL409" s="249"/>
      <c r="BM409" s="249"/>
      <c r="BN409" s="249"/>
      <c r="BO409" s="249"/>
      <c r="BP409" s="249" t="s">
        <v>3075</v>
      </c>
      <c r="BQ409" s="249" t="s">
        <v>3075</v>
      </c>
      <c r="BR409" s="249" t="s">
        <v>3075</v>
      </c>
      <c r="BS409" s="249" t="s">
        <v>3075</v>
      </c>
      <c r="BT409" s="249" t="s">
        <v>3075</v>
      </c>
      <c r="BU409" s="249" t="s">
        <v>3075</v>
      </c>
      <c r="BV409" s="248"/>
      <c r="BW409" s="249"/>
      <c r="BX409" s="249"/>
      <c r="BY409" s="249"/>
      <c r="BZ409" s="249"/>
      <c r="CA409" s="242"/>
      <c r="CB409" s="242"/>
      <c r="CC409" s="242"/>
      <c r="CD409" s="242"/>
      <c r="CE409" s="249"/>
    </row>
    <row r="410" spans="1:83" ht="14.4" x14ac:dyDescent="0.3">
      <c r="A410" s="269">
        <v>523112</v>
      </c>
      <c r="B410" s="270" t="s">
        <v>521</v>
      </c>
      <c r="C410" s="270" t="s">
        <v>788</v>
      </c>
      <c r="D410" s="270" t="s">
        <v>788</v>
      </c>
      <c r="E410" s="270" t="s">
        <v>788</v>
      </c>
      <c r="F410" s="270" t="s">
        <v>788</v>
      </c>
      <c r="G410" s="270" t="s">
        <v>788</v>
      </c>
      <c r="H410" s="270" t="s">
        <v>788</v>
      </c>
      <c r="I410" s="270" t="s">
        <v>788</v>
      </c>
      <c r="J410" s="270" t="s">
        <v>788</v>
      </c>
      <c r="K410" s="270" t="s">
        <v>788</v>
      </c>
      <c r="L410" s="270" t="s">
        <v>788</v>
      </c>
      <c r="M410" s="270" t="s">
        <v>788</v>
      </c>
      <c r="N410" s="270" t="s">
        <v>788</v>
      </c>
      <c r="O410" s="270" t="s">
        <v>788</v>
      </c>
      <c r="P410" s="270" t="s">
        <v>788</v>
      </c>
      <c r="Q410" s="270" t="s">
        <v>788</v>
      </c>
      <c r="R410" s="270" t="s">
        <v>788</v>
      </c>
      <c r="S410" s="270" t="s">
        <v>788</v>
      </c>
      <c r="T410" s="270" t="s">
        <v>788</v>
      </c>
      <c r="U410" s="270" t="s">
        <v>788</v>
      </c>
      <c r="V410" s="270" t="s">
        <v>788</v>
      </c>
      <c r="W410" s="270" t="s">
        <v>788</v>
      </c>
      <c r="X410" s="270" t="s">
        <v>788</v>
      </c>
      <c r="Y410" s="270" t="s">
        <v>788</v>
      </c>
      <c r="Z410" s="270" t="s">
        <v>788</v>
      </c>
      <c r="AA410" s="270" t="s">
        <v>788</v>
      </c>
      <c r="AB410" s="270" t="s">
        <v>788</v>
      </c>
      <c r="AC410" s="270" t="s">
        <v>788</v>
      </c>
      <c r="AD410" s="270" t="s">
        <v>788</v>
      </c>
      <c r="AE410" s="270" t="s">
        <v>788</v>
      </c>
      <c r="AF410" s="270" t="s">
        <v>788</v>
      </c>
      <c r="AG410" s="270" t="s">
        <v>788</v>
      </c>
      <c r="AH410" s="270" t="s">
        <v>788</v>
      </c>
      <c r="AI410" s="270" t="s">
        <v>788</v>
      </c>
      <c r="AJ410" s="270" t="s">
        <v>788</v>
      </c>
      <c r="AK410" s="270" t="s">
        <v>788</v>
      </c>
      <c r="AL410" s="270" t="s">
        <v>788</v>
      </c>
      <c r="AM410" s="270" t="s">
        <v>788</v>
      </c>
      <c r="AN410" s="270" t="s">
        <v>3075</v>
      </c>
      <c r="AO410" s="270" t="s">
        <v>3075</v>
      </c>
      <c r="AP410" s="270" t="s">
        <v>3075</v>
      </c>
      <c r="AQ410" s="270" t="s">
        <v>3075</v>
      </c>
      <c r="AR410" s="270" t="s">
        <v>3075</v>
      </c>
      <c r="AS410" s="270" t="s">
        <v>3075</v>
      </c>
      <c r="AT410" s="270" t="s">
        <v>3075</v>
      </c>
      <c r="AU410" s="270" t="s">
        <v>3075</v>
      </c>
      <c r="AV410" s="270" t="s">
        <v>3075</v>
      </c>
      <c r="AW410" s="277" t="s">
        <v>3075</v>
      </c>
      <c r="AX410" s="270" t="s">
        <v>3075</v>
      </c>
      <c r="AY410" s="270" t="s">
        <v>3075</v>
      </c>
      <c r="AZ410" s="270" t="s">
        <v>3075</v>
      </c>
      <c r="BA410" s="270" t="s">
        <v>3075</v>
      </c>
      <c r="BB410" s="270" t="s">
        <v>3075</v>
      </c>
      <c r="BC410" s="270" t="s">
        <v>3075</v>
      </c>
      <c r="BD410" s="270" t="s">
        <v>521</v>
      </c>
      <c r="BE410" s="270" t="str">
        <f>VLOOKUP(A410,[1]القائمة!A$1:F$4442,6,0)</f>
        <v/>
      </c>
      <c r="BF410">
        <f>VLOOKUP(A410,[1]القائمة!A$1:F$4442,1,0)</f>
        <v>523112</v>
      </c>
      <c r="BG410" t="str">
        <f>VLOOKUP(A410,[1]القائمة!A$1:F$4442,5,0)</f>
        <v>الثالثة</v>
      </c>
    </row>
    <row r="411" spans="1:83" ht="14.4" x14ac:dyDescent="0.3">
      <c r="A411" s="269">
        <v>523120</v>
      </c>
      <c r="B411" s="270" t="s">
        <v>521</v>
      </c>
      <c r="C411" s="270" t="s">
        <v>788</v>
      </c>
      <c r="D411" s="270" t="s">
        <v>788</v>
      </c>
      <c r="E411" s="270" t="s">
        <v>788</v>
      </c>
      <c r="F411" s="270" t="s">
        <v>788</v>
      </c>
      <c r="G411" s="270" t="s">
        <v>788</v>
      </c>
      <c r="H411" s="270" t="s">
        <v>788</v>
      </c>
      <c r="I411" s="270" t="s">
        <v>788</v>
      </c>
      <c r="J411" s="270" t="s">
        <v>788</v>
      </c>
      <c r="K411" s="270" t="s">
        <v>788</v>
      </c>
      <c r="L411" s="270" t="s">
        <v>788</v>
      </c>
      <c r="M411" s="270" t="s">
        <v>788</v>
      </c>
      <c r="N411" s="270" t="s">
        <v>788</v>
      </c>
      <c r="O411" s="270" t="s">
        <v>788</v>
      </c>
      <c r="P411" s="270" t="s">
        <v>788</v>
      </c>
      <c r="Q411" s="270" t="s">
        <v>788</v>
      </c>
      <c r="R411" s="270" t="s">
        <v>788</v>
      </c>
      <c r="S411" s="270" t="s">
        <v>788</v>
      </c>
      <c r="T411" s="270" t="s">
        <v>788</v>
      </c>
      <c r="U411" s="270" t="s">
        <v>788</v>
      </c>
      <c r="V411" s="270" t="s">
        <v>788</v>
      </c>
      <c r="W411" s="270" t="s">
        <v>788</v>
      </c>
      <c r="X411" s="270" t="s">
        <v>788</v>
      </c>
      <c r="Y411" s="270" t="s">
        <v>788</v>
      </c>
      <c r="Z411" s="270" t="s">
        <v>788</v>
      </c>
      <c r="AA411" s="270" t="s">
        <v>788</v>
      </c>
      <c r="AB411" s="270" t="s">
        <v>788</v>
      </c>
      <c r="AC411" s="270" t="s">
        <v>788</v>
      </c>
      <c r="AD411" s="270" t="s">
        <v>788</v>
      </c>
      <c r="AE411" s="270" t="s">
        <v>788</v>
      </c>
      <c r="AF411" s="270" t="s">
        <v>788</v>
      </c>
      <c r="AG411" s="270" t="s">
        <v>788</v>
      </c>
      <c r="AH411" s="270" t="s">
        <v>788</v>
      </c>
      <c r="AI411" s="270" t="s">
        <v>788</v>
      </c>
      <c r="AJ411" s="270" t="s">
        <v>788</v>
      </c>
      <c r="AK411" s="270" t="s">
        <v>788</v>
      </c>
      <c r="AL411" s="270" t="s">
        <v>788</v>
      </c>
      <c r="AM411" s="270" t="s">
        <v>788</v>
      </c>
      <c r="AN411" s="270" t="s">
        <v>3075</v>
      </c>
      <c r="AO411" s="270" t="s">
        <v>3075</v>
      </c>
      <c r="AP411" s="270" t="s">
        <v>3075</v>
      </c>
      <c r="AQ411" s="270" t="s">
        <v>3075</v>
      </c>
      <c r="AR411" s="270" t="s">
        <v>3075</v>
      </c>
      <c r="AS411" s="270" t="s">
        <v>3075</v>
      </c>
      <c r="AT411" s="270" t="s">
        <v>3075</v>
      </c>
      <c r="AU411" s="270" t="s">
        <v>3075</v>
      </c>
      <c r="AV411" s="270" t="s">
        <v>3075</v>
      </c>
      <c r="AW411" s="277" t="s">
        <v>3075</v>
      </c>
      <c r="AX411" s="270" t="s">
        <v>3075</v>
      </c>
      <c r="AY411" s="270" t="s">
        <v>3075</v>
      </c>
      <c r="AZ411" s="270" t="s">
        <v>3075</v>
      </c>
      <c r="BA411" s="270" t="s">
        <v>3075</v>
      </c>
      <c r="BB411" s="270" t="s">
        <v>3075</v>
      </c>
      <c r="BC411" s="270" t="s">
        <v>3075</v>
      </c>
      <c r="BD411" s="270" t="s">
        <v>521</v>
      </c>
      <c r="BE411" s="270" t="str">
        <f>VLOOKUP(A411,[1]القائمة!A$1:F$4442,6,0)</f>
        <v/>
      </c>
      <c r="BF411">
        <f>VLOOKUP(A411,[1]القائمة!A$1:F$4442,1,0)</f>
        <v>523120</v>
      </c>
      <c r="BG411" t="str">
        <f>VLOOKUP(A411,[1]القائمة!A$1:F$4442,5,0)</f>
        <v>الثالثة</v>
      </c>
    </row>
    <row r="412" spans="1:83" ht="14.4" x14ac:dyDescent="0.3">
      <c r="A412" s="269">
        <v>523123</v>
      </c>
      <c r="B412" s="270" t="s">
        <v>521</v>
      </c>
      <c r="C412" s="270" t="s">
        <v>788</v>
      </c>
      <c r="D412" s="270" t="s">
        <v>788</v>
      </c>
      <c r="E412" s="270" t="s">
        <v>788</v>
      </c>
      <c r="F412" s="270" t="s">
        <v>788</v>
      </c>
      <c r="G412" s="270" t="s">
        <v>788</v>
      </c>
      <c r="H412" s="270" t="s">
        <v>788</v>
      </c>
      <c r="I412" s="270" t="s">
        <v>788</v>
      </c>
      <c r="J412" s="270" t="s">
        <v>788</v>
      </c>
      <c r="K412" s="270" t="s">
        <v>788</v>
      </c>
      <c r="L412" s="270" t="s">
        <v>788</v>
      </c>
      <c r="M412" s="270" t="s">
        <v>788</v>
      </c>
      <c r="N412" s="270" t="s">
        <v>788</v>
      </c>
      <c r="O412" s="270" t="s">
        <v>788</v>
      </c>
      <c r="P412" s="270" t="s">
        <v>788</v>
      </c>
      <c r="Q412" s="270" t="s">
        <v>788</v>
      </c>
      <c r="R412" s="270" t="s">
        <v>788</v>
      </c>
      <c r="S412" s="270" t="s">
        <v>788</v>
      </c>
      <c r="T412" s="270" t="s">
        <v>788</v>
      </c>
      <c r="U412" s="270" t="s">
        <v>788</v>
      </c>
      <c r="V412" s="270" t="s">
        <v>788</v>
      </c>
      <c r="W412" s="270" t="s">
        <v>788</v>
      </c>
      <c r="X412" s="270" t="s">
        <v>788</v>
      </c>
      <c r="Y412" s="270" t="s">
        <v>788</v>
      </c>
      <c r="Z412" s="270" t="s">
        <v>788</v>
      </c>
      <c r="AA412" s="270" t="s">
        <v>788</v>
      </c>
      <c r="AB412" s="270" t="s">
        <v>788</v>
      </c>
      <c r="AC412" s="270" t="s">
        <v>788</v>
      </c>
      <c r="AD412" s="270" t="s">
        <v>788</v>
      </c>
      <c r="AE412" s="270" t="s">
        <v>788</v>
      </c>
      <c r="AF412" s="270" t="s">
        <v>788</v>
      </c>
      <c r="AG412" s="270" t="s">
        <v>788</v>
      </c>
      <c r="AH412" s="270" t="s">
        <v>788</v>
      </c>
      <c r="AI412" s="270" t="s">
        <v>788</v>
      </c>
      <c r="AJ412" s="270" t="s">
        <v>788</v>
      </c>
      <c r="AK412" s="270" t="s">
        <v>788</v>
      </c>
      <c r="AL412" s="270" t="s">
        <v>788</v>
      </c>
      <c r="AM412" s="270" t="s">
        <v>788</v>
      </c>
      <c r="AN412" s="270" t="s">
        <v>3075</v>
      </c>
      <c r="AO412" s="270" t="s">
        <v>3075</v>
      </c>
      <c r="AP412" s="270" t="s">
        <v>3075</v>
      </c>
      <c r="AQ412" s="270" t="s">
        <v>3075</v>
      </c>
      <c r="AR412" s="270" t="s">
        <v>3075</v>
      </c>
      <c r="AS412" s="270" t="s">
        <v>3075</v>
      </c>
      <c r="AT412" s="270" t="s">
        <v>3075</v>
      </c>
      <c r="AU412" s="270" t="s">
        <v>3075</v>
      </c>
      <c r="AV412" s="270" t="s">
        <v>3075</v>
      </c>
      <c r="AW412" s="277" t="s">
        <v>3075</v>
      </c>
      <c r="AX412" s="270" t="s">
        <v>3075</v>
      </c>
      <c r="AY412" s="270" t="s">
        <v>3075</v>
      </c>
      <c r="AZ412" s="270" t="s">
        <v>3075</v>
      </c>
      <c r="BA412" s="270" t="s">
        <v>3075</v>
      </c>
      <c r="BB412" s="270" t="s">
        <v>3075</v>
      </c>
      <c r="BC412" s="270" t="s">
        <v>3075</v>
      </c>
      <c r="BD412" s="270" t="s">
        <v>521</v>
      </c>
      <c r="BE412" s="270" t="str">
        <f>VLOOKUP(A412,[1]القائمة!A$1:F$4442,6,0)</f>
        <v/>
      </c>
      <c r="BF412">
        <f>VLOOKUP(A412,[1]القائمة!A$1:F$4442,1,0)</f>
        <v>523123</v>
      </c>
      <c r="BG412" t="str">
        <f>VLOOKUP(A412,[1]القائمة!A$1:F$4442,5,0)</f>
        <v>الثالثة</v>
      </c>
    </row>
    <row r="413" spans="1:83" ht="14.4" x14ac:dyDescent="0.3">
      <c r="A413" s="269">
        <v>523125</v>
      </c>
      <c r="B413" s="270" t="s">
        <v>521</v>
      </c>
      <c r="C413" s="270" t="s">
        <v>789</v>
      </c>
      <c r="D413" s="270" t="s">
        <v>789</v>
      </c>
      <c r="E413" s="270" t="s">
        <v>789</v>
      </c>
      <c r="F413" s="270" t="s">
        <v>789</v>
      </c>
      <c r="G413" s="270" t="s">
        <v>789</v>
      </c>
      <c r="H413" s="270" t="s">
        <v>789</v>
      </c>
      <c r="I413" s="270" t="s">
        <v>789</v>
      </c>
      <c r="J413" s="270" t="s">
        <v>789</v>
      </c>
      <c r="K413" s="270" t="s">
        <v>789</v>
      </c>
      <c r="L413" s="270" t="s">
        <v>789</v>
      </c>
      <c r="M413" s="270" t="s">
        <v>789</v>
      </c>
      <c r="N413" s="270" t="s">
        <v>789</v>
      </c>
      <c r="O413" s="270" t="s">
        <v>789</v>
      </c>
      <c r="P413" s="270" t="s">
        <v>789</v>
      </c>
      <c r="Q413" s="270" t="s">
        <v>789</v>
      </c>
      <c r="R413" s="270" t="s">
        <v>789</v>
      </c>
      <c r="S413" s="270" t="s">
        <v>789</v>
      </c>
      <c r="T413" s="270" t="s">
        <v>789</v>
      </c>
      <c r="U413" s="270" t="s">
        <v>789</v>
      </c>
      <c r="V413" s="270" t="s">
        <v>789</v>
      </c>
      <c r="W413" s="270" t="s">
        <v>789</v>
      </c>
      <c r="X413" s="270" t="s">
        <v>789</v>
      </c>
      <c r="Y413" s="270" t="s">
        <v>789</v>
      </c>
      <c r="Z413" s="270" t="s">
        <v>789</v>
      </c>
      <c r="AA413" s="270" t="s">
        <v>789</v>
      </c>
      <c r="AB413" s="270" t="s">
        <v>789</v>
      </c>
      <c r="AC413" s="270" t="s">
        <v>789</v>
      </c>
      <c r="AD413" s="270" t="s">
        <v>789</v>
      </c>
      <c r="AE413" s="270" t="s">
        <v>789</v>
      </c>
      <c r="AF413" s="270" t="s">
        <v>789</v>
      </c>
      <c r="AG413" s="270" t="s">
        <v>789</v>
      </c>
      <c r="AH413" s="270" t="s">
        <v>789</v>
      </c>
      <c r="AI413" s="270" t="s">
        <v>789</v>
      </c>
      <c r="AJ413" s="270" t="s">
        <v>789</v>
      </c>
      <c r="AK413" s="270" t="s">
        <v>789</v>
      </c>
      <c r="AL413" s="270" t="s">
        <v>789</v>
      </c>
      <c r="AM413" s="270" t="s">
        <v>789</v>
      </c>
      <c r="AN413" s="270" t="s">
        <v>3075</v>
      </c>
      <c r="AO413" s="270" t="s">
        <v>3075</v>
      </c>
      <c r="AP413" s="270" t="s">
        <v>3075</v>
      </c>
      <c r="AQ413" s="270" t="s">
        <v>3075</v>
      </c>
      <c r="AR413" s="270" t="s">
        <v>3075</v>
      </c>
      <c r="AS413" s="270" t="s">
        <v>3075</v>
      </c>
      <c r="AT413" s="270" t="s">
        <v>3075</v>
      </c>
      <c r="AU413" s="270" t="s">
        <v>3075</v>
      </c>
      <c r="AV413" s="270" t="s">
        <v>3075</v>
      </c>
      <c r="AW413" s="277" t="s">
        <v>3075</v>
      </c>
      <c r="AX413" s="270" t="s">
        <v>3075</v>
      </c>
      <c r="AY413" s="270" t="s">
        <v>3075</v>
      </c>
      <c r="AZ413" s="270" t="s">
        <v>3075</v>
      </c>
      <c r="BA413" s="270" t="s">
        <v>3075</v>
      </c>
      <c r="BB413" s="270" t="s">
        <v>3075</v>
      </c>
      <c r="BC413" s="270" t="s">
        <v>3075</v>
      </c>
      <c r="BD413" s="270" t="s">
        <v>521</v>
      </c>
      <c r="BE413" s="270" t="str">
        <f>VLOOKUP(A413,[1]القائمة!A$1:F$4442,6,0)</f>
        <v/>
      </c>
      <c r="BF413">
        <f>VLOOKUP(A413,[1]القائمة!A$1:F$4442,1,0)</f>
        <v>523125</v>
      </c>
      <c r="BG413" t="str">
        <f>VLOOKUP(A413,[1]القائمة!A$1:F$4442,5,0)</f>
        <v>الثالثة</v>
      </c>
    </row>
    <row r="414" spans="1:83" ht="14.4" x14ac:dyDescent="0.3">
      <c r="A414" s="269">
        <v>523138</v>
      </c>
      <c r="B414" s="270" t="s">
        <v>521</v>
      </c>
      <c r="C414" s="270" t="s">
        <v>788</v>
      </c>
      <c r="D414" s="270" t="s">
        <v>788</v>
      </c>
      <c r="E414" s="270" t="s">
        <v>788</v>
      </c>
      <c r="F414" s="270" t="s">
        <v>788</v>
      </c>
      <c r="G414" s="270" t="s">
        <v>788</v>
      </c>
      <c r="H414" s="270" t="s">
        <v>788</v>
      </c>
      <c r="I414" s="270" t="s">
        <v>788</v>
      </c>
      <c r="J414" s="270" t="s">
        <v>788</v>
      </c>
      <c r="K414" s="270" t="s">
        <v>788</v>
      </c>
      <c r="L414" s="270" t="s">
        <v>788</v>
      </c>
      <c r="M414" s="270" t="s">
        <v>788</v>
      </c>
      <c r="N414" s="270" t="s">
        <v>788</v>
      </c>
      <c r="O414" s="270" t="s">
        <v>788</v>
      </c>
      <c r="P414" s="270" t="s">
        <v>788</v>
      </c>
      <c r="Q414" s="270" t="s">
        <v>788</v>
      </c>
      <c r="R414" s="270" t="s">
        <v>788</v>
      </c>
      <c r="S414" s="270" t="s">
        <v>788</v>
      </c>
      <c r="T414" s="270" t="s">
        <v>788</v>
      </c>
      <c r="U414" s="270" t="s">
        <v>788</v>
      </c>
      <c r="V414" s="270" t="s">
        <v>788</v>
      </c>
      <c r="W414" s="270" t="s">
        <v>788</v>
      </c>
      <c r="X414" s="270" t="s">
        <v>788</v>
      </c>
      <c r="Y414" s="270" t="s">
        <v>788</v>
      </c>
      <c r="Z414" s="270" t="s">
        <v>788</v>
      </c>
      <c r="AA414" s="270" t="s">
        <v>788</v>
      </c>
      <c r="AB414" s="270" t="s">
        <v>788</v>
      </c>
      <c r="AC414" s="270" t="s">
        <v>788</v>
      </c>
      <c r="AD414" s="270" t="s">
        <v>788</v>
      </c>
      <c r="AE414" s="270" t="s">
        <v>788</v>
      </c>
      <c r="AF414" s="270" t="s">
        <v>788</v>
      </c>
      <c r="AG414" s="270" t="s">
        <v>788</v>
      </c>
      <c r="AH414" s="270" t="s">
        <v>788</v>
      </c>
      <c r="AI414" s="270" t="s">
        <v>788</v>
      </c>
      <c r="AJ414" s="270" t="s">
        <v>788</v>
      </c>
      <c r="AK414" s="270" t="s">
        <v>788</v>
      </c>
      <c r="AL414" s="270" t="s">
        <v>788</v>
      </c>
      <c r="AM414" s="270" t="s">
        <v>788</v>
      </c>
      <c r="AN414" s="270" t="s">
        <v>3075</v>
      </c>
      <c r="AO414" s="270" t="s">
        <v>3075</v>
      </c>
      <c r="AP414" s="270" t="s">
        <v>3075</v>
      </c>
      <c r="AQ414" s="270" t="s">
        <v>3075</v>
      </c>
      <c r="AR414" s="270" t="s">
        <v>3075</v>
      </c>
      <c r="AS414" s="270" t="s">
        <v>3075</v>
      </c>
      <c r="AT414" s="270" t="s">
        <v>3075</v>
      </c>
      <c r="AU414" s="270" t="s">
        <v>3075</v>
      </c>
      <c r="AV414" s="270" t="s">
        <v>3075</v>
      </c>
      <c r="AW414" s="277" t="s">
        <v>3075</v>
      </c>
      <c r="AX414" s="270" t="s">
        <v>3075</v>
      </c>
      <c r="AY414" s="270" t="s">
        <v>3075</v>
      </c>
      <c r="AZ414" s="270" t="s">
        <v>3075</v>
      </c>
      <c r="BA414" s="270" t="s">
        <v>3075</v>
      </c>
      <c r="BB414" s="270" t="s">
        <v>3075</v>
      </c>
      <c r="BC414" s="270" t="s">
        <v>3075</v>
      </c>
      <c r="BD414" s="270" t="s">
        <v>521</v>
      </c>
      <c r="BE414" s="270" t="str">
        <f>VLOOKUP(A414,[1]القائمة!A$1:F$4442,6,0)</f>
        <v/>
      </c>
      <c r="BF414">
        <f>VLOOKUP(A414,[1]القائمة!A$1:F$4442,1,0)</f>
        <v>523138</v>
      </c>
      <c r="BG414" t="str">
        <f>VLOOKUP(A414,[1]القائمة!A$1:F$4442,5,0)</f>
        <v>الثالثة</v>
      </c>
    </row>
    <row r="415" spans="1:83" ht="14.4" x14ac:dyDescent="0.3">
      <c r="A415" s="269">
        <v>523139</v>
      </c>
      <c r="B415" s="270" t="s">
        <v>521</v>
      </c>
      <c r="C415" s="270" t="s">
        <v>788</v>
      </c>
      <c r="D415" s="270" t="s">
        <v>788</v>
      </c>
      <c r="E415" s="270" t="s">
        <v>788</v>
      </c>
      <c r="F415" s="270" t="s">
        <v>788</v>
      </c>
      <c r="G415" s="270" t="s">
        <v>788</v>
      </c>
      <c r="H415" s="270" t="s">
        <v>788</v>
      </c>
      <c r="I415" s="270" t="s">
        <v>788</v>
      </c>
      <c r="J415" s="270" t="s">
        <v>788</v>
      </c>
      <c r="K415" s="270" t="s">
        <v>788</v>
      </c>
      <c r="L415" s="270" t="s">
        <v>788</v>
      </c>
      <c r="M415" s="270" t="s">
        <v>788</v>
      </c>
      <c r="N415" s="270" t="s">
        <v>788</v>
      </c>
      <c r="O415" s="270" t="s">
        <v>788</v>
      </c>
      <c r="P415" s="270" t="s">
        <v>788</v>
      </c>
      <c r="Q415" s="270" t="s">
        <v>788</v>
      </c>
      <c r="R415" s="270" t="s">
        <v>788</v>
      </c>
      <c r="S415" s="270" t="s">
        <v>788</v>
      </c>
      <c r="T415" s="270" t="s">
        <v>788</v>
      </c>
      <c r="U415" s="270" t="s">
        <v>788</v>
      </c>
      <c r="V415" s="270" t="s">
        <v>788</v>
      </c>
      <c r="W415" s="270" t="s">
        <v>788</v>
      </c>
      <c r="X415" s="270" t="s">
        <v>788</v>
      </c>
      <c r="Y415" s="270" t="s">
        <v>788</v>
      </c>
      <c r="Z415" s="270" t="s">
        <v>788</v>
      </c>
      <c r="AA415" s="270" t="s">
        <v>788</v>
      </c>
      <c r="AB415" s="270" t="s">
        <v>788</v>
      </c>
      <c r="AC415" s="270" t="s">
        <v>788</v>
      </c>
      <c r="AD415" s="270" t="s">
        <v>788</v>
      </c>
      <c r="AE415" s="270" t="s">
        <v>788</v>
      </c>
      <c r="AF415" s="270" t="s">
        <v>788</v>
      </c>
      <c r="AG415" s="270" t="s">
        <v>788</v>
      </c>
      <c r="AH415" s="270" t="s">
        <v>788</v>
      </c>
      <c r="AI415" s="270" t="s">
        <v>788</v>
      </c>
      <c r="AJ415" s="270" t="s">
        <v>788</v>
      </c>
      <c r="AK415" s="270" t="s">
        <v>788</v>
      </c>
      <c r="AL415" s="270" t="s">
        <v>788</v>
      </c>
      <c r="AM415" s="270" t="s">
        <v>788</v>
      </c>
      <c r="AN415" s="270" t="s">
        <v>3075</v>
      </c>
      <c r="AO415" s="270" t="s">
        <v>3075</v>
      </c>
      <c r="AP415" s="270" t="s">
        <v>3075</v>
      </c>
      <c r="AQ415" s="270" t="s">
        <v>3075</v>
      </c>
      <c r="AR415" s="270" t="s">
        <v>3075</v>
      </c>
      <c r="AS415" s="270" t="s">
        <v>3075</v>
      </c>
      <c r="AT415" s="270" t="s">
        <v>3075</v>
      </c>
      <c r="AU415" s="270" t="s">
        <v>3075</v>
      </c>
      <c r="AV415" s="270" t="s">
        <v>3075</v>
      </c>
      <c r="AW415" s="277" t="s">
        <v>3075</v>
      </c>
      <c r="AX415" s="270" t="s">
        <v>3075</v>
      </c>
      <c r="AY415" s="270" t="s">
        <v>3075</v>
      </c>
      <c r="AZ415" s="270" t="s">
        <v>3075</v>
      </c>
      <c r="BA415" s="270" t="s">
        <v>3075</v>
      </c>
      <c r="BB415" s="270" t="s">
        <v>3075</v>
      </c>
      <c r="BC415" s="270" t="s">
        <v>3075</v>
      </c>
      <c r="BD415" s="270" t="s">
        <v>521</v>
      </c>
      <c r="BE415" s="270" t="str">
        <f>VLOOKUP(A415,[1]القائمة!A$1:F$4442,6,0)</f>
        <v/>
      </c>
      <c r="BF415">
        <f>VLOOKUP(A415,[1]القائمة!A$1:F$4442,1,0)</f>
        <v>523139</v>
      </c>
      <c r="BG415" t="str">
        <f>VLOOKUP(A415,[1]القائمة!A$1:F$4442,5,0)</f>
        <v>الثالثة</v>
      </c>
    </row>
    <row r="416" spans="1:83" ht="14.4" x14ac:dyDescent="0.3">
      <c r="A416" s="269">
        <v>523151</v>
      </c>
      <c r="B416" s="270" t="s">
        <v>521</v>
      </c>
      <c r="C416" s="270" t="s">
        <v>788</v>
      </c>
      <c r="D416" s="270" t="s">
        <v>788</v>
      </c>
      <c r="E416" s="270" t="s">
        <v>788</v>
      </c>
      <c r="F416" s="270" t="s">
        <v>788</v>
      </c>
      <c r="G416" s="270" t="s">
        <v>788</v>
      </c>
      <c r="H416" s="270" t="s">
        <v>788</v>
      </c>
      <c r="I416" s="270" t="s">
        <v>788</v>
      </c>
      <c r="J416" s="270" t="s">
        <v>788</v>
      </c>
      <c r="K416" s="270" t="s">
        <v>788</v>
      </c>
      <c r="L416" s="270" t="s">
        <v>788</v>
      </c>
      <c r="M416" s="270" t="s">
        <v>788</v>
      </c>
      <c r="N416" s="270" t="s">
        <v>788</v>
      </c>
      <c r="O416" s="270" t="s">
        <v>788</v>
      </c>
      <c r="P416" s="270" t="s">
        <v>788</v>
      </c>
      <c r="Q416" s="270" t="s">
        <v>788</v>
      </c>
      <c r="R416" s="270" t="s">
        <v>788</v>
      </c>
      <c r="S416" s="270" t="s">
        <v>788</v>
      </c>
      <c r="T416" s="270" t="s">
        <v>788</v>
      </c>
      <c r="U416" s="270" t="s">
        <v>788</v>
      </c>
      <c r="V416" s="270" t="s">
        <v>788</v>
      </c>
      <c r="W416" s="270" t="s">
        <v>788</v>
      </c>
      <c r="X416" s="270" t="s">
        <v>788</v>
      </c>
      <c r="Y416" s="270" t="s">
        <v>788</v>
      </c>
      <c r="Z416" s="270" t="s">
        <v>788</v>
      </c>
      <c r="AA416" s="270" t="s">
        <v>788</v>
      </c>
      <c r="AB416" s="270" t="s">
        <v>788</v>
      </c>
      <c r="AC416" s="270" t="s">
        <v>788</v>
      </c>
      <c r="AD416" s="270" t="s">
        <v>788</v>
      </c>
      <c r="AE416" s="270" t="s">
        <v>788</v>
      </c>
      <c r="AF416" s="270" t="s">
        <v>788</v>
      </c>
      <c r="AG416" s="270" t="s">
        <v>788</v>
      </c>
      <c r="AH416" s="270" t="s">
        <v>788</v>
      </c>
      <c r="AI416" s="270" t="s">
        <v>788</v>
      </c>
      <c r="AJ416" s="270" t="s">
        <v>788</v>
      </c>
      <c r="AK416" s="270" t="s">
        <v>788</v>
      </c>
      <c r="AL416" s="270" t="s">
        <v>788</v>
      </c>
      <c r="AM416" s="270" t="s">
        <v>788</v>
      </c>
      <c r="AN416" s="270" t="s">
        <v>3075</v>
      </c>
      <c r="AO416" s="270" t="s">
        <v>3075</v>
      </c>
      <c r="AP416" s="270" t="s">
        <v>3075</v>
      </c>
      <c r="AQ416" s="270" t="s">
        <v>3075</v>
      </c>
      <c r="AR416" s="270" t="s">
        <v>3075</v>
      </c>
      <c r="AS416" s="270" t="s">
        <v>3075</v>
      </c>
      <c r="AT416" s="270" t="s">
        <v>3075</v>
      </c>
      <c r="AU416" s="270" t="s">
        <v>3075</v>
      </c>
      <c r="AV416" s="270" t="s">
        <v>3075</v>
      </c>
      <c r="AW416" s="277" t="s">
        <v>3075</v>
      </c>
      <c r="AX416" s="270" t="s">
        <v>3075</v>
      </c>
      <c r="AY416" s="270" t="s">
        <v>3075</v>
      </c>
      <c r="AZ416" s="270" t="s">
        <v>3075</v>
      </c>
      <c r="BA416" s="270" t="s">
        <v>3075</v>
      </c>
      <c r="BB416" s="270" t="s">
        <v>3075</v>
      </c>
      <c r="BC416" s="270" t="s">
        <v>3075</v>
      </c>
      <c r="BD416" s="270" t="s">
        <v>521</v>
      </c>
      <c r="BE416" s="270" t="str">
        <f>VLOOKUP(A416,[1]القائمة!A$1:F$4442,6,0)</f>
        <v/>
      </c>
      <c r="BF416">
        <f>VLOOKUP(A416,[1]القائمة!A$1:F$4442,1,0)</f>
        <v>523151</v>
      </c>
      <c r="BG416" t="str">
        <f>VLOOKUP(A416,[1]القائمة!A$1:F$4442,5,0)</f>
        <v>الثالثة</v>
      </c>
      <c r="BH416" s="249"/>
      <c r="BI416" s="249"/>
      <c r="BJ416" s="249"/>
      <c r="BK416" s="249"/>
      <c r="BL416" s="249"/>
      <c r="BM416" s="249"/>
      <c r="BN416" s="249"/>
      <c r="BO416" s="249"/>
      <c r="BP416" s="249" t="s">
        <v>3075</v>
      </c>
      <c r="BQ416" s="249" t="s">
        <v>3075</v>
      </c>
      <c r="BR416" s="249" t="s">
        <v>3075</v>
      </c>
      <c r="BS416" s="249" t="s">
        <v>3075</v>
      </c>
      <c r="BT416" s="249" t="s">
        <v>3075</v>
      </c>
      <c r="BU416" s="249" t="s">
        <v>3075</v>
      </c>
      <c r="BV416" s="248"/>
      <c r="BW416" s="249"/>
      <c r="BX416" s="249"/>
      <c r="BY416" s="249"/>
      <c r="BZ416" s="249"/>
      <c r="CA416" s="251"/>
      <c r="CB416" s="251"/>
      <c r="CC416" s="251"/>
      <c r="CD416" s="242"/>
      <c r="CE416" s="249"/>
    </row>
    <row r="417" spans="1:83" ht="43.2" x14ac:dyDescent="0.3">
      <c r="A417" s="269">
        <v>523153</v>
      </c>
      <c r="B417" s="270" t="s">
        <v>521</v>
      </c>
      <c r="C417" s="270" t="s">
        <v>789</v>
      </c>
      <c r="D417" s="270" t="s">
        <v>789</v>
      </c>
      <c r="E417" s="270" t="s">
        <v>789</v>
      </c>
      <c r="F417" s="270" t="s">
        <v>789</v>
      </c>
      <c r="G417" s="270" t="s">
        <v>789</v>
      </c>
      <c r="H417" s="270" t="s">
        <v>789</v>
      </c>
      <c r="I417" s="270" t="s">
        <v>789</v>
      </c>
      <c r="J417" s="270" t="s">
        <v>789</v>
      </c>
      <c r="K417" s="270" t="s">
        <v>789</v>
      </c>
      <c r="L417" s="270" t="s">
        <v>789</v>
      </c>
      <c r="M417" s="270" t="s">
        <v>789</v>
      </c>
      <c r="N417" s="270" t="s">
        <v>789</v>
      </c>
      <c r="O417" s="270" t="s">
        <v>789</v>
      </c>
      <c r="P417" s="270" t="s">
        <v>789</v>
      </c>
      <c r="Q417" s="270" t="s">
        <v>789</v>
      </c>
      <c r="R417" s="270" t="s">
        <v>789</v>
      </c>
      <c r="S417" s="270" t="s">
        <v>789</v>
      </c>
      <c r="T417" s="270" t="s">
        <v>789</v>
      </c>
      <c r="U417" s="270" t="s">
        <v>789</v>
      </c>
      <c r="V417" s="270" t="s">
        <v>789</v>
      </c>
      <c r="W417" s="270" t="s">
        <v>789</v>
      </c>
      <c r="X417" s="270" t="s">
        <v>789</v>
      </c>
      <c r="Y417" s="270" t="s">
        <v>789</v>
      </c>
      <c r="Z417" s="270" t="s">
        <v>789</v>
      </c>
      <c r="AA417" s="270" t="s">
        <v>789</v>
      </c>
      <c r="AB417" s="270" t="s">
        <v>789</v>
      </c>
      <c r="AC417" s="270" t="s">
        <v>789</v>
      </c>
      <c r="AD417" s="270" t="s">
        <v>789</v>
      </c>
      <c r="AE417" s="270" t="s">
        <v>789</v>
      </c>
      <c r="AF417" s="270" t="s">
        <v>789</v>
      </c>
      <c r="AG417" s="270" t="s">
        <v>789</v>
      </c>
      <c r="AH417" s="270" t="s">
        <v>789</v>
      </c>
      <c r="AI417" s="270" t="s">
        <v>789</v>
      </c>
      <c r="AJ417" s="270" t="s">
        <v>789</v>
      </c>
      <c r="AK417" s="270" t="s">
        <v>789</v>
      </c>
      <c r="AL417" s="270" t="s">
        <v>789</v>
      </c>
      <c r="AM417" s="270" t="s">
        <v>789</v>
      </c>
      <c r="AN417" s="270" t="s">
        <v>3075</v>
      </c>
      <c r="AO417" s="270" t="s">
        <v>3075</v>
      </c>
      <c r="AP417" s="270" t="s">
        <v>3075</v>
      </c>
      <c r="AQ417" s="270" t="s">
        <v>3075</v>
      </c>
      <c r="AR417" s="270" t="s">
        <v>3075</v>
      </c>
      <c r="AS417" s="270" t="s">
        <v>3075</v>
      </c>
      <c r="AT417" s="270" t="s">
        <v>3075</v>
      </c>
      <c r="AU417" s="270" t="s">
        <v>3075</v>
      </c>
      <c r="AV417" s="270" t="s">
        <v>3075</v>
      </c>
      <c r="AW417" s="277" t="s">
        <v>3075</v>
      </c>
      <c r="AX417" s="270" t="s">
        <v>3075</v>
      </c>
      <c r="AY417" s="270" t="s">
        <v>3075</v>
      </c>
      <c r="AZ417" s="270" t="s">
        <v>3075</v>
      </c>
      <c r="BA417" s="270" t="s">
        <v>3075</v>
      </c>
      <c r="BB417" s="270" t="s">
        <v>3075</v>
      </c>
      <c r="BC417" s="270" t="s">
        <v>3075</v>
      </c>
      <c r="BD417" s="270" t="s">
        <v>521</v>
      </c>
      <c r="BE417" s="270" t="str">
        <f>VLOOKUP(A417,[1]القائمة!A$1:F$4442,6,0)</f>
        <v>مستنفذ فصل اول 2023-2024</v>
      </c>
      <c r="BF417">
        <f>VLOOKUP(A417,[1]القائمة!A$1:F$4442,1,0)</f>
        <v>523153</v>
      </c>
      <c r="BG417" t="str">
        <f>VLOOKUP(A417,[1]القائمة!A$1:F$4442,5,0)</f>
        <v>الثالثة</v>
      </c>
      <c r="BH417" s="249"/>
      <c r="BI417" s="249"/>
      <c r="BJ417" s="249"/>
      <c r="BK417" s="249"/>
      <c r="BL417" s="249"/>
      <c r="BM417" s="249"/>
      <c r="BN417" s="249"/>
      <c r="BO417" s="249"/>
      <c r="BP417" s="249" t="s">
        <v>3075</v>
      </c>
      <c r="BQ417" s="249" t="s">
        <v>3075</v>
      </c>
      <c r="BR417" s="249" t="s">
        <v>3075</v>
      </c>
      <c r="BS417" s="249" t="s">
        <v>3075</v>
      </c>
      <c r="BT417" s="249" t="s">
        <v>3075</v>
      </c>
      <c r="BU417" s="249" t="s">
        <v>3075</v>
      </c>
      <c r="BV417" s="248"/>
      <c r="BW417" s="249"/>
      <c r="BX417" s="249"/>
      <c r="BY417" s="249"/>
      <c r="BZ417" s="249"/>
      <c r="CA417" s="242"/>
      <c r="CB417" s="242"/>
      <c r="CC417" s="242"/>
      <c r="CD417" s="242"/>
      <c r="CE417" s="249"/>
    </row>
    <row r="418" spans="1:83" ht="14.4" x14ac:dyDescent="0.3">
      <c r="A418" s="269">
        <v>523160</v>
      </c>
      <c r="B418" s="270" t="s">
        <v>521</v>
      </c>
      <c r="C418" s="270" t="s">
        <v>788</v>
      </c>
      <c r="D418" s="270" t="s">
        <v>788</v>
      </c>
      <c r="E418" s="270" t="s">
        <v>788</v>
      </c>
      <c r="F418" s="270" t="s">
        <v>788</v>
      </c>
      <c r="G418" s="270" t="s">
        <v>788</v>
      </c>
      <c r="H418" s="270" t="s">
        <v>788</v>
      </c>
      <c r="I418" s="270" t="s">
        <v>788</v>
      </c>
      <c r="J418" s="270" t="s">
        <v>788</v>
      </c>
      <c r="K418" s="270" t="s">
        <v>788</v>
      </c>
      <c r="L418" s="270" t="s">
        <v>788</v>
      </c>
      <c r="M418" s="270" t="s">
        <v>788</v>
      </c>
      <c r="N418" s="270" t="s">
        <v>788</v>
      </c>
      <c r="O418" s="270" t="s">
        <v>788</v>
      </c>
      <c r="P418" s="270" t="s">
        <v>788</v>
      </c>
      <c r="Q418" s="270" t="s">
        <v>788</v>
      </c>
      <c r="R418" s="270" t="s">
        <v>788</v>
      </c>
      <c r="S418" s="270" t="s">
        <v>788</v>
      </c>
      <c r="T418" s="270" t="s">
        <v>788</v>
      </c>
      <c r="U418" s="270" t="s">
        <v>788</v>
      </c>
      <c r="V418" s="270" t="s">
        <v>788</v>
      </c>
      <c r="W418" s="270" t="s">
        <v>788</v>
      </c>
      <c r="X418" s="270" t="s">
        <v>788</v>
      </c>
      <c r="Y418" s="270" t="s">
        <v>788</v>
      </c>
      <c r="Z418" s="270" t="s">
        <v>788</v>
      </c>
      <c r="AA418" s="270" t="s">
        <v>788</v>
      </c>
      <c r="AB418" s="270" t="s">
        <v>788</v>
      </c>
      <c r="AC418" s="270" t="s">
        <v>788</v>
      </c>
      <c r="AD418" s="270" t="s">
        <v>788</v>
      </c>
      <c r="AE418" s="270" t="s">
        <v>788</v>
      </c>
      <c r="AF418" s="270" t="s">
        <v>788</v>
      </c>
      <c r="AG418" s="270" t="s">
        <v>788</v>
      </c>
      <c r="AH418" s="270" t="s">
        <v>788</v>
      </c>
      <c r="AI418" s="270" t="s">
        <v>788</v>
      </c>
      <c r="AJ418" s="270" t="s">
        <v>788</v>
      </c>
      <c r="AK418" s="270" t="s">
        <v>788</v>
      </c>
      <c r="AL418" s="270" t="s">
        <v>788</v>
      </c>
      <c r="AM418" s="270" t="s">
        <v>788</v>
      </c>
      <c r="AN418" s="270" t="s">
        <v>3075</v>
      </c>
      <c r="AO418" s="270" t="s">
        <v>3075</v>
      </c>
      <c r="AP418" s="270" t="s">
        <v>3075</v>
      </c>
      <c r="AQ418" s="270" t="s">
        <v>3075</v>
      </c>
      <c r="AR418" s="270" t="s">
        <v>3075</v>
      </c>
      <c r="AS418" s="270" t="s">
        <v>3075</v>
      </c>
      <c r="AT418" s="270" t="s">
        <v>3075</v>
      </c>
      <c r="AU418" s="270" t="s">
        <v>3075</v>
      </c>
      <c r="AV418" s="270" t="s">
        <v>3075</v>
      </c>
      <c r="AW418" s="277" t="s">
        <v>3075</v>
      </c>
      <c r="AX418" s="270" t="s">
        <v>3075</v>
      </c>
      <c r="AY418" s="270" t="s">
        <v>3075</v>
      </c>
      <c r="AZ418" s="270" t="s">
        <v>3075</v>
      </c>
      <c r="BA418" s="270" t="s">
        <v>3075</v>
      </c>
      <c r="BB418" s="270" t="s">
        <v>3075</v>
      </c>
      <c r="BC418" s="270" t="s">
        <v>3075</v>
      </c>
      <c r="BD418" s="270" t="s">
        <v>521</v>
      </c>
      <c r="BE418" s="270" t="str">
        <f>VLOOKUP(A418,[1]القائمة!A$1:F$4442,6,0)</f>
        <v/>
      </c>
      <c r="BF418">
        <f>VLOOKUP(A418,[1]القائمة!A$1:F$4442,1,0)</f>
        <v>523160</v>
      </c>
      <c r="BG418" t="str">
        <f>VLOOKUP(A418,[1]القائمة!A$1:F$4442,5,0)</f>
        <v>الثالثة</v>
      </c>
      <c r="BH418" s="249"/>
      <c r="BI418" s="249"/>
      <c r="BJ418" s="249"/>
      <c r="BK418" s="249"/>
      <c r="BL418" s="249"/>
      <c r="BM418" s="249"/>
      <c r="BN418" s="249"/>
      <c r="BO418" s="249"/>
      <c r="BP418" s="249" t="s">
        <v>3075</v>
      </c>
      <c r="BQ418" s="249" t="s">
        <v>3075</v>
      </c>
      <c r="BR418" s="249" t="s">
        <v>3075</v>
      </c>
      <c r="BS418" s="249" t="s">
        <v>3075</v>
      </c>
      <c r="BT418" s="249" t="s">
        <v>3075</v>
      </c>
      <c r="BU418" s="249" t="s">
        <v>3075</v>
      </c>
      <c r="BV418" s="248"/>
      <c r="BW418" s="249"/>
      <c r="BX418" s="249"/>
      <c r="BY418" s="249"/>
      <c r="BZ418" s="249"/>
      <c r="CA418" s="242"/>
      <c r="CB418" s="242"/>
      <c r="CC418" s="242"/>
      <c r="CD418" s="242"/>
      <c r="CE418" s="249"/>
    </row>
    <row r="419" spans="1:83" ht="14.4" x14ac:dyDescent="0.3">
      <c r="A419" s="269">
        <v>523173</v>
      </c>
      <c r="B419" s="270" t="s">
        <v>521</v>
      </c>
      <c r="C419" s="270" t="s">
        <v>788</v>
      </c>
      <c r="D419" s="270" t="s">
        <v>788</v>
      </c>
      <c r="E419" s="270" t="s">
        <v>788</v>
      </c>
      <c r="F419" s="270" t="s">
        <v>788</v>
      </c>
      <c r="G419" s="270" t="s">
        <v>788</v>
      </c>
      <c r="H419" s="270" t="s">
        <v>788</v>
      </c>
      <c r="I419" s="270" t="s">
        <v>788</v>
      </c>
      <c r="J419" s="270" t="s">
        <v>788</v>
      </c>
      <c r="K419" s="270" t="s">
        <v>788</v>
      </c>
      <c r="L419" s="270" t="s">
        <v>788</v>
      </c>
      <c r="M419" s="270" t="s">
        <v>788</v>
      </c>
      <c r="N419" s="270" t="s">
        <v>788</v>
      </c>
      <c r="O419" s="270" t="s">
        <v>788</v>
      </c>
      <c r="P419" s="270" t="s">
        <v>788</v>
      </c>
      <c r="Q419" s="270" t="s">
        <v>788</v>
      </c>
      <c r="R419" s="270" t="s">
        <v>788</v>
      </c>
      <c r="S419" s="270" t="s">
        <v>788</v>
      </c>
      <c r="T419" s="270" t="s">
        <v>788</v>
      </c>
      <c r="U419" s="270" t="s">
        <v>788</v>
      </c>
      <c r="V419" s="270" t="s">
        <v>788</v>
      </c>
      <c r="W419" s="270" t="s">
        <v>788</v>
      </c>
      <c r="X419" s="270" t="s">
        <v>788</v>
      </c>
      <c r="Y419" s="270" t="s">
        <v>788</v>
      </c>
      <c r="Z419" s="270" t="s">
        <v>788</v>
      </c>
      <c r="AA419" s="270" t="s">
        <v>788</v>
      </c>
      <c r="AB419" s="270" t="s">
        <v>788</v>
      </c>
      <c r="AC419" s="270" t="s">
        <v>788</v>
      </c>
      <c r="AD419" s="270" t="s">
        <v>788</v>
      </c>
      <c r="AE419" s="270" t="s">
        <v>788</v>
      </c>
      <c r="AF419" s="270" t="s">
        <v>788</v>
      </c>
      <c r="AG419" s="270" t="s">
        <v>788</v>
      </c>
      <c r="AH419" s="270" t="s">
        <v>788</v>
      </c>
      <c r="AI419" s="270" t="s">
        <v>788</v>
      </c>
      <c r="AJ419" s="270" t="s">
        <v>788</v>
      </c>
      <c r="AK419" s="270" t="s">
        <v>788</v>
      </c>
      <c r="AL419" s="270" t="s">
        <v>788</v>
      </c>
      <c r="AM419" s="270" t="s">
        <v>788</v>
      </c>
      <c r="AN419" s="270" t="s">
        <v>3075</v>
      </c>
      <c r="AO419" s="270" t="s">
        <v>3075</v>
      </c>
      <c r="AP419" s="270" t="s">
        <v>3075</v>
      </c>
      <c r="AQ419" s="270" t="s">
        <v>3075</v>
      </c>
      <c r="AR419" s="270" t="s">
        <v>3075</v>
      </c>
      <c r="AS419" s="270" t="s">
        <v>3075</v>
      </c>
      <c r="AT419" s="270" t="s">
        <v>3075</v>
      </c>
      <c r="AU419" s="270" t="s">
        <v>3075</v>
      </c>
      <c r="AV419" s="270" t="s">
        <v>3075</v>
      </c>
      <c r="AW419" s="277" t="s">
        <v>3075</v>
      </c>
      <c r="AX419" s="270" t="s">
        <v>3075</v>
      </c>
      <c r="AY419" s="270" t="s">
        <v>3075</v>
      </c>
      <c r="AZ419" s="270" t="s">
        <v>3075</v>
      </c>
      <c r="BA419" s="270" t="s">
        <v>3075</v>
      </c>
      <c r="BB419" s="270" t="s">
        <v>3075</v>
      </c>
      <c r="BC419" s="270" t="s">
        <v>3075</v>
      </c>
      <c r="BD419" s="270" t="s">
        <v>521</v>
      </c>
      <c r="BE419" s="270" t="str">
        <f>VLOOKUP(A419,[1]القائمة!A$1:F$4442,6,0)</f>
        <v/>
      </c>
      <c r="BF419">
        <f>VLOOKUP(A419,[1]القائمة!A$1:F$4442,1,0)</f>
        <v>523173</v>
      </c>
      <c r="BG419" t="str">
        <f>VLOOKUP(A419,[1]القائمة!A$1:F$4442,5,0)</f>
        <v>الثالثة</v>
      </c>
    </row>
    <row r="420" spans="1:83" ht="14.4" x14ac:dyDescent="0.3">
      <c r="A420" s="269">
        <v>523174</v>
      </c>
      <c r="B420" s="270" t="s">
        <v>521</v>
      </c>
      <c r="C420" s="270" t="s">
        <v>788</v>
      </c>
      <c r="D420" s="270" t="s">
        <v>788</v>
      </c>
      <c r="E420" s="270" t="s">
        <v>788</v>
      </c>
      <c r="F420" s="270" t="s">
        <v>788</v>
      </c>
      <c r="G420" s="270" t="s">
        <v>788</v>
      </c>
      <c r="H420" s="270" t="s">
        <v>788</v>
      </c>
      <c r="I420" s="270" t="s">
        <v>788</v>
      </c>
      <c r="J420" s="270" t="s">
        <v>788</v>
      </c>
      <c r="K420" s="270" t="s">
        <v>788</v>
      </c>
      <c r="L420" s="270" t="s">
        <v>788</v>
      </c>
      <c r="M420" s="270" t="s">
        <v>788</v>
      </c>
      <c r="N420" s="270" t="s">
        <v>788</v>
      </c>
      <c r="O420" s="270" t="s">
        <v>788</v>
      </c>
      <c r="P420" s="270" t="s">
        <v>788</v>
      </c>
      <c r="Q420" s="270" t="s">
        <v>788</v>
      </c>
      <c r="R420" s="270" t="s">
        <v>788</v>
      </c>
      <c r="S420" s="270" t="s">
        <v>788</v>
      </c>
      <c r="T420" s="270" t="s">
        <v>788</v>
      </c>
      <c r="U420" s="270" t="s">
        <v>788</v>
      </c>
      <c r="V420" s="270" t="s">
        <v>788</v>
      </c>
      <c r="W420" s="270" t="s">
        <v>788</v>
      </c>
      <c r="X420" s="270" t="s">
        <v>788</v>
      </c>
      <c r="Y420" s="270" t="s">
        <v>788</v>
      </c>
      <c r="Z420" s="270" t="s">
        <v>788</v>
      </c>
      <c r="AA420" s="270" t="s">
        <v>788</v>
      </c>
      <c r="AB420" s="270" t="s">
        <v>788</v>
      </c>
      <c r="AC420" s="270" t="s">
        <v>788</v>
      </c>
      <c r="AD420" s="270" t="s">
        <v>788</v>
      </c>
      <c r="AE420" s="270" t="s">
        <v>788</v>
      </c>
      <c r="AF420" s="270" t="s">
        <v>788</v>
      </c>
      <c r="AG420" s="270" t="s">
        <v>788</v>
      </c>
      <c r="AH420" s="270" t="s">
        <v>788</v>
      </c>
      <c r="AI420" s="270" t="s">
        <v>788</v>
      </c>
      <c r="AJ420" s="270" t="s">
        <v>788</v>
      </c>
      <c r="AK420" s="270" t="s">
        <v>788</v>
      </c>
      <c r="AL420" s="270" t="s">
        <v>788</v>
      </c>
      <c r="AM420" s="270" t="s">
        <v>788</v>
      </c>
      <c r="AN420" s="270" t="s">
        <v>3075</v>
      </c>
      <c r="AO420" s="270" t="s">
        <v>3075</v>
      </c>
      <c r="AP420" s="270" t="s">
        <v>3075</v>
      </c>
      <c r="AQ420" s="270" t="s">
        <v>3075</v>
      </c>
      <c r="AR420" s="270" t="s">
        <v>3075</v>
      </c>
      <c r="AS420" s="270" t="s">
        <v>3075</v>
      </c>
      <c r="AT420" s="270" t="s">
        <v>3075</v>
      </c>
      <c r="AU420" s="270" t="s">
        <v>3075</v>
      </c>
      <c r="AV420" s="270" t="s">
        <v>3075</v>
      </c>
      <c r="AW420" s="277" t="s">
        <v>3075</v>
      </c>
      <c r="AX420" s="270" t="s">
        <v>3075</v>
      </c>
      <c r="AY420" s="270" t="s">
        <v>3075</v>
      </c>
      <c r="AZ420" s="270" t="s">
        <v>3075</v>
      </c>
      <c r="BA420" s="270" t="s">
        <v>3075</v>
      </c>
      <c r="BB420" s="270" t="s">
        <v>3075</v>
      </c>
      <c r="BC420" s="270" t="s">
        <v>3075</v>
      </c>
      <c r="BD420" s="270" t="s">
        <v>521</v>
      </c>
      <c r="BE420" s="270" t="str">
        <f>VLOOKUP(A420,[1]القائمة!A$1:F$4442,6,0)</f>
        <v/>
      </c>
      <c r="BF420">
        <f>VLOOKUP(A420,[1]القائمة!A$1:F$4442,1,0)</f>
        <v>523174</v>
      </c>
      <c r="BG420" t="str">
        <f>VLOOKUP(A420,[1]القائمة!A$1:F$4442,5,0)</f>
        <v>الثالثة</v>
      </c>
      <c r="BH420" s="249"/>
      <c r="BI420" s="249"/>
      <c r="BJ420" s="249"/>
      <c r="BK420" s="249"/>
      <c r="BL420" s="249"/>
      <c r="BM420" s="249"/>
      <c r="BN420" s="249"/>
      <c r="BO420" s="249"/>
      <c r="BP420" s="249" t="s">
        <v>3075</v>
      </c>
      <c r="BQ420" s="249" t="s">
        <v>3075</v>
      </c>
      <c r="BR420" s="249" t="s">
        <v>3075</v>
      </c>
      <c r="BS420" s="249" t="s">
        <v>3075</v>
      </c>
      <c r="BT420" s="249" t="s">
        <v>3075</v>
      </c>
      <c r="BU420" s="249" t="s">
        <v>3075</v>
      </c>
      <c r="BV420" s="248"/>
      <c r="BW420" s="249"/>
      <c r="BX420" s="249"/>
      <c r="BY420" s="249"/>
      <c r="BZ420" s="249"/>
      <c r="CA420" s="242"/>
      <c r="CB420" s="242"/>
      <c r="CC420" s="242"/>
      <c r="CD420" s="242"/>
      <c r="CE420" s="249"/>
    </row>
    <row r="421" spans="1:83" ht="14.4" x14ac:dyDescent="0.3">
      <c r="A421" s="269">
        <v>523186</v>
      </c>
      <c r="B421" s="270" t="s">
        <v>521</v>
      </c>
      <c r="C421" s="270" t="s">
        <v>788</v>
      </c>
      <c r="D421" s="270" t="s">
        <v>788</v>
      </c>
      <c r="E421" s="270" t="s">
        <v>788</v>
      </c>
      <c r="F421" s="270" t="s">
        <v>788</v>
      </c>
      <c r="G421" s="270" t="s">
        <v>788</v>
      </c>
      <c r="H421" s="270" t="s">
        <v>788</v>
      </c>
      <c r="I421" s="270" t="s">
        <v>788</v>
      </c>
      <c r="J421" s="270" t="s">
        <v>788</v>
      </c>
      <c r="K421" s="270" t="s">
        <v>788</v>
      </c>
      <c r="L421" s="270" t="s">
        <v>788</v>
      </c>
      <c r="M421" s="270" t="s">
        <v>788</v>
      </c>
      <c r="N421" s="270" t="s">
        <v>788</v>
      </c>
      <c r="O421" s="270" t="s">
        <v>788</v>
      </c>
      <c r="P421" s="270" t="s">
        <v>788</v>
      </c>
      <c r="Q421" s="270" t="s">
        <v>788</v>
      </c>
      <c r="R421" s="270" t="s">
        <v>788</v>
      </c>
      <c r="S421" s="270" t="s">
        <v>788</v>
      </c>
      <c r="T421" s="270" t="s">
        <v>788</v>
      </c>
      <c r="U421" s="270" t="s">
        <v>788</v>
      </c>
      <c r="V421" s="270" t="s">
        <v>788</v>
      </c>
      <c r="W421" s="270" t="s">
        <v>788</v>
      </c>
      <c r="X421" s="270" t="s">
        <v>788</v>
      </c>
      <c r="Y421" s="270" t="s">
        <v>788</v>
      </c>
      <c r="Z421" s="270" t="s">
        <v>788</v>
      </c>
      <c r="AA421" s="270" t="s">
        <v>788</v>
      </c>
      <c r="AB421" s="270" t="s">
        <v>788</v>
      </c>
      <c r="AC421" s="270" t="s">
        <v>788</v>
      </c>
      <c r="AD421" s="270" t="s">
        <v>788</v>
      </c>
      <c r="AE421" s="270" t="s">
        <v>788</v>
      </c>
      <c r="AF421" s="270" t="s">
        <v>788</v>
      </c>
      <c r="AG421" s="270" t="s">
        <v>788</v>
      </c>
      <c r="AH421" s="270" t="s">
        <v>788</v>
      </c>
      <c r="AI421" s="270" t="s">
        <v>788</v>
      </c>
      <c r="AJ421" s="270" t="s">
        <v>788</v>
      </c>
      <c r="AK421" s="270" t="s">
        <v>788</v>
      </c>
      <c r="AL421" s="270" t="s">
        <v>788</v>
      </c>
      <c r="AM421" s="270" t="s">
        <v>788</v>
      </c>
      <c r="AN421" s="270" t="s">
        <v>3075</v>
      </c>
      <c r="AO421" s="270" t="s">
        <v>3075</v>
      </c>
      <c r="AP421" s="270" t="s">
        <v>3075</v>
      </c>
      <c r="AQ421" s="270" t="s">
        <v>3075</v>
      </c>
      <c r="AR421" s="270" t="s">
        <v>3075</v>
      </c>
      <c r="AS421" s="270" t="s">
        <v>3075</v>
      </c>
      <c r="AT421" s="270" t="s">
        <v>3075</v>
      </c>
      <c r="AU421" s="270" t="s">
        <v>3075</v>
      </c>
      <c r="AV421" s="270" t="s">
        <v>3075</v>
      </c>
      <c r="AW421" s="277" t="s">
        <v>3075</v>
      </c>
      <c r="AX421" s="270" t="s">
        <v>3075</v>
      </c>
      <c r="AY421" s="270" t="s">
        <v>3075</v>
      </c>
      <c r="AZ421" s="270" t="s">
        <v>3075</v>
      </c>
      <c r="BA421" s="270" t="s">
        <v>3075</v>
      </c>
      <c r="BB421" s="270" t="s">
        <v>3075</v>
      </c>
      <c r="BC421" s="270" t="s">
        <v>3075</v>
      </c>
      <c r="BD421" s="270" t="s">
        <v>521</v>
      </c>
      <c r="BE421" s="270" t="str">
        <f>VLOOKUP(A421,[1]القائمة!A$1:F$4442,6,0)</f>
        <v/>
      </c>
      <c r="BF421">
        <f>VLOOKUP(A421,[1]القائمة!A$1:F$4442,1,0)</f>
        <v>523186</v>
      </c>
      <c r="BG421" t="str">
        <f>VLOOKUP(A421,[1]القائمة!A$1:F$4442,5,0)</f>
        <v>الثالثة</v>
      </c>
      <c r="BH421" s="249"/>
      <c r="BI421" s="249"/>
      <c r="BJ421" s="249"/>
      <c r="BK421" s="249"/>
      <c r="BL421" s="249"/>
      <c r="BM421" s="249"/>
      <c r="BN421" s="249"/>
      <c r="BO421" s="249"/>
      <c r="BP421" s="249" t="s">
        <v>3075</v>
      </c>
      <c r="BQ421" s="249" t="s">
        <v>3075</v>
      </c>
      <c r="BR421" s="249" t="s">
        <v>3075</v>
      </c>
      <c r="BS421" s="249" t="s">
        <v>3075</v>
      </c>
      <c r="BT421" s="249" t="s">
        <v>3075</v>
      </c>
      <c r="BU421" s="249" t="s">
        <v>3075</v>
      </c>
      <c r="BV421" s="248"/>
      <c r="BW421" s="249"/>
      <c r="BX421" s="249"/>
      <c r="BY421" s="249"/>
      <c r="BZ421" s="249"/>
      <c r="CA421" s="242"/>
      <c r="CB421" s="242"/>
      <c r="CC421" s="242"/>
      <c r="CD421" s="242"/>
      <c r="CE421" s="249"/>
    </row>
    <row r="422" spans="1:83" ht="14.4" x14ac:dyDescent="0.3">
      <c r="A422" s="269">
        <v>523188</v>
      </c>
      <c r="B422" s="270" t="s">
        <v>522</v>
      </c>
      <c r="C422" s="270" t="s">
        <v>789</v>
      </c>
      <c r="D422" s="270" t="s">
        <v>789</v>
      </c>
      <c r="E422" s="270" t="s">
        <v>789</v>
      </c>
      <c r="F422" s="270" t="s">
        <v>789</v>
      </c>
      <c r="G422" s="270" t="s">
        <v>789</v>
      </c>
      <c r="H422" s="270" t="s">
        <v>789</v>
      </c>
      <c r="I422" s="270" t="s">
        <v>789</v>
      </c>
      <c r="J422" s="270" t="s">
        <v>789</v>
      </c>
      <c r="K422" s="270" t="s">
        <v>789</v>
      </c>
      <c r="L422" s="270" t="s">
        <v>789</v>
      </c>
      <c r="M422" s="270" t="s">
        <v>789</v>
      </c>
      <c r="N422" s="270" t="s">
        <v>789</v>
      </c>
      <c r="O422" s="270" t="s">
        <v>789</v>
      </c>
      <c r="P422" s="270" t="s">
        <v>789</v>
      </c>
      <c r="Q422" s="270" t="s">
        <v>789</v>
      </c>
      <c r="R422" s="270" t="s">
        <v>789</v>
      </c>
      <c r="S422" s="270" t="s">
        <v>789</v>
      </c>
      <c r="T422" s="270" t="s">
        <v>789</v>
      </c>
      <c r="U422" s="270" t="s">
        <v>789</v>
      </c>
      <c r="V422" s="270" t="s">
        <v>789</v>
      </c>
      <c r="W422" s="270" t="s">
        <v>789</v>
      </c>
      <c r="X422" s="270" t="s">
        <v>789</v>
      </c>
      <c r="Y422" s="270" t="s">
        <v>789</v>
      </c>
      <c r="Z422" s="270" t="s">
        <v>789</v>
      </c>
      <c r="AA422" s="270" t="s">
        <v>789</v>
      </c>
      <c r="AB422" s="270" t="s">
        <v>789</v>
      </c>
      <c r="AC422" s="270" t="s">
        <v>789</v>
      </c>
      <c r="AD422" s="270" t="s">
        <v>789</v>
      </c>
      <c r="AE422" s="270" t="s">
        <v>789</v>
      </c>
      <c r="AF422" s="270" t="s">
        <v>789</v>
      </c>
      <c r="AG422" s="270" t="s">
        <v>789</v>
      </c>
      <c r="AH422" s="270" t="s">
        <v>3075</v>
      </c>
      <c r="AI422" s="270" t="s">
        <v>3075</v>
      </c>
      <c r="AJ422" s="270" t="s">
        <v>3075</v>
      </c>
      <c r="AK422" s="270" t="s">
        <v>3075</v>
      </c>
      <c r="AL422" s="270" t="s">
        <v>3075</v>
      </c>
      <c r="AM422" s="270" t="s">
        <v>3075</v>
      </c>
      <c r="AN422" s="270" t="s">
        <v>3075</v>
      </c>
      <c r="AO422" s="270" t="s">
        <v>3075</v>
      </c>
      <c r="AP422" s="270" t="s">
        <v>3075</v>
      </c>
      <c r="AQ422" s="270" t="s">
        <v>3075</v>
      </c>
      <c r="AR422" s="270" t="s">
        <v>3075</v>
      </c>
      <c r="AS422" s="270" t="s">
        <v>3075</v>
      </c>
      <c r="AT422" s="270" t="s">
        <v>3075</v>
      </c>
      <c r="AU422" s="270" t="s">
        <v>3075</v>
      </c>
      <c r="AV422" s="270" t="s">
        <v>3075</v>
      </c>
      <c r="AW422" s="277" t="s">
        <v>3075</v>
      </c>
      <c r="AX422" s="270" t="s">
        <v>3075</v>
      </c>
      <c r="AY422" s="270" t="s">
        <v>3075</v>
      </c>
      <c r="AZ422" s="270" t="s">
        <v>3075</v>
      </c>
      <c r="BA422" s="270" t="s">
        <v>3075</v>
      </c>
      <c r="BB422" s="270" t="s">
        <v>3075</v>
      </c>
      <c r="BC422" s="270" t="s">
        <v>3075</v>
      </c>
      <c r="BD422" s="270" t="s">
        <v>522</v>
      </c>
      <c r="BE422" s="270" t="str">
        <f>VLOOKUP(A422,[1]القائمة!A$1:F$4442,6,0)</f>
        <v/>
      </c>
      <c r="BF422">
        <f>VLOOKUP(A422,[1]القائمة!A$1:F$4442,1,0)</f>
        <v>523188</v>
      </c>
      <c r="BG422" t="str">
        <f>VLOOKUP(A422,[1]القائمة!A$1:F$4442,5,0)</f>
        <v>الثالثة حديث</v>
      </c>
    </row>
    <row r="423" spans="1:83" ht="14.4" x14ac:dyDescent="0.3">
      <c r="A423" s="269">
        <v>523191</v>
      </c>
      <c r="B423" s="270" t="s">
        <v>521</v>
      </c>
      <c r="C423" s="270" t="s">
        <v>788</v>
      </c>
      <c r="D423" s="270" t="s">
        <v>788</v>
      </c>
      <c r="E423" s="270" t="s">
        <v>788</v>
      </c>
      <c r="F423" s="270" t="s">
        <v>788</v>
      </c>
      <c r="G423" s="270" t="s">
        <v>788</v>
      </c>
      <c r="H423" s="270" t="s">
        <v>788</v>
      </c>
      <c r="I423" s="270" t="s">
        <v>788</v>
      </c>
      <c r="J423" s="270" t="s">
        <v>788</v>
      </c>
      <c r="K423" s="270" t="s">
        <v>788</v>
      </c>
      <c r="L423" s="270" t="s">
        <v>788</v>
      </c>
      <c r="M423" s="270" t="s">
        <v>788</v>
      </c>
      <c r="N423" s="270" t="s">
        <v>788</v>
      </c>
      <c r="O423" s="270" t="s">
        <v>788</v>
      </c>
      <c r="P423" s="270" t="s">
        <v>788</v>
      </c>
      <c r="Q423" s="270" t="s">
        <v>788</v>
      </c>
      <c r="R423" s="270" t="s">
        <v>788</v>
      </c>
      <c r="S423" s="270" t="s">
        <v>788</v>
      </c>
      <c r="T423" s="270" t="s">
        <v>788</v>
      </c>
      <c r="U423" s="270" t="s">
        <v>788</v>
      </c>
      <c r="V423" s="270" t="s">
        <v>788</v>
      </c>
      <c r="W423" s="270" t="s">
        <v>788</v>
      </c>
      <c r="X423" s="270" t="s">
        <v>788</v>
      </c>
      <c r="Y423" s="270" t="s">
        <v>788</v>
      </c>
      <c r="Z423" s="270" t="s">
        <v>788</v>
      </c>
      <c r="AA423" s="270" t="s">
        <v>788</v>
      </c>
      <c r="AB423" s="270" t="s">
        <v>788</v>
      </c>
      <c r="AC423" s="270" t="s">
        <v>788</v>
      </c>
      <c r="AD423" s="270" t="s">
        <v>788</v>
      </c>
      <c r="AE423" s="270" t="s">
        <v>788</v>
      </c>
      <c r="AF423" s="270" t="s">
        <v>788</v>
      </c>
      <c r="AG423" s="270" t="s">
        <v>788</v>
      </c>
      <c r="AH423" s="270" t="s">
        <v>788</v>
      </c>
      <c r="AI423" s="270" t="s">
        <v>788</v>
      </c>
      <c r="AJ423" s="270" t="s">
        <v>788</v>
      </c>
      <c r="AK423" s="270" t="s">
        <v>788</v>
      </c>
      <c r="AL423" s="270" t="s">
        <v>788</v>
      </c>
      <c r="AM423" s="270" t="s">
        <v>788</v>
      </c>
      <c r="AN423" s="270" t="s">
        <v>3075</v>
      </c>
      <c r="AO423" s="270" t="s">
        <v>3075</v>
      </c>
      <c r="AP423" s="270" t="s">
        <v>3075</v>
      </c>
      <c r="AQ423" s="270" t="s">
        <v>3075</v>
      </c>
      <c r="AR423" s="270" t="s">
        <v>3075</v>
      </c>
      <c r="AS423" s="270" t="s">
        <v>3075</v>
      </c>
      <c r="AT423" s="270" t="s">
        <v>3075</v>
      </c>
      <c r="AU423" s="270" t="s">
        <v>3075</v>
      </c>
      <c r="AV423" s="270" t="s">
        <v>3075</v>
      </c>
      <c r="AW423" s="277" t="s">
        <v>3075</v>
      </c>
      <c r="AX423" s="270" t="s">
        <v>3075</v>
      </c>
      <c r="AY423" s="270" t="s">
        <v>3075</v>
      </c>
      <c r="AZ423" s="270" t="s">
        <v>3075</v>
      </c>
      <c r="BA423" s="270" t="s">
        <v>3075</v>
      </c>
      <c r="BB423" s="270" t="s">
        <v>3075</v>
      </c>
      <c r="BC423" s="270" t="s">
        <v>3075</v>
      </c>
      <c r="BD423" s="270" t="s">
        <v>521</v>
      </c>
      <c r="BE423" s="270" t="str">
        <f>VLOOKUP(A423,[1]القائمة!A$1:F$4442,6,0)</f>
        <v/>
      </c>
      <c r="BF423">
        <f>VLOOKUP(A423,[1]القائمة!A$1:F$4442,1,0)</f>
        <v>523191</v>
      </c>
      <c r="BG423" t="str">
        <f>VLOOKUP(A423,[1]القائمة!A$1:F$4442,5,0)</f>
        <v>الثالثة</v>
      </c>
      <c r="BH423" s="249"/>
      <c r="BI423" s="249"/>
      <c r="BJ423" s="249"/>
      <c r="BK423" s="249"/>
      <c r="BL423" s="249"/>
      <c r="BM423" s="249"/>
      <c r="BN423" s="249"/>
      <c r="BO423" s="249"/>
      <c r="BP423" s="249" t="s">
        <v>3075</v>
      </c>
      <c r="BQ423" s="249" t="s">
        <v>3075</v>
      </c>
      <c r="BR423" s="249" t="s">
        <v>3075</v>
      </c>
      <c r="BS423" s="249" t="s">
        <v>3075</v>
      </c>
      <c r="BT423" s="249" t="s">
        <v>3075</v>
      </c>
      <c r="BU423" s="249" t="s">
        <v>3075</v>
      </c>
      <c r="BV423" s="248"/>
      <c r="BW423" s="249"/>
      <c r="BX423" s="249"/>
      <c r="BY423" s="249"/>
      <c r="BZ423" s="249"/>
      <c r="CA423" s="242"/>
      <c r="CB423" s="242"/>
      <c r="CC423" s="242"/>
      <c r="CD423" s="242"/>
      <c r="CE423" s="249"/>
    </row>
    <row r="424" spans="1:83" ht="14.4" x14ac:dyDescent="0.3">
      <c r="A424" s="269">
        <v>523194</v>
      </c>
      <c r="B424" s="270" t="s">
        <v>521</v>
      </c>
      <c r="C424" s="270" t="s">
        <v>788</v>
      </c>
      <c r="D424" s="270" t="s">
        <v>788</v>
      </c>
      <c r="E424" s="270" t="s">
        <v>788</v>
      </c>
      <c r="F424" s="270" t="s">
        <v>788</v>
      </c>
      <c r="G424" s="270" t="s">
        <v>788</v>
      </c>
      <c r="H424" s="270" t="s">
        <v>788</v>
      </c>
      <c r="I424" s="270" t="s">
        <v>788</v>
      </c>
      <c r="J424" s="270" t="s">
        <v>788</v>
      </c>
      <c r="K424" s="270" t="s">
        <v>788</v>
      </c>
      <c r="L424" s="270" t="s">
        <v>788</v>
      </c>
      <c r="M424" s="270" t="s">
        <v>788</v>
      </c>
      <c r="N424" s="270" t="s">
        <v>788</v>
      </c>
      <c r="O424" s="270" t="s">
        <v>788</v>
      </c>
      <c r="P424" s="270" t="s">
        <v>788</v>
      </c>
      <c r="Q424" s="270" t="s">
        <v>788</v>
      </c>
      <c r="R424" s="270" t="s">
        <v>788</v>
      </c>
      <c r="S424" s="270" t="s">
        <v>788</v>
      </c>
      <c r="T424" s="270" t="s">
        <v>788</v>
      </c>
      <c r="U424" s="270" t="s">
        <v>788</v>
      </c>
      <c r="V424" s="270" t="s">
        <v>788</v>
      </c>
      <c r="W424" s="270" t="s">
        <v>788</v>
      </c>
      <c r="X424" s="270" t="s">
        <v>788</v>
      </c>
      <c r="Y424" s="270" t="s">
        <v>788</v>
      </c>
      <c r="Z424" s="270" t="s">
        <v>788</v>
      </c>
      <c r="AA424" s="270" t="s">
        <v>788</v>
      </c>
      <c r="AB424" s="270" t="s">
        <v>788</v>
      </c>
      <c r="AC424" s="270" t="s">
        <v>788</v>
      </c>
      <c r="AD424" s="270" t="s">
        <v>788</v>
      </c>
      <c r="AE424" s="270" t="s">
        <v>788</v>
      </c>
      <c r="AF424" s="270" t="s">
        <v>788</v>
      </c>
      <c r="AG424" s="270" t="s">
        <v>788</v>
      </c>
      <c r="AH424" s="270" t="s">
        <v>788</v>
      </c>
      <c r="AI424" s="270" t="s">
        <v>788</v>
      </c>
      <c r="AJ424" s="270" t="s">
        <v>788</v>
      </c>
      <c r="AK424" s="270" t="s">
        <v>788</v>
      </c>
      <c r="AL424" s="270" t="s">
        <v>788</v>
      </c>
      <c r="AM424" s="270" t="s">
        <v>788</v>
      </c>
      <c r="AN424" s="270" t="s">
        <v>3075</v>
      </c>
      <c r="AO424" s="270" t="s">
        <v>3075</v>
      </c>
      <c r="AP424" s="270" t="s">
        <v>3075</v>
      </c>
      <c r="AQ424" s="270" t="s">
        <v>3075</v>
      </c>
      <c r="AR424" s="270" t="s">
        <v>3075</v>
      </c>
      <c r="AS424" s="270" t="s">
        <v>3075</v>
      </c>
      <c r="AT424" s="270" t="s">
        <v>3075</v>
      </c>
      <c r="AU424" s="270" t="s">
        <v>3075</v>
      </c>
      <c r="AV424" s="270" t="s">
        <v>3075</v>
      </c>
      <c r="AW424" s="277" t="s">
        <v>3075</v>
      </c>
      <c r="AX424" s="270" t="s">
        <v>3075</v>
      </c>
      <c r="AY424" s="270" t="s">
        <v>3075</v>
      </c>
      <c r="AZ424" s="270" t="s">
        <v>3075</v>
      </c>
      <c r="BA424" s="270" t="s">
        <v>3075</v>
      </c>
      <c r="BB424" s="270" t="s">
        <v>3075</v>
      </c>
      <c r="BC424" s="270" t="s">
        <v>3075</v>
      </c>
      <c r="BD424" s="270" t="s">
        <v>521</v>
      </c>
      <c r="BE424" s="270" t="str">
        <f>VLOOKUP(A424,[1]القائمة!A$1:F$4442,6,0)</f>
        <v/>
      </c>
      <c r="BF424">
        <f>VLOOKUP(A424,[1]القائمة!A$1:F$4442,1,0)</f>
        <v>523194</v>
      </c>
      <c r="BG424" t="str">
        <f>VLOOKUP(A424,[1]القائمة!A$1:F$4442,5,0)</f>
        <v>الثالثة</v>
      </c>
    </row>
    <row r="425" spans="1:83" ht="14.4" x14ac:dyDescent="0.3">
      <c r="A425" s="269">
        <v>523206</v>
      </c>
      <c r="B425" s="270" t="s">
        <v>521</v>
      </c>
      <c r="C425" s="270" t="s">
        <v>788</v>
      </c>
      <c r="D425" s="270" t="s">
        <v>788</v>
      </c>
      <c r="E425" s="270" t="s">
        <v>788</v>
      </c>
      <c r="F425" s="270" t="s">
        <v>788</v>
      </c>
      <c r="G425" s="270" t="s">
        <v>788</v>
      </c>
      <c r="H425" s="270" t="s">
        <v>788</v>
      </c>
      <c r="I425" s="270" t="s">
        <v>788</v>
      </c>
      <c r="J425" s="270" t="s">
        <v>788</v>
      </c>
      <c r="K425" s="270" t="s">
        <v>788</v>
      </c>
      <c r="L425" s="270" t="s">
        <v>788</v>
      </c>
      <c r="M425" s="270" t="s">
        <v>788</v>
      </c>
      <c r="N425" s="270" t="s">
        <v>788</v>
      </c>
      <c r="O425" s="270" t="s">
        <v>788</v>
      </c>
      <c r="P425" s="270" t="s">
        <v>788</v>
      </c>
      <c r="Q425" s="270" t="s">
        <v>788</v>
      </c>
      <c r="R425" s="270" t="s">
        <v>788</v>
      </c>
      <c r="S425" s="270" t="s">
        <v>788</v>
      </c>
      <c r="T425" s="270" t="s">
        <v>788</v>
      </c>
      <c r="U425" s="270" t="s">
        <v>788</v>
      </c>
      <c r="V425" s="270" t="s">
        <v>788</v>
      </c>
      <c r="W425" s="270" t="s">
        <v>788</v>
      </c>
      <c r="X425" s="270" t="s">
        <v>788</v>
      </c>
      <c r="Y425" s="270" t="s">
        <v>788</v>
      </c>
      <c r="Z425" s="270" t="s">
        <v>788</v>
      </c>
      <c r="AA425" s="270" t="s">
        <v>788</v>
      </c>
      <c r="AB425" s="270" t="s">
        <v>788</v>
      </c>
      <c r="AC425" s="270" t="s">
        <v>788</v>
      </c>
      <c r="AD425" s="270" t="s">
        <v>788</v>
      </c>
      <c r="AE425" s="270" t="s">
        <v>788</v>
      </c>
      <c r="AF425" s="270" t="s">
        <v>788</v>
      </c>
      <c r="AG425" s="270" t="s">
        <v>788</v>
      </c>
      <c r="AH425" s="270" t="s">
        <v>788</v>
      </c>
      <c r="AI425" s="270" t="s">
        <v>788</v>
      </c>
      <c r="AJ425" s="270" t="s">
        <v>788</v>
      </c>
      <c r="AK425" s="270" t="s">
        <v>788</v>
      </c>
      <c r="AL425" s="270" t="s">
        <v>788</v>
      </c>
      <c r="AM425" s="270" t="s">
        <v>788</v>
      </c>
      <c r="AN425" s="270" t="s">
        <v>3075</v>
      </c>
      <c r="AO425" s="270" t="s">
        <v>3075</v>
      </c>
      <c r="AP425" s="270" t="s">
        <v>3075</v>
      </c>
      <c r="AQ425" s="270" t="s">
        <v>3075</v>
      </c>
      <c r="AR425" s="270" t="s">
        <v>3075</v>
      </c>
      <c r="AS425" s="270" t="s">
        <v>3075</v>
      </c>
      <c r="AT425" s="270" t="s">
        <v>3075</v>
      </c>
      <c r="AU425" s="270" t="s">
        <v>3075</v>
      </c>
      <c r="AV425" s="270" t="s">
        <v>3075</v>
      </c>
      <c r="AW425" s="277" t="s">
        <v>3075</v>
      </c>
      <c r="AX425" s="270" t="s">
        <v>3075</v>
      </c>
      <c r="AY425" s="270" t="s">
        <v>3075</v>
      </c>
      <c r="AZ425" s="270" t="s">
        <v>3075</v>
      </c>
      <c r="BA425" s="270" t="s">
        <v>3075</v>
      </c>
      <c r="BB425" s="270" t="s">
        <v>3075</v>
      </c>
      <c r="BC425" s="270" t="s">
        <v>3075</v>
      </c>
      <c r="BD425" s="270" t="s">
        <v>521</v>
      </c>
      <c r="BE425" s="270" t="str">
        <f>VLOOKUP(A425,[1]القائمة!A$1:F$4442,6,0)</f>
        <v/>
      </c>
      <c r="BF425">
        <f>VLOOKUP(A425,[1]القائمة!A$1:F$4442,1,0)</f>
        <v>523206</v>
      </c>
      <c r="BG425" t="str">
        <f>VLOOKUP(A425,[1]القائمة!A$1:F$4442,5,0)</f>
        <v>الثالثة</v>
      </c>
    </row>
    <row r="426" spans="1:83" ht="43.2" x14ac:dyDescent="0.3">
      <c r="A426" s="269">
        <v>523213</v>
      </c>
      <c r="B426" s="270" t="s">
        <v>521</v>
      </c>
      <c r="C426" s="270" t="s">
        <v>789</v>
      </c>
      <c r="D426" s="270" t="s">
        <v>789</v>
      </c>
      <c r="E426" s="270" t="s">
        <v>789</v>
      </c>
      <c r="F426" s="270" t="s">
        <v>789</v>
      </c>
      <c r="G426" s="270" t="s">
        <v>789</v>
      </c>
      <c r="H426" s="270" t="s">
        <v>789</v>
      </c>
      <c r="I426" s="270" t="s">
        <v>789</v>
      </c>
      <c r="J426" s="270" t="s">
        <v>789</v>
      </c>
      <c r="K426" s="270" t="s">
        <v>789</v>
      </c>
      <c r="L426" s="270" t="s">
        <v>789</v>
      </c>
      <c r="M426" s="270" t="s">
        <v>789</v>
      </c>
      <c r="N426" s="270" t="s">
        <v>789</v>
      </c>
      <c r="O426" s="270" t="s">
        <v>789</v>
      </c>
      <c r="P426" s="270" t="s">
        <v>789</v>
      </c>
      <c r="Q426" s="270" t="s">
        <v>789</v>
      </c>
      <c r="R426" s="270" t="s">
        <v>789</v>
      </c>
      <c r="S426" s="270" t="s">
        <v>789</v>
      </c>
      <c r="T426" s="270" t="s">
        <v>789</v>
      </c>
      <c r="U426" s="270" t="s">
        <v>789</v>
      </c>
      <c r="V426" s="270" t="s">
        <v>789</v>
      </c>
      <c r="W426" s="270" t="s">
        <v>789</v>
      </c>
      <c r="X426" s="270" t="s">
        <v>789</v>
      </c>
      <c r="Y426" s="270" t="s">
        <v>789</v>
      </c>
      <c r="Z426" s="270" t="s">
        <v>789</v>
      </c>
      <c r="AA426" s="270" t="s">
        <v>789</v>
      </c>
      <c r="AB426" s="270" t="s">
        <v>789</v>
      </c>
      <c r="AC426" s="270" t="s">
        <v>789</v>
      </c>
      <c r="AD426" s="270" t="s">
        <v>789</v>
      </c>
      <c r="AE426" s="270" t="s">
        <v>789</v>
      </c>
      <c r="AF426" s="270" t="s">
        <v>789</v>
      </c>
      <c r="AG426" s="270" t="s">
        <v>789</v>
      </c>
      <c r="AH426" s="270" t="s">
        <v>789</v>
      </c>
      <c r="AI426" s="270" t="s">
        <v>789</v>
      </c>
      <c r="AJ426" s="270" t="s">
        <v>789</v>
      </c>
      <c r="AK426" s="270" t="s">
        <v>789</v>
      </c>
      <c r="AL426" s="270" t="s">
        <v>789</v>
      </c>
      <c r="AM426" s="270" t="s">
        <v>789</v>
      </c>
      <c r="AN426" s="270" t="s">
        <v>3075</v>
      </c>
      <c r="AO426" s="270" t="s">
        <v>3075</v>
      </c>
      <c r="AP426" s="270" t="s">
        <v>3075</v>
      </c>
      <c r="AQ426" s="270" t="s">
        <v>3075</v>
      </c>
      <c r="AR426" s="270" t="s">
        <v>3075</v>
      </c>
      <c r="AS426" s="270" t="s">
        <v>3075</v>
      </c>
      <c r="AT426" s="270" t="s">
        <v>3075</v>
      </c>
      <c r="AU426" s="270" t="s">
        <v>3075</v>
      </c>
      <c r="AV426" s="270" t="s">
        <v>3075</v>
      </c>
      <c r="AW426" s="277" t="s">
        <v>3075</v>
      </c>
      <c r="AX426" s="270" t="s">
        <v>3075</v>
      </c>
      <c r="AY426" s="270" t="s">
        <v>3075</v>
      </c>
      <c r="AZ426" s="270" t="s">
        <v>3075</v>
      </c>
      <c r="BA426" s="270" t="s">
        <v>3075</v>
      </c>
      <c r="BB426" s="270" t="s">
        <v>3075</v>
      </c>
      <c r="BC426" s="270" t="s">
        <v>4194</v>
      </c>
      <c r="BD426" s="270" t="s">
        <v>521</v>
      </c>
      <c r="BE426" s="270" t="str">
        <f>VLOOKUP(A426,[1]القائمة!A$1:F$4442,6,0)</f>
        <v/>
      </c>
      <c r="BF426">
        <f>VLOOKUP(A426,[1]القائمة!A$1:F$4442,1,0)</f>
        <v>523213</v>
      </c>
      <c r="BG426" t="str">
        <f>VLOOKUP(A426,[1]القائمة!A$1:F$4442,5,0)</f>
        <v>الثالثة</v>
      </c>
      <c r="BH426" s="249"/>
      <c r="BI426" s="249"/>
      <c r="BJ426" s="249"/>
      <c r="BK426" s="249"/>
      <c r="BL426" s="249"/>
      <c r="BM426" s="249"/>
      <c r="BN426" s="249"/>
      <c r="BO426" s="249"/>
      <c r="BP426" s="249" t="s">
        <v>3075</v>
      </c>
      <c r="BQ426" s="249" t="s">
        <v>3075</v>
      </c>
      <c r="BR426" s="249" t="s">
        <v>3075</v>
      </c>
      <c r="BS426" s="249" t="s">
        <v>3075</v>
      </c>
      <c r="BT426" s="249" t="s">
        <v>3075</v>
      </c>
      <c r="BU426" s="249" t="s">
        <v>3075</v>
      </c>
      <c r="BV426" s="248"/>
      <c r="BW426" s="249"/>
      <c r="BX426" s="249"/>
      <c r="BY426" s="249"/>
      <c r="BZ426" s="249"/>
      <c r="CA426" s="242"/>
      <c r="CB426" s="242"/>
      <c r="CC426" s="242"/>
      <c r="CD426" s="242"/>
      <c r="CE426" s="249"/>
    </row>
    <row r="427" spans="1:83" ht="14.4" x14ac:dyDescent="0.3">
      <c r="A427" s="269">
        <v>523222</v>
      </c>
      <c r="B427" s="270" t="s">
        <v>521</v>
      </c>
      <c r="C427" s="270" t="s">
        <v>788</v>
      </c>
      <c r="D427" s="270" t="s">
        <v>788</v>
      </c>
      <c r="E427" s="270" t="s">
        <v>788</v>
      </c>
      <c r="F427" s="270" t="s">
        <v>788</v>
      </c>
      <c r="G427" s="270" t="s">
        <v>788</v>
      </c>
      <c r="H427" s="270" t="s">
        <v>788</v>
      </c>
      <c r="I427" s="270" t="s">
        <v>788</v>
      </c>
      <c r="J427" s="270" t="s">
        <v>788</v>
      </c>
      <c r="K427" s="270" t="s">
        <v>788</v>
      </c>
      <c r="L427" s="270" t="s">
        <v>788</v>
      </c>
      <c r="M427" s="270" t="s">
        <v>788</v>
      </c>
      <c r="N427" s="270" t="s">
        <v>788</v>
      </c>
      <c r="O427" s="270" t="s">
        <v>788</v>
      </c>
      <c r="P427" s="270" t="s">
        <v>788</v>
      </c>
      <c r="Q427" s="270" t="s">
        <v>788</v>
      </c>
      <c r="R427" s="270" t="s">
        <v>788</v>
      </c>
      <c r="S427" s="270" t="s">
        <v>788</v>
      </c>
      <c r="T427" s="270" t="s">
        <v>788</v>
      </c>
      <c r="U427" s="270" t="s">
        <v>788</v>
      </c>
      <c r="V427" s="270" t="s">
        <v>788</v>
      </c>
      <c r="W427" s="270" t="s">
        <v>788</v>
      </c>
      <c r="X427" s="270" t="s">
        <v>788</v>
      </c>
      <c r="Y427" s="270" t="s">
        <v>788</v>
      </c>
      <c r="Z427" s="270" t="s">
        <v>788</v>
      </c>
      <c r="AA427" s="270" t="s">
        <v>788</v>
      </c>
      <c r="AB427" s="270" t="s">
        <v>788</v>
      </c>
      <c r="AC427" s="270" t="s">
        <v>788</v>
      </c>
      <c r="AD427" s="270" t="s">
        <v>788</v>
      </c>
      <c r="AE427" s="270" t="s">
        <v>788</v>
      </c>
      <c r="AF427" s="270" t="s">
        <v>788</v>
      </c>
      <c r="AG427" s="270" t="s">
        <v>788</v>
      </c>
      <c r="AH427" s="270" t="s">
        <v>788</v>
      </c>
      <c r="AI427" s="270" t="s">
        <v>788</v>
      </c>
      <c r="AJ427" s="270" t="s">
        <v>788</v>
      </c>
      <c r="AK427" s="270" t="s">
        <v>788</v>
      </c>
      <c r="AL427" s="270" t="s">
        <v>788</v>
      </c>
      <c r="AM427" s="270" t="s">
        <v>788</v>
      </c>
      <c r="AN427" s="270" t="s">
        <v>3075</v>
      </c>
      <c r="AO427" s="270" t="s">
        <v>3075</v>
      </c>
      <c r="AP427" s="270" t="s">
        <v>3075</v>
      </c>
      <c r="AQ427" s="270" t="s">
        <v>3075</v>
      </c>
      <c r="AR427" s="270" t="s">
        <v>3075</v>
      </c>
      <c r="AS427" s="270" t="s">
        <v>3075</v>
      </c>
      <c r="AT427" s="270" t="s">
        <v>3075</v>
      </c>
      <c r="AU427" s="270" t="s">
        <v>3075</v>
      </c>
      <c r="AV427" s="270" t="s">
        <v>3075</v>
      </c>
      <c r="AW427" s="277" t="s">
        <v>3075</v>
      </c>
      <c r="AX427" s="270" t="s">
        <v>3075</v>
      </c>
      <c r="AY427" s="270" t="s">
        <v>3075</v>
      </c>
      <c r="AZ427" s="270" t="s">
        <v>3075</v>
      </c>
      <c r="BA427" s="270" t="s">
        <v>3075</v>
      </c>
      <c r="BB427" s="270" t="s">
        <v>3075</v>
      </c>
      <c r="BC427" s="270" t="s">
        <v>3075</v>
      </c>
      <c r="BD427" s="270" t="s">
        <v>521</v>
      </c>
      <c r="BE427" s="270" t="str">
        <f>VLOOKUP(A427,[1]القائمة!A$1:F$4442,6,0)</f>
        <v/>
      </c>
      <c r="BF427">
        <f>VLOOKUP(A427,[1]القائمة!A$1:F$4442,1,0)</f>
        <v>523222</v>
      </c>
      <c r="BG427" t="str">
        <f>VLOOKUP(A427,[1]القائمة!A$1:F$4442,5,0)</f>
        <v>الثالثة</v>
      </c>
    </row>
    <row r="428" spans="1:83" ht="14.4" x14ac:dyDescent="0.3">
      <c r="A428" s="269">
        <v>523230</v>
      </c>
      <c r="B428" s="270" t="s">
        <v>521</v>
      </c>
      <c r="C428" s="270" t="s">
        <v>788</v>
      </c>
      <c r="D428" s="270" t="s">
        <v>788</v>
      </c>
      <c r="E428" s="270" t="s">
        <v>788</v>
      </c>
      <c r="F428" s="270" t="s">
        <v>788</v>
      </c>
      <c r="G428" s="270" t="s">
        <v>788</v>
      </c>
      <c r="H428" s="270" t="s">
        <v>788</v>
      </c>
      <c r="I428" s="270" t="s">
        <v>788</v>
      </c>
      <c r="J428" s="270" t="s">
        <v>788</v>
      </c>
      <c r="K428" s="270" t="s">
        <v>788</v>
      </c>
      <c r="L428" s="270" t="s">
        <v>788</v>
      </c>
      <c r="M428" s="270" t="s">
        <v>788</v>
      </c>
      <c r="N428" s="270" t="s">
        <v>788</v>
      </c>
      <c r="O428" s="270" t="s">
        <v>788</v>
      </c>
      <c r="P428" s="270" t="s">
        <v>788</v>
      </c>
      <c r="Q428" s="270" t="s">
        <v>788</v>
      </c>
      <c r="R428" s="270" t="s">
        <v>788</v>
      </c>
      <c r="S428" s="270" t="s">
        <v>788</v>
      </c>
      <c r="T428" s="270" t="s">
        <v>788</v>
      </c>
      <c r="U428" s="270" t="s">
        <v>788</v>
      </c>
      <c r="V428" s="270" t="s">
        <v>788</v>
      </c>
      <c r="W428" s="270" t="s">
        <v>788</v>
      </c>
      <c r="X428" s="270" t="s">
        <v>788</v>
      </c>
      <c r="Y428" s="270" t="s">
        <v>788</v>
      </c>
      <c r="Z428" s="270" t="s">
        <v>788</v>
      </c>
      <c r="AA428" s="270" t="s">
        <v>788</v>
      </c>
      <c r="AB428" s="270" t="s">
        <v>788</v>
      </c>
      <c r="AC428" s="270" t="s">
        <v>788</v>
      </c>
      <c r="AD428" s="270" t="s">
        <v>788</v>
      </c>
      <c r="AE428" s="270" t="s">
        <v>788</v>
      </c>
      <c r="AF428" s="270" t="s">
        <v>788</v>
      </c>
      <c r="AG428" s="270" t="s">
        <v>788</v>
      </c>
      <c r="AH428" s="270" t="s">
        <v>788</v>
      </c>
      <c r="AI428" s="270" t="s">
        <v>788</v>
      </c>
      <c r="AJ428" s="270" t="s">
        <v>788</v>
      </c>
      <c r="AK428" s="270" t="s">
        <v>788</v>
      </c>
      <c r="AL428" s="270" t="s">
        <v>788</v>
      </c>
      <c r="AM428" s="270" t="s">
        <v>788</v>
      </c>
      <c r="AN428" s="270" t="s">
        <v>3075</v>
      </c>
      <c r="AO428" s="270" t="s">
        <v>3075</v>
      </c>
      <c r="AP428" s="270" t="s">
        <v>3075</v>
      </c>
      <c r="AQ428" s="270" t="s">
        <v>3075</v>
      </c>
      <c r="AR428" s="270" t="s">
        <v>3075</v>
      </c>
      <c r="AS428" s="270" t="s">
        <v>3075</v>
      </c>
      <c r="AT428" s="270" t="s">
        <v>3075</v>
      </c>
      <c r="AU428" s="270" t="s">
        <v>3075</v>
      </c>
      <c r="AV428" s="270" t="s">
        <v>3075</v>
      </c>
      <c r="AW428" s="277" t="s">
        <v>3075</v>
      </c>
      <c r="AX428" s="270" t="s">
        <v>3075</v>
      </c>
      <c r="AY428" s="270" t="s">
        <v>3075</v>
      </c>
      <c r="AZ428" s="270" t="s">
        <v>3075</v>
      </c>
      <c r="BA428" s="270" t="s">
        <v>3075</v>
      </c>
      <c r="BB428" s="270" t="s">
        <v>3075</v>
      </c>
      <c r="BC428" s="270" t="s">
        <v>3075</v>
      </c>
      <c r="BD428" s="270" t="s">
        <v>521</v>
      </c>
      <c r="BE428" s="270" t="str">
        <f>VLOOKUP(A428,[1]القائمة!A$1:F$4442,6,0)</f>
        <v/>
      </c>
      <c r="BF428">
        <f>VLOOKUP(A428,[1]القائمة!A$1:F$4442,1,0)</f>
        <v>523230</v>
      </c>
      <c r="BG428" t="str">
        <f>VLOOKUP(A428,[1]القائمة!A$1:F$4442,5,0)</f>
        <v>الثالثة</v>
      </c>
    </row>
    <row r="429" spans="1:83" ht="14.4" x14ac:dyDescent="0.3">
      <c r="A429" s="269">
        <v>523234</v>
      </c>
      <c r="B429" s="270" t="s">
        <v>521</v>
      </c>
      <c r="C429" s="270" t="s">
        <v>788</v>
      </c>
      <c r="D429" s="270" t="s">
        <v>788</v>
      </c>
      <c r="E429" s="270" t="s">
        <v>788</v>
      </c>
      <c r="F429" s="270" t="s">
        <v>788</v>
      </c>
      <c r="G429" s="270" t="s">
        <v>788</v>
      </c>
      <c r="H429" s="270" t="s">
        <v>788</v>
      </c>
      <c r="I429" s="270" t="s">
        <v>788</v>
      </c>
      <c r="J429" s="270" t="s">
        <v>788</v>
      </c>
      <c r="K429" s="270" t="s">
        <v>788</v>
      </c>
      <c r="L429" s="270" t="s">
        <v>788</v>
      </c>
      <c r="M429" s="270" t="s">
        <v>788</v>
      </c>
      <c r="N429" s="270" t="s">
        <v>788</v>
      </c>
      <c r="O429" s="270" t="s">
        <v>788</v>
      </c>
      <c r="P429" s="270" t="s">
        <v>788</v>
      </c>
      <c r="Q429" s="270" t="s">
        <v>788</v>
      </c>
      <c r="R429" s="270" t="s">
        <v>788</v>
      </c>
      <c r="S429" s="270" t="s">
        <v>788</v>
      </c>
      <c r="T429" s="270" t="s">
        <v>788</v>
      </c>
      <c r="U429" s="270" t="s">
        <v>788</v>
      </c>
      <c r="V429" s="270" t="s">
        <v>788</v>
      </c>
      <c r="W429" s="270" t="s">
        <v>788</v>
      </c>
      <c r="X429" s="270" t="s">
        <v>788</v>
      </c>
      <c r="Y429" s="270" t="s">
        <v>788</v>
      </c>
      <c r="Z429" s="270" t="s">
        <v>788</v>
      </c>
      <c r="AA429" s="270" t="s">
        <v>788</v>
      </c>
      <c r="AB429" s="270" t="s">
        <v>788</v>
      </c>
      <c r="AC429" s="270" t="s">
        <v>788</v>
      </c>
      <c r="AD429" s="270" t="s">
        <v>788</v>
      </c>
      <c r="AE429" s="270" t="s">
        <v>788</v>
      </c>
      <c r="AF429" s="270" t="s">
        <v>788</v>
      </c>
      <c r="AG429" s="270" t="s">
        <v>788</v>
      </c>
      <c r="AH429" s="270" t="s">
        <v>788</v>
      </c>
      <c r="AI429" s="270" t="s">
        <v>788</v>
      </c>
      <c r="AJ429" s="270" t="s">
        <v>788</v>
      </c>
      <c r="AK429" s="270" t="s">
        <v>788</v>
      </c>
      <c r="AL429" s="270" t="s">
        <v>788</v>
      </c>
      <c r="AM429" s="270" t="s">
        <v>788</v>
      </c>
      <c r="AN429" s="270" t="s">
        <v>3075</v>
      </c>
      <c r="AO429" s="270" t="s">
        <v>3075</v>
      </c>
      <c r="AP429" s="270" t="s">
        <v>3075</v>
      </c>
      <c r="AQ429" s="270" t="s">
        <v>3075</v>
      </c>
      <c r="AR429" s="270" t="s">
        <v>3075</v>
      </c>
      <c r="AS429" s="270" t="s">
        <v>3075</v>
      </c>
      <c r="AT429" s="270" t="s">
        <v>3075</v>
      </c>
      <c r="AU429" s="270" t="s">
        <v>3075</v>
      </c>
      <c r="AV429" s="270" t="s">
        <v>3075</v>
      </c>
      <c r="AW429" s="277" t="s">
        <v>3075</v>
      </c>
      <c r="AX429" s="270" t="s">
        <v>3075</v>
      </c>
      <c r="AY429" s="270" t="s">
        <v>3075</v>
      </c>
      <c r="AZ429" s="270" t="s">
        <v>3075</v>
      </c>
      <c r="BA429" s="270" t="s">
        <v>3075</v>
      </c>
      <c r="BB429" s="270" t="s">
        <v>3075</v>
      </c>
      <c r="BC429" s="270" t="s">
        <v>3075</v>
      </c>
      <c r="BD429" s="270" t="s">
        <v>521</v>
      </c>
      <c r="BE429" s="270" t="str">
        <f>VLOOKUP(A429,[1]القائمة!A$1:F$4442,6,0)</f>
        <v/>
      </c>
      <c r="BF429">
        <f>VLOOKUP(A429,[1]القائمة!A$1:F$4442,1,0)</f>
        <v>523234</v>
      </c>
      <c r="BG429" t="str">
        <f>VLOOKUP(A429,[1]القائمة!A$1:F$4442,5,0)</f>
        <v>الثالثة</v>
      </c>
    </row>
    <row r="430" spans="1:83" ht="14.4" x14ac:dyDescent="0.3">
      <c r="A430" s="269">
        <v>523241</v>
      </c>
      <c r="B430" s="270" t="s">
        <v>521</v>
      </c>
      <c r="C430" s="270" t="s">
        <v>788</v>
      </c>
      <c r="D430" s="270" t="s">
        <v>788</v>
      </c>
      <c r="E430" s="270" t="s">
        <v>788</v>
      </c>
      <c r="F430" s="270" t="s">
        <v>788</v>
      </c>
      <c r="G430" s="270" t="s">
        <v>788</v>
      </c>
      <c r="H430" s="270" t="s">
        <v>788</v>
      </c>
      <c r="I430" s="270" t="s">
        <v>788</v>
      </c>
      <c r="J430" s="270" t="s">
        <v>788</v>
      </c>
      <c r="K430" s="270" t="s">
        <v>788</v>
      </c>
      <c r="L430" s="270" t="s">
        <v>788</v>
      </c>
      <c r="M430" s="270" t="s">
        <v>788</v>
      </c>
      <c r="N430" s="270" t="s">
        <v>788</v>
      </c>
      <c r="O430" s="270" t="s">
        <v>788</v>
      </c>
      <c r="P430" s="270" t="s">
        <v>788</v>
      </c>
      <c r="Q430" s="270" t="s">
        <v>788</v>
      </c>
      <c r="R430" s="270" t="s">
        <v>788</v>
      </c>
      <c r="S430" s="270" t="s">
        <v>788</v>
      </c>
      <c r="T430" s="270" t="s">
        <v>788</v>
      </c>
      <c r="U430" s="270" t="s">
        <v>788</v>
      </c>
      <c r="V430" s="270" t="s">
        <v>788</v>
      </c>
      <c r="W430" s="270" t="s">
        <v>788</v>
      </c>
      <c r="X430" s="270" t="s">
        <v>788</v>
      </c>
      <c r="Y430" s="270" t="s">
        <v>788</v>
      </c>
      <c r="Z430" s="270" t="s">
        <v>788</v>
      </c>
      <c r="AA430" s="270" t="s">
        <v>788</v>
      </c>
      <c r="AB430" s="270" t="s">
        <v>788</v>
      </c>
      <c r="AC430" s="270" t="s">
        <v>788</v>
      </c>
      <c r="AD430" s="270" t="s">
        <v>788</v>
      </c>
      <c r="AE430" s="270" t="s">
        <v>788</v>
      </c>
      <c r="AF430" s="270" t="s">
        <v>788</v>
      </c>
      <c r="AG430" s="270" t="s">
        <v>788</v>
      </c>
      <c r="AH430" s="270" t="s">
        <v>788</v>
      </c>
      <c r="AI430" s="270" t="s">
        <v>788</v>
      </c>
      <c r="AJ430" s="270" t="s">
        <v>788</v>
      </c>
      <c r="AK430" s="270" t="s">
        <v>788</v>
      </c>
      <c r="AL430" s="270" t="s">
        <v>788</v>
      </c>
      <c r="AM430" s="270" t="s">
        <v>788</v>
      </c>
      <c r="AN430" s="270" t="s">
        <v>3075</v>
      </c>
      <c r="AO430" s="270" t="s">
        <v>3075</v>
      </c>
      <c r="AP430" s="270" t="s">
        <v>3075</v>
      </c>
      <c r="AQ430" s="270" t="s">
        <v>3075</v>
      </c>
      <c r="AR430" s="270" t="s">
        <v>3075</v>
      </c>
      <c r="AS430" s="270" t="s">
        <v>3075</v>
      </c>
      <c r="AT430" s="270" t="s">
        <v>3075</v>
      </c>
      <c r="AU430" s="270" t="s">
        <v>3075</v>
      </c>
      <c r="AV430" s="270" t="s">
        <v>3075</v>
      </c>
      <c r="AW430" s="277" t="s">
        <v>3075</v>
      </c>
      <c r="AX430" s="270" t="s">
        <v>3075</v>
      </c>
      <c r="AY430" s="270" t="s">
        <v>3075</v>
      </c>
      <c r="AZ430" s="270" t="s">
        <v>3075</v>
      </c>
      <c r="BA430" s="270" t="s">
        <v>3075</v>
      </c>
      <c r="BB430" s="270" t="s">
        <v>3075</v>
      </c>
      <c r="BC430" s="270" t="s">
        <v>3075</v>
      </c>
      <c r="BD430" s="270" t="s">
        <v>521</v>
      </c>
      <c r="BE430" s="270" t="str">
        <f>VLOOKUP(A430,[1]القائمة!A$1:F$4442,6,0)</f>
        <v/>
      </c>
      <c r="BF430">
        <f>VLOOKUP(A430,[1]القائمة!A$1:F$4442,1,0)</f>
        <v>523241</v>
      </c>
      <c r="BG430" t="str">
        <f>VLOOKUP(A430,[1]القائمة!A$1:F$4442,5,0)</f>
        <v>الثالثة</v>
      </c>
      <c r="BH430" s="249"/>
      <c r="BI430" s="249"/>
      <c r="BJ430" s="249"/>
      <c r="BK430" s="249"/>
      <c r="BL430" s="249"/>
      <c r="BM430" s="249"/>
      <c r="BN430" s="249"/>
      <c r="BO430" s="249"/>
      <c r="BP430" s="249" t="s">
        <v>3075</v>
      </c>
      <c r="BQ430" s="249" t="s">
        <v>3075</v>
      </c>
      <c r="BR430" s="249" t="s">
        <v>3075</v>
      </c>
      <c r="BS430" s="249" t="s">
        <v>3075</v>
      </c>
      <c r="BT430" s="249" t="s">
        <v>3075</v>
      </c>
      <c r="BU430" s="249" t="s">
        <v>3075</v>
      </c>
      <c r="BV430" s="248"/>
      <c r="BW430" s="249"/>
      <c r="BX430" s="249"/>
      <c r="BY430" s="249"/>
      <c r="BZ430" s="249"/>
      <c r="CA430" s="242"/>
      <c r="CB430" s="242"/>
      <c r="CC430" s="242"/>
      <c r="CD430" s="242"/>
      <c r="CE430" s="249"/>
    </row>
    <row r="431" spans="1:83" ht="14.4" x14ac:dyDescent="0.3">
      <c r="A431" s="269">
        <v>523252</v>
      </c>
      <c r="B431" s="270" t="s">
        <v>521</v>
      </c>
      <c r="C431" s="270" t="s">
        <v>788</v>
      </c>
      <c r="D431" s="270" t="s">
        <v>788</v>
      </c>
      <c r="E431" s="270" t="s">
        <v>788</v>
      </c>
      <c r="F431" s="270" t="s">
        <v>788</v>
      </c>
      <c r="G431" s="270" t="s">
        <v>788</v>
      </c>
      <c r="H431" s="270" t="s">
        <v>788</v>
      </c>
      <c r="I431" s="270" t="s">
        <v>788</v>
      </c>
      <c r="J431" s="270" t="s">
        <v>788</v>
      </c>
      <c r="K431" s="270" t="s">
        <v>788</v>
      </c>
      <c r="L431" s="270" t="s">
        <v>788</v>
      </c>
      <c r="M431" s="270" t="s">
        <v>788</v>
      </c>
      <c r="N431" s="270" t="s">
        <v>788</v>
      </c>
      <c r="O431" s="270" t="s">
        <v>788</v>
      </c>
      <c r="P431" s="270" t="s">
        <v>788</v>
      </c>
      <c r="Q431" s="270" t="s">
        <v>788</v>
      </c>
      <c r="R431" s="270" t="s">
        <v>788</v>
      </c>
      <c r="S431" s="270" t="s">
        <v>788</v>
      </c>
      <c r="T431" s="270" t="s">
        <v>788</v>
      </c>
      <c r="U431" s="270" t="s">
        <v>788</v>
      </c>
      <c r="V431" s="270" t="s">
        <v>788</v>
      </c>
      <c r="W431" s="270" t="s">
        <v>788</v>
      </c>
      <c r="X431" s="270" t="s">
        <v>788</v>
      </c>
      <c r="Y431" s="270" t="s">
        <v>788</v>
      </c>
      <c r="Z431" s="270" t="s">
        <v>788</v>
      </c>
      <c r="AA431" s="270" t="s">
        <v>788</v>
      </c>
      <c r="AB431" s="270" t="s">
        <v>788</v>
      </c>
      <c r="AC431" s="270" t="s">
        <v>788</v>
      </c>
      <c r="AD431" s="270" t="s">
        <v>788</v>
      </c>
      <c r="AE431" s="270" t="s">
        <v>788</v>
      </c>
      <c r="AF431" s="270" t="s">
        <v>788</v>
      </c>
      <c r="AG431" s="270" t="s">
        <v>788</v>
      </c>
      <c r="AH431" s="270" t="s">
        <v>788</v>
      </c>
      <c r="AI431" s="270" t="s">
        <v>788</v>
      </c>
      <c r="AJ431" s="270" t="s">
        <v>788</v>
      </c>
      <c r="AK431" s="270" t="s">
        <v>788</v>
      </c>
      <c r="AL431" s="270" t="s">
        <v>788</v>
      </c>
      <c r="AM431" s="270" t="s">
        <v>788</v>
      </c>
      <c r="AN431" s="270" t="s">
        <v>3075</v>
      </c>
      <c r="AO431" s="270" t="s">
        <v>3075</v>
      </c>
      <c r="AP431" s="270" t="s">
        <v>3075</v>
      </c>
      <c r="AQ431" s="270" t="s">
        <v>3075</v>
      </c>
      <c r="AR431" s="270" t="s">
        <v>3075</v>
      </c>
      <c r="AS431" s="270" t="s">
        <v>3075</v>
      </c>
      <c r="AT431" s="270" t="s">
        <v>3075</v>
      </c>
      <c r="AU431" s="270" t="s">
        <v>3075</v>
      </c>
      <c r="AV431" s="270" t="s">
        <v>3075</v>
      </c>
      <c r="AW431" s="277" t="s">
        <v>3075</v>
      </c>
      <c r="AX431" s="270" t="s">
        <v>3075</v>
      </c>
      <c r="AY431" s="270" t="s">
        <v>3075</v>
      </c>
      <c r="AZ431" s="270" t="s">
        <v>3075</v>
      </c>
      <c r="BA431" s="270" t="s">
        <v>3075</v>
      </c>
      <c r="BB431" s="270" t="s">
        <v>3075</v>
      </c>
      <c r="BC431" s="270" t="s">
        <v>3075</v>
      </c>
      <c r="BD431" s="270" t="s">
        <v>521</v>
      </c>
      <c r="BE431" s="270" t="str">
        <f>VLOOKUP(A431,[1]القائمة!A$1:F$4442,6,0)</f>
        <v/>
      </c>
      <c r="BF431">
        <f>VLOOKUP(A431,[1]القائمة!A$1:F$4442,1,0)</f>
        <v>523252</v>
      </c>
      <c r="BG431" t="str">
        <f>VLOOKUP(A431,[1]القائمة!A$1:F$4442,5,0)</f>
        <v>الثالثة</v>
      </c>
    </row>
    <row r="432" spans="1:83" ht="14.4" x14ac:dyDescent="0.3">
      <c r="A432" s="269">
        <v>523253</v>
      </c>
      <c r="B432" s="270" t="s">
        <v>521</v>
      </c>
      <c r="C432" s="270" t="s">
        <v>788</v>
      </c>
      <c r="D432" s="270" t="s">
        <v>788</v>
      </c>
      <c r="E432" s="270" t="s">
        <v>788</v>
      </c>
      <c r="F432" s="270" t="s">
        <v>788</v>
      </c>
      <c r="G432" s="270" t="s">
        <v>788</v>
      </c>
      <c r="H432" s="270" t="s">
        <v>788</v>
      </c>
      <c r="I432" s="270" t="s">
        <v>788</v>
      </c>
      <c r="J432" s="270" t="s">
        <v>788</v>
      </c>
      <c r="K432" s="270" t="s">
        <v>788</v>
      </c>
      <c r="L432" s="270" t="s">
        <v>788</v>
      </c>
      <c r="M432" s="270" t="s">
        <v>788</v>
      </c>
      <c r="N432" s="270" t="s">
        <v>788</v>
      </c>
      <c r="O432" s="270" t="s">
        <v>788</v>
      </c>
      <c r="P432" s="270" t="s">
        <v>788</v>
      </c>
      <c r="Q432" s="270" t="s">
        <v>788</v>
      </c>
      <c r="R432" s="270" t="s">
        <v>788</v>
      </c>
      <c r="S432" s="270" t="s">
        <v>788</v>
      </c>
      <c r="T432" s="270" t="s">
        <v>788</v>
      </c>
      <c r="U432" s="270" t="s">
        <v>788</v>
      </c>
      <c r="V432" s="270" t="s">
        <v>788</v>
      </c>
      <c r="W432" s="270" t="s">
        <v>788</v>
      </c>
      <c r="X432" s="270" t="s">
        <v>788</v>
      </c>
      <c r="Y432" s="270" t="s">
        <v>788</v>
      </c>
      <c r="Z432" s="270" t="s">
        <v>788</v>
      </c>
      <c r="AA432" s="270" t="s">
        <v>788</v>
      </c>
      <c r="AB432" s="270" t="s">
        <v>788</v>
      </c>
      <c r="AC432" s="270" t="s">
        <v>788</v>
      </c>
      <c r="AD432" s="270" t="s">
        <v>788</v>
      </c>
      <c r="AE432" s="270" t="s">
        <v>788</v>
      </c>
      <c r="AF432" s="270" t="s">
        <v>788</v>
      </c>
      <c r="AG432" s="270" t="s">
        <v>788</v>
      </c>
      <c r="AH432" s="270" t="s">
        <v>788</v>
      </c>
      <c r="AI432" s="270" t="s">
        <v>788</v>
      </c>
      <c r="AJ432" s="270" t="s">
        <v>788</v>
      </c>
      <c r="AK432" s="270" t="s">
        <v>788</v>
      </c>
      <c r="AL432" s="270" t="s">
        <v>788</v>
      </c>
      <c r="AM432" s="270" t="s">
        <v>788</v>
      </c>
      <c r="AN432" s="270" t="s">
        <v>3075</v>
      </c>
      <c r="AO432" s="270" t="s">
        <v>3075</v>
      </c>
      <c r="AP432" s="270" t="s">
        <v>3075</v>
      </c>
      <c r="AQ432" s="270" t="s">
        <v>3075</v>
      </c>
      <c r="AR432" s="270" t="s">
        <v>3075</v>
      </c>
      <c r="AS432" s="270" t="s">
        <v>3075</v>
      </c>
      <c r="AT432" s="270" t="s">
        <v>3075</v>
      </c>
      <c r="AU432" s="270" t="s">
        <v>3075</v>
      </c>
      <c r="AV432" s="270" t="s">
        <v>3075</v>
      </c>
      <c r="AW432" s="277" t="s">
        <v>3075</v>
      </c>
      <c r="AX432" s="270" t="s">
        <v>3075</v>
      </c>
      <c r="AY432" s="270" t="s">
        <v>3075</v>
      </c>
      <c r="AZ432" s="270" t="s">
        <v>3075</v>
      </c>
      <c r="BA432" s="270" t="s">
        <v>3075</v>
      </c>
      <c r="BB432" s="270" t="s">
        <v>3075</v>
      </c>
      <c r="BC432" s="270" t="s">
        <v>3075</v>
      </c>
      <c r="BD432" s="270" t="s">
        <v>521</v>
      </c>
      <c r="BE432" s="270" t="str">
        <f>VLOOKUP(A432,[1]القائمة!A$1:F$4442,6,0)</f>
        <v/>
      </c>
      <c r="BF432">
        <f>VLOOKUP(A432,[1]القائمة!A$1:F$4442,1,0)</f>
        <v>523253</v>
      </c>
      <c r="BG432" t="str">
        <f>VLOOKUP(A432,[1]القائمة!A$1:F$4442,5,0)</f>
        <v>الثالثة</v>
      </c>
    </row>
    <row r="433" spans="1:83" ht="14.4" x14ac:dyDescent="0.3">
      <c r="A433" s="269">
        <v>523255</v>
      </c>
      <c r="B433" s="270" t="s">
        <v>521</v>
      </c>
      <c r="C433" s="270" t="s">
        <v>788</v>
      </c>
      <c r="D433" s="270" t="s">
        <v>788</v>
      </c>
      <c r="E433" s="270" t="s">
        <v>788</v>
      </c>
      <c r="F433" s="270" t="s">
        <v>788</v>
      </c>
      <c r="G433" s="270" t="s">
        <v>788</v>
      </c>
      <c r="H433" s="270" t="s">
        <v>788</v>
      </c>
      <c r="I433" s="270" t="s">
        <v>788</v>
      </c>
      <c r="J433" s="270" t="s">
        <v>788</v>
      </c>
      <c r="K433" s="270" t="s">
        <v>788</v>
      </c>
      <c r="L433" s="270" t="s">
        <v>788</v>
      </c>
      <c r="M433" s="270" t="s">
        <v>788</v>
      </c>
      <c r="N433" s="270" t="s">
        <v>788</v>
      </c>
      <c r="O433" s="270" t="s">
        <v>788</v>
      </c>
      <c r="P433" s="270" t="s">
        <v>788</v>
      </c>
      <c r="Q433" s="270" t="s">
        <v>788</v>
      </c>
      <c r="R433" s="270" t="s">
        <v>788</v>
      </c>
      <c r="S433" s="270" t="s">
        <v>788</v>
      </c>
      <c r="T433" s="270" t="s">
        <v>788</v>
      </c>
      <c r="U433" s="270" t="s">
        <v>788</v>
      </c>
      <c r="V433" s="270" t="s">
        <v>788</v>
      </c>
      <c r="W433" s="270" t="s">
        <v>788</v>
      </c>
      <c r="X433" s="270" t="s">
        <v>788</v>
      </c>
      <c r="Y433" s="270" t="s">
        <v>788</v>
      </c>
      <c r="Z433" s="270" t="s">
        <v>788</v>
      </c>
      <c r="AA433" s="270" t="s">
        <v>788</v>
      </c>
      <c r="AB433" s="270" t="s">
        <v>788</v>
      </c>
      <c r="AC433" s="270" t="s">
        <v>788</v>
      </c>
      <c r="AD433" s="270" t="s">
        <v>788</v>
      </c>
      <c r="AE433" s="270" t="s">
        <v>788</v>
      </c>
      <c r="AF433" s="270" t="s">
        <v>788</v>
      </c>
      <c r="AG433" s="270" t="s">
        <v>788</v>
      </c>
      <c r="AH433" s="270" t="s">
        <v>788</v>
      </c>
      <c r="AI433" s="270" t="s">
        <v>788</v>
      </c>
      <c r="AJ433" s="270" t="s">
        <v>788</v>
      </c>
      <c r="AK433" s="270" t="s">
        <v>788</v>
      </c>
      <c r="AL433" s="270" t="s">
        <v>788</v>
      </c>
      <c r="AM433" s="270" t="s">
        <v>788</v>
      </c>
      <c r="AN433" s="270" t="s">
        <v>3075</v>
      </c>
      <c r="AO433" s="270" t="s">
        <v>3075</v>
      </c>
      <c r="AP433" s="270" t="s">
        <v>3075</v>
      </c>
      <c r="AQ433" s="270" t="s">
        <v>3075</v>
      </c>
      <c r="AR433" s="270" t="s">
        <v>3075</v>
      </c>
      <c r="AS433" s="270" t="s">
        <v>3075</v>
      </c>
      <c r="AT433" s="270" t="s">
        <v>3075</v>
      </c>
      <c r="AU433" s="270" t="s">
        <v>3075</v>
      </c>
      <c r="AV433" s="270" t="s">
        <v>3075</v>
      </c>
      <c r="AW433" s="277" t="s">
        <v>3075</v>
      </c>
      <c r="AX433" s="270" t="s">
        <v>3075</v>
      </c>
      <c r="AY433" s="270" t="s">
        <v>3075</v>
      </c>
      <c r="AZ433" s="270" t="s">
        <v>3075</v>
      </c>
      <c r="BA433" s="270" t="s">
        <v>3075</v>
      </c>
      <c r="BB433" s="270" t="s">
        <v>3075</v>
      </c>
      <c r="BC433" s="270" t="s">
        <v>3075</v>
      </c>
      <c r="BD433" s="270" t="s">
        <v>521</v>
      </c>
      <c r="BE433" s="270" t="str">
        <f>VLOOKUP(A433,[1]القائمة!A$1:F$4442,6,0)</f>
        <v/>
      </c>
      <c r="BF433">
        <f>VLOOKUP(A433,[1]القائمة!A$1:F$4442,1,0)</f>
        <v>523255</v>
      </c>
      <c r="BG433" t="str">
        <f>VLOOKUP(A433,[1]القائمة!A$1:F$4442,5,0)</f>
        <v>الثالثة</v>
      </c>
    </row>
    <row r="434" spans="1:83" ht="14.4" x14ac:dyDescent="0.3">
      <c r="A434" s="269">
        <v>523267</v>
      </c>
      <c r="B434" s="270" t="s">
        <v>521</v>
      </c>
      <c r="C434" s="270" t="s">
        <v>788</v>
      </c>
      <c r="D434" s="270" t="s">
        <v>788</v>
      </c>
      <c r="E434" s="270" t="s">
        <v>788</v>
      </c>
      <c r="F434" s="270" t="s">
        <v>788</v>
      </c>
      <c r="G434" s="270" t="s">
        <v>788</v>
      </c>
      <c r="H434" s="270" t="s">
        <v>788</v>
      </c>
      <c r="I434" s="270" t="s">
        <v>788</v>
      </c>
      <c r="J434" s="270" t="s">
        <v>788</v>
      </c>
      <c r="K434" s="270" t="s">
        <v>788</v>
      </c>
      <c r="L434" s="270" t="s">
        <v>788</v>
      </c>
      <c r="M434" s="270" t="s">
        <v>788</v>
      </c>
      <c r="N434" s="270" t="s">
        <v>788</v>
      </c>
      <c r="O434" s="270" t="s">
        <v>788</v>
      </c>
      <c r="P434" s="270" t="s">
        <v>788</v>
      </c>
      <c r="Q434" s="270" t="s">
        <v>788</v>
      </c>
      <c r="R434" s="270" t="s">
        <v>788</v>
      </c>
      <c r="S434" s="270" t="s">
        <v>788</v>
      </c>
      <c r="T434" s="270" t="s">
        <v>788</v>
      </c>
      <c r="U434" s="270" t="s">
        <v>788</v>
      </c>
      <c r="V434" s="270" t="s">
        <v>788</v>
      </c>
      <c r="W434" s="270" t="s">
        <v>788</v>
      </c>
      <c r="X434" s="270" t="s">
        <v>788</v>
      </c>
      <c r="Y434" s="270" t="s">
        <v>788</v>
      </c>
      <c r="Z434" s="270" t="s">
        <v>788</v>
      </c>
      <c r="AA434" s="270" t="s">
        <v>788</v>
      </c>
      <c r="AB434" s="270" t="s">
        <v>788</v>
      </c>
      <c r="AC434" s="270" t="s">
        <v>788</v>
      </c>
      <c r="AD434" s="270" t="s">
        <v>788</v>
      </c>
      <c r="AE434" s="270" t="s">
        <v>788</v>
      </c>
      <c r="AF434" s="270" t="s">
        <v>788</v>
      </c>
      <c r="AG434" s="270" t="s">
        <v>788</v>
      </c>
      <c r="AH434" s="270" t="s">
        <v>788</v>
      </c>
      <c r="AI434" s="270" t="s">
        <v>788</v>
      </c>
      <c r="AJ434" s="270" t="s">
        <v>788</v>
      </c>
      <c r="AK434" s="270" t="s">
        <v>788</v>
      </c>
      <c r="AL434" s="270" t="s">
        <v>788</v>
      </c>
      <c r="AM434" s="270" t="s">
        <v>788</v>
      </c>
      <c r="AN434" s="270" t="s">
        <v>3075</v>
      </c>
      <c r="AO434" s="270" t="s">
        <v>3075</v>
      </c>
      <c r="AP434" s="270" t="s">
        <v>3075</v>
      </c>
      <c r="AQ434" s="270" t="s">
        <v>3075</v>
      </c>
      <c r="AR434" s="270" t="s">
        <v>3075</v>
      </c>
      <c r="AS434" s="270" t="s">
        <v>3075</v>
      </c>
      <c r="AT434" s="270" t="s">
        <v>3075</v>
      </c>
      <c r="AU434" s="270" t="s">
        <v>3075</v>
      </c>
      <c r="AV434" s="270" t="s">
        <v>3075</v>
      </c>
      <c r="AW434" s="277" t="s">
        <v>3075</v>
      </c>
      <c r="AX434" s="270" t="s">
        <v>3075</v>
      </c>
      <c r="AY434" s="270" t="s">
        <v>3075</v>
      </c>
      <c r="AZ434" s="270" t="s">
        <v>3075</v>
      </c>
      <c r="BA434" s="270" t="s">
        <v>3075</v>
      </c>
      <c r="BB434" s="270" t="s">
        <v>3075</v>
      </c>
      <c r="BC434" s="270" t="s">
        <v>3075</v>
      </c>
      <c r="BD434" s="270" t="s">
        <v>521</v>
      </c>
      <c r="BE434" s="270" t="str">
        <f>VLOOKUP(A434,[1]القائمة!A$1:F$4442,6,0)</f>
        <v/>
      </c>
      <c r="BF434">
        <f>VLOOKUP(A434,[1]القائمة!A$1:F$4442,1,0)</f>
        <v>523267</v>
      </c>
      <c r="BG434" t="str">
        <f>VLOOKUP(A434,[1]القائمة!A$1:F$4442,5,0)</f>
        <v>الثالثة</v>
      </c>
      <c r="BH434" s="249"/>
      <c r="BI434" s="249"/>
      <c r="BJ434" s="249"/>
      <c r="BK434" s="249"/>
      <c r="BL434" s="249"/>
      <c r="BM434" s="249"/>
      <c r="BN434" s="249"/>
      <c r="BO434" s="249"/>
      <c r="BP434" s="249" t="s">
        <v>3075</v>
      </c>
      <c r="BQ434" s="249" t="s">
        <v>3075</v>
      </c>
      <c r="BR434" s="249" t="s">
        <v>3075</v>
      </c>
      <c r="BS434" s="249" t="s">
        <v>3075</v>
      </c>
      <c r="BT434" s="249" t="s">
        <v>3075</v>
      </c>
      <c r="BU434" s="249" t="s">
        <v>3075</v>
      </c>
      <c r="BV434" s="248"/>
      <c r="BW434" s="249"/>
      <c r="BX434" s="249"/>
      <c r="BY434" s="249"/>
      <c r="BZ434" s="249"/>
      <c r="CA434" s="242"/>
      <c r="CB434" s="242"/>
      <c r="CC434" s="242"/>
      <c r="CD434" s="242"/>
      <c r="CE434" s="249"/>
    </row>
    <row r="435" spans="1:83" ht="14.4" x14ac:dyDescent="0.3">
      <c r="A435" s="269">
        <v>523269</v>
      </c>
      <c r="B435" s="270" t="s">
        <v>521</v>
      </c>
      <c r="C435" s="270" t="s">
        <v>789</v>
      </c>
      <c r="D435" s="270" t="s">
        <v>789</v>
      </c>
      <c r="E435" s="270" t="s">
        <v>789</v>
      </c>
      <c r="F435" s="270" t="s">
        <v>789</v>
      </c>
      <c r="G435" s="270" t="s">
        <v>789</v>
      </c>
      <c r="H435" s="270" t="s">
        <v>789</v>
      </c>
      <c r="I435" s="270" t="s">
        <v>789</v>
      </c>
      <c r="J435" s="270" t="s">
        <v>789</v>
      </c>
      <c r="K435" s="270" t="s">
        <v>789</v>
      </c>
      <c r="L435" s="270" t="s">
        <v>789</v>
      </c>
      <c r="M435" s="270" t="s">
        <v>789</v>
      </c>
      <c r="N435" s="270" t="s">
        <v>789</v>
      </c>
      <c r="O435" s="270" t="s">
        <v>789</v>
      </c>
      <c r="P435" s="270" t="s">
        <v>789</v>
      </c>
      <c r="Q435" s="270" t="s">
        <v>789</v>
      </c>
      <c r="R435" s="270" t="s">
        <v>789</v>
      </c>
      <c r="S435" s="270" t="s">
        <v>789</v>
      </c>
      <c r="T435" s="270" t="s">
        <v>789</v>
      </c>
      <c r="U435" s="270" t="s">
        <v>789</v>
      </c>
      <c r="V435" s="270" t="s">
        <v>789</v>
      </c>
      <c r="W435" s="270" t="s">
        <v>789</v>
      </c>
      <c r="X435" s="270" t="s">
        <v>789</v>
      </c>
      <c r="Y435" s="270" t="s">
        <v>789</v>
      </c>
      <c r="Z435" s="270" t="s">
        <v>789</v>
      </c>
      <c r="AA435" s="270" t="s">
        <v>789</v>
      </c>
      <c r="AB435" s="270" t="s">
        <v>789</v>
      </c>
      <c r="AC435" s="270" t="s">
        <v>789</v>
      </c>
      <c r="AD435" s="270" t="s">
        <v>789</v>
      </c>
      <c r="AE435" s="270" t="s">
        <v>789</v>
      </c>
      <c r="AF435" s="270" t="s">
        <v>789</v>
      </c>
      <c r="AG435" s="270" t="s">
        <v>789</v>
      </c>
      <c r="AH435" s="270" t="s">
        <v>789</v>
      </c>
      <c r="AI435" s="270" t="s">
        <v>789</v>
      </c>
      <c r="AJ435" s="270" t="s">
        <v>789</v>
      </c>
      <c r="AK435" s="270" t="s">
        <v>789</v>
      </c>
      <c r="AL435" s="270" t="s">
        <v>789</v>
      </c>
      <c r="AM435" s="270" t="s">
        <v>789</v>
      </c>
      <c r="AN435" s="270" t="s">
        <v>3075</v>
      </c>
      <c r="AO435" s="270" t="s">
        <v>3075</v>
      </c>
      <c r="AP435" s="270" t="s">
        <v>3075</v>
      </c>
      <c r="AQ435" s="270" t="s">
        <v>3075</v>
      </c>
      <c r="AR435" s="270" t="s">
        <v>3075</v>
      </c>
      <c r="AS435" s="270" t="s">
        <v>3075</v>
      </c>
      <c r="AT435" s="270" t="s">
        <v>3075</v>
      </c>
      <c r="AU435" s="270" t="s">
        <v>3075</v>
      </c>
      <c r="AV435" s="270" t="s">
        <v>3075</v>
      </c>
      <c r="AW435" s="277" t="s">
        <v>3075</v>
      </c>
      <c r="AX435" s="270" t="s">
        <v>3075</v>
      </c>
      <c r="AY435" s="270" t="s">
        <v>3075</v>
      </c>
      <c r="AZ435" s="270" t="s">
        <v>3075</v>
      </c>
      <c r="BA435" s="270" t="s">
        <v>3075</v>
      </c>
      <c r="BB435" s="270" t="s">
        <v>3075</v>
      </c>
      <c r="BC435" s="270" t="s">
        <v>3075</v>
      </c>
      <c r="BD435" s="270" t="s">
        <v>521</v>
      </c>
      <c r="BE435" s="270" t="str">
        <f>VLOOKUP(A435,[1]القائمة!A$1:F$4442,6,0)</f>
        <v/>
      </c>
      <c r="BF435">
        <f>VLOOKUP(A435,[1]القائمة!A$1:F$4442,1,0)</f>
        <v>523269</v>
      </c>
      <c r="BG435" t="str">
        <f>VLOOKUP(A435,[1]القائمة!A$1:F$4442,5,0)</f>
        <v>الثالثة</v>
      </c>
    </row>
    <row r="436" spans="1:83" ht="14.4" x14ac:dyDescent="0.3">
      <c r="A436" s="269">
        <v>523280</v>
      </c>
      <c r="B436" s="270" t="s">
        <v>521</v>
      </c>
      <c r="C436" s="270" t="s">
        <v>788</v>
      </c>
      <c r="D436" s="270" t="s">
        <v>788</v>
      </c>
      <c r="E436" s="270" t="s">
        <v>788</v>
      </c>
      <c r="F436" s="270" t="s">
        <v>788</v>
      </c>
      <c r="G436" s="270" t="s">
        <v>788</v>
      </c>
      <c r="H436" s="270" t="s">
        <v>788</v>
      </c>
      <c r="I436" s="270" t="s">
        <v>788</v>
      </c>
      <c r="J436" s="270" t="s">
        <v>788</v>
      </c>
      <c r="K436" s="270" t="s">
        <v>788</v>
      </c>
      <c r="L436" s="270" t="s">
        <v>788</v>
      </c>
      <c r="M436" s="270" t="s">
        <v>788</v>
      </c>
      <c r="N436" s="270" t="s">
        <v>788</v>
      </c>
      <c r="O436" s="270" t="s">
        <v>788</v>
      </c>
      <c r="P436" s="270" t="s">
        <v>788</v>
      </c>
      <c r="Q436" s="270" t="s">
        <v>788</v>
      </c>
      <c r="R436" s="270" t="s">
        <v>788</v>
      </c>
      <c r="S436" s="270" t="s">
        <v>788</v>
      </c>
      <c r="T436" s="270" t="s">
        <v>788</v>
      </c>
      <c r="U436" s="270" t="s">
        <v>788</v>
      </c>
      <c r="V436" s="270" t="s">
        <v>788</v>
      </c>
      <c r="W436" s="270" t="s">
        <v>788</v>
      </c>
      <c r="X436" s="270" t="s">
        <v>788</v>
      </c>
      <c r="Y436" s="270" t="s">
        <v>788</v>
      </c>
      <c r="Z436" s="270" t="s">
        <v>788</v>
      </c>
      <c r="AA436" s="270" t="s">
        <v>788</v>
      </c>
      <c r="AB436" s="270" t="s">
        <v>788</v>
      </c>
      <c r="AC436" s="270" t="s">
        <v>788</v>
      </c>
      <c r="AD436" s="270" t="s">
        <v>788</v>
      </c>
      <c r="AE436" s="270" t="s">
        <v>788</v>
      </c>
      <c r="AF436" s="270" t="s">
        <v>788</v>
      </c>
      <c r="AG436" s="270" t="s">
        <v>788</v>
      </c>
      <c r="AH436" s="270" t="s">
        <v>788</v>
      </c>
      <c r="AI436" s="270" t="s">
        <v>788</v>
      </c>
      <c r="AJ436" s="270" t="s">
        <v>788</v>
      </c>
      <c r="AK436" s="270" t="s">
        <v>788</v>
      </c>
      <c r="AL436" s="270" t="s">
        <v>788</v>
      </c>
      <c r="AM436" s="270" t="s">
        <v>788</v>
      </c>
      <c r="AN436" s="270" t="s">
        <v>3075</v>
      </c>
      <c r="AO436" s="270" t="s">
        <v>3075</v>
      </c>
      <c r="AP436" s="270" t="s">
        <v>3075</v>
      </c>
      <c r="AQ436" s="270" t="s">
        <v>3075</v>
      </c>
      <c r="AR436" s="270" t="s">
        <v>3075</v>
      </c>
      <c r="AS436" s="270" t="s">
        <v>3075</v>
      </c>
      <c r="AT436" s="270" t="s">
        <v>3075</v>
      </c>
      <c r="AU436" s="270" t="s">
        <v>3075</v>
      </c>
      <c r="AV436" s="270" t="s">
        <v>3075</v>
      </c>
      <c r="AW436" s="277" t="s">
        <v>3075</v>
      </c>
      <c r="AX436" s="270" t="s">
        <v>3075</v>
      </c>
      <c r="AY436" s="270" t="s">
        <v>3075</v>
      </c>
      <c r="AZ436" s="270" t="s">
        <v>3075</v>
      </c>
      <c r="BA436" s="270" t="s">
        <v>3075</v>
      </c>
      <c r="BB436" s="270" t="s">
        <v>3075</v>
      </c>
      <c r="BC436" s="270" t="s">
        <v>3075</v>
      </c>
      <c r="BD436" s="270" t="s">
        <v>521</v>
      </c>
      <c r="BE436" s="270" t="str">
        <f>VLOOKUP(A436,[1]القائمة!A$1:F$4442,6,0)</f>
        <v/>
      </c>
      <c r="BF436">
        <f>VLOOKUP(A436,[1]القائمة!A$1:F$4442,1,0)</f>
        <v>523280</v>
      </c>
      <c r="BG436" t="str">
        <f>VLOOKUP(A436,[1]القائمة!A$1:F$4442,5,0)</f>
        <v>الثالثة</v>
      </c>
    </row>
    <row r="437" spans="1:83" ht="14.4" x14ac:dyDescent="0.3">
      <c r="A437" s="269">
        <v>523281</v>
      </c>
      <c r="B437" s="270" t="s">
        <v>521</v>
      </c>
      <c r="C437" s="270" t="s">
        <v>789</v>
      </c>
      <c r="D437" s="270" t="s">
        <v>789</v>
      </c>
      <c r="E437" s="270" t="s">
        <v>789</v>
      </c>
      <c r="F437" s="270" t="s">
        <v>789</v>
      </c>
      <c r="G437" s="270" t="s">
        <v>789</v>
      </c>
      <c r="H437" s="270" t="s">
        <v>789</v>
      </c>
      <c r="I437" s="270" t="s">
        <v>789</v>
      </c>
      <c r="J437" s="270" t="s">
        <v>789</v>
      </c>
      <c r="K437" s="270" t="s">
        <v>789</v>
      </c>
      <c r="L437" s="270" t="s">
        <v>789</v>
      </c>
      <c r="M437" s="270" t="s">
        <v>789</v>
      </c>
      <c r="N437" s="270" t="s">
        <v>789</v>
      </c>
      <c r="O437" s="270" t="s">
        <v>789</v>
      </c>
      <c r="P437" s="270" t="s">
        <v>789</v>
      </c>
      <c r="Q437" s="270" t="s">
        <v>789</v>
      </c>
      <c r="R437" s="270" t="s">
        <v>789</v>
      </c>
      <c r="S437" s="270" t="s">
        <v>789</v>
      </c>
      <c r="T437" s="270" t="s">
        <v>789</v>
      </c>
      <c r="U437" s="270" t="s">
        <v>789</v>
      </c>
      <c r="V437" s="270" t="s">
        <v>789</v>
      </c>
      <c r="W437" s="270" t="s">
        <v>789</v>
      </c>
      <c r="X437" s="270" t="s">
        <v>789</v>
      </c>
      <c r="Y437" s="270" t="s">
        <v>789</v>
      </c>
      <c r="Z437" s="270" t="s">
        <v>789</v>
      </c>
      <c r="AA437" s="270" t="s">
        <v>789</v>
      </c>
      <c r="AB437" s="270" t="s">
        <v>789</v>
      </c>
      <c r="AC437" s="270" t="s">
        <v>789</v>
      </c>
      <c r="AD437" s="270" t="s">
        <v>789</v>
      </c>
      <c r="AE437" s="270" t="s">
        <v>789</v>
      </c>
      <c r="AF437" s="270" t="s">
        <v>789</v>
      </c>
      <c r="AG437" s="270" t="s">
        <v>789</v>
      </c>
      <c r="AH437" s="270" t="s">
        <v>789</v>
      </c>
      <c r="AI437" s="270" t="s">
        <v>789</v>
      </c>
      <c r="AJ437" s="270" t="s">
        <v>789</v>
      </c>
      <c r="AK437" s="270" t="s">
        <v>789</v>
      </c>
      <c r="AL437" s="270" t="s">
        <v>789</v>
      </c>
      <c r="AM437" s="270" t="s">
        <v>789</v>
      </c>
      <c r="AN437" s="270" t="s">
        <v>3075</v>
      </c>
      <c r="AO437" s="270" t="s">
        <v>3075</v>
      </c>
      <c r="AP437" s="270" t="s">
        <v>3075</v>
      </c>
      <c r="AQ437" s="270" t="s">
        <v>3075</v>
      </c>
      <c r="AR437" s="270" t="s">
        <v>3075</v>
      </c>
      <c r="AS437" s="270" t="s">
        <v>3075</v>
      </c>
      <c r="AT437" s="270" t="s">
        <v>3075</v>
      </c>
      <c r="AU437" s="270" t="s">
        <v>3075</v>
      </c>
      <c r="AV437" s="270" t="s">
        <v>3075</v>
      </c>
      <c r="AW437" s="277" t="s">
        <v>3075</v>
      </c>
      <c r="AX437" s="270" t="s">
        <v>3075</v>
      </c>
      <c r="AY437" s="270" t="s">
        <v>3075</v>
      </c>
      <c r="AZ437" s="270" t="s">
        <v>3075</v>
      </c>
      <c r="BA437" s="270" t="s">
        <v>3075</v>
      </c>
      <c r="BB437" s="270" t="s">
        <v>3075</v>
      </c>
      <c r="BC437" s="270" t="s">
        <v>3075</v>
      </c>
      <c r="BD437" s="270" t="s">
        <v>521</v>
      </c>
      <c r="BE437" s="270" t="str">
        <f>VLOOKUP(A437,[1]القائمة!A$1:F$4442,6,0)</f>
        <v/>
      </c>
      <c r="BF437">
        <f>VLOOKUP(A437,[1]القائمة!A$1:F$4442,1,0)</f>
        <v>523281</v>
      </c>
      <c r="BG437" t="str">
        <f>VLOOKUP(A437,[1]القائمة!A$1:F$4442,5,0)</f>
        <v>الثالثة</v>
      </c>
    </row>
    <row r="438" spans="1:83" ht="14.4" x14ac:dyDescent="0.3">
      <c r="A438" s="269">
        <v>523302</v>
      </c>
      <c r="B438" s="270" t="s">
        <v>521</v>
      </c>
      <c r="C438" s="270" t="s">
        <v>788</v>
      </c>
      <c r="D438" s="270" t="s">
        <v>788</v>
      </c>
      <c r="E438" s="270" t="s">
        <v>788</v>
      </c>
      <c r="F438" s="270" t="s">
        <v>788</v>
      </c>
      <c r="G438" s="270" t="s">
        <v>788</v>
      </c>
      <c r="H438" s="270" t="s">
        <v>788</v>
      </c>
      <c r="I438" s="270" t="s">
        <v>788</v>
      </c>
      <c r="J438" s="270" t="s">
        <v>788</v>
      </c>
      <c r="K438" s="270" t="s">
        <v>788</v>
      </c>
      <c r="L438" s="270" t="s">
        <v>788</v>
      </c>
      <c r="M438" s="270" t="s">
        <v>788</v>
      </c>
      <c r="N438" s="270" t="s">
        <v>788</v>
      </c>
      <c r="O438" s="270" t="s">
        <v>788</v>
      </c>
      <c r="P438" s="270" t="s">
        <v>788</v>
      </c>
      <c r="Q438" s="270" t="s">
        <v>788</v>
      </c>
      <c r="R438" s="270" t="s">
        <v>788</v>
      </c>
      <c r="S438" s="270" t="s">
        <v>788</v>
      </c>
      <c r="T438" s="270" t="s">
        <v>788</v>
      </c>
      <c r="U438" s="270" t="s">
        <v>788</v>
      </c>
      <c r="V438" s="270" t="s">
        <v>788</v>
      </c>
      <c r="W438" s="270" t="s">
        <v>788</v>
      </c>
      <c r="X438" s="270" t="s">
        <v>788</v>
      </c>
      <c r="Y438" s="270" t="s">
        <v>788</v>
      </c>
      <c r="Z438" s="270" t="s">
        <v>788</v>
      </c>
      <c r="AA438" s="270" t="s">
        <v>788</v>
      </c>
      <c r="AB438" s="270" t="s">
        <v>788</v>
      </c>
      <c r="AC438" s="270" t="s">
        <v>788</v>
      </c>
      <c r="AD438" s="270" t="s">
        <v>788</v>
      </c>
      <c r="AE438" s="270" t="s">
        <v>788</v>
      </c>
      <c r="AF438" s="270" t="s">
        <v>788</v>
      </c>
      <c r="AG438" s="270" t="s">
        <v>788</v>
      </c>
      <c r="AH438" s="270" t="s">
        <v>788</v>
      </c>
      <c r="AI438" s="270" t="s">
        <v>788</v>
      </c>
      <c r="AJ438" s="270" t="s">
        <v>788</v>
      </c>
      <c r="AK438" s="270" t="s">
        <v>788</v>
      </c>
      <c r="AL438" s="270" t="s">
        <v>788</v>
      </c>
      <c r="AM438" s="270" t="s">
        <v>788</v>
      </c>
      <c r="AN438" s="270" t="s">
        <v>3075</v>
      </c>
      <c r="AO438" s="270" t="s">
        <v>3075</v>
      </c>
      <c r="AP438" s="270" t="s">
        <v>3075</v>
      </c>
      <c r="AQ438" s="270" t="s">
        <v>3075</v>
      </c>
      <c r="AR438" s="270" t="s">
        <v>3075</v>
      </c>
      <c r="AS438" s="270" t="s">
        <v>3075</v>
      </c>
      <c r="AT438" s="270" t="s">
        <v>3075</v>
      </c>
      <c r="AU438" s="270" t="s">
        <v>3075</v>
      </c>
      <c r="AV438" s="270" t="s">
        <v>3075</v>
      </c>
      <c r="AW438" s="277" t="s">
        <v>3075</v>
      </c>
      <c r="AX438" s="270" t="s">
        <v>3075</v>
      </c>
      <c r="AY438" s="270" t="s">
        <v>3075</v>
      </c>
      <c r="AZ438" s="270" t="s">
        <v>3075</v>
      </c>
      <c r="BA438" s="270" t="s">
        <v>3075</v>
      </c>
      <c r="BB438" s="270" t="s">
        <v>3075</v>
      </c>
      <c r="BC438" s="270" t="s">
        <v>3075</v>
      </c>
      <c r="BD438" s="270" t="s">
        <v>521</v>
      </c>
      <c r="BE438" s="270" t="str">
        <f>VLOOKUP(A438,[1]القائمة!A$1:F$4442,6,0)</f>
        <v/>
      </c>
      <c r="BF438">
        <f>VLOOKUP(A438,[1]القائمة!A$1:F$4442,1,0)</f>
        <v>523302</v>
      </c>
      <c r="BG438" t="str">
        <f>VLOOKUP(A438,[1]القائمة!A$1:F$4442,5,0)</f>
        <v>الثالثة</v>
      </c>
      <c r="BH438" s="249"/>
      <c r="BI438" s="249"/>
      <c r="BJ438" s="249"/>
      <c r="BK438" s="249"/>
      <c r="BL438" s="249"/>
      <c r="BM438" s="249"/>
      <c r="BN438" s="249"/>
      <c r="BO438" s="249"/>
      <c r="BP438" s="249" t="s">
        <v>3075</v>
      </c>
      <c r="BQ438" s="249" t="s">
        <v>3075</v>
      </c>
      <c r="BR438" s="249" t="s">
        <v>3075</v>
      </c>
      <c r="BS438" s="249" t="s">
        <v>3075</v>
      </c>
      <c r="BT438" s="249" t="s">
        <v>3075</v>
      </c>
      <c r="BU438" s="249" t="s">
        <v>3075</v>
      </c>
      <c r="BV438" s="248"/>
      <c r="BW438" s="249"/>
      <c r="BX438" s="249"/>
      <c r="BY438" s="249"/>
      <c r="BZ438" s="249"/>
      <c r="CA438" s="242"/>
      <c r="CB438" s="242"/>
      <c r="CC438" s="242"/>
      <c r="CD438" s="242"/>
      <c r="CE438" s="249"/>
    </row>
    <row r="439" spans="1:83" ht="43.2" x14ac:dyDescent="0.3">
      <c r="A439" s="269">
        <v>523306</v>
      </c>
      <c r="B439" s="270" t="s">
        <v>521</v>
      </c>
      <c r="C439" s="270" t="s">
        <v>789</v>
      </c>
      <c r="D439" s="270" t="s">
        <v>789</v>
      </c>
      <c r="E439" s="270" t="s">
        <v>789</v>
      </c>
      <c r="F439" s="270" t="s">
        <v>789</v>
      </c>
      <c r="G439" s="270" t="s">
        <v>789</v>
      </c>
      <c r="H439" s="270" t="s">
        <v>789</v>
      </c>
      <c r="I439" s="270" t="s">
        <v>789</v>
      </c>
      <c r="J439" s="270" t="s">
        <v>789</v>
      </c>
      <c r="K439" s="270" t="s">
        <v>789</v>
      </c>
      <c r="L439" s="270" t="s">
        <v>789</v>
      </c>
      <c r="M439" s="270" t="s">
        <v>789</v>
      </c>
      <c r="N439" s="270" t="s">
        <v>789</v>
      </c>
      <c r="O439" s="270" t="s">
        <v>789</v>
      </c>
      <c r="P439" s="270" t="s">
        <v>789</v>
      </c>
      <c r="Q439" s="270" t="s">
        <v>789</v>
      </c>
      <c r="R439" s="270" t="s">
        <v>789</v>
      </c>
      <c r="S439" s="270" t="s">
        <v>789</v>
      </c>
      <c r="T439" s="270" t="s">
        <v>789</v>
      </c>
      <c r="U439" s="270" t="s">
        <v>789</v>
      </c>
      <c r="V439" s="270" t="s">
        <v>789</v>
      </c>
      <c r="W439" s="270" t="s">
        <v>789</v>
      </c>
      <c r="X439" s="270" t="s">
        <v>789</v>
      </c>
      <c r="Y439" s="270" t="s">
        <v>789</v>
      </c>
      <c r="Z439" s="270" t="s">
        <v>789</v>
      </c>
      <c r="AA439" s="270" t="s">
        <v>789</v>
      </c>
      <c r="AB439" s="270" t="s">
        <v>789</v>
      </c>
      <c r="AC439" s="270" t="s">
        <v>789</v>
      </c>
      <c r="AD439" s="270" t="s">
        <v>789</v>
      </c>
      <c r="AE439" s="270" t="s">
        <v>789</v>
      </c>
      <c r="AF439" s="270" t="s">
        <v>789</v>
      </c>
      <c r="AG439" s="270" t="s">
        <v>789</v>
      </c>
      <c r="AH439" s="270" t="s">
        <v>789</v>
      </c>
      <c r="AI439" s="270" t="s">
        <v>789</v>
      </c>
      <c r="AJ439" s="270" t="s">
        <v>789</v>
      </c>
      <c r="AK439" s="270" t="s">
        <v>789</v>
      </c>
      <c r="AL439" s="270" t="s">
        <v>789</v>
      </c>
      <c r="AM439" s="270" t="s">
        <v>789</v>
      </c>
      <c r="AN439" s="270" t="s">
        <v>3075</v>
      </c>
      <c r="AO439" s="270" t="s">
        <v>3075</v>
      </c>
      <c r="AP439" s="270" t="s">
        <v>3075</v>
      </c>
      <c r="AQ439" s="270" t="s">
        <v>3075</v>
      </c>
      <c r="AR439" s="270" t="s">
        <v>3075</v>
      </c>
      <c r="AS439" s="270" t="s">
        <v>3075</v>
      </c>
      <c r="AT439" s="270" t="s">
        <v>3075</v>
      </c>
      <c r="AU439" s="270" t="s">
        <v>3075</v>
      </c>
      <c r="AV439" s="270" t="s">
        <v>3075</v>
      </c>
      <c r="AW439" s="277" t="s">
        <v>3075</v>
      </c>
      <c r="AX439" s="270" t="s">
        <v>3075</v>
      </c>
      <c r="AY439" s="270" t="s">
        <v>3075</v>
      </c>
      <c r="AZ439" s="270" t="s">
        <v>3075</v>
      </c>
      <c r="BA439" s="270" t="s">
        <v>3075</v>
      </c>
      <c r="BB439" s="270" t="s">
        <v>3075</v>
      </c>
      <c r="BC439" s="270" t="s">
        <v>3075</v>
      </c>
      <c r="BD439" s="270" t="s">
        <v>521</v>
      </c>
      <c r="BE439" s="270" t="str">
        <f>VLOOKUP(A439,[1]القائمة!A$1:F$4442,6,0)</f>
        <v>مستنفذ فصل اول 2023-2024</v>
      </c>
      <c r="BF439">
        <f>VLOOKUP(A439,[1]القائمة!A$1:F$4442,1,0)</f>
        <v>523306</v>
      </c>
      <c r="BG439" t="str">
        <f>VLOOKUP(A439,[1]القائمة!A$1:F$4442,5,0)</f>
        <v>الثالثة</v>
      </c>
    </row>
    <row r="440" spans="1:83" ht="43.2" x14ac:dyDescent="0.3">
      <c r="A440" s="269">
        <v>523319</v>
      </c>
      <c r="B440" s="270" t="s">
        <v>521</v>
      </c>
      <c r="C440" s="270" t="s">
        <v>789</v>
      </c>
      <c r="D440" s="270" t="s">
        <v>789</v>
      </c>
      <c r="E440" s="270" t="s">
        <v>789</v>
      </c>
      <c r="F440" s="270" t="s">
        <v>789</v>
      </c>
      <c r="G440" s="270" t="s">
        <v>789</v>
      </c>
      <c r="H440" s="270" t="s">
        <v>789</v>
      </c>
      <c r="I440" s="270" t="s">
        <v>789</v>
      </c>
      <c r="J440" s="270" t="s">
        <v>789</v>
      </c>
      <c r="K440" s="270" t="s">
        <v>789</v>
      </c>
      <c r="L440" s="270" t="s">
        <v>789</v>
      </c>
      <c r="M440" s="270" t="s">
        <v>789</v>
      </c>
      <c r="N440" s="270" t="s">
        <v>789</v>
      </c>
      <c r="O440" s="270" t="s">
        <v>789</v>
      </c>
      <c r="P440" s="270" t="s">
        <v>789</v>
      </c>
      <c r="Q440" s="270" t="s">
        <v>789</v>
      </c>
      <c r="R440" s="270" t="s">
        <v>789</v>
      </c>
      <c r="S440" s="270" t="s">
        <v>789</v>
      </c>
      <c r="T440" s="270" t="s">
        <v>789</v>
      </c>
      <c r="U440" s="270" t="s">
        <v>789</v>
      </c>
      <c r="V440" s="270" t="s">
        <v>789</v>
      </c>
      <c r="W440" s="270" t="s">
        <v>789</v>
      </c>
      <c r="X440" s="270" t="s">
        <v>789</v>
      </c>
      <c r="Y440" s="270" t="s">
        <v>789</v>
      </c>
      <c r="Z440" s="270" t="s">
        <v>789</v>
      </c>
      <c r="AA440" s="270" t="s">
        <v>789</v>
      </c>
      <c r="AB440" s="270" t="s">
        <v>789</v>
      </c>
      <c r="AC440" s="270" t="s">
        <v>789</v>
      </c>
      <c r="AD440" s="270" t="s">
        <v>789</v>
      </c>
      <c r="AE440" s="270" t="s">
        <v>789</v>
      </c>
      <c r="AF440" s="270" t="s">
        <v>789</v>
      </c>
      <c r="AG440" s="270" t="s">
        <v>789</v>
      </c>
      <c r="AH440" s="270" t="s">
        <v>789</v>
      </c>
      <c r="AI440" s="270" t="s">
        <v>789</v>
      </c>
      <c r="AJ440" s="270" t="s">
        <v>789</v>
      </c>
      <c r="AK440" s="270" t="s">
        <v>789</v>
      </c>
      <c r="AL440" s="270" t="s">
        <v>789</v>
      </c>
      <c r="AM440" s="270" t="s">
        <v>789</v>
      </c>
      <c r="AN440" s="270" t="s">
        <v>3075</v>
      </c>
      <c r="AO440" s="270" t="s">
        <v>3075</v>
      </c>
      <c r="AP440" s="270" t="s">
        <v>3075</v>
      </c>
      <c r="AQ440" s="270" t="s">
        <v>3075</v>
      </c>
      <c r="AR440" s="270" t="s">
        <v>3075</v>
      </c>
      <c r="AS440" s="270" t="s">
        <v>3075</v>
      </c>
      <c r="AT440" s="270" t="s">
        <v>3075</v>
      </c>
      <c r="AU440" s="270" t="s">
        <v>3075</v>
      </c>
      <c r="AV440" s="270" t="s">
        <v>3075</v>
      </c>
      <c r="AW440" s="277" t="s">
        <v>3075</v>
      </c>
      <c r="AX440" s="270" t="s">
        <v>3075</v>
      </c>
      <c r="AY440" s="270" t="s">
        <v>3075</v>
      </c>
      <c r="AZ440" s="270" t="s">
        <v>3075</v>
      </c>
      <c r="BA440" s="270" t="s">
        <v>3075</v>
      </c>
      <c r="BB440" s="270" t="s">
        <v>3075</v>
      </c>
      <c r="BC440" s="270" t="s">
        <v>3075</v>
      </c>
      <c r="BD440" s="270" t="s">
        <v>521</v>
      </c>
      <c r="BE440" s="270" t="str">
        <f>VLOOKUP(A440,[1]القائمة!A$1:F$4442,6,0)</f>
        <v>مستنفذ فصل اول 2023-2024</v>
      </c>
      <c r="BF440">
        <f>VLOOKUP(A440,[1]القائمة!A$1:F$4442,1,0)</f>
        <v>523319</v>
      </c>
      <c r="BG440" t="str">
        <f>VLOOKUP(A440,[1]القائمة!A$1:F$4442,5,0)</f>
        <v>الثالثة</v>
      </c>
    </row>
    <row r="441" spans="1:83" ht="14.4" x14ac:dyDescent="0.3">
      <c r="A441" s="269">
        <v>523321</v>
      </c>
      <c r="B441" s="270" t="s">
        <v>521</v>
      </c>
      <c r="C441" s="270" t="s">
        <v>788</v>
      </c>
      <c r="D441" s="270" t="s">
        <v>788</v>
      </c>
      <c r="E441" s="270" t="s">
        <v>788</v>
      </c>
      <c r="F441" s="270" t="s">
        <v>788</v>
      </c>
      <c r="G441" s="270" t="s">
        <v>788</v>
      </c>
      <c r="H441" s="270" t="s">
        <v>788</v>
      </c>
      <c r="I441" s="270" t="s">
        <v>788</v>
      </c>
      <c r="J441" s="270" t="s">
        <v>788</v>
      </c>
      <c r="K441" s="270" t="s">
        <v>788</v>
      </c>
      <c r="L441" s="270" t="s">
        <v>788</v>
      </c>
      <c r="M441" s="270" t="s">
        <v>788</v>
      </c>
      <c r="N441" s="270" t="s">
        <v>788</v>
      </c>
      <c r="O441" s="270" t="s">
        <v>788</v>
      </c>
      <c r="P441" s="270" t="s">
        <v>788</v>
      </c>
      <c r="Q441" s="270" t="s">
        <v>788</v>
      </c>
      <c r="R441" s="270" t="s">
        <v>788</v>
      </c>
      <c r="S441" s="270" t="s">
        <v>788</v>
      </c>
      <c r="T441" s="270" t="s">
        <v>788</v>
      </c>
      <c r="U441" s="270" t="s">
        <v>788</v>
      </c>
      <c r="V441" s="270" t="s">
        <v>788</v>
      </c>
      <c r="W441" s="270" t="s">
        <v>788</v>
      </c>
      <c r="X441" s="270" t="s">
        <v>788</v>
      </c>
      <c r="Y441" s="270" t="s">
        <v>788</v>
      </c>
      <c r="Z441" s="270" t="s">
        <v>788</v>
      </c>
      <c r="AA441" s="270" t="s">
        <v>788</v>
      </c>
      <c r="AB441" s="270" t="s">
        <v>788</v>
      </c>
      <c r="AC441" s="270" t="s">
        <v>788</v>
      </c>
      <c r="AD441" s="270" t="s">
        <v>788</v>
      </c>
      <c r="AE441" s="270" t="s">
        <v>788</v>
      </c>
      <c r="AF441" s="270" t="s">
        <v>788</v>
      </c>
      <c r="AG441" s="270" t="s">
        <v>788</v>
      </c>
      <c r="AH441" s="270" t="s">
        <v>788</v>
      </c>
      <c r="AI441" s="270" t="s">
        <v>788</v>
      </c>
      <c r="AJ441" s="270" t="s">
        <v>788</v>
      </c>
      <c r="AK441" s="270" t="s">
        <v>788</v>
      </c>
      <c r="AL441" s="270" t="s">
        <v>788</v>
      </c>
      <c r="AM441" s="270" t="s">
        <v>788</v>
      </c>
      <c r="AN441" s="270" t="s">
        <v>3075</v>
      </c>
      <c r="AO441" s="270" t="s">
        <v>3075</v>
      </c>
      <c r="AP441" s="270" t="s">
        <v>3075</v>
      </c>
      <c r="AQ441" s="270" t="s">
        <v>3075</v>
      </c>
      <c r="AR441" s="270" t="s">
        <v>3075</v>
      </c>
      <c r="AS441" s="270" t="s">
        <v>3075</v>
      </c>
      <c r="AT441" s="270" t="s">
        <v>3075</v>
      </c>
      <c r="AU441" s="270" t="s">
        <v>3075</v>
      </c>
      <c r="AV441" s="270" t="s">
        <v>3075</v>
      </c>
      <c r="AW441" s="277" t="s">
        <v>3075</v>
      </c>
      <c r="AX441" s="270" t="s">
        <v>3075</v>
      </c>
      <c r="AY441" s="270" t="s">
        <v>4905</v>
      </c>
      <c r="AZ441" s="270" t="s">
        <v>4907</v>
      </c>
      <c r="BA441" s="270" t="s">
        <v>4903</v>
      </c>
      <c r="BB441" s="270" t="s">
        <v>3075</v>
      </c>
      <c r="BC441" s="270" t="s">
        <v>3075</v>
      </c>
      <c r="BD441" s="270" t="s">
        <v>521</v>
      </c>
      <c r="BE441" s="270" t="str">
        <f>VLOOKUP(A441,[1]القائمة!A$1:F$4442,6,0)</f>
        <v/>
      </c>
      <c r="BF441">
        <f>VLOOKUP(A441,[1]القائمة!A$1:F$4442,1,0)</f>
        <v>523321</v>
      </c>
      <c r="BG441" t="str">
        <f>VLOOKUP(A441,[1]القائمة!A$1:F$4442,5,0)</f>
        <v>الثالثة</v>
      </c>
    </row>
    <row r="442" spans="1:83" ht="14.4" x14ac:dyDescent="0.3">
      <c r="A442" s="269">
        <v>523324</v>
      </c>
      <c r="B442" s="270" t="s">
        <v>521</v>
      </c>
      <c r="C442" s="270" t="s">
        <v>788</v>
      </c>
      <c r="D442" s="270" t="s">
        <v>788</v>
      </c>
      <c r="E442" s="270" t="s">
        <v>788</v>
      </c>
      <c r="F442" s="270" t="s">
        <v>788</v>
      </c>
      <c r="G442" s="270" t="s">
        <v>788</v>
      </c>
      <c r="H442" s="270" t="s">
        <v>788</v>
      </c>
      <c r="I442" s="270" t="s">
        <v>788</v>
      </c>
      <c r="J442" s="270" t="s">
        <v>788</v>
      </c>
      <c r="K442" s="270" t="s">
        <v>788</v>
      </c>
      <c r="L442" s="270" t="s">
        <v>788</v>
      </c>
      <c r="M442" s="270" t="s">
        <v>788</v>
      </c>
      <c r="N442" s="270" t="s">
        <v>788</v>
      </c>
      <c r="O442" s="270" t="s">
        <v>788</v>
      </c>
      <c r="P442" s="270" t="s">
        <v>788</v>
      </c>
      <c r="Q442" s="270" t="s">
        <v>788</v>
      </c>
      <c r="R442" s="270" t="s">
        <v>788</v>
      </c>
      <c r="S442" s="270" t="s">
        <v>788</v>
      </c>
      <c r="T442" s="270" t="s">
        <v>788</v>
      </c>
      <c r="U442" s="270" t="s">
        <v>788</v>
      </c>
      <c r="V442" s="270" t="s">
        <v>788</v>
      </c>
      <c r="W442" s="270" t="s">
        <v>788</v>
      </c>
      <c r="X442" s="270" t="s">
        <v>788</v>
      </c>
      <c r="Y442" s="270" t="s">
        <v>788</v>
      </c>
      <c r="Z442" s="270" t="s">
        <v>788</v>
      </c>
      <c r="AA442" s="270" t="s">
        <v>788</v>
      </c>
      <c r="AB442" s="270" t="s">
        <v>788</v>
      </c>
      <c r="AC442" s="270" t="s">
        <v>788</v>
      </c>
      <c r="AD442" s="270" t="s">
        <v>788</v>
      </c>
      <c r="AE442" s="270" t="s">
        <v>788</v>
      </c>
      <c r="AF442" s="270" t="s">
        <v>788</v>
      </c>
      <c r="AG442" s="270" t="s">
        <v>788</v>
      </c>
      <c r="AH442" s="270" t="s">
        <v>788</v>
      </c>
      <c r="AI442" s="270" t="s">
        <v>788</v>
      </c>
      <c r="AJ442" s="270" t="s">
        <v>788</v>
      </c>
      <c r="AK442" s="270" t="s">
        <v>788</v>
      </c>
      <c r="AL442" s="270" t="s">
        <v>788</v>
      </c>
      <c r="AM442" s="270" t="s">
        <v>788</v>
      </c>
      <c r="AN442" s="270" t="s">
        <v>3075</v>
      </c>
      <c r="AO442" s="270" t="s">
        <v>3075</v>
      </c>
      <c r="AP442" s="270" t="s">
        <v>3075</v>
      </c>
      <c r="AQ442" s="270" t="s">
        <v>3075</v>
      </c>
      <c r="AR442" s="270" t="s">
        <v>3075</v>
      </c>
      <c r="AS442" s="270" t="s">
        <v>3075</v>
      </c>
      <c r="AT442" s="270" t="s">
        <v>3075</v>
      </c>
      <c r="AU442" s="270" t="s">
        <v>3075</v>
      </c>
      <c r="AV442" s="270" t="s">
        <v>3075</v>
      </c>
      <c r="AW442" s="277" t="s">
        <v>3075</v>
      </c>
      <c r="AX442" s="270" t="s">
        <v>3075</v>
      </c>
      <c r="AY442" s="270" t="s">
        <v>3075</v>
      </c>
      <c r="AZ442" s="270" t="s">
        <v>3075</v>
      </c>
      <c r="BA442" s="270" t="s">
        <v>3075</v>
      </c>
      <c r="BB442" s="270" t="s">
        <v>3075</v>
      </c>
      <c r="BC442" s="270" t="s">
        <v>3075</v>
      </c>
      <c r="BD442" s="270" t="s">
        <v>521</v>
      </c>
      <c r="BE442" s="270" t="str">
        <f>VLOOKUP(A442,[1]القائمة!A$1:F$4442,6,0)</f>
        <v/>
      </c>
      <c r="BF442">
        <f>VLOOKUP(A442,[1]القائمة!A$1:F$4442,1,0)</f>
        <v>523324</v>
      </c>
      <c r="BG442" t="str">
        <f>VLOOKUP(A442,[1]القائمة!A$1:F$4442,5,0)</f>
        <v>الثالثة</v>
      </c>
    </row>
    <row r="443" spans="1:83" ht="14.4" x14ac:dyDescent="0.3">
      <c r="A443" s="269">
        <v>523332</v>
      </c>
      <c r="B443" s="270" t="s">
        <v>521</v>
      </c>
      <c r="C443" s="270" t="s">
        <v>788</v>
      </c>
      <c r="D443" s="270" t="s">
        <v>788</v>
      </c>
      <c r="E443" s="270" t="s">
        <v>788</v>
      </c>
      <c r="F443" s="270" t="s">
        <v>788</v>
      </c>
      <c r="G443" s="270" t="s">
        <v>788</v>
      </c>
      <c r="H443" s="270" t="s">
        <v>788</v>
      </c>
      <c r="I443" s="270" t="s">
        <v>788</v>
      </c>
      <c r="J443" s="270" t="s">
        <v>788</v>
      </c>
      <c r="K443" s="270" t="s">
        <v>788</v>
      </c>
      <c r="L443" s="270" t="s">
        <v>788</v>
      </c>
      <c r="M443" s="270" t="s">
        <v>788</v>
      </c>
      <c r="N443" s="270" t="s">
        <v>788</v>
      </c>
      <c r="O443" s="270" t="s">
        <v>788</v>
      </c>
      <c r="P443" s="270" t="s">
        <v>788</v>
      </c>
      <c r="Q443" s="270" t="s">
        <v>788</v>
      </c>
      <c r="R443" s="270" t="s">
        <v>788</v>
      </c>
      <c r="S443" s="270" t="s">
        <v>788</v>
      </c>
      <c r="T443" s="270" t="s">
        <v>788</v>
      </c>
      <c r="U443" s="270" t="s">
        <v>788</v>
      </c>
      <c r="V443" s="270" t="s">
        <v>788</v>
      </c>
      <c r="W443" s="270" t="s">
        <v>788</v>
      </c>
      <c r="X443" s="270" t="s">
        <v>788</v>
      </c>
      <c r="Y443" s="270" t="s">
        <v>788</v>
      </c>
      <c r="Z443" s="270" t="s">
        <v>788</v>
      </c>
      <c r="AA443" s="270" t="s">
        <v>788</v>
      </c>
      <c r="AB443" s="270" t="s">
        <v>788</v>
      </c>
      <c r="AC443" s="270" t="s">
        <v>788</v>
      </c>
      <c r="AD443" s="270" t="s">
        <v>788</v>
      </c>
      <c r="AE443" s="270" t="s">
        <v>788</v>
      </c>
      <c r="AF443" s="270" t="s">
        <v>788</v>
      </c>
      <c r="AG443" s="270" t="s">
        <v>788</v>
      </c>
      <c r="AH443" s="270" t="s">
        <v>788</v>
      </c>
      <c r="AI443" s="270" t="s">
        <v>788</v>
      </c>
      <c r="AJ443" s="270" t="s">
        <v>788</v>
      </c>
      <c r="AK443" s="270" t="s">
        <v>788</v>
      </c>
      <c r="AL443" s="270" t="s">
        <v>788</v>
      </c>
      <c r="AM443" s="270" t="s">
        <v>788</v>
      </c>
      <c r="AN443" s="270" t="s">
        <v>3075</v>
      </c>
      <c r="AO443" s="270" t="s">
        <v>3075</v>
      </c>
      <c r="AP443" s="270" t="s">
        <v>3075</v>
      </c>
      <c r="AQ443" s="270" t="s">
        <v>3075</v>
      </c>
      <c r="AR443" s="270" t="s">
        <v>3075</v>
      </c>
      <c r="AS443" s="270" t="s">
        <v>3075</v>
      </c>
      <c r="AT443" s="270" t="s">
        <v>3075</v>
      </c>
      <c r="AU443" s="270" t="s">
        <v>3075</v>
      </c>
      <c r="AV443" s="270" t="s">
        <v>3075</v>
      </c>
      <c r="AW443" s="277" t="s">
        <v>3075</v>
      </c>
      <c r="AX443" s="270" t="s">
        <v>3075</v>
      </c>
      <c r="AY443" s="270" t="s">
        <v>3075</v>
      </c>
      <c r="AZ443" s="270" t="s">
        <v>3075</v>
      </c>
      <c r="BA443" s="270" t="s">
        <v>3075</v>
      </c>
      <c r="BB443" s="270" t="s">
        <v>3075</v>
      </c>
      <c r="BC443" s="270" t="s">
        <v>3075</v>
      </c>
      <c r="BD443" s="270" t="s">
        <v>521</v>
      </c>
      <c r="BE443" s="270" t="str">
        <f>VLOOKUP(A443,[1]القائمة!A$1:F$4442,6,0)</f>
        <v/>
      </c>
      <c r="BF443">
        <f>VLOOKUP(A443,[1]القائمة!A$1:F$4442,1,0)</f>
        <v>523332</v>
      </c>
      <c r="BG443" t="str">
        <f>VLOOKUP(A443,[1]القائمة!A$1:F$4442,5,0)</f>
        <v>الثالثة</v>
      </c>
    </row>
    <row r="444" spans="1:83" ht="43.2" x14ac:dyDescent="0.3">
      <c r="A444" s="269">
        <v>523352</v>
      </c>
      <c r="B444" s="270" t="s">
        <v>521</v>
      </c>
      <c r="C444" s="270" t="s">
        <v>789</v>
      </c>
      <c r="D444" s="270" t="s">
        <v>789</v>
      </c>
      <c r="E444" s="270" t="s">
        <v>789</v>
      </c>
      <c r="F444" s="270" t="s">
        <v>789</v>
      </c>
      <c r="G444" s="270" t="s">
        <v>789</v>
      </c>
      <c r="H444" s="270" t="s">
        <v>789</v>
      </c>
      <c r="I444" s="270" t="s">
        <v>789</v>
      </c>
      <c r="J444" s="270" t="s">
        <v>789</v>
      </c>
      <c r="K444" s="270" t="s">
        <v>789</v>
      </c>
      <c r="L444" s="270" t="s">
        <v>789</v>
      </c>
      <c r="M444" s="270" t="s">
        <v>789</v>
      </c>
      <c r="N444" s="270" t="s">
        <v>789</v>
      </c>
      <c r="O444" s="270" t="s">
        <v>789</v>
      </c>
      <c r="P444" s="270" t="s">
        <v>789</v>
      </c>
      <c r="Q444" s="270" t="s">
        <v>789</v>
      </c>
      <c r="R444" s="270" t="s">
        <v>789</v>
      </c>
      <c r="S444" s="270" t="s">
        <v>789</v>
      </c>
      <c r="T444" s="270" t="s">
        <v>789</v>
      </c>
      <c r="U444" s="270" t="s">
        <v>789</v>
      </c>
      <c r="V444" s="270" t="s">
        <v>789</v>
      </c>
      <c r="W444" s="270" t="s">
        <v>789</v>
      </c>
      <c r="X444" s="270" t="s">
        <v>789</v>
      </c>
      <c r="Y444" s="270" t="s">
        <v>789</v>
      </c>
      <c r="Z444" s="270" t="s">
        <v>789</v>
      </c>
      <c r="AA444" s="270" t="s">
        <v>789</v>
      </c>
      <c r="AB444" s="270" t="s">
        <v>789</v>
      </c>
      <c r="AC444" s="270" t="s">
        <v>789</v>
      </c>
      <c r="AD444" s="270" t="s">
        <v>789</v>
      </c>
      <c r="AE444" s="270" t="s">
        <v>789</v>
      </c>
      <c r="AF444" s="270" t="s">
        <v>789</v>
      </c>
      <c r="AG444" s="270" t="s">
        <v>789</v>
      </c>
      <c r="AH444" s="270" t="s">
        <v>789</v>
      </c>
      <c r="AI444" s="270" t="s">
        <v>789</v>
      </c>
      <c r="AJ444" s="270" t="s">
        <v>789</v>
      </c>
      <c r="AK444" s="270" t="s">
        <v>789</v>
      </c>
      <c r="AL444" s="270" t="s">
        <v>789</v>
      </c>
      <c r="AM444" s="270" t="s">
        <v>789</v>
      </c>
      <c r="AN444" s="270" t="s">
        <v>3075</v>
      </c>
      <c r="AO444" s="270" t="s">
        <v>3075</v>
      </c>
      <c r="AP444" s="270" t="s">
        <v>3075</v>
      </c>
      <c r="AQ444" s="270" t="s">
        <v>3075</v>
      </c>
      <c r="AR444" s="270" t="s">
        <v>3075</v>
      </c>
      <c r="AS444" s="270" t="s">
        <v>3075</v>
      </c>
      <c r="AT444" s="270" t="s">
        <v>3075</v>
      </c>
      <c r="AU444" s="270" t="s">
        <v>3075</v>
      </c>
      <c r="AV444" s="270" t="s">
        <v>3075</v>
      </c>
      <c r="AW444" s="277" t="s">
        <v>3075</v>
      </c>
      <c r="AX444" s="270" t="s">
        <v>3075</v>
      </c>
      <c r="AY444" s="270" t="s">
        <v>3075</v>
      </c>
      <c r="AZ444" s="270" t="s">
        <v>3075</v>
      </c>
      <c r="BA444" s="270" t="s">
        <v>3075</v>
      </c>
      <c r="BB444" s="270" t="s">
        <v>3075</v>
      </c>
      <c r="BC444" s="270" t="s">
        <v>3075</v>
      </c>
      <c r="BD444" s="270" t="s">
        <v>521</v>
      </c>
      <c r="BE444" s="270" t="str">
        <f>VLOOKUP(A444,[1]القائمة!A$1:F$4442,6,0)</f>
        <v>مستنفذ فصل اول 2023-2024</v>
      </c>
      <c r="BF444">
        <f>VLOOKUP(A444,[1]القائمة!A$1:F$4442,1,0)</f>
        <v>523352</v>
      </c>
      <c r="BG444" t="str">
        <f>VLOOKUP(A444,[1]القائمة!A$1:F$4442,5,0)</f>
        <v>الثالثة</v>
      </c>
    </row>
    <row r="445" spans="1:83" ht="14.4" x14ac:dyDescent="0.3">
      <c r="A445" s="269">
        <v>523353</v>
      </c>
      <c r="B445" s="270" t="s">
        <v>521</v>
      </c>
      <c r="C445" s="270" t="s">
        <v>788</v>
      </c>
      <c r="D445" s="270" t="s">
        <v>788</v>
      </c>
      <c r="E445" s="270" t="s">
        <v>788</v>
      </c>
      <c r="F445" s="270" t="s">
        <v>788</v>
      </c>
      <c r="G445" s="270" t="s">
        <v>788</v>
      </c>
      <c r="H445" s="270" t="s">
        <v>788</v>
      </c>
      <c r="I445" s="270" t="s">
        <v>788</v>
      </c>
      <c r="J445" s="270" t="s">
        <v>788</v>
      </c>
      <c r="K445" s="270" t="s">
        <v>788</v>
      </c>
      <c r="L445" s="270" t="s">
        <v>788</v>
      </c>
      <c r="M445" s="270" t="s">
        <v>788</v>
      </c>
      <c r="N445" s="270" t="s">
        <v>788</v>
      </c>
      <c r="O445" s="270" t="s">
        <v>788</v>
      </c>
      <c r="P445" s="270" t="s">
        <v>788</v>
      </c>
      <c r="Q445" s="270" t="s">
        <v>788</v>
      </c>
      <c r="R445" s="270" t="s">
        <v>788</v>
      </c>
      <c r="S445" s="270" t="s">
        <v>788</v>
      </c>
      <c r="T445" s="270" t="s">
        <v>788</v>
      </c>
      <c r="U445" s="270" t="s">
        <v>788</v>
      </c>
      <c r="V445" s="270" t="s">
        <v>788</v>
      </c>
      <c r="W445" s="270" t="s">
        <v>788</v>
      </c>
      <c r="X445" s="270" t="s">
        <v>788</v>
      </c>
      <c r="Y445" s="270" t="s">
        <v>788</v>
      </c>
      <c r="Z445" s="270" t="s">
        <v>788</v>
      </c>
      <c r="AA445" s="270" t="s">
        <v>788</v>
      </c>
      <c r="AB445" s="270" t="s">
        <v>788</v>
      </c>
      <c r="AC445" s="270" t="s">
        <v>788</v>
      </c>
      <c r="AD445" s="270" t="s">
        <v>788</v>
      </c>
      <c r="AE445" s="270" t="s">
        <v>788</v>
      </c>
      <c r="AF445" s="270" t="s">
        <v>788</v>
      </c>
      <c r="AG445" s="270" t="s">
        <v>788</v>
      </c>
      <c r="AH445" s="270" t="s">
        <v>788</v>
      </c>
      <c r="AI445" s="270" t="s">
        <v>788</v>
      </c>
      <c r="AJ445" s="270" t="s">
        <v>788</v>
      </c>
      <c r="AK445" s="270" t="s">
        <v>788</v>
      </c>
      <c r="AL445" s="270" t="s">
        <v>788</v>
      </c>
      <c r="AM445" s="270" t="s">
        <v>788</v>
      </c>
      <c r="AN445" s="270" t="s">
        <v>3075</v>
      </c>
      <c r="AO445" s="270" t="s">
        <v>3075</v>
      </c>
      <c r="AP445" s="270" t="s">
        <v>3075</v>
      </c>
      <c r="AQ445" s="270" t="s">
        <v>3075</v>
      </c>
      <c r="AR445" s="270" t="s">
        <v>3075</v>
      </c>
      <c r="AS445" s="270" t="s">
        <v>3075</v>
      </c>
      <c r="AT445" s="270" t="s">
        <v>3075</v>
      </c>
      <c r="AU445" s="270" t="s">
        <v>3075</v>
      </c>
      <c r="AV445" s="270" t="s">
        <v>3075</v>
      </c>
      <c r="AW445" s="277" t="s">
        <v>3075</v>
      </c>
      <c r="AX445" s="270" t="s">
        <v>3075</v>
      </c>
      <c r="AY445" s="270" t="s">
        <v>3075</v>
      </c>
      <c r="AZ445" s="270" t="s">
        <v>3075</v>
      </c>
      <c r="BA445" s="270" t="s">
        <v>3075</v>
      </c>
      <c r="BB445" s="270" t="s">
        <v>3075</v>
      </c>
      <c r="BC445" s="270" t="s">
        <v>3075</v>
      </c>
      <c r="BD445" s="270" t="s">
        <v>521</v>
      </c>
      <c r="BE445" s="270" t="str">
        <f>VLOOKUP(A445,[1]القائمة!A$1:F$4442,6,0)</f>
        <v/>
      </c>
      <c r="BF445">
        <f>VLOOKUP(A445,[1]القائمة!A$1:F$4442,1,0)</f>
        <v>523353</v>
      </c>
      <c r="BG445" t="str">
        <f>VLOOKUP(A445,[1]القائمة!A$1:F$4442,5,0)</f>
        <v>الثالثة</v>
      </c>
    </row>
    <row r="446" spans="1:83" ht="14.4" x14ac:dyDescent="0.3">
      <c r="A446" s="269">
        <v>523357</v>
      </c>
      <c r="B446" s="270" t="s">
        <v>521</v>
      </c>
      <c r="C446" s="270" t="s">
        <v>788</v>
      </c>
      <c r="D446" s="270" t="s">
        <v>788</v>
      </c>
      <c r="E446" s="270" t="s">
        <v>788</v>
      </c>
      <c r="F446" s="270" t="s">
        <v>788</v>
      </c>
      <c r="G446" s="270" t="s">
        <v>788</v>
      </c>
      <c r="H446" s="270" t="s">
        <v>788</v>
      </c>
      <c r="I446" s="270" t="s">
        <v>788</v>
      </c>
      <c r="J446" s="270" t="s">
        <v>788</v>
      </c>
      <c r="K446" s="270" t="s">
        <v>788</v>
      </c>
      <c r="L446" s="270" t="s">
        <v>788</v>
      </c>
      <c r="M446" s="270" t="s">
        <v>788</v>
      </c>
      <c r="N446" s="270" t="s">
        <v>788</v>
      </c>
      <c r="O446" s="270" t="s">
        <v>788</v>
      </c>
      <c r="P446" s="270" t="s">
        <v>788</v>
      </c>
      <c r="Q446" s="270" t="s">
        <v>788</v>
      </c>
      <c r="R446" s="270" t="s">
        <v>788</v>
      </c>
      <c r="S446" s="270" t="s">
        <v>788</v>
      </c>
      <c r="T446" s="270" t="s">
        <v>788</v>
      </c>
      <c r="U446" s="270" t="s">
        <v>788</v>
      </c>
      <c r="V446" s="270" t="s">
        <v>788</v>
      </c>
      <c r="W446" s="270" t="s">
        <v>788</v>
      </c>
      <c r="X446" s="270" t="s">
        <v>788</v>
      </c>
      <c r="Y446" s="270" t="s">
        <v>788</v>
      </c>
      <c r="Z446" s="270" t="s">
        <v>788</v>
      </c>
      <c r="AA446" s="270" t="s">
        <v>788</v>
      </c>
      <c r="AB446" s="270" t="s">
        <v>788</v>
      </c>
      <c r="AC446" s="270" t="s">
        <v>788</v>
      </c>
      <c r="AD446" s="270" t="s">
        <v>788</v>
      </c>
      <c r="AE446" s="270" t="s">
        <v>788</v>
      </c>
      <c r="AF446" s="270" t="s">
        <v>788</v>
      </c>
      <c r="AG446" s="270" t="s">
        <v>788</v>
      </c>
      <c r="AH446" s="270" t="s">
        <v>788</v>
      </c>
      <c r="AI446" s="270" t="s">
        <v>788</v>
      </c>
      <c r="AJ446" s="270" t="s">
        <v>788</v>
      </c>
      <c r="AK446" s="270" t="s">
        <v>788</v>
      </c>
      <c r="AL446" s="270" t="s">
        <v>788</v>
      </c>
      <c r="AM446" s="270" t="s">
        <v>788</v>
      </c>
      <c r="AN446" s="270" t="s">
        <v>3075</v>
      </c>
      <c r="AO446" s="270" t="s">
        <v>3075</v>
      </c>
      <c r="AP446" s="270" t="s">
        <v>3075</v>
      </c>
      <c r="AQ446" s="270" t="s">
        <v>3075</v>
      </c>
      <c r="AR446" s="270" t="s">
        <v>3075</v>
      </c>
      <c r="AS446" s="270" t="s">
        <v>3075</v>
      </c>
      <c r="AT446" s="270" t="s">
        <v>3075</v>
      </c>
      <c r="AU446" s="270" t="s">
        <v>3075</v>
      </c>
      <c r="AV446" s="270" t="s">
        <v>3075</v>
      </c>
      <c r="AW446" s="277" t="s">
        <v>3075</v>
      </c>
      <c r="AX446" s="270" t="s">
        <v>3075</v>
      </c>
      <c r="AY446" s="270" t="s">
        <v>3075</v>
      </c>
      <c r="AZ446" s="270" t="s">
        <v>3075</v>
      </c>
      <c r="BA446" s="270" t="s">
        <v>3075</v>
      </c>
      <c r="BB446" s="270" t="s">
        <v>3075</v>
      </c>
      <c r="BC446" s="270" t="s">
        <v>3075</v>
      </c>
      <c r="BD446" s="270" t="s">
        <v>521</v>
      </c>
      <c r="BE446" s="270" t="str">
        <f>VLOOKUP(A446,[1]القائمة!A$1:F$4442,6,0)</f>
        <v/>
      </c>
      <c r="BF446">
        <f>VLOOKUP(A446,[1]القائمة!A$1:F$4442,1,0)</f>
        <v>523357</v>
      </c>
      <c r="BG446" t="str">
        <f>VLOOKUP(A446,[1]القائمة!A$1:F$4442,5,0)</f>
        <v>الثالثة</v>
      </c>
      <c r="BH446" s="249"/>
      <c r="BI446" s="249"/>
      <c r="BJ446" s="249"/>
      <c r="BK446" s="249"/>
      <c r="BL446" s="249"/>
      <c r="BM446" s="249"/>
      <c r="BN446" s="249"/>
      <c r="BO446" s="249"/>
      <c r="BP446" s="249" t="s">
        <v>3075</v>
      </c>
      <c r="BQ446" s="249" t="s">
        <v>3075</v>
      </c>
      <c r="BR446" s="249" t="s">
        <v>3075</v>
      </c>
      <c r="BS446" s="249" t="s">
        <v>3075</v>
      </c>
      <c r="BT446" s="249" t="s">
        <v>3075</v>
      </c>
      <c r="BU446" s="249" t="s">
        <v>3075</v>
      </c>
      <c r="BV446" s="248"/>
      <c r="BW446" s="249"/>
      <c r="BX446" s="249"/>
      <c r="BY446" s="249"/>
      <c r="BZ446" s="249"/>
      <c r="CA446" s="242"/>
      <c r="CB446" s="242"/>
      <c r="CC446" s="242"/>
      <c r="CD446" s="242"/>
      <c r="CE446" s="249"/>
    </row>
    <row r="447" spans="1:83" ht="14.4" x14ac:dyDescent="0.3">
      <c r="A447" s="269">
        <v>523362</v>
      </c>
      <c r="B447" s="270" t="s">
        <v>521</v>
      </c>
      <c r="C447" s="270" t="s">
        <v>788</v>
      </c>
      <c r="D447" s="270" t="s">
        <v>788</v>
      </c>
      <c r="E447" s="270" t="s">
        <v>788</v>
      </c>
      <c r="F447" s="270" t="s">
        <v>788</v>
      </c>
      <c r="G447" s="270" t="s">
        <v>788</v>
      </c>
      <c r="H447" s="270" t="s">
        <v>788</v>
      </c>
      <c r="I447" s="270" t="s">
        <v>788</v>
      </c>
      <c r="J447" s="270" t="s">
        <v>788</v>
      </c>
      <c r="K447" s="270" t="s">
        <v>788</v>
      </c>
      <c r="L447" s="270" t="s">
        <v>788</v>
      </c>
      <c r="M447" s="270" t="s">
        <v>788</v>
      </c>
      <c r="N447" s="270" t="s">
        <v>788</v>
      </c>
      <c r="O447" s="270" t="s">
        <v>788</v>
      </c>
      <c r="P447" s="270" t="s">
        <v>788</v>
      </c>
      <c r="Q447" s="270" t="s">
        <v>788</v>
      </c>
      <c r="R447" s="270" t="s">
        <v>788</v>
      </c>
      <c r="S447" s="270" t="s">
        <v>788</v>
      </c>
      <c r="T447" s="270" t="s">
        <v>788</v>
      </c>
      <c r="U447" s="270" t="s">
        <v>788</v>
      </c>
      <c r="V447" s="270" t="s">
        <v>788</v>
      </c>
      <c r="W447" s="270" t="s">
        <v>788</v>
      </c>
      <c r="X447" s="270" t="s">
        <v>788</v>
      </c>
      <c r="Y447" s="270" t="s">
        <v>788</v>
      </c>
      <c r="Z447" s="270" t="s">
        <v>788</v>
      </c>
      <c r="AA447" s="270" t="s">
        <v>788</v>
      </c>
      <c r="AB447" s="270" t="s">
        <v>788</v>
      </c>
      <c r="AC447" s="270" t="s">
        <v>788</v>
      </c>
      <c r="AD447" s="270" t="s">
        <v>788</v>
      </c>
      <c r="AE447" s="270" t="s">
        <v>788</v>
      </c>
      <c r="AF447" s="270" t="s">
        <v>788</v>
      </c>
      <c r="AG447" s="270" t="s">
        <v>788</v>
      </c>
      <c r="AH447" s="270" t="s">
        <v>788</v>
      </c>
      <c r="AI447" s="270" t="s">
        <v>788</v>
      </c>
      <c r="AJ447" s="270" t="s">
        <v>788</v>
      </c>
      <c r="AK447" s="270" t="s">
        <v>788</v>
      </c>
      <c r="AL447" s="270" t="s">
        <v>788</v>
      </c>
      <c r="AM447" s="270" t="s">
        <v>788</v>
      </c>
      <c r="AN447" s="270" t="s">
        <v>3075</v>
      </c>
      <c r="AO447" s="270" t="s">
        <v>3075</v>
      </c>
      <c r="AP447" s="270" t="s">
        <v>3075</v>
      </c>
      <c r="AQ447" s="270" t="s">
        <v>3075</v>
      </c>
      <c r="AR447" s="270" t="s">
        <v>3075</v>
      </c>
      <c r="AS447" s="270" t="s">
        <v>3075</v>
      </c>
      <c r="AT447" s="270" t="s">
        <v>3075</v>
      </c>
      <c r="AU447" s="270" t="s">
        <v>3075</v>
      </c>
      <c r="AV447" s="270" t="s">
        <v>3075</v>
      </c>
      <c r="AW447" s="277" t="s">
        <v>3075</v>
      </c>
      <c r="AX447" s="270" t="s">
        <v>3075</v>
      </c>
      <c r="AY447" s="270" t="s">
        <v>3075</v>
      </c>
      <c r="AZ447" s="270" t="s">
        <v>3075</v>
      </c>
      <c r="BA447" s="270" t="s">
        <v>3075</v>
      </c>
      <c r="BB447" s="270" t="s">
        <v>3075</v>
      </c>
      <c r="BC447" s="270" t="s">
        <v>3075</v>
      </c>
      <c r="BD447" s="270" t="s">
        <v>521</v>
      </c>
      <c r="BE447" s="270" t="str">
        <f>VLOOKUP(A447,[1]القائمة!A$1:F$4442,6,0)</f>
        <v/>
      </c>
      <c r="BF447">
        <f>VLOOKUP(A447,[1]القائمة!A$1:F$4442,1,0)</f>
        <v>523362</v>
      </c>
      <c r="BG447" t="str">
        <f>VLOOKUP(A447,[1]القائمة!A$1:F$4442,5,0)</f>
        <v>الثالثة</v>
      </c>
    </row>
    <row r="448" spans="1:83" ht="14.4" x14ac:dyDescent="0.3">
      <c r="A448" s="269">
        <v>523364</v>
      </c>
      <c r="B448" s="270" t="s">
        <v>521</v>
      </c>
      <c r="C448" s="270" t="s">
        <v>788</v>
      </c>
      <c r="D448" s="270" t="s">
        <v>788</v>
      </c>
      <c r="E448" s="270" t="s">
        <v>788</v>
      </c>
      <c r="F448" s="270" t="s">
        <v>788</v>
      </c>
      <c r="G448" s="270" t="s">
        <v>788</v>
      </c>
      <c r="H448" s="270" t="s">
        <v>788</v>
      </c>
      <c r="I448" s="270" t="s">
        <v>788</v>
      </c>
      <c r="J448" s="270" t="s">
        <v>788</v>
      </c>
      <c r="K448" s="270" t="s">
        <v>788</v>
      </c>
      <c r="L448" s="270" t="s">
        <v>788</v>
      </c>
      <c r="M448" s="270" t="s">
        <v>788</v>
      </c>
      <c r="N448" s="270" t="s">
        <v>788</v>
      </c>
      <c r="O448" s="270" t="s">
        <v>788</v>
      </c>
      <c r="P448" s="270" t="s">
        <v>788</v>
      </c>
      <c r="Q448" s="270" t="s">
        <v>788</v>
      </c>
      <c r="R448" s="270" t="s">
        <v>788</v>
      </c>
      <c r="S448" s="270" t="s">
        <v>788</v>
      </c>
      <c r="T448" s="270" t="s">
        <v>788</v>
      </c>
      <c r="U448" s="270" t="s">
        <v>788</v>
      </c>
      <c r="V448" s="270" t="s">
        <v>788</v>
      </c>
      <c r="W448" s="270" t="s">
        <v>788</v>
      </c>
      <c r="X448" s="270" t="s">
        <v>788</v>
      </c>
      <c r="Y448" s="270" t="s">
        <v>788</v>
      </c>
      <c r="Z448" s="270" t="s">
        <v>788</v>
      </c>
      <c r="AA448" s="270" t="s">
        <v>788</v>
      </c>
      <c r="AB448" s="270" t="s">
        <v>788</v>
      </c>
      <c r="AC448" s="270" t="s">
        <v>788</v>
      </c>
      <c r="AD448" s="270" t="s">
        <v>788</v>
      </c>
      <c r="AE448" s="270" t="s">
        <v>788</v>
      </c>
      <c r="AF448" s="270" t="s">
        <v>788</v>
      </c>
      <c r="AG448" s="270" t="s">
        <v>788</v>
      </c>
      <c r="AH448" s="270" t="s">
        <v>788</v>
      </c>
      <c r="AI448" s="270" t="s">
        <v>788</v>
      </c>
      <c r="AJ448" s="270" t="s">
        <v>788</v>
      </c>
      <c r="AK448" s="270" t="s">
        <v>788</v>
      </c>
      <c r="AL448" s="270" t="s">
        <v>788</v>
      </c>
      <c r="AM448" s="270" t="s">
        <v>788</v>
      </c>
      <c r="AN448" s="270" t="s">
        <v>3075</v>
      </c>
      <c r="AO448" s="270" t="s">
        <v>3075</v>
      </c>
      <c r="AP448" s="270" t="s">
        <v>3075</v>
      </c>
      <c r="AQ448" s="270" t="s">
        <v>3075</v>
      </c>
      <c r="AR448" s="270" t="s">
        <v>3075</v>
      </c>
      <c r="AS448" s="270" t="s">
        <v>3075</v>
      </c>
      <c r="AT448" s="270" t="s">
        <v>3075</v>
      </c>
      <c r="AU448" s="270" t="s">
        <v>3075</v>
      </c>
      <c r="AV448" s="270" t="s">
        <v>3075</v>
      </c>
      <c r="AW448" s="277" t="s">
        <v>3075</v>
      </c>
      <c r="AX448" s="270" t="s">
        <v>3075</v>
      </c>
      <c r="AY448" s="270" t="s">
        <v>3075</v>
      </c>
      <c r="AZ448" s="270" t="s">
        <v>3075</v>
      </c>
      <c r="BA448" s="270" t="s">
        <v>3075</v>
      </c>
      <c r="BB448" s="270" t="s">
        <v>3075</v>
      </c>
      <c r="BC448" s="270" t="s">
        <v>3075</v>
      </c>
      <c r="BD448" s="270" t="s">
        <v>521</v>
      </c>
      <c r="BE448" s="270" t="str">
        <f>VLOOKUP(A448,[1]القائمة!A$1:F$4442,6,0)</f>
        <v/>
      </c>
      <c r="BF448">
        <f>VLOOKUP(A448,[1]القائمة!A$1:F$4442,1,0)</f>
        <v>523364</v>
      </c>
      <c r="BG448" t="str">
        <f>VLOOKUP(A448,[1]القائمة!A$1:F$4442,5,0)</f>
        <v>الثالثة</v>
      </c>
    </row>
    <row r="449" spans="1:83" ht="14.4" x14ac:dyDescent="0.3">
      <c r="A449" s="269">
        <v>523366</v>
      </c>
      <c r="B449" s="270" t="s">
        <v>521</v>
      </c>
      <c r="C449" s="270" t="s">
        <v>788</v>
      </c>
      <c r="D449" s="270" t="s">
        <v>788</v>
      </c>
      <c r="E449" s="270" t="s">
        <v>788</v>
      </c>
      <c r="F449" s="270" t="s">
        <v>788</v>
      </c>
      <c r="G449" s="270" t="s">
        <v>788</v>
      </c>
      <c r="H449" s="270" t="s">
        <v>788</v>
      </c>
      <c r="I449" s="270" t="s">
        <v>788</v>
      </c>
      <c r="J449" s="270" t="s">
        <v>788</v>
      </c>
      <c r="K449" s="270" t="s">
        <v>788</v>
      </c>
      <c r="L449" s="270" t="s">
        <v>788</v>
      </c>
      <c r="M449" s="270" t="s">
        <v>788</v>
      </c>
      <c r="N449" s="270" t="s">
        <v>788</v>
      </c>
      <c r="O449" s="270" t="s">
        <v>788</v>
      </c>
      <c r="P449" s="270" t="s">
        <v>788</v>
      </c>
      <c r="Q449" s="270" t="s">
        <v>788</v>
      </c>
      <c r="R449" s="270" t="s">
        <v>788</v>
      </c>
      <c r="S449" s="270" t="s">
        <v>788</v>
      </c>
      <c r="T449" s="270" t="s">
        <v>788</v>
      </c>
      <c r="U449" s="270" t="s">
        <v>788</v>
      </c>
      <c r="V449" s="270" t="s">
        <v>788</v>
      </c>
      <c r="W449" s="270" t="s">
        <v>788</v>
      </c>
      <c r="X449" s="270" t="s">
        <v>788</v>
      </c>
      <c r="Y449" s="270" t="s">
        <v>788</v>
      </c>
      <c r="Z449" s="270" t="s">
        <v>788</v>
      </c>
      <c r="AA449" s="270" t="s">
        <v>788</v>
      </c>
      <c r="AB449" s="270" t="s">
        <v>788</v>
      </c>
      <c r="AC449" s="270" t="s">
        <v>788</v>
      </c>
      <c r="AD449" s="270" t="s">
        <v>788</v>
      </c>
      <c r="AE449" s="270" t="s">
        <v>788</v>
      </c>
      <c r="AF449" s="270" t="s">
        <v>788</v>
      </c>
      <c r="AG449" s="270" t="s">
        <v>788</v>
      </c>
      <c r="AH449" s="270" t="s">
        <v>788</v>
      </c>
      <c r="AI449" s="270" t="s">
        <v>788</v>
      </c>
      <c r="AJ449" s="270" t="s">
        <v>788</v>
      </c>
      <c r="AK449" s="270" t="s">
        <v>788</v>
      </c>
      <c r="AL449" s="270" t="s">
        <v>788</v>
      </c>
      <c r="AM449" s="270" t="s">
        <v>788</v>
      </c>
      <c r="AN449" s="270" t="s">
        <v>3075</v>
      </c>
      <c r="AO449" s="270" t="s">
        <v>3075</v>
      </c>
      <c r="AP449" s="270" t="s">
        <v>3075</v>
      </c>
      <c r="AQ449" s="270" t="s">
        <v>3075</v>
      </c>
      <c r="AR449" s="270" t="s">
        <v>3075</v>
      </c>
      <c r="AS449" s="270" t="s">
        <v>3075</v>
      </c>
      <c r="AT449" s="270" t="s">
        <v>3075</v>
      </c>
      <c r="AU449" s="270" t="s">
        <v>3075</v>
      </c>
      <c r="AV449" s="270" t="s">
        <v>3075</v>
      </c>
      <c r="AW449" s="277" t="s">
        <v>3075</v>
      </c>
      <c r="AX449" s="270" t="s">
        <v>3075</v>
      </c>
      <c r="AY449" s="270" t="s">
        <v>3075</v>
      </c>
      <c r="AZ449" s="270" t="s">
        <v>3075</v>
      </c>
      <c r="BA449" s="270" t="s">
        <v>3075</v>
      </c>
      <c r="BB449" s="270" t="s">
        <v>3075</v>
      </c>
      <c r="BC449" s="270" t="s">
        <v>3075</v>
      </c>
      <c r="BD449" s="270" t="s">
        <v>521</v>
      </c>
      <c r="BE449" s="270" t="str">
        <f>VLOOKUP(A449,[1]القائمة!A$1:F$4442,6,0)</f>
        <v/>
      </c>
      <c r="BF449">
        <f>VLOOKUP(A449,[1]القائمة!A$1:F$4442,1,0)</f>
        <v>523366</v>
      </c>
      <c r="BG449" t="str">
        <f>VLOOKUP(A449,[1]القائمة!A$1:F$4442,5,0)</f>
        <v>الثالثة</v>
      </c>
    </row>
    <row r="450" spans="1:83" ht="14.4" x14ac:dyDescent="0.3">
      <c r="A450" s="269">
        <v>523372</v>
      </c>
      <c r="B450" s="270" t="s">
        <v>521</v>
      </c>
      <c r="C450" s="270" t="s">
        <v>788</v>
      </c>
      <c r="D450" s="270" t="s">
        <v>788</v>
      </c>
      <c r="E450" s="270" t="s">
        <v>788</v>
      </c>
      <c r="F450" s="270" t="s">
        <v>788</v>
      </c>
      <c r="G450" s="270" t="s">
        <v>788</v>
      </c>
      <c r="H450" s="270" t="s">
        <v>788</v>
      </c>
      <c r="I450" s="270" t="s">
        <v>788</v>
      </c>
      <c r="J450" s="270" t="s">
        <v>788</v>
      </c>
      <c r="K450" s="270" t="s">
        <v>788</v>
      </c>
      <c r="L450" s="270" t="s">
        <v>788</v>
      </c>
      <c r="M450" s="270" t="s">
        <v>788</v>
      </c>
      <c r="N450" s="270" t="s">
        <v>788</v>
      </c>
      <c r="O450" s="270" t="s">
        <v>788</v>
      </c>
      <c r="P450" s="270" t="s">
        <v>788</v>
      </c>
      <c r="Q450" s="270" t="s">
        <v>788</v>
      </c>
      <c r="R450" s="270" t="s">
        <v>788</v>
      </c>
      <c r="S450" s="270" t="s">
        <v>788</v>
      </c>
      <c r="T450" s="270" t="s">
        <v>788</v>
      </c>
      <c r="U450" s="270" t="s">
        <v>788</v>
      </c>
      <c r="V450" s="270" t="s">
        <v>788</v>
      </c>
      <c r="W450" s="270" t="s">
        <v>788</v>
      </c>
      <c r="X450" s="270" t="s">
        <v>788</v>
      </c>
      <c r="Y450" s="270" t="s">
        <v>788</v>
      </c>
      <c r="Z450" s="270" t="s">
        <v>788</v>
      </c>
      <c r="AA450" s="270" t="s">
        <v>788</v>
      </c>
      <c r="AB450" s="270" t="s">
        <v>788</v>
      </c>
      <c r="AC450" s="270" t="s">
        <v>788</v>
      </c>
      <c r="AD450" s="270" t="s">
        <v>788</v>
      </c>
      <c r="AE450" s="270" t="s">
        <v>788</v>
      </c>
      <c r="AF450" s="270" t="s">
        <v>788</v>
      </c>
      <c r="AG450" s="270" t="s">
        <v>788</v>
      </c>
      <c r="AH450" s="270" t="s">
        <v>788</v>
      </c>
      <c r="AI450" s="270" t="s">
        <v>788</v>
      </c>
      <c r="AJ450" s="270" t="s">
        <v>788</v>
      </c>
      <c r="AK450" s="270" t="s">
        <v>788</v>
      </c>
      <c r="AL450" s="270" t="s">
        <v>788</v>
      </c>
      <c r="AM450" s="270" t="s">
        <v>788</v>
      </c>
      <c r="AN450" s="270" t="s">
        <v>3075</v>
      </c>
      <c r="AO450" s="270" t="s">
        <v>3075</v>
      </c>
      <c r="AP450" s="270" t="s">
        <v>3075</v>
      </c>
      <c r="AQ450" s="270" t="s">
        <v>3075</v>
      </c>
      <c r="AR450" s="270" t="s">
        <v>3075</v>
      </c>
      <c r="AS450" s="270" t="s">
        <v>3075</v>
      </c>
      <c r="AT450" s="270" t="s">
        <v>3075</v>
      </c>
      <c r="AU450" s="270" t="s">
        <v>3075</v>
      </c>
      <c r="AV450" s="270" t="s">
        <v>3075</v>
      </c>
      <c r="AW450" s="277" t="s">
        <v>3075</v>
      </c>
      <c r="AX450" s="270" t="s">
        <v>3075</v>
      </c>
      <c r="AY450" s="270" t="s">
        <v>3075</v>
      </c>
      <c r="AZ450" s="270" t="s">
        <v>3075</v>
      </c>
      <c r="BA450" s="270" t="s">
        <v>3075</v>
      </c>
      <c r="BB450" s="270" t="s">
        <v>3075</v>
      </c>
      <c r="BC450" s="270" t="s">
        <v>3075</v>
      </c>
      <c r="BD450" s="270" t="s">
        <v>521</v>
      </c>
      <c r="BE450" s="270" t="str">
        <f>VLOOKUP(A450,[1]القائمة!A$1:F$4442,6,0)</f>
        <v/>
      </c>
      <c r="BF450">
        <f>VLOOKUP(A450,[1]القائمة!A$1:F$4442,1,0)</f>
        <v>523372</v>
      </c>
      <c r="BG450" t="str">
        <f>VLOOKUP(A450,[1]القائمة!A$1:F$4442,5,0)</f>
        <v>الثالثة</v>
      </c>
    </row>
    <row r="451" spans="1:83" ht="14.4" x14ac:dyDescent="0.3">
      <c r="A451" s="269">
        <v>523376</v>
      </c>
      <c r="B451" s="270" t="s">
        <v>521</v>
      </c>
      <c r="C451" s="270" t="s">
        <v>788</v>
      </c>
      <c r="D451" s="270" t="s">
        <v>788</v>
      </c>
      <c r="E451" s="270" t="s">
        <v>788</v>
      </c>
      <c r="F451" s="270" t="s">
        <v>788</v>
      </c>
      <c r="G451" s="270" t="s">
        <v>788</v>
      </c>
      <c r="H451" s="270" t="s">
        <v>788</v>
      </c>
      <c r="I451" s="270" t="s">
        <v>788</v>
      </c>
      <c r="J451" s="270" t="s">
        <v>788</v>
      </c>
      <c r="K451" s="270" t="s">
        <v>788</v>
      </c>
      <c r="L451" s="270" t="s">
        <v>788</v>
      </c>
      <c r="M451" s="270" t="s">
        <v>788</v>
      </c>
      <c r="N451" s="270" t="s">
        <v>788</v>
      </c>
      <c r="O451" s="270" t="s">
        <v>788</v>
      </c>
      <c r="P451" s="270" t="s">
        <v>788</v>
      </c>
      <c r="Q451" s="270" t="s">
        <v>788</v>
      </c>
      <c r="R451" s="270" t="s">
        <v>788</v>
      </c>
      <c r="S451" s="270" t="s">
        <v>788</v>
      </c>
      <c r="T451" s="270" t="s">
        <v>788</v>
      </c>
      <c r="U451" s="270" t="s">
        <v>788</v>
      </c>
      <c r="V451" s="270" t="s">
        <v>788</v>
      </c>
      <c r="W451" s="270" t="s">
        <v>788</v>
      </c>
      <c r="X451" s="270" t="s">
        <v>788</v>
      </c>
      <c r="Y451" s="270" t="s">
        <v>788</v>
      </c>
      <c r="Z451" s="270" t="s">
        <v>788</v>
      </c>
      <c r="AA451" s="270" t="s">
        <v>788</v>
      </c>
      <c r="AB451" s="270" t="s">
        <v>788</v>
      </c>
      <c r="AC451" s="270" t="s">
        <v>788</v>
      </c>
      <c r="AD451" s="270" t="s">
        <v>788</v>
      </c>
      <c r="AE451" s="270" t="s">
        <v>788</v>
      </c>
      <c r="AF451" s="270" t="s">
        <v>788</v>
      </c>
      <c r="AG451" s="270" t="s">
        <v>788</v>
      </c>
      <c r="AH451" s="270" t="s">
        <v>788</v>
      </c>
      <c r="AI451" s="270" t="s">
        <v>788</v>
      </c>
      <c r="AJ451" s="270" t="s">
        <v>788</v>
      </c>
      <c r="AK451" s="270" t="s">
        <v>788</v>
      </c>
      <c r="AL451" s="270" t="s">
        <v>788</v>
      </c>
      <c r="AM451" s="270" t="s">
        <v>788</v>
      </c>
      <c r="AN451" s="270" t="s">
        <v>3075</v>
      </c>
      <c r="AO451" s="270" t="s">
        <v>3075</v>
      </c>
      <c r="AP451" s="270" t="s">
        <v>3075</v>
      </c>
      <c r="AQ451" s="270" t="s">
        <v>3075</v>
      </c>
      <c r="AR451" s="270" t="s">
        <v>3075</v>
      </c>
      <c r="AS451" s="270" t="s">
        <v>3075</v>
      </c>
      <c r="AT451" s="270" t="s">
        <v>3075</v>
      </c>
      <c r="AU451" s="270" t="s">
        <v>3075</v>
      </c>
      <c r="AV451" s="270" t="s">
        <v>3075</v>
      </c>
      <c r="AW451" s="277" t="s">
        <v>3075</v>
      </c>
      <c r="AX451" s="270" t="s">
        <v>3075</v>
      </c>
      <c r="AY451" s="270" t="s">
        <v>3075</v>
      </c>
      <c r="AZ451" s="270" t="s">
        <v>3075</v>
      </c>
      <c r="BA451" s="270" t="s">
        <v>3075</v>
      </c>
      <c r="BB451" s="270" t="s">
        <v>3075</v>
      </c>
      <c r="BC451" s="270" t="s">
        <v>3075</v>
      </c>
      <c r="BD451" s="270" t="s">
        <v>521</v>
      </c>
      <c r="BE451" s="270" t="str">
        <f>VLOOKUP(A451,[1]القائمة!A$1:F$4442,6,0)</f>
        <v/>
      </c>
      <c r="BF451">
        <f>VLOOKUP(A451,[1]القائمة!A$1:F$4442,1,0)</f>
        <v>523376</v>
      </c>
      <c r="BG451" t="str">
        <f>VLOOKUP(A451,[1]القائمة!A$1:F$4442,5,0)</f>
        <v>الثالثة</v>
      </c>
      <c r="BH451" s="249"/>
      <c r="BI451" s="249"/>
      <c r="BJ451" s="249"/>
      <c r="BK451" s="249"/>
      <c r="BL451" s="249"/>
      <c r="BM451" s="249"/>
      <c r="BN451" s="249"/>
      <c r="BO451" s="249"/>
      <c r="BP451" s="249" t="s">
        <v>3075</v>
      </c>
      <c r="BQ451" s="249" t="s">
        <v>3075</v>
      </c>
      <c r="BR451" s="249" t="s">
        <v>3075</v>
      </c>
      <c r="BS451" s="249" t="s">
        <v>3075</v>
      </c>
      <c r="BT451" s="249" t="s">
        <v>3075</v>
      </c>
      <c r="BU451" s="249" t="s">
        <v>3075</v>
      </c>
      <c r="BV451" s="248"/>
      <c r="BW451" s="249"/>
      <c r="BX451" s="249"/>
      <c r="BY451" s="249"/>
      <c r="BZ451" s="249"/>
      <c r="CA451" s="242"/>
      <c r="CB451" s="242"/>
      <c r="CC451" s="242"/>
      <c r="CD451" s="242"/>
      <c r="CE451" s="249"/>
    </row>
    <row r="452" spans="1:83" ht="14.4" x14ac:dyDescent="0.3">
      <c r="A452" s="269">
        <v>523377</v>
      </c>
      <c r="B452" s="270" t="s">
        <v>521</v>
      </c>
      <c r="C452" s="270" t="s">
        <v>788</v>
      </c>
      <c r="D452" s="270" t="s">
        <v>788</v>
      </c>
      <c r="E452" s="270" t="s">
        <v>788</v>
      </c>
      <c r="F452" s="270" t="s">
        <v>788</v>
      </c>
      <c r="G452" s="270" t="s">
        <v>788</v>
      </c>
      <c r="H452" s="270" t="s">
        <v>788</v>
      </c>
      <c r="I452" s="270" t="s">
        <v>788</v>
      </c>
      <c r="J452" s="270" t="s">
        <v>788</v>
      </c>
      <c r="K452" s="270" t="s">
        <v>788</v>
      </c>
      <c r="L452" s="270" t="s">
        <v>788</v>
      </c>
      <c r="M452" s="270" t="s">
        <v>788</v>
      </c>
      <c r="N452" s="270" t="s">
        <v>788</v>
      </c>
      <c r="O452" s="270" t="s">
        <v>788</v>
      </c>
      <c r="P452" s="270" t="s">
        <v>788</v>
      </c>
      <c r="Q452" s="270" t="s">
        <v>788</v>
      </c>
      <c r="R452" s="270" t="s">
        <v>788</v>
      </c>
      <c r="S452" s="270" t="s">
        <v>788</v>
      </c>
      <c r="T452" s="270" t="s">
        <v>788</v>
      </c>
      <c r="U452" s="270" t="s">
        <v>788</v>
      </c>
      <c r="V452" s="270" t="s">
        <v>788</v>
      </c>
      <c r="W452" s="270" t="s">
        <v>788</v>
      </c>
      <c r="X452" s="270" t="s">
        <v>788</v>
      </c>
      <c r="Y452" s="270" t="s">
        <v>788</v>
      </c>
      <c r="Z452" s="270" t="s">
        <v>788</v>
      </c>
      <c r="AA452" s="270" t="s">
        <v>788</v>
      </c>
      <c r="AB452" s="270" t="s">
        <v>788</v>
      </c>
      <c r="AC452" s="270" t="s">
        <v>788</v>
      </c>
      <c r="AD452" s="270" t="s">
        <v>788</v>
      </c>
      <c r="AE452" s="270" t="s">
        <v>788</v>
      </c>
      <c r="AF452" s="270" t="s">
        <v>788</v>
      </c>
      <c r="AG452" s="270" t="s">
        <v>788</v>
      </c>
      <c r="AH452" s="270" t="s">
        <v>788</v>
      </c>
      <c r="AI452" s="270" t="s">
        <v>788</v>
      </c>
      <c r="AJ452" s="270" t="s">
        <v>788</v>
      </c>
      <c r="AK452" s="270" t="s">
        <v>788</v>
      </c>
      <c r="AL452" s="270" t="s">
        <v>788</v>
      </c>
      <c r="AM452" s="270" t="s">
        <v>788</v>
      </c>
      <c r="AN452" s="270" t="s">
        <v>3075</v>
      </c>
      <c r="AO452" s="270" t="s">
        <v>3075</v>
      </c>
      <c r="AP452" s="270" t="s">
        <v>3075</v>
      </c>
      <c r="AQ452" s="270" t="s">
        <v>3075</v>
      </c>
      <c r="AR452" s="270" t="s">
        <v>3075</v>
      </c>
      <c r="AS452" s="270" t="s">
        <v>3075</v>
      </c>
      <c r="AT452" s="270" t="s">
        <v>3075</v>
      </c>
      <c r="AU452" s="270" t="s">
        <v>3075</v>
      </c>
      <c r="AV452" s="270" t="s">
        <v>3075</v>
      </c>
      <c r="AW452" s="277" t="s">
        <v>3075</v>
      </c>
      <c r="AX452" s="270" t="s">
        <v>3075</v>
      </c>
      <c r="AY452" s="270" t="s">
        <v>3075</v>
      </c>
      <c r="AZ452" s="270" t="s">
        <v>3075</v>
      </c>
      <c r="BA452" s="270" t="s">
        <v>3075</v>
      </c>
      <c r="BB452" s="270" t="s">
        <v>3075</v>
      </c>
      <c r="BC452" s="270" t="s">
        <v>3075</v>
      </c>
      <c r="BD452" s="270" t="s">
        <v>521</v>
      </c>
      <c r="BE452" s="270" t="str">
        <f>VLOOKUP(A452,[1]القائمة!A$1:F$4442,6,0)</f>
        <v/>
      </c>
      <c r="BF452">
        <f>VLOOKUP(A452,[1]القائمة!A$1:F$4442,1,0)</f>
        <v>523377</v>
      </c>
      <c r="BG452" t="str">
        <f>VLOOKUP(A452,[1]القائمة!A$1:F$4442,5,0)</f>
        <v>الثالثة</v>
      </c>
    </row>
    <row r="453" spans="1:83" ht="14.4" x14ac:dyDescent="0.3">
      <c r="A453" s="269">
        <v>523379</v>
      </c>
      <c r="B453" s="270" t="s">
        <v>521</v>
      </c>
      <c r="C453" s="270" t="s">
        <v>788</v>
      </c>
      <c r="D453" s="270" t="s">
        <v>788</v>
      </c>
      <c r="E453" s="270" t="s">
        <v>788</v>
      </c>
      <c r="F453" s="270" t="s">
        <v>788</v>
      </c>
      <c r="G453" s="270" t="s">
        <v>788</v>
      </c>
      <c r="H453" s="270" t="s">
        <v>788</v>
      </c>
      <c r="I453" s="270" t="s">
        <v>788</v>
      </c>
      <c r="J453" s="270" t="s">
        <v>788</v>
      </c>
      <c r="K453" s="270" t="s">
        <v>788</v>
      </c>
      <c r="L453" s="270" t="s">
        <v>788</v>
      </c>
      <c r="M453" s="270" t="s">
        <v>788</v>
      </c>
      <c r="N453" s="270" t="s">
        <v>788</v>
      </c>
      <c r="O453" s="270" t="s">
        <v>788</v>
      </c>
      <c r="P453" s="270" t="s">
        <v>788</v>
      </c>
      <c r="Q453" s="270" t="s">
        <v>788</v>
      </c>
      <c r="R453" s="270" t="s">
        <v>788</v>
      </c>
      <c r="S453" s="270" t="s">
        <v>788</v>
      </c>
      <c r="T453" s="270" t="s">
        <v>788</v>
      </c>
      <c r="U453" s="270" t="s">
        <v>788</v>
      </c>
      <c r="V453" s="270" t="s">
        <v>788</v>
      </c>
      <c r="W453" s="270" t="s">
        <v>788</v>
      </c>
      <c r="X453" s="270" t="s">
        <v>788</v>
      </c>
      <c r="Y453" s="270" t="s">
        <v>788</v>
      </c>
      <c r="Z453" s="270" t="s">
        <v>788</v>
      </c>
      <c r="AA453" s="270" t="s">
        <v>788</v>
      </c>
      <c r="AB453" s="270" t="s">
        <v>788</v>
      </c>
      <c r="AC453" s="270" t="s">
        <v>788</v>
      </c>
      <c r="AD453" s="270" t="s">
        <v>788</v>
      </c>
      <c r="AE453" s="270" t="s">
        <v>788</v>
      </c>
      <c r="AF453" s="270" t="s">
        <v>788</v>
      </c>
      <c r="AG453" s="270" t="s">
        <v>788</v>
      </c>
      <c r="AH453" s="270" t="s">
        <v>788</v>
      </c>
      <c r="AI453" s="270" t="s">
        <v>788</v>
      </c>
      <c r="AJ453" s="270" t="s">
        <v>788</v>
      </c>
      <c r="AK453" s="270" t="s">
        <v>788</v>
      </c>
      <c r="AL453" s="270" t="s">
        <v>788</v>
      </c>
      <c r="AM453" s="270" t="s">
        <v>788</v>
      </c>
      <c r="AN453" s="270" t="s">
        <v>3075</v>
      </c>
      <c r="AO453" s="270" t="s">
        <v>3075</v>
      </c>
      <c r="AP453" s="270" t="s">
        <v>3075</v>
      </c>
      <c r="AQ453" s="270" t="s">
        <v>3075</v>
      </c>
      <c r="AR453" s="270" t="s">
        <v>3075</v>
      </c>
      <c r="AS453" s="270" t="s">
        <v>3075</v>
      </c>
      <c r="AT453" s="270" t="s">
        <v>3075</v>
      </c>
      <c r="AU453" s="270" t="s">
        <v>3075</v>
      </c>
      <c r="AV453" s="270" t="s">
        <v>3075</v>
      </c>
      <c r="AW453" s="277" t="s">
        <v>3075</v>
      </c>
      <c r="AX453" s="270" t="s">
        <v>3075</v>
      </c>
      <c r="AY453" s="270" t="s">
        <v>3075</v>
      </c>
      <c r="AZ453" s="270" t="s">
        <v>3075</v>
      </c>
      <c r="BA453" s="270" t="s">
        <v>3075</v>
      </c>
      <c r="BB453" s="270" t="s">
        <v>3075</v>
      </c>
      <c r="BC453" s="270" t="s">
        <v>3075</v>
      </c>
      <c r="BD453" s="270" t="s">
        <v>521</v>
      </c>
      <c r="BE453" s="270" t="str">
        <f>VLOOKUP(A453,[1]القائمة!A$1:F$4442,6,0)</f>
        <v/>
      </c>
      <c r="BF453">
        <f>VLOOKUP(A453,[1]القائمة!A$1:F$4442,1,0)</f>
        <v>523379</v>
      </c>
      <c r="BG453" t="str">
        <f>VLOOKUP(A453,[1]القائمة!A$1:F$4442,5,0)</f>
        <v>الثالثة</v>
      </c>
    </row>
    <row r="454" spans="1:83" ht="14.4" x14ac:dyDescent="0.3">
      <c r="A454" s="269">
        <v>523382</v>
      </c>
      <c r="B454" s="270" t="s">
        <v>521</v>
      </c>
      <c r="C454" s="270" t="s">
        <v>788</v>
      </c>
      <c r="D454" s="270" t="s">
        <v>788</v>
      </c>
      <c r="E454" s="270" t="s">
        <v>788</v>
      </c>
      <c r="F454" s="270" t="s">
        <v>788</v>
      </c>
      <c r="G454" s="270" t="s">
        <v>788</v>
      </c>
      <c r="H454" s="270" t="s">
        <v>788</v>
      </c>
      <c r="I454" s="270" t="s">
        <v>788</v>
      </c>
      <c r="J454" s="270" t="s">
        <v>788</v>
      </c>
      <c r="K454" s="270" t="s">
        <v>788</v>
      </c>
      <c r="L454" s="270" t="s">
        <v>788</v>
      </c>
      <c r="M454" s="270" t="s">
        <v>788</v>
      </c>
      <c r="N454" s="270" t="s">
        <v>788</v>
      </c>
      <c r="O454" s="270" t="s">
        <v>788</v>
      </c>
      <c r="P454" s="270" t="s">
        <v>788</v>
      </c>
      <c r="Q454" s="270" t="s">
        <v>788</v>
      </c>
      <c r="R454" s="270" t="s">
        <v>788</v>
      </c>
      <c r="S454" s="270" t="s">
        <v>788</v>
      </c>
      <c r="T454" s="270" t="s">
        <v>788</v>
      </c>
      <c r="U454" s="270" t="s">
        <v>788</v>
      </c>
      <c r="V454" s="270" t="s">
        <v>788</v>
      </c>
      <c r="W454" s="270" t="s">
        <v>788</v>
      </c>
      <c r="X454" s="270" t="s">
        <v>788</v>
      </c>
      <c r="Y454" s="270" t="s">
        <v>788</v>
      </c>
      <c r="Z454" s="270" t="s">
        <v>788</v>
      </c>
      <c r="AA454" s="270" t="s">
        <v>788</v>
      </c>
      <c r="AB454" s="270" t="s">
        <v>788</v>
      </c>
      <c r="AC454" s="270" t="s">
        <v>788</v>
      </c>
      <c r="AD454" s="270" t="s">
        <v>788</v>
      </c>
      <c r="AE454" s="270" t="s">
        <v>788</v>
      </c>
      <c r="AF454" s="270" t="s">
        <v>788</v>
      </c>
      <c r="AG454" s="270" t="s">
        <v>788</v>
      </c>
      <c r="AH454" s="270" t="s">
        <v>788</v>
      </c>
      <c r="AI454" s="270" t="s">
        <v>788</v>
      </c>
      <c r="AJ454" s="270" t="s">
        <v>788</v>
      </c>
      <c r="AK454" s="270" t="s">
        <v>788</v>
      </c>
      <c r="AL454" s="270" t="s">
        <v>788</v>
      </c>
      <c r="AM454" s="270" t="s">
        <v>788</v>
      </c>
      <c r="AN454" s="270" t="s">
        <v>3075</v>
      </c>
      <c r="AO454" s="270" t="s">
        <v>3075</v>
      </c>
      <c r="AP454" s="270" t="s">
        <v>3075</v>
      </c>
      <c r="AQ454" s="270" t="s">
        <v>3075</v>
      </c>
      <c r="AR454" s="270" t="s">
        <v>3075</v>
      </c>
      <c r="AS454" s="270" t="s">
        <v>3075</v>
      </c>
      <c r="AT454" s="270" t="s">
        <v>3075</v>
      </c>
      <c r="AU454" s="270" t="s">
        <v>3075</v>
      </c>
      <c r="AV454" s="270" t="s">
        <v>3075</v>
      </c>
      <c r="AW454" s="277" t="s">
        <v>3075</v>
      </c>
      <c r="AX454" s="270" t="s">
        <v>3075</v>
      </c>
      <c r="AY454" s="270" t="s">
        <v>3075</v>
      </c>
      <c r="AZ454" s="270" t="s">
        <v>3075</v>
      </c>
      <c r="BA454" s="270" t="s">
        <v>3075</v>
      </c>
      <c r="BB454" s="270" t="s">
        <v>3075</v>
      </c>
      <c r="BC454" s="270" t="s">
        <v>3075</v>
      </c>
      <c r="BD454" s="270" t="s">
        <v>521</v>
      </c>
      <c r="BE454" s="270" t="str">
        <f>VLOOKUP(A454,[1]القائمة!A$1:F$4442,6,0)</f>
        <v/>
      </c>
      <c r="BF454">
        <f>VLOOKUP(A454,[1]القائمة!A$1:F$4442,1,0)</f>
        <v>523382</v>
      </c>
      <c r="BG454" t="str">
        <f>VLOOKUP(A454,[1]القائمة!A$1:F$4442,5,0)</f>
        <v>الثالثة</v>
      </c>
      <c r="BH454" s="249"/>
      <c r="BI454" s="249"/>
      <c r="BJ454" s="249"/>
      <c r="BK454" s="249"/>
      <c r="BL454" s="249"/>
      <c r="BM454" s="249"/>
      <c r="BN454" s="249"/>
      <c r="BO454" s="249"/>
      <c r="BP454" s="249" t="s">
        <v>3075</v>
      </c>
      <c r="BQ454" s="249" t="s">
        <v>3075</v>
      </c>
      <c r="BR454" s="249" t="s">
        <v>3075</v>
      </c>
      <c r="BS454" s="249" t="s">
        <v>3075</v>
      </c>
      <c r="BT454" s="249" t="s">
        <v>3075</v>
      </c>
      <c r="BU454" s="249" t="s">
        <v>3075</v>
      </c>
      <c r="BV454" s="248"/>
      <c r="BW454" s="249"/>
      <c r="BX454" s="249"/>
      <c r="BY454" s="249"/>
      <c r="BZ454" s="249"/>
      <c r="CA454" s="242"/>
      <c r="CB454" s="242"/>
      <c r="CC454" s="242"/>
      <c r="CD454" s="242"/>
      <c r="CE454" s="249"/>
    </row>
    <row r="455" spans="1:83" ht="43.2" x14ac:dyDescent="0.3">
      <c r="A455" s="269">
        <v>523399</v>
      </c>
      <c r="B455" s="270" t="s">
        <v>521</v>
      </c>
      <c r="C455" s="270" t="s">
        <v>789</v>
      </c>
      <c r="D455" s="270" t="s">
        <v>789</v>
      </c>
      <c r="E455" s="270" t="s">
        <v>789</v>
      </c>
      <c r="F455" s="270" t="s">
        <v>789</v>
      </c>
      <c r="G455" s="270" t="s">
        <v>789</v>
      </c>
      <c r="H455" s="270" t="s">
        <v>789</v>
      </c>
      <c r="I455" s="270" t="s">
        <v>789</v>
      </c>
      <c r="J455" s="270" t="s">
        <v>789</v>
      </c>
      <c r="K455" s="270" t="s">
        <v>789</v>
      </c>
      <c r="L455" s="270" t="s">
        <v>789</v>
      </c>
      <c r="M455" s="270" t="s">
        <v>789</v>
      </c>
      <c r="N455" s="270" t="s">
        <v>789</v>
      </c>
      <c r="O455" s="270" t="s">
        <v>789</v>
      </c>
      <c r="P455" s="270" t="s">
        <v>789</v>
      </c>
      <c r="Q455" s="270" t="s">
        <v>789</v>
      </c>
      <c r="R455" s="270" t="s">
        <v>789</v>
      </c>
      <c r="S455" s="270" t="s">
        <v>789</v>
      </c>
      <c r="T455" s="270" t="s">
        <v>789</v>
      </c>
      <c r="U455" s="270" t="s">
        <v>789</v>
      </c>
      <c r="V455" s="270" t="s">
        <v>789</v>
      </c>
      <c r="W455" s="270" t="s">
        <v>789</v>
      </c>
      <c r="X455" s="270" t="s">
        <v>789</v>
      </c>
      <c r="Y455" s="270" t="s">
        <v>789</v>
      </c>
      <c r="Z455" s="270" t="s">
        <v>789</v>
      </c>
      <c r="AA455" s="270" t="s">
        <v>789</v>
      </c>
      <c r="AB455" s="270" t="s">
        <v>789</v>
      </c>
      <c r="AC455" s="270" t="s">
        <v>789</v>
      </c>
      <c r="AD455" s="270" t="s">
        <v>789</v>
      </c>
      <c r="AE455" s="270" t="s">
        <v>789</v>
      </c>
      <c r="AF455" s="270" t="s">
        <v>789</v>
      </c>
      <c r="AG455" s="270" t="s">
        <v>789</v>
      </c>
      <c r="AH455" s="270" t="s">
        <v>789</v>
      </c>
      <c r="AI455" s="270" t="s">
        <v>789</v>
      </c>
      <c r="AJ455" s="270" t="s">
        <v>789</v>
      </c>
      <c r="AK455" s="270" t="s">
        <v>789</v>
      </c>
      <c r="AL455" s="270" t="s">
        <v>789</v>
      </c>
      <c r="AM455" s="270" t="s">
        <v>789</v>
      </c>
      <c r="AN455" s="270" t="s">
        <v>3075</v>
      </c>
      <c r="AO455" s="270" t="s">
        <v>3075</v>
      </c>
      <c r="AP455" s="270" t="s">
        <v>3075</v>
      </c>
      <c r="AQ455" s="270" t="s">
        <v>3075</v>
      </c>
      <c r="AR455" s="270" t="s">
        <v>3075</v>
      </c>
      <c r="AS455" s="270" t="s">
        <v>3075</v>
      </c>
      <c r="AT455" s="270" t="s">
        <v>3075</v>
      </c>
      <c r="AU455" s="270" t="s">
        <v>3075</v>
      </c>
      <c r="AV455" s="270" t="s">
        <v>3075</v>
      </c>
      <c r="AW455" s="277" t="s">
        <v>3075</v>
      </c>
      <c r="AX455" s="270" t="s">
        <v>3075</v>
      </c>
      <c r="AY455" s="270" t="s">
        <v>3075</v>
      </c>
      <c r="AZ455" s="270" t="s">
        <v>3075</v>
      </c>
      <c r="BA455" s="270" t="s">
        <v>3075</v>
      </c>
      <c r="BB455" s="270" t="s">
        <v>3075</v>
      </c>
      <c r="BC455" s="270" t="s">
        <v>3075</v>
      </c>
      <c r="BD455" s="270" t="s">
        <v>521</v>
      </c>
      <c r="BE455" s="270" t="str">
        <f>VLOOKUP(A455,[1]القائمة!A$1:F$4442,6,0)</f>
        <v>مستنفذ فصل اول 2023-2024</v>
      </c>
      <c r="BF455">
        <f>VLOOKUP(A455,[1]القائمة!A$1:F$4442,1,0)</f>
        <v>523399</v>
      </c>
      <c r="BG455" t="str">
        <f>VLOOKUP(A455,[1]القائمة!A$1:F$4442,5,0)</f>
        <v>الثالثة</v>
      </c>
    </row>
    <row r="456" spans="1:83" ht="14.4" x14ac:dyDescent="0.3">
      <c r="A456" s="269">
        <v>523403</v>
      </c>
      <c r="B456" s="270" t="s">
        <v>521</v>
      </c>
      <c r="C456" s="270" t="s">
        <v>788</v>
      </c>
      <c r="D456" s="270" t="s">
        <v>788</v>
      </c>
      <c r="E456" s="270" t="s">
        <v>788</v>
      </c>
      <c r="F456" s="270" t="s">
        <v>788</v>
      </c>
      <c r="G456" s="270" t="s">
        <v>788</v>
      </c>
      <c r="H456" s="270" t="s">
        <v>788</v>
      </c>
      <c r="I456" s="270" t="s">
        <v>788</v>
      </c>
      <c r="J456" s="270" t="s">
        <v>788</v>
      </c>
      <c r="K456" s="270" t="s">
        <v>788</v>
      </c>
      <c r="L456" s="270" t="s">
        <v>788</v>
      </c>
      <c r="M456" s="270" t="s">
        <v>788</v>
      </c>
      <c r="N456" s="270" t="s">
        <v>788</v>
      </c>
      <c r="O456" s="270" t="s">
        <v>788</v>
      </c>
      <c r="P456" s="270" t="s">
        <v>788</v>
      </c>
      <c r="Q456" s="270" t="s">
        <v>788</v>
      </c>
      <c r="R456" s="270" t="s">
        <v>788</v>
      </c>
      <c r="S456" s="270" t="s">
        <v>788</v>
      </c>
      <c r="T456" s="270" t="s">
        <v>788</v>
      </c>
      <c r="U456" s="270" t="s">
        <v>788</v>
      </c>
      <c r="V456" s="270" t="s">
        <v>788</v>
      </c>
      <c r="W456" s="270" t="s">
        <v>788</v>
      </c>
      <c r="X456" s="270" t="s">
        <v>788</v>
      </c>
      <c r="Y456" s="270" t="s">
        <v>788</v>
      </c>
      <c r="Z456" s="270" t="s">
        <v>788</v>
      </c>
      <c r="AA456" s="270" t="s">
        <v>788</v>
      </c>
      <c r="AB456" s="270" t="s">
        <v>788</v>
      </c>
      <c r="AC456" s="270" t="s">
        <v>788</v>
      </c>
      <c r="AD456" s="270" t="s">
        <v>788</v>
      </c>
      <c r="AE456" s="270" t="s">
        <v>788</v>
      </c>
      <c r="AF456" s="270" t="s">
        <v>788</v>
      </c>
      <c r="AG456" s="270" t="s">
        <v>788</v>
      </c>
      <c r="AH456" s="270" t="s">
        <v>788</v>
      </c>
      <c r="AI456" s="270" t="s">
        <v>788</v>
      </c>
      <c r="AJ456" s="270" t="s">
        <v>788</v>
      </c>
      <c r="AK456" s="270" t="s">
        <v>788</v>
      </c>
      <c r="AL456" s="270" t="s">
        <v>788</v>
      </c>
      <c r="AM456" s="270" t="s">
        <v>788</v>
      </c>
      <c r="AN456" s="270" t="s">
        <v>3075</v>
      </c>
      <c r="AO456" s="270" t="s">
        <v>3075</v>
      </c>
      <c r="AP456" s="270" t="s">
        <v>3075</v>
      </c>
      <c r="AQ456" s="270" t="s">
        <v>3075</v>
      </c>
      <c r="AR456" s="270" t="s">
        <v>3075</v>
      </c>
      <c r="AS456" s="270" t="s">
        <v>3075</v>
      </c>
      <c r="AT456" s="270" t="s">
        <v>3075</v>
      </c>
      <c r="AU456" s="270" t="s">
        <v>3075</v>
      </c>
      <c r="AV456" s="270" t="s">
        <v>3075</v>
      </c>
      <c r="AW456" s="277" t="s">
        <v>3075</v>
      </c>
      <c r="AX456" s="270" t="s">
        <v>3075</v>
      </c>
      <c r="AY456" s="270" t="s">
        <v>3075</v>
      </c>
      <c r="AZ456" s="270" t="s">
        <v>3075</v>
      </c>
      <c r="BA456" s="270" t="s">
        <v>3075</v>
      </c>
      <c r="BB456" s="270" t="s">
        <v>3075</v>
      </c>
      <c r="BC456" s="270" t="s">
        <v>3075</v>
      </c>
      <c r="BD456" s="270" t="s">
        <v>521</v>
      </c>
      <c r="BE456" s="270" t="str">
        <f>VLOOKUP(A456,[1]القائمة!A$1:F$4442,6,0)</f>
        <v/>
      </c>
      <c r="BF456">
        <f>VLOOKUP(A456,[1]القائمة!A$1:F$4442,1,0)</f>
        <v>523403</v>
      </c>
      <c r="BG456" t="str">
        <f>VLOOKUP(A456,[1]القائمة!A$1:F$4442,5,0)</f>
        <v>الثالثة</v>
      </c>
    </row>
    <row r="457" spans="1:83" ht="14.4" x14ac:dyDescent="0.3">
      <c r="A457" s="269">
        <v>523435</v>
      </c>
      <c r="B457" s="270" t="s">
        <v>521</v>
      </c>
      <c r="C457" s="270" t="s">
        <v>788</v>
      </c>
      <c r="D457" s="270" t="s">
        <v>788</v>
      </c>
      <c r="E457" s="270" t="s">
        <v>788</v>
      </c>
      <c r="F457" s="270" t="s">
        <v>788</v>
      </c>
      <c r="G457" s="270" t="s">
        <v>788</v>
      </c>
      <c r="H457" s="270" t="s">
        <v>788</v>
      </c>
      <c r="I457" s="270" t="s">
        <v>788</v>
      </c>
      <c r="J457" s="270" t="s">
        <v>788</v>
      </c>
      <c r="K457" s="270" t="s">
        <v>788</v>
      </c>
      <c r="L457" s="270" t="s">
        <v>788</v>
      </c>
      <c r="M457" s="270" t="s">
        <v>788</v>
      </c>
      <c r="N457" s="270" t="s">
        <v>788</v>
      </c>
      <c r="O457" s="270" t="s">
        <v>788</v>
      </c>
      <c r="P457" s="270" t="s">
        <v>788</v>
      </c>
      <c r="Q457" s="270" t="s">
        <v>788</v>
      </c>
      <c r="R457" s="270" t="s">
        <v>788</v>
      </c>
      <c r="S457" s="270" t="s">
        <v>788</v>
      </c>
      <c r="T457" s="270" t="s">
        <v>788</v>
      </c>
      <c r="U457" s="270" t="s">
        <v>788</v>
      </c>
      <c r="V457" s="270" t="s">
        <v>788</v>
      </c>
      <c r="W457" s="270" t="s">
        <v>788</v>
      </c>
      <c r="X457" s="270" t="s">
        <v>788</v>
      </c>
      <c r="Y457" s="270" t="s">
        <v>788</v>
      </c>
      <c r="Z457" s="270" t="s">
        <v>788</v>
      </c>
      <c r="AA457" s="270" t="s">
        <v>788</v>
      </c>
      <c r="AB457" s="270" t="s">
        <v>788</v>
      </c>
      <c r="AC457" s="270" t="s">
        <v>788</v>
      </c>
      <c r="AD457" s="270" t="s">
        <v>788</v>
      </c>
      <c r="AE457" s="270" t="s">
        <v>788</v>
      </c>
      <c r="AF457" s="270" t="s">
        <v>788</v>
      </c>
      <c r="AG457" s="270" t="s">
        <v>788</v>
      </c>
      <c r="AH457" s="270" t="s">
        <v>788</v>
      </c>
      <c r="AI457" s="270" t="s">
        <v>788</v>
      </c>
      <c r="AJ457" s="270" t="s">
        <v>788</v>
      </c>
      <c r="AK457" s="270" t="s">
        <v>788</v>
      </c>
      <c r="AL457" s="270" t="s">
        <v>788</v>
      </c>
      <c r="AM457" s="270" t="s">
        <v>788</v>
      </c>
      <c r="AN457" s="270" t="s">
        <v>3075</v>
      </c>
      <c r="AO457" s="270" t="s">
        <v>3075</v>
      </c>
      <c r="AP457" s="270" t="s">
        <v>3075</v>
      </c>
      <c r="AQ457" s="270" t="s">
        <v>3075</v>
      </c>
      <c r="AR457" s="270" t="s">
        <v>3075</v>
      </c>
      <c r="AS457" s="270" t="s">
        <v>3075</v>
      </c>
      <c r="AT457" s="270" t="s">
        <v>3075</v>
      </c>
      <c r="AU457" s="270" t="s">
        <v>3075</v>
      </c>
      <c r="AV457" s="270" t="s">
        <v>3075</v>
      </c>
      <c r="AW457" s="277" t="s">
        <v>3075</v>
      </c>
      <c r="AX457" s="270" t="s">
        <v>3075</v>
      </c>
      <c r="AY457" s="270" t="s">
        <v>3075</v>
      </c>
      <c r="AZ457" s="270" t="s">
        <v>3075</v>
      </c>
      <c r="BA457" s="270" t="s">
        <v>3075</v>
      </c>
      <c r="BB457" s="270" t="s">
        <v>3075</v>
      </c>
      <c r="BC457" s="270" t="s">
        <v>3075</v>
      </c>
      <c r="BD457" s="270" t="s">
        <v>521</v>
      </c>
      <c r="BE457" s="270" t="str">
        <f>VLOOKUP(A457,[1]القائمة!A$1:F$4442,6,0)</f>
        <v/>
      </c>
      <c r="BF457">
        <f>VLOOKUP(A457,[1]القائمة!A$1:F$4442,1,0)</f>
        <v>523435</v>
      </c>
      <c r="BG457" t="str">
        <f>VLOOKUP(A457,[1]القائمة!A$1:F$4442,5,0)</f>
        <v>الثالثة</v>
      </c>
    </row>
    <row r="458" spans="1:83" ht="14.4" x14ac:dyDescent="0.3">
      <c r="A458" s="269">
        <v>523438</v>
      </c>
      <c r="B458" s="270" t="s">
        <v>521</v>
      </c>
      <c r="C458" s="270" t="s">
        <v>788</v>
      </c>
      <c r="D458" s="270" t="s">
        <v>788</v>
      </c>
      <c r="E458" s="270" t="s">
        <v>788</v>
      </c>
      <c r="F458" s="270" t="s">
        <v>788</v>
      </c>
      <c r="G458" s="270" t="s">
        <v>788</v>
      </c>
      <c r="H458" s="270" t="s">
        <v>788</v>
      </c>
      <c r="I458" s="270" t="s">
        <v>788</v>
      </c>
      <c r="J458" s="270" t="s">
        <v>788</v>
      </c>
      <c r="K458" s="270" t="s">
        <v>788</v>
      </c>
      <c r="L458" s="270" t="s">
        <v>788</v>
      </c>
      <c r="M458" s="270" t="s">
        <v>788</v>
      </c>
      <c r="N458" s="270" t="s">
        <v>788</v>
      </c>
      <c r="O458" s="270" t="s">
        <v>788</v>
      </c>
      <c r="P458" s="270" t="s">
        <v>788</v>
      </c>
      <c r="Q458" s="270" t="s">
        <v>788</v>
      </c>
      <c r="R458" s="270" t="s">
        <v>788</v>
      </c>
      <c r="S458" s="270" t="s">
        <v>788</v>
      </c>
      <c r="T458" s="270" t="s">
        <v>788</v>
      </c>
      <c r="U458" s="270" t="s">
        <v>788</v>
      </c>
      <c r="V458" s="270" t="s">
        <v>788</v>
      </c>
      <c r="W458" s="270" t="s">
        <v>788</v>
      </c>
      <c r="X458" s="270" t="s">
        <v>788</v>
      </c>
      <c r="Y458" s="270" t="s">
        <v>788</v>
      </c>
      <c r="Z458" s="270" t="s">
        <v>788</v>
      </c>
      <c r="AA458" s="270" t="s">
        <v>788</v>
      </c>
      <c r="AB458" s="270" t="s">
        <v>788</v>
      </c>
      <c r="AC458" s="270" t="s">
        <v>788</v>
      </c>
      <c r="AD458" s="270" t="s">
        <v>788</v>
      </c>
      <c r="AE458" s="270" t="s">
        <v>788</v>
      </c>
      <c r="AF458" s="270" t="s">
        <v>788</v>
      </c>
      <c r="AG458" s="270" t="s">
        <v>788</v>
      </c>
      <c r="AH458" s="270" t="s">
        <v>788</v>
      </c>
      <c r="AI458" s="270" t="s">
        <v>788</v>
      </c>
      <c r="AJ458" s="270" t="s">
        <v>788</v>
      </c>
      <c r="AK458" s="270" t="s">
        <v>788</v>
      </c>
      <c r="AL458" s="270" t="s">
        <v>788</v>
      </c>
      <c r="AM458" s="270" t="s">
        <v>788</v>
      </c>
      <c r="AN458" s="270" t="s">
        <v>3075</v>
      </c>
      <c r="AO458" s="270" t="s">
        <v>3075</v>
      </c>
      <c r="AP458" s="270" t="s">
        <v>3075</v>
      </c>
      <c r="AQ458" s="270" t="s">
        <v>3075</v>
      </c>
      <c r="AR458" s="270" t="s">
        <v>3075</v>
      </c>
      <c r="AS458" s="270" t="s">
        <v>3075</v>
      </c>
      <c r="AT458" s="270" t="s">
        <v>3075</v>
      </c>
      <c r="AU458" s="270" t="s">
        <v>3075</v>
      </c>
      <c r="AV458" s="270" t="s">
        <v>3075</v>
      </c>
      <c r="AW458" s="277" t="s">
        <v>3075</v>
      </c>
      <c r="AX458" s="270" t="s">
        <v>3075</v>
      </c>
      <c r="AY458" s="270" t="s">
        <v>3075</v>
      </c>
      <c r="AZ458" s="270" t="s">
        <v>3075</v>
      </c>
      <c r="BA458" s="270" t="s">
        <v>3075</v>
      </c>
      <c r="BB458" s="270" t="s">
        <v>3075</v>
      </c>
      <c r="BC458" s="270" t="s">
        <v>3075</v>
      </c>
      <c r="BD458" s="270" t="s">
        <v>521</v>
      </c>
      <c r="BE458" s="270" t="str">
        <f>VLOOKUP(A458,[1]القائمة!A$1:F$4442,6,0)</f>
        <v/>
      </c>
      <c r="BF458">
        <f>VLOOKUP(A458,[1]القائمة!A$1:F$4442,1,0)</f>
        <v>523438</v>
      </c>
      <c r="BG458" t="str">
        <f>VLOOKUP(A458,[1]القائمة!A$1:F$4442,5,0)</f>
        <v>الثالثة</v>
      </c>
    </row>
    <row r="459" spans="1:83" ht="14.4" x14ac:dyDescent="0.3">
      <c r="A459" s="271">
        <v>523444</v>
      </c>
      <c r="B459" s="272" t="s">
        <v>521</v>
      </c>
      <c r="C459" s="250"/>
      <c r="D459" s="250"/>
      <c r="E459" s="250"/>
      <c r="F459" s="250"/>
      <c r="G459" s="250"/>
      <c r="H459" s="250"/>
      <c r="I459" s="250"/>
      <c r="J459" s="250"/>
      <c r="K459" s="250"/>
      <c r="L459" s="250"/>
      <c r="M459" s="250"/>
      <c r="N459" s="250"/>
      <c r="O459" s="250"/>
      <c r="P459" s="250"/>
      <c r="Q459" s="250"/>
      <c r="R459" s="250"/>
      <c r="S459" s="250"/>
      <c r="T459" s="250"/>
      <c r="U459" s="250"/>
      <c r="V459" s="250"/>
      <c r="W459" s="250"/>
      <c r="X459" s="250"/>
      <c r="Y459" s="250"/>
      <c r="Z459" s="250"/>
      <c r="AA459" s="250"/>
      <c r="AB459" s="250"/>
      <c r="AC459" s="250"/>
      <c r="AD459" s="250"/>
      <c r="AE459" s="250"/>
      <c r="AF459" s="250"/>
      <c r="AG459" s="250"/>
      <c r="AH459" s="250"/>
      <c r="AI459" s="250"/>
      <c r="AJ459" s="250"/>
      <c r="AK459" s="250"/>
      <c r="AL459" s="250"/>
      <c r="AM459" s="250"/>
      <c r="AN459" s="250"/>
      <c r="AO459" s="250"/>
      <c r="AP459" s="250"/>
      <c r="AQ459" s="250"/>
      <c r="AR459" s="250"/>
      <c r="AS459" s="250"/>
      <c r="AT459" s="250"/>
      <c r="AU459" s="250"/>
      <c r="AV459" s="250"/>
      <c r="AW459" s="276"/>
      <c r="AX459" s="250"/>
      <c r="AY459" s="250"/>
      <c r="AZ459" s="250"/>
      <c r="BA459" s="250"/>
      <c r="BB459" s="250"/>
      <c r="BC459" s="250"/>
      <c r="BD459" s="250"/>
      <c r="BE459" s="270" t="str">
        <f>VLOOKUP(A459,[1]القائمة!A$1:F$4442,6,0)</f>
        <v/>
      </c>
      <c r="BF459">
        <f>VLOOKUP(A459,[1]القائمة!A$1:F$4442,1,0)</f>
        <v>523444</v>
      </c>
      <c r="BG459" t="str">
        <f>VLOOKUP(A459,[1]القائمة!A$1:F$4442,5,0)</f>
        <v>الثالثة</v>
      </c>
    </row>
    <row r="460" spans="1:83" ht="14.4" x14ac:dyDescent="0.3">
      <c r="A460" s="269">
        <v>523457</v>
      </c>
      <c r="B460" s="270" t="s">
        <v>521</v>
      </c>
      <c r="C460" s="270" t="s">
        <v>788</v>
      </c>
      <c r="D460" s="270" t="s">
        <v>788</v>
      </c>
      <c r="E460" s="270" t="s">
        <v>788</v>
      </c>
      <c r="F460" s="270" t="s">
        <v>788</v>
      </c>
      <c r="G460" s="270" t="s">
        <v>788</v>
      </c>
      <c r="H460" s="270" t="s">
        <v>788</v>
      </c>
      <c r="I460" s="270" t="s">
        <v>788</v>
      </c>
      <c r="J460" s="270" t="s">
        <v>788</v>
      </c>
      <c r="K460" s="270" t="s">
        <v>788</v>
      </c>
      <c r="L460" s="270" t="s">
        <v>788</v>
      </c>
      <c r="M460" s="270" t="s">
        <v>788</v>
      </c>
      <c r="N460" s="270" t="s">
        <v>788</v>
      </c>
      <c r="O460" s="270" t="s">
        <v>788</v>
      </c>
      <c r="P460" s="270" t="s">
        <v>788</v>
      </c>
      <c r="Q460" s="270" t="s">
        <v>788</v>
      </c>
      <c r="R460" s="270" t="s">
        <v>788</v>
      </c>
      <c r="S460" s="270" t="s">
        <v>788</v>
      </c>
      <c r="T460" s="270" t="s">
        <v>788</v>
      </c>
      <c r="U460" s="270" t="s">
        <v>788</v>
      </c>
      <c r="V460" s="270" t="s">
        <v>788</v>
      </c>
      <c r="W460" s="270" t="s">
        <v>788</v>
      </c>
      <c r="X460" s="270" t="s">
        <v>788</v>
      </c>
      <c r="Y460" s="270" t="s">
        <v>788</v>
      </c>
      <c r="Z460" s="270" t="s">
        <v>788</v>
      </c>
      <c r="AA460" s="270" t="s">
        <v>788</v>
      </c>
      <c r="AB460" s="270" t="s">
        <v>788</v>
      </c>
      <c r="AC460" s="270" t="s">
        <v>788</v>
      </c>
      <c r="AD460" s="270" t="s">
        <v>788</v>
      </c>
      <c r="AE460" s="270" t="s">
        <v>788</v>
      </c>
      <c r="AF460" s="270" t="s">
        <v>788</v>
      </c>
      <c r="AG460" s="270" t="s">
        <v>788</v>
      </c>
      <c r="AH460" s="270" t="s">
        <v>788</v>
      </c>
      <c r="AI460" s="270" t="s">
        <v>788</v>
      </c>
      <c r="AJ460" s="270" t="s">
        <v>788</v>
      </c>
      <c r="AK460" s="270" t="s">
        <v>788</v>
      </c>
      <c r="AL460" s="270" t="s">
        <v>788</v>
      </c>
      <c r="AM460" s="270" t="s">
        <v>788</v>
      </c>
      <c r="AN460" s="270" t="s">
        <v>3075</v>
      </c>
      <c r="AO460" s="270" t="s">
        <v>3075</v>
      </c>
      <c r="AP460" s="270" t="s">
        <v>3075</v>
      </c>
      <c r="AQ460" s="270" t="s">
        <v>3075</v>
      </c>
      <c r="AR460" s="270" t="s">
        <v>3075</v>
      </c>
      <c r="AS460" s="270" t="s">
        <v>3075</v>
      </c>
      <c r="AT460" s="270" t="s">
        <v>3075</v>
      </c>
      <c r="AU460" s="270" t="s">
        <v>3075</v>
      </c>
      <c r="AV460" s="270" t="s">
        <v>3075</v>
      </c>
      <c r="AW460" s="277" t="s">
        <v>3075</v>
      </c>
      <c r="AX460" s="270" t="s">
        <v>3075</v>
      </c>
      <c r="AY460" s="270" t="s">
        <v>3075</v>
      </c>
      <c r="AZ460" s="270" t="s">
        <v>3075</v>
      </c>
      <c r="BA460" s="270" t="s">
        <v>3075</v>
      </c>
      <c r="BB460" s="270" t="s">
        <v>3075</v>
      </c>
      <c r="BC460" s="270" t="s">
        <v>3075</v>
      </c>
      <c r="BD460" s="270" t="s">
        <v>521</v>
      </c>
      <c r="BE460" s="270" t="str">
        <f>VLOOKUP(A460,[1]القائمة!A$1:F$4442,6,0)</f>
        <v/>
      </c>
      <c r="BF460">
        <f>VLOOKUP(A460,[1]القائمة!A$1:F$4442,1,0)</f>
        <v>523457</v>
      </c>
      <c r="BG460" t="str">
        <f>VLOOKUP(A460,[1]القائمة!A$1:F$4442,5,0)</f>
        <v>الثالثة</v>
      </c>
    </row>
    <row r="461" spans="1:83" ht="43.2" x14ac:dyDescent="0.3">
      <c r="A461" s="269">
        <v>523458</v>
      </c>
      <c r="B461" s="270" t="s">
        <v>521</v>
      </c>
      <c r="C461" s="270" t="s">
        <v>789</v>
      </c>
      <c r="D461" s="270" t="s">
        <v>789</v>
      </c>
      <c r="E461" s="270" t="s">
        <v>789</v>
      </c>
      <c r="F461" s="270" t="s">
        <v>789</v>
      </c>
      <c r="G461" s="270" t="s">
        <v>789</v>
      </c>
      <c r="H461" s="270" t="s">
        <v>789</v>
      </c>
      <c r="I461" s="270" t="s">
        <v>789</v>
      </c>
      <c r="J461" s="270" t="s">
        <v>789</v>
      </c>
      <c r="K461" s="270" t="s">
        <v>789</v>
      </c>
      <c r="L461" s="270" t="s">
        <v>789</v>
      </c>
      <c r="M461" s="270" t="s">
        <v>789</v>
      </c>
      <c r="N461" s="270" t="s">
        <v>789</v>
      </c>
      <c r="O461" s="270" t="s">
        <v>789</v>
      </c>
      <c r="P461" s="270" t="s">
        <v>789</v>
      </c>
      <c r="Q461" s="270" t="s">
        <v>789</v>
      </c>
      <c r="R461" s="270" t="s">
        <v>789</v>
      </c>
      <c r="S461" s="270" t="s">
        <v>789</v>
      </c>
      <c r="T461" s="270" t="s">
        <v>789</v>
      </c>
      <c r="U461" s="270" t="s">
        <v>789</v>
      </c>
      <c r="V461" s="270" t="s">
        <v>789</v>
      </c>
      <c r="W461" s="270" t="s">
        <v>789</v>
      </c>
      <c r="X461" s="270" t="s">
        <v>789</v>
      </c>
      <c r="Y461" s="270" t="s">
        <v>789</v>
      </c>
      <c r="Z461" s="270" t="s">
        <v>789</v>
      </c>
      <c r="AA461" s="270" t="s">
        <v>789</v>
      </c>
      <c r="AB461" s="270" t="s">
        <v>789</v>
      </c>
      <c r="AC461" s="270" t="s">
        <v>789</v>
      </c>
      <c r="AD461" s="270" t="s">
        <v>789</v>
      </c>
      <c r="AE461" s="270" t="s">
        <v>789</v>
      </c>
      <c r="AF461" s="270" t="s">
        <v>789</v>
      </c>
      <c r="AG461" s="270" t="s">
        <v>789</v>
      </c>
      <c r="AH461" s="270" t="s">
        <v>789</v>
      </c>
      <c r="AI461" s="270" t="s">
        <v>789</v>
      </c>
      <c r="AJ461" s="270" t="s">
        <v>789</v>
      </c>
      <c r="AK461" s="270" t="s">
        <v>789</v>
      </c>
      <c r="AL461" s="270" t="s">
        <v>789</v>
      </c>
      <c r="AM461" s="270" t="s">
        <v>789</v>
      </c>
      <c r="AN461" s="270" t="s">
        <v>3075</v>
      </c>
      <c r="AO461" s="270" t="s">
        <v>3075</v>
      </c>
      <c r="AP461" s="270" t="s">
        <v>3075</v>
      </c>
      <c r="AQ461" s="270" t="s">
        <v>3075</v>
      </c>
      <c r="AR461" s="270" t="s">
        <v>3075</v>
      </c>
      <c r="AS461" s="270" t="s">
        <v>3075</v>
      </c>
      <c r="AT461" s="270" t="s">
        <v>3075</v>
      </c>
      <c r="AU461" s="270" t="s">
        <v>3075</v>
      </c>
      <c r="AV461" s="270" t="s">
        <v>3075</v>
      </c>
      <c r="AW461" s="277" t="s">
        <v>3075</v>
      </c>
      <c r="AX461" s="270" t="s">
        <v>3075</v>
      </c>
      <c r="AY461" s="270" t="s">
        <v>3075</v>
      </c>
      <c r="AZ461" s="270" t="s">
        <v>3075</v>
      </c>
      <c r="BA461" s="270" t="s">
        <v>3075</v>
      </c>
      <c r="BB461" s="270" t="s">
        <v>3075</v>
      </c>
      <c r="BC461" s="270" t="s">
        <v>3075</v>
      </c>
      <c r="BD461" s="270" t="s">
        <v>521</v>
      </c>
      <c r="BE461" s="270" t="str">
        <f>VLOOKUP(A461,[1]القائمة!A$1:F$4442,6,0)</f>
        <v>مستنفذ فصل اول 2023-2024</v>
      </c>
      <c r="BF461">
        <f>VLOOKUP(A461,[1]القائمة!A$1:F$4442,1,0)</f>
        <v>523458</v>
      </c>
      <c r="BG461" t="str">
        <f>VLOOKUP(A461,[1]القائمة!A$1:F$4442,5,0)</f>
        <v>الثالثة</v>
      </c>
      <c r="BH461" s="249"/>
      <c r="BI461" s="249"/>
      <c r="BJ461" s="249"/>
      <c r="BK461" s="249"/>
      <c r="BL461" s="249"/>
      <c r="BM461" s="249"/>
      <c r="BN461" s="249"/>
      <c r="BO461" s="249"/>
      <c r="BP461" s="249" t="s">
        <v>3075</v>
      </c>
      <c r="BQ461" s="249" t="s">
        <v>3075</v>
      </c>
      <c r="BR461" s="249" t="s">
        <v>3075</v>
      </c>
      <c r="BS461" s="249" t="s">
        <v>3075</v>
      </c>
      <c r="BT461" s="249" t="s">
        <v>3075</v>
      </c>
      <c r="BU461" s="249" t="s">
        <v>3075</v>
      </c>
      <c r="BV461" s="248"/>
      <c r="BW461" s="249"/>
      <c r="BX461" s="249"/>
      <c r="BY461" s="249"/>
      <c r="BZ461" s="249"/>
      <c r="CA461" s="242"/>
      <c r="CB461" s="242"/>
      <c r="CC461" s="242"/>
      <c r="CD461" s="242"/>
      <c r="CE461" s="249"/>
    </row>
    <row r="462" spans="1:83" ht="43.2" x14ac:dyDescent="0.3">
      <c r="A462" s="269">
        <v>523479</v>
      </c>
      <c r="B462" s="270" t="s">
        <v>521</v>
      </c>
      <c r="C462" s="270" t="s">
        <v>789</v>
      </c>
      <c r="D462" s="270" t="s">
        <v>789</v>
      </c>
      <c r="E462" s="270" t="s">
        <v>789</v>
      </c>
      <c r="F462" s="270" t="s">
        <v>789</v>
      </c>
      <c r="G462" s="270" t="s">
        <v>789</v>
      </c>
      <c r="H462" s="270" t="s">
        <v>789</v>
      </c>
      <c r="I462" s="270" t="s">
        <v>789</v>
      </c>
      <c r="J462" s="270" t="s">
        <v>789</v>
      </c>
      <c r="K462" s="270" t="s">
        <v>789</v>
      </c>
      <c r="L462" s="270" t="s">
        <v>789</v>
      </c>
      <c r="M462" s="270" t="s">
        <v>789</v>
      </c>
      <c r="N462" s="270" t="s">
        <v>789</v>
      </c>
      <c r="O462" s="270" t="s">
        <v>789</v>
      </c>
      <c r="P462" s="270" t="s">
        <v>789</v>
      </c>
      <c r="Q462" s="270" t="s">
        <v>789</v>
      </c>
      <c r="R462" s="270" t="s">
        <v>789</v>
      </c>
      <c r="S462" s="270" t="s">
        <v>789</v>
      </c>
      <c r="T462" s="270" t="s">
        <v>789</v>
      </c>
      <c r="U462" s="270" t="s">
        <v>789</v>
      </c>
      <c r="V462" s="270" t="s">
        <v>789</v>
      </c>
      <c r="W462" s="270" t="s">
        <v>789</v>
      </c>
      <c r="X462" s="270" t="s">
        <v>789</v>
      </c>
      <c r="Y462" s="270" t="s">
        <v>789</v>
      </c>
      <c r="Z462" s="270" t="s">
        <v>789</v>
      </c>
      <c r="AA462" s="270" t="s">
        <v>789</v>
      </c>
      <c r="AB462" s="270" t="s">
        <v>789</v>
      </c>
      <c r="AC462" s="270" t="s">
        <v>789</v>
      </c>
      <c r="AD462" s="270" t="s">
        <v>789</v>
      </c>
      <c r="AE462" s="270" t="s">
        <v>789</v>
      </c>
      <c r="AF462" s="270" t="s">
        <v>789</v>
      </c>
      <c r="AG462" s="270" t="s">
        <v>789</v>
      </c>
      <c r="AH462" s="270" t="s">
        <v>789</v>
      </c>
      <c r="AI462" s="270" t="s">
        <v>789</v>
      </c>
      <c r="AJ462" s="270" t="s">
        <v>789</v>
      </c>
      <c r="AK462" s="270" t="s">
        <v>789</v>
      </c>
      <c r="AL462" s="270" t="s">
        <v>789</v>
      </c>
      <c r="AM462" s="270" t="s">
        <v>789</v>
      </c>
      <c r="AN462" s="270" t="s">
        <v>3075</v>
      </c>
      <c r="AO462" s="270" t="s">
        <v>3075</v>
      </c>
      <c r="AP462" s="270" t="s">
        <v>3075</v>
      </c>
      <c r="AQ462" s="270" t="s">
        <v>3075</v>
      </c>
      <c r="AR462" s="270" t="s">
        <v>3075</v>
      </c>
      <c r="AS462" s="270" t="s">
        <v>3075</v>
      </c>
      <c r="AT462" s="270" t="s">
        <v>3075</v>
      </c>
      <c r="AU462" s="270" t="s">
        <v>3075</v>
      </c>
      <c r="AV462" s="270" t="s">
        <v>3075</v>
      </c>
      <c r="AW462" s="277" t="s">
        <v>3075</v>
      </c>
      <c r="AX462" s="270" t="s">
        <v>3075</v>
      </c>
      <c r="AY462" s="270" t="s">
        <v>3075</v>
      </c>
      <c r="AZ462" s="270" t="s">
        <v>3075</v>
      </c>
      <c r="BA462" s="270" t="s">
        <v>3075</v>
      </c>
      <c r="BB462" s="270" t="s">
        <v>3075</v>
      </c>
      <c r="BC462" s="270" t="s">
        <v>3075</v>
      </c>
      <c r="BD462" s="270" t="s">
        <v>521</v>
      </c>
      <c r="BE462" s="270" t="str">
        <f>VLOOKUP(A462,[1]القائمة!A$1:F$4442,6,0)</f>
        <v>مستنفذ فصل اول 2023-2024</v>
      </c>
      <c r="BF462">
        <f>VLOOKUP(A462,[1]القائمة!A$1:F$4442,1,0)</f>
        <v>523479</v>
      </c>
      <c r="BG462" t="str">
        <f>VLOOKUP(A462,[1]القائمة!A$1:F$4442,5,0)</f>
        <v>الثالثة</v>
      </c>
    </row>
    <row r="463" spans="1:83" ht="14.4" x14ac:dyDescent="0.3">
      <c r="A463" s="269">
        <v>523482</v>
      </c>
      <c r="B463" s="270" t="s">
        <v>521</v>
      </c>
      <c r="C463" s="270" t="s">
        <v>788</v>
      </c>
      <c r="D463" s="270" t="s">
        <v>788</v>
      </c>
      <c r="E463" s="270" t="s">
        <v>788</v>
      </c>
      <c r="F463" s="270" t="s">
        <v>788</v>
      </c>
      <c r="G463" s="270" t="s">
        <v>788</v>
      </c>
      <c r="H463" s="270" t="s">
        <v>788</v>
      </c>
      <c r="I463" s="270" t="s">
        <v>788</v>
      </c>
      <c r="J463" s="270" t="s">
        <v>788</v>
      </c>
      <c r="K463" s="270" t="s">
        <v>788</v>
      </c>
      <c r="L463" s="270" t="s">
        <v>788</v>
      </c>
      <c r="M463" s="270" t="s">
        <v>788</v>
      </c>
      <c r="N463" s="270" t="s">
        <v>788</v>
      </c>
      <c r="O463" s="270" t="s">
        <v>788</v>
      </c>
      <c r="P463" s="270" t="s">
        <v>788</v>
      </c>
      <c r="Q463" s="270" t="s">
        <v>788</v>
      </c>
      <c r="R463" s="270" t="s">
        <v>788</v>
      </c>
      <c r="S463" s="270" t="s">
        <v>788</v>
      </c>
      <c r="T463" s="270" t="s">
        <v>788</v>
      </c>
      <c r="U463" s="270" t="s">
        <v>788</v>
      </c>
      <c r="V463" s="270" t="s">
        <v>788</v>
      </c>
      <c r="W463" s="270" t="s">
        <v>788</v>
      </c>
      <c r="X463" s="270" t="s">
        <v>788</v>
      </c>
      <c r="Y463" s="270" t="s">
        <v>788</v>
      </c>
      <c r="Z463" s="270" t="s">
        <v>788</v>
      </c>
      <c r="AA463" s="270" t="s">
        <v>788</v>
      </c>
      <c r="AB463" s="270" t="s">
        <v>788</v>
      </c>
      <c r="AC463" s="270" t="s">
        <v>788</v>
      </c>
      <c r="AD463" s="270" t="s">
        <v>788</v>
      </c>
      <c r="AE463" s="270" t="s">
        <v>788</v>
      </c>
      <c r="AF463" s="270" t="s">
        <v>788</v>
      </c>
      <c r="AG463" s="270" t="s">
        <v>788</v>
      </c>
      <c r="AH463" s="270" t="s">
        <v>788</v>
      </c>
      <c r="AI463" s="270" t="s">
        <v>788</v>
      </c>
      <c r="AJ463" s="270" t="s">
        <v>788</v>
      </c>
      <c r="AK463" s="270" t="s">
        <v>788</v>
      </c>
      <c r="AL463" s="270" t="s">
        <v>788</v>
      </c>
      <c r="AM463" s="270" t="s">
        <v>788</v>
      </c>
      <c r="AN463" s="270" t="s">
        <v>3075</v>
      </c>
      <c r="AO463" s="270" t="s">
        <v>3075</v>
      </c>
      <c r="AP463" s="270" t="s">
        <v>3075</v>
      </c>
      <c r="AQ463" s="270" t="s">
        <v>3075</v>
      </c>
      <c r="AR463" s="270" t="s">
        <v>3075</v>
      </c>
      <c r="AS463" s="270" t="s">
        <v>3075</v>
      </c>
      <c r="AT463" s="270" t="s">
        <v>3075</v>
      </c>
      <c r="AU463" s="270" t="s">
        <v>3075</v>
      </c>
      <c r="AV463" s="270" t="s">
        <v>3075</v>
      </c>
      <c r="AW463" s="277" t="s">
        <v>3075</v>
      </c>
      <c r="AX463" s="270" t="s">
        <v>3075</v>
      </c>
      <c r="AY463" s="270" t="s">
        <v>3075</v>
      </c>
      <c r="AZ463" s="270" t="s">
        <v>3075</v>
      </c>
      <c r="BA463" s="270" t="s">
        <v>3075</v>
      </c>
      <c r="BB463" s="270" t="s">
        <v>3075</v>
      </c>
      <c r="BC463" s="270" t="s">
        <v>3075</v>
      </c>
      <c r="BD463" s="270" t="s">
        <v>521</v>
      </c>
      <c r="BE463" s="270" t="str">
        <f>VLOOKUP(A463,[1]القائمة!A$1:F$4442,6,0)</f>
        <v/>
      </c>
      <c r="BF463">
        <f>VLOOKUP(A463,[1]القائمة!A$1:F$4442,1,0)</f>
        <v>523482</v>
      </c>
      <c r="BG463" t="str">
        <f>VLOOKUP(A463,[1]القائمة!A$1:F$4442,5,0)</f>
        <v>الثالثة</v>
      </c>
    </row>
    <row r="464" spans="1:83" ht="43.2" x14ac:dyDescent="0.3">
      <c r="A464" s="269">
        <v>523493</v>
      </c>
      <c r="B464" s="270" t="s">
        <v>521</v>
      </c>
      <c r="C464" s="270" t="s">
        <v>789</v>
      </c>
      <c r="D464" s="270" t="s">
        <v>789</v>
      </c>
      <c r="E464" s="270" t="s">
        <v>789</v>
      </c>
      <c r="F464" s="270" t="s">
        <v>789</v>
      </c>
      <c r="G464" s="270" t="s">
        <v>789</v>
      </c>
      <c r="H464" s="270" t="s">
        <v>789</v>
      </c>
      <c r="I464" s="270" t="s">
        <v>789</v>
      </c>
      <c r="J464" s="270" t="s">
        <v>789</v>
      </c>
      <c r="K464" s="270" t="s">
        <v>789</v>
      </c>
      <c r="L464" s="270" t="s">
        <v>789</v>
      </c>
      <c r="M464" s="270" t="s">
        <v>789</v>
      </c>
      <c r="N464" s="270" t="s">
        <v>789</v>
      </c>
      <c r="O464" s="270" t="s">
        <v>789</v>
      </c>
      <c r="P464" s="270" t="s">
        <v>789</v>
      </c>
      <c r="Q464" s="270" t="s">
        <v>789</v>
      </c>
      <c r="R464" s="270" t="s">
        <v>789</v>
      </c>
      <c r="S464" s="270" t="s">
        <v>789</v>
      </c>
      <c r="T464" s="270" t="s">
        <v>789</v>
      </c>
      <c r="U464" s="270" t="s">
        <v>789</v>
      </c>
      <c r="V464" s="270" t="s">
        <v>789</v>
      </c>
      <c r="W464" s="270" t="s">
        <v>789</v>
      </c>
      <c r="X464" s="270" t="s">
        <v>789</v>
      </c>
      <c r="Y464" s="270" t="s">
        <v>789</v>
      </c>
      <c r="Z464" s="270" t="s">
        <v>789</v>
      </c>
      <c r="AA464" s="270" t="s">
        <v>789</v>
      </c>
      <c r="AB464" s="270" t="s">
        <v>789</v>
      </c>
      <c r="AC464" s="270" t="s">
        <v>789</v>
      </c>
      <c r="AD464" s="270" t="s">
        <v>789</v>
      </c>
      <c r="AE464" s="270" t="s">
        <v>789</v>
      </c>
      <c r="AF464" s="270" t="s">
        <v>789</v>
      </c>
      <c r="AG464" s="270" t="s">
        <v>789</v>
      </c>
      <c r="AH464" s="270" t="s">
        <v>789</v>
      </c>
      <c r="AI464" s="270" t="s">
        <v>789</v>
      </c>
      <c r="AJ464" s="270" t="s">
        <v>789</v>
      </c>
      <c r="AK464" s="270" t="s">
        <v>789</v>
      </c>
      <c r="AL464" s="270" t="s">
        <v>789</v>
      </c>
      <c r="AM464" s="270" t="s">
        <v>789</v>
      </c>
      <c r="AN464" s="270" t="s">
        <v>3075</v>
      </c>
      <c r="AO464" s="270" t="s">
        <v>3075</v>
      </c>
      <c r="AP464" s="270" t="s">
        <v>3075</v>
      </c>
      <c r="AQ464" s="270" t="s">
        <v>3075</v>
      </c>
      <c r="AR464" s="270" t="s">
        <v>3075</v>
      </c>
      <c r="AS464" s="270" t="s">
        <v>3075</v>
      </c>
      <c r="AT464" s="270" t="s">
        <v>3075</v>
      </c>
      <c r="AU464" s="270" t="s">
        <v>3075</v>
      </c>
      <c r="AV464" s="270" t="s">
        <v>3075</v>
      </c>
      <c r="AW464" s="277" t="s">
        <v>3075</v>
      </c>
      <c r="AX464" s="270" t="s">
        <v>3075</v>
      </c>
      <c r="AY464" s="270" t="s">
        <v>3075</v>
      </c>
      <c r="AZ464" s="270" t="s">
        <v>3075</v>
      </c>
      <c r="BA464" s="270" t="s">
        <v>3075</v>
      </c>
      <c r="BB464" s="270" t="s">
        <v>3075</v>
      </c>
      <c r="BC464" s="270" t="s">
        <v>3075</v>
      </c>
      <c r="BD464" s="270" t="s">
        <v>521</v>
      </c>
      <c r="BE464" s="270" t="str">
        <f>VLOOKUP(A464,[1]القائمة!A$1:F$4442,6,0)</f>
        <v>مستنفذ فصل اول 2023-2024</v>
      </c>
      <c r="BF464">
        <f>VLOOKUP(A464,[1]القائمة!A$1:F$4442,1,0)</f>
        <v>523493</v>
      </c>
      <c r="BG464" t="str">
        <f>VLOOKUP(A464,[1]القائمة!A$1:F$4442,5,0)</f>
        <v>الثالثة</v>
      </c>
    </row>
    <row r="465" spans="1:83" ht="43.2" x14ac:dyDescent="0.3">
      <c r="A465" s="269">
        <v>523497</v>
      </c>
      <c r="B465" s="270" t="s">
        <v>521</v>
      </c>
      <c r="C465" s="270" t="s">
        <v>789</v>
      </c>
      <c r="D465" s="270" t="s">
        <v>789</v>
      </c>
      <c r="E465" s="270" t="s">
        <v>789</v>
      </c>
      <c r="F465" s="270" t="s">
        <v>789</v>
      </c>
      <c r="G465" s="270" t="s">
        <v>789</v>
      </c>
      <c r="H465" s="270" t="s">
        <v>789</v>
      </c>
      <c r="I465" s="270" t="s">
        <v>789</v>
      </c>
      <c r="J465" s="270" t="s">
        <v>789</v>
      </c>
      <c r="K465" s="270" t="s">
        <v>789</v>
      </c>
      <c r="L465" s="270" t="s">
        <v>789</v>
      </c>
      <c r="M465" s="270" t="s">
        <v>789</v>
      </c>
      <c r="N465" s="270" t="s">
        <v>789</v>
      </c>
      <c r="O465" s="270" t="s">
        <v>789</v>
      </c>
      <c r="P465" s="270" t="s">
        <v>789</v>
      </c>
      <c r="Q465" s="270" t="s">
        <v>789</v>
      </c>
      <c r="R465" s="270" t="s">
        <v>789</v>
      </c>
      <c r="S465" s="270" t="s">
        <v>789</v>
      </c>
      <c r="T465" s="270" t="s">
        <v>789</v>
      </c>
      <c r="U465" s="270" t="s">
        <v>789</v>
      </c>
      <c r="V465" s="270" t="s">
        <v>789</v>
      </c>
      <c r="W465" s="270" t="s">
        <v>789</v>
      </c>
      <c r="X465" s="270" t="s">
        <v>789</v>
      </c>
      <c r="Y465" s="270" t="s">
        <v>789</v>
      </c>
      <c r="Z465" s="270" t="s">
        <v>789</v>
      </c>
      <c r="AA465" s="270" t="s">
        <v>789</v>
      </c>
      <c r="AB465" s="270" t="s">
        <v>789</v>
      </c>
      <c r="AC465" s="270" t="s">
        <v>789</v>
      </c>
      <c r="AD465" s="270" t="s">
        <v>789</v>
      </c>
      <c r="AE465" s="270" t="s">
        <v>789</v>
      </c>
      <c r="AF465" s="270" t="s">
        <v>789</v>
      </c>
      <c r="AG465" s="270" t="s">
        <v>789</v>
      </c>
      <c r="AH465" s="270" t="s">
        <v>789</v>
      </c>
      <c r="AI465" s="270" t="s">
        <v>789</v>
      </c>
      <c r="AJ465" s="270" t="s">
        <v>789</v>
      </c>
      <c r="AK465" s="270" t="s">
        <v>789</v>
      </c>
      <c r="AL465" s="270" t="s">
        <v>789</v>
      </c>
      <c r="AM465" s="270" t="s">
        <v>789</v>
      </c>
      <c r="AN465" s="270" t="s">
        <v>3075</v>
      </c>
      <c r="AO465" s="270" t="s">
        <v>3075</v>
      </c>
      <c r="AP465" s="270" t="s">
        <v>3075</v>
      </c>
      <c r="AQ465" s="270" t="s">
        <v>3075</v>
      </c>
      <c r="AR465" s="270" t="s">
        <v>3075</v>
      </c>
      <c r="AS465" s="270" t="s">
        <v>3075</v>
      </c>
      <c r="AT465" s="270" t="s">
        <v>3075</v>
      </c>
      <c r="AU465" s="270" t="s">
        <v>3075</v>
      </c>
      <c r="AV465" s="270" t="s">
        <v>3075</v>
      </c>
      <c r="AW465" s="277" t="s">
        <v>3075</v>
      </c>
      <c r="AX465" s="270" t="s">
        <v>3075</v>
      </c>
      <c r="AY465" s="270" t="s">
        <v>3075</v>
      </c>
      <c r="AZ465" s="270" t="s">
        <v>3075</v>
      </c>
      <c r="BA465" s="270" t="s">
        <v>3075</v>
      </c>
      <c r="BB465" s="270" t="s">
        <v>3075</v>
      </c>
      <c r="BC465" s="270" t="s">
        <v>3075</v>
      </c>
      <c r="BD465" s="270" t="s">
        <v>521</v>
      </c>
      <c r="BE465" s="270" t="str">
        <f>VLOOKUP(A465,[1]القائمة!A$1:F$4442,6,0)</f>
        <v>مستنفذ فصل اول 2023-2024</v>
      </c>
      <c r="BF465">
        <f>VLOOKUP(A465,[1]القائمة!A$1:F$4442,1,0)</f>
        <v>523497</v>
      </c>
      <c r="BG465" t="str">
        <f>VLOOKUP(A465,[1]القائمة!A$1:F$4442,5,0)</f>
        <v>الثالثة</v>
      </c>
    </row>
    <row r="466" spans="1:83" ht="14.4" x14ac:dyDescent="0.3">
      <c r="A466" s="269">
        <v>523507</v>
      </c>
      <c r="B466" s="270" t="s">
        <v>521</v>
      </c>
      <c r="C466" s="270" t="s">
        <v>788</v>
      </c>
      <c r="D466" s="270" t="s">
        <v>788</v>
      </c>
      <c r="E466" s="270" t="s">
        <v>788</v>
      </c>
      <c r="F466" s="270" t="s">
        <v>788</v>
      </c>
      <c r="G466" s="270" t="s">
        <v>788</v>
      </c>
      <c r="H466" s="270" t="s">
        <v>788</v>
      </c>
      <c r="I466" s="270" t="s">
        <v>788</v>
      </c>
      <c r="J466" s="270" t="s">
        <v>788</v>
      </c>
      <c r="K466" s="270" t="s">
        <v>788</v>
      </c>
      <c r="L466" s="270" t="s">
        <v>788</v>
      </c>
      <c r="M466" s="270" t="s">
        <v>788</v>
      </c>
      <c r="N466" s="270" t="s">
        <v>788</v>
      </c>
      <c r="O466" s="270" t="s">
        <v>788</v>
      </c>
      <c r="P466" s="270" t="s">
        <v>788</v>
      </c>
      <c r="Q466" s="270" t="s">
        <v>788</v>
      </c>
      <c r="R466" s="270" t="s">
        <v>788</v>
      </c>
      <c r="S466" s="270" t="s">
        <v>788</v>
      </c>
      <c r="T466" s="270" t="s">
        <v>788</v>
      </c>
      <c r="U466" s="270" t="s">
        <v>788</v>
      </c>
      <c r="V466" s="270" t="s">
        <v>788</v>
      </c>
      <c r="W466" s="270" t="s">
        <v>788</v>
      </c>
      <c r="X466" s="270" t="s">
        <v>788</v>
      </c>
      <c r="Y466" s="270" t="s">
        <v>788</v>
      </c>
      <c r="Z466" s="270" t="s">
        <v>788</v>
      </c>
      <c r="AA466" s="270" t="s">
        <v>788</v>
      </c>
      <c r="AB466" s="270" t="s">
        <v>788</v>
      </c>
      <c r="AC466" s="270" t="s">
        <v>788</v>
      </c>
      <c r="AD466" s="270" t="s">
        <v>788</v>
      </c>
      <c r="AE466" s="270" t="s">
        <v>788</v>
      </c>
      <c r="AF466" s="270" t="s">
        <v>788</v>
      </c>
      <c r="AG466" s="270" t="s">
        <v>788</v>
      </c>
      <c r="AH466" s="270" t="s">
        <v>788</v>
      </c>
      <c r="AI466" s="270" t="s">
        <v>788</v>
      </c>
      <c r="AJ466" s="270" t="s">
        <v>788</v>
      </c>
      <c r="AK466" s="270" t="s">
        <v>788</v>
      </c>
      <c r="AL466" s="270" t="s">
        <v>788</v>
      </c>
      <c r="AM466" s="270" t="s">
        <v>788</v>
      </c>
      <c r="AN466" s="270" t="s">
        <v>3075</v>
      </c>
      <c r="AO466" s="270" t="s">
        <v>3075</v>
      </c>
      <c r="AP466" s="270" t="s">
        <v>3075</v>
      </c>
      <c r="AQ466" s="270" t="s">
        <v>3075</v>
      </c>
      <c r="AR466" s="270" t="s">
        <v>3075</v>
      </c>
      <c r="AS466" s="270" t="s">
        <v>3075</v>
      </c>
      <c r="AT466" s="270" t="s">
        <v>3075</v>
      </c>
      <c r="AU466" s="270" t="s">
        <v>3075</v>
      </c>
      <c r="AV466" s="270" t="s">
        <v>3075</v>
      </c>
      <c r="AW466" s="277" t="s">
        <v>3075</v>
      </c>
      <c r="AX466" s="270" t="s">
        <v>3075</v>
      </c>
      <c r="AY466" s="270" t="s">
        <v>3075</v>
      </c>
      <c r="AZ466" s="270" t="s">
        <v>3075</v>
      </c>
      <c r="BA466" s="270" t="s">
        <v>3075</v>
      </c>
      <c r="BB466" s="270" t="s">
        <v>3075</v>
      </c>
      <c r="BC466" s="270" t="s">
        <v>3075</v>
      </c>
      <c r="BD466" s="270" t="s">
        <v>521</v>
      </c>
      <c r="BE466" s="270" t="str">
        <f>VLOOKUP(A466,[1]القائمة!A$1:F$4442,6,0)</f>
        <v/>
      </c>
      <c r="BF466">
        <f>VLOOKUP(A466,[1]القائمة!A$1:F$4442,1,0)</f>
        <v>523507</v>
      </c>
      <c r="BG466" t="str">
        <f>VLOOKUP(A466,[1]القائمة!A$1:F$4442,5,0)</f>
        <v>الثالثة</v>
      </c>
    </row>
    <row r="467" spans="1:83" ht="43.2" x14ac:dyDescent="0.3">
      <c r="A467" s="269">
        <v>523511</v>
      </c>
      <c r="B467" s="270" t="s">
        <v>521</v>
      </c>
      <c r="C467" s="270" t="s">
        <v>789</v>
      </c>
      <c r="D467" s="270" t="s">
        <v>789</v>
      </c>
      <c r="E467" s="270" t="s">
        <v>789</v>
      </c>
      <c r="F467" s="270" t="s">
        <v>789</v>
      </c>
      <c r="G467" s="270" t="s">
        <v>789</v>
      </c>
      <c r="H467" s="270" t="s">
        <v>789</v>
      </c>
      <c r="I467" s="270" t="s">
        <v>789</v>
      </c>
      <c r="J467" s="270" t="s">
        <v>789</v>
      </c>
      <c r="K467" s="270" t="s">
        <v>789</v>
      </c>
      <c r="L467" s="270" t="s">
        <v>789</v>
      </c>
      <c r="M467" s="270" t="s">
        <v>789</v>
      </c>
      <c r="N467" s="270" t="s">
        <v>789</v>
      </c>
      <c r="O467" s="270" t="s">
        <v>789</v>
      </c>
      <c r="P467" s="270" t="s">
        <v>789</v>
      </c>
      <c r="Q467" s="270" t="s">
        <v>789</v>
      </c>
      <c r="R467" s="270" t="s">
        <v>789</v>
      </c>
      <c r="S467" s="270" t="s">
        <v>789</v>
      </c>
      <c r="T467" s="270" t="s">
        <v>789</v>
      </c>
      <c r="U467" s="270" t="s">
        <v>789</v>
      </c>
      <c r="V467" s="270" t="s">
        <v>789</v>
      </c>
      <c r="W467" s="270" t="s">
        <v>789</v>
      </c>
      <c r="X467" s="270" t="s">
        <v>789</v>
      </c>
      <c r="Y467" s="270" t="s">
        <v>789</v>
      </c>
      <c r="Z467" s="270" t="s">
        <v>789</v>
      </c>
      <c r="AA467" s="270" t="s">
        <v>789</v>
      </c>
      <c r="AB467" s="270" t="s">
        <v>789</v>
      </c>
      <c r="AC467" s="270" t="s">
        <v>789</v>
      </c>
      <c r="AD467" s="270" t="s">
        <v>789</v>
      </c>
      <c r="AE467" s="270" t="s">
        <v>789</v>
      </c>
      <c r="AF467" s="270" t="s">
        <v>789</v>
      </c>
      <c r="AG467" s="270" t="s">
        <v>789</v>
      </c>
      <c r="AH467" s="270" t="s">
        <v>789</v>
      </c>
      <c r="AI467" s="270" t="s">
        <v>789</v>
      </c>
      <c r="AJ467" s="270" t="s">
        <v>789</v>
      </c>
      <c r="AK467" s="270" t="s">
        <v>789</v>
      </c>
      <c r="AL467" s="270" t="s">
        <v>789</v>
      </c>
      <c r="AM467" s="270" t="s">
        <v>789</v>
      </c>
      <c r="AN467" s="270" t="s">
        <v>3075</v>
      </c>
      <c r="AO467" s="270" t="s">
        <v>3075</v>
      </c>
      <c r="AP467" s="270" t="s">
        <v>3075</v>
      </c>
      <c r="AQ467" s="270" t="s">
        <v>3075</v>
      </c>
      <c r="AR467" s="270" t="s">
        <v>3075</v>
      </c>
      <c r="AS467" s="270" t="s">
        <v>3075</v>
      </c>
      <c r="AT467" s="270" t="s">
        <v>3075</v>
      </c>
      <c r="AU467" s="270" t="s">
        <v>3075</v>
      </c>
      <c r="AV467" s="270" t="s">
        <v>3075</v>
      </c>
      <c r="AW467" s="277" t="s">
        <v>3075</v>
      </c>
      <c r="AX467" s="270" t="s">
        <v>3075</v>
      </c>
      <c r="AY467" s="270" t="s">
        <v>3075</v>
      </c>
      <c r="AZ467" s="270" t="s">
        <v>3075</v>
      </c>
      <c r="BA467" s="270" t="s">
        <v>3075</v>
      </c>
      <c r="BB467" s="270" t="s">
        <v>3075</v>
      </c>
      <c r="BC467" s="270" t="s">
        <v>3075</v>
      </c>
      <c r="BD467" s="270" t="s">
        <v>521</v>
      </c>
      <c r="BE467" s="270" t="str">
        <f>VLOOKUP(A467,[1]القائمة!A$1:F$4442,6,0)</f>
        <v>مستنفذ فصل اول 2023-2024</v>
      </c>
      <c r="BF467">
        <f>VLOOKUP(A467,[1]القائمة!A$1:F$4442,1,0)</f>
        <v>523511</v>
      </c>
      <c r="BG467" t="str">
        <f>VLOOKUP(A467,[1]القائمة!A$1:F$4442,5,0)</f>
        <v>الثالثة</v>
      </c>
      <c r="BH467" s="249"/>
      <c r="BI467" s="249"/>
      <c r="BJ467" s="249"/>
      <c r="BK467" s="249"/>
      <c r="BL467" s="249"/>
      <c r="BM467" s="249"/>
      <c r="BN467" s="249"/>
      <c r="BO467" s="249"/>
      <c r="BP467" s="249" t="s">
        <v>3075</v>
      </c>
      <c r="BQ467" s="249" t="s">
        <v>3075</v>
      </c>
      <c r="BR467" s="249" t="s">
        <v>3075</v>
      </c>
      <c r="BS467" s="249" t="s">
        <v>3075</v>
      </c>
      <c r="BT467" s="249" t="s">
        <v>3075</v>
      </c>
      <c r="BU467" s="249" t="s">
        <v>3075</v>
      </c>
      <c r="BV467" s="248"/>
      <c r="BW467" s="249"/>
      <c r="BX467" s="249"/>
      <c r="BY467" s="249"/>
      <c r="BZ467" s="249"/>
      <c r="CA467" s="242"/>
      <c r="CB467" s="242"/>
      <c r="CC467" s="242"/>
      <c r="CD467" s="242"/>
      <c r="CE467" s="249"/>
    </row>
    <row r="468" spans="1:83" ht="14.4" x14ac:dyDescent="0.3">
      <c r="A468" s="269">
        <v>523515</v>
      </c>
      <c r="B468" s="270" t="s">
        <v>521</v>
      </c>
      <c r="C468" s="270" t="s">
        <v>788</v>
      </c>
      <c r="D468" s="270" t="s">
        <v>788</v>
      </c>
      <c r="E468" s="270" t="s">
        <v>788</v>
      </c>
      <c r="F468" s="270" t="s">
        <v>788</v>
      </c>
      <c r="G468" s="270" t="s">
        <v>788</v>
      </c>
      <c r="H468" s="270" t="s">
        <v>788</v>
      </c>
      <c r="I468" s="270" t="s">
        <v>788</v>
      </c>
      <c r="J468" s="270" t="s">
        <v>788</v>
      </c>
      <c r="K468" s="270" t="s">
        <v>788</v>
      </c>
      <c r="L468" s="270" t="s">
        <v>788</v>
      </c>
      <c r="M468" s="270" t="s">
        <v>788</v>
      </c>
      <c r="N468" s="270" t="s">
        <v>788</v>
      </c>
      <c r="O468" s="270" t="s">
        <v>788</v>
      </c>
      <c r="P468" s="270" t="s">
        <v>788</v>
      </c>
      <c r="Q468" s="270" t="s">
        <v>788</v>
      </c>
      <c r="R468" s="270" t="s">
        <v>788</v>
      </c>
      <c r="S468" s="270" t="s">
        <v>788</v>
      </c>
      <c r="T468" s="270" t="s">
        <v>788</v>
      </c>
      <c r="U468" s="270" t="s">
        <v>788</v>
      </c>
      <c r="V468" s="270" t="s">
        <v>788</v>
      </c>
      <c r="W468" s="270" t="s">
        <v>788</v>
      </c>
      <c r="X468" s="270" t="s">
        <v>788</v>
      </c>
      <c r="Y468" s="270" t="s">
        <v>788</v>
      </c>
      <c r="Z468" s="270" t="s">
        <v>788</v>
      </c>
      <c r="AA468" s="270" t="s">
        <v>788</v>
      </c>
      <c r="AB468" s="270" t="s">
        <v>788</v>
      </c>
      <c r="AC468" s="270" t="s">
        <v>788</v>
      </c>
      <c r="AD468" s="270" t="s">
        <v>788</v>
      </c>
      <c r="AE468" s="270" t="s">
        <v>788</v>
      </c>
      <c r="AF468" s="270" t="s">
        <v>788</v>
      </c>
      <c r="AG468" s="270" t="s">
        <v>788</v>
      </c>
      <c r="AH468" s="270" t="s">
        <v>788</v>
      </c>
      <c r="AI468" s="270" t="s">
        <v>788</v>
      </c>
      <c r="AJ468" s="270" t="s">
        <v>788</v>
      </c>
      <c r="AK468" s="270" t="s">
        <v>788</v>
      </c>
      <c r="AL468" s="270" t="s">
        <v>788</v>
      </c>
      <c r="AM468" s="270" t="s">
        <v>788</v>
      </c>
      <c r="AN468" s="270" t="s">
        <v>3075</v>
      </c>
      <c r="AO468" s="270" t="s">
        <v>3075</v>
      </c>
      <c r="AP468" s="270" t="s">
        <v>3075</v>
      </c>
      <c r="AQ468" s="270" t="s">
        <v>3075</v>
      </c>
      <c r="AR468" s="270" t="s">
        <v>3075</v>
      </c>
      <c r="AS468" s="270" t="s">
        <v>3075</v>
      </c>
      <c r="AT468" s="270" t="s">
        <v>3075</v>
      </c>
      <c r="AU468" s="270" t="s">
        <v>3075</v>
      </c>
      <c r="AV468" s="270" t="s">
        <v>3075</v>
      </c>
      <c r="AW468" s="277" t="s">
        <v>3075</v>
      </c>
      <c r="AX468" s="270" t="s">
        <v>3075</v>
      </c>
      <c r="AY468" s="270" t="s">
        <v>3075</v>
      </c>
      <c r="AZ468" s="270" t="s">
        <v>3075</v>
      </c>
      <c r="BA468" s="270" t="s">
        <v>3075</v>
      </c>
      <c r="BB468" s="270" t="s">
        <v>3075</v>
      </c>
      <c r="BC468" s="270" t="s">
        <v>3075</v>
      </c>
      <c r="BD468" s="270" t="s">
        <v>521</v>
      </c>
      <c r="BE468" s="270" t="str">
        <f>VLOOKUP(A468,[1]القائمة!A$1:F$4442,6,0)</f>
        <v/>
      </c>
      <c r="BF468">
        <f>VLOOKUP(A468,[1]القائمة!A$1:F$4442,1,0)</f>
        <v>523515</v>
      </c>
      <c r="BG468" t="str">
        <f>VLOOKUP(A468,[1]القائمة!A$1:F$4442,5,0)</f>
        <v>الثالثة</v>
      </c>
      <c r="BH468" s="249"/>
      <c r="BI468" s="249"/>
      <c r="BJ468" s="249"/>
      <c r="BK468" s="249"/>
      <c r="BL468" s="249"/>
      <c r="BM468" s="249"/>
      <c r="BN468" s="249"/>
      <c r="BO468" s="249"/>
      <c r="BP468" s="249" t="s">
        <v>3075</v>
      </c>
      <c r="BQ468" s="249" t="s">
        <v>3075</v>
      </c>
      <c r="BR468" s="249" t="s">
        <v>3075</v>
      </c>
      <c r="BS468" s="249" t="s">
        <v>3075</v>
      </c>
      <c r="BT468" s="249" t="s">
        <v>3075</v>
      </c>
      <c r="BU468" s="249" t="s">
        <v>3075</v>
      </c>
      <c r="BV468" s="248"/>
      <c r="BW468" s="249"/>
      <c r="BX468" s="249"/>
      <c r="BY468" s="249"/>
      <c r="BZ468" s="249"/>
      <c r="CA468" s="242"/>
      <c r="CB468" s="242"/>
      <c r="CC468" s="242"/>
      <c r="CD468" s="242"/>
      <c r="CE468" s="249"/>
    </row>
    <row r="469" spans="1:83" ht="14.4" x14ac:dyDescent="0.3">
      <c r="A469" s="269">
        <v>523523</v>
      </c>
      <c r="B469" s="270" t="s">
        <v>521</v>
      </c>
      <c r="C469" s="270" t="s">
        <v>788</v>
      </c>
      <c r="D469" s="270" t="s">
        <v>788</v>
      </c>
      <c r="E469" s="270" t="s">
        <v>788</v>
      </c>
      <c r="F469" s="270" t="s">
        <v>788</v>
      </c>
      <c r="G469" s="270" t="s">
        <v>788</v>
      </c>
      <c r="H469" s="270" t="s">
        <v>788</v>
      </c>
      <c r="I469" s="270" t="s">
        <v>788</v>
      </c>
      <c r="J469" s="270" t="s">
        <v>788</v>
      </c>
      <c r="K469" s="270" t="s">
        <v>788</v>
      </c>
      <c r="L469" s="270" t="s">
        <v>788</v>
      </c>
      <c r="M469" s="270" t="s">
        <v>788</v>
      </c>
      <c r="N469" s="270" t="s">
        <v>788</v>
      </c>
      <c r="O469" s="270" t="s">
        <v>788</v>
      </c>
      <c r="P469" s="270" t="s">
        <v>788</v>
      </c>
      <c r="Q469" s="270" t="s">
        <v>788</v>
      </c>
      <c r="R469" s="270" t="s">
        <v>788</v>
      </c>
      <c r="S469" s="270" t="s">
        <v>788</v>
      </c>
      <c r="T469" s="270" t="s">
        <v>788</v>
      </c>
      <c r="U469" s="270" t="s">
        <v>788</v>
      </c>
      <c r="V469" s="270" t="s">
        <v>788</v>
      </c>
      <c r="W469" s="270" t="s">
        <v>788</v>
      </c>
      <c r="X469" s="270" t="s">
        <v>788</v>
      </c>
      <c r="Y469" s="270" t="s">
        <v>788</v>
      </c>
      <c r="Z469" s="270" t="s">
        <v>788</v>
      </c>
      <c r="AA469" s="270" t="s">
        <v>788</v>
      </c>
      <c r="AB469" s="270" t="s">
        <v>788</v>
      </c>
      <c r="AC469" s="270" t="s">
        <v>788</v>
      </c>
      <c r="AD469" s="270" t="s">
        <v>788</v>
      </c>
      <c r="AE469" s="270" t="s">
        <v>788</v>
      </c>
      <c r="AF469" s="270" t="s">
        <v>788</v>
      </c>
      <c r="AG469" s="270" t="s">
        <v>788</v>
      </c>
      <c r="AH469" s="270" t="s">
        <v>788</v>
      </c>
      <c r="AI469" s="270" t="s">
        <v>788</v>
      </c>
      <c r="AJ469" s="270" t="s">
        <v>788</v>
      </c>
      <c r="AK469" s="270" t="s">
        <v>788</v>
      </c>
      <c r="AL469" s="270" t="s">
        <v>788</v>
      </c>
      <c r="AM469" s="270" t="s">
        <v>788</v>
      </c>
      <c r="AN469" s="270" t="s">
        <v>3075</v>
      </c>
      <c r="AO469" s="270" t="s">
        <v>3075</v>
      </c>
      <c r="AP469" s="270" t="s">
        <v>3075</v>
      </c>
      <c r="AQ469" s="270" t="s">
        <v>3075</v>
      </c>
      <c r="AR469" s="270" t="s">
        <v>3075</v>
      </c>
      <c r="AS469" s="270" t="s">
        <v>3075</v>
      </c>
      <c r="AT469" s="270" t="s">
        <v>3075</v>
      </c>
      <c r="AU469" s="270" t="s">
        <v>3075</v>
      </c>
      <c r="AV469" s="270" t="s">
        <v>3075</v>
      </c>
      <c r="AW469" s="277" t="s">
        <v>3075</v>
      </c>
      <c r="AX469" s="270" t="s">
        <v>3075</v>
      </c>
      <c r="AY469" s="270" t="s">
        <v>3075</v>
      </c>
      <c r="AZ469" s="270" t="s">
        <v>3075</v>
      </c>
      <c r="BA469" s="270" t="s">
        <v>3075</v>
      </c>
      <c r="BB469" s="270" t="s">
        <v>3075</v>
      </c>
      <c r="BC469" s="270" t="s">
        <v>3075</v>
      </c>
      <c r="BD469" s="270" t="s">
        <v>521</v>
      </c>
      <c r="BE469" s="270" t="str">
        <f>VLOOKUP(A469,[1]القائمة!A$1:F$4442,6,0)</f>
        <v/>
      </c>
      <c r="BF469">
        <f>VLOOKUP(A469,[1]القائمة!A$1:F$4442,1,0)</f>
        <v>523523</v>
      </c>
      <c r="BG469" t="str">
        <f>VLOOKUP(A469,[1]القائمة!A$1:F$4442,5,0)</f>
        <v>الثالثة</v>
      </c>
    </row>
    <row r="470" spans="1:83" ht="14.4" x14ac:dyDescent="0.3">
      <c r="A470" s="269">
        <v>523541</v>
      </c>
      <c r="B470" s="270" t="s">
        <v>521</v>
      </c>
      <c r="C470" s="270" t="s">
        <v>788</v>
      </c>
      <c r="D470" s="270" t="s">
        <v>788</v>
      </c>
      <c r="E470" s="270" t="s">
        <v>788</v>
      </c>
      <c r="F470" s="270" t="s">
        <v>788</v>
      </c>
      <c r="G470" s="270" t="s">
        <v>788</v>
      </c>
      <c r="H470" s="270" t="s">
        <v>788</v>
      </c>
      <c r="I470" s="270" t="s">
        <v>788</v>
      </c>
      <c r="J470" s="270" t="s">
        <v>788</v>
      </c>
      <c r="K470" s="270" t="s">
        <v>788</v>
      </c>
      <c r="L470" s="270" t="s">
        <v>788</v>
      </c>
      <c r="M470" s="270" t="s">
        <v>788</v>
      </c>
      <c r="N470" s="270" t="s">
        <v>788</v>
      </c>
      <c r="O470" s="270" t="s">
        <v>788</v>
      </c>
      <c r="P470" s="270" t="s">
        <v>788</v>
      </c>
      <c r="Q470" s="270" t="s">
        <v>788</v>
      </c>
      <c r="R470" s="270" t="s">
        <v>788</v>
      </c>
      <c r="S470" s="270" t="s">
        <v>788</v>
      </c>
      <c r="T470" s="270" t="s">
        <v>788</v>
      </c>
      <c r="U470" s="270" t="s">
        <v>788</v>
      </c>
      <c r="V470" s="270" t="s">
        <v>788</v>
      </c>
      <c r="W470" s="270" t="s">
        <v>788</v>
      </c>
      <c r="X470" s="270" t="s">
        <v>788</v>
      </c>
      <c r="Y470" s="270" t="s">
        <v>788</v>
      </c>
      <c r="Z470" s="270" t="s">
        <v>788</v>
      </c>
      <c r="AA470" s="270" t="s">
        <v>788</v>
      </c>
      <c r="AB470" s="270" t="s">
        <v>788</v>
      </c>
      <c r="AC470" s="270" t="s">
        <v>788</v>
      </c>
      <c r="AD470" s="270" t="s">
        <v>788</v>
      </c>
      <c r="AE470" s="270" t="s">
        <v>788</v>
      </c>
      <c r="AF470" s="270" t="s">
        <v>788</v>
      </c>
      <c r="AG470" s="270" t="s">
        <v>788</v>
      </c>
      <c r="AH470" s="270" t="s">
        <v>788</v>
      </c>
      <c r="AI470" s="270" t="s">
        <v>788</v>
      </c>
      <c r="AJ470" s="270" t="s">
        <v>788</v>
      </c>
      <c r="AK470" s="270" t="s">
        <v>788</v>
      </c>
      <c r="AL470" s="270" t="s">
        <v>788</v>
      </c>
      <c r="AM470" s="270" t="s">
        <v>788</v>
      </c>
      <c r="AN470" s="270" t="s">
        <v>3075</v>
      </c>
      <c r="AO470" s="270" t="s">
        <v>3075</v>
      </c>
      <c r="AP470" s="270" t="s">
        <v>3075</v>
      </c>
      <c r="AQ470" s="270" t="s">
        <v>3075</v>
      </c>
      <c r="AR470" s="270" t="s">
        <v>3075</v>
      </c>
      <c r="AS470" s="270" t="s">
        <v>3075</v>
      </c>
      <c r="AT470" s="270" t="s">
        <v>3075</v>
      </c>
      <c r="AU470" s="270" t="s">
        <v>3075</v>
      </c>
      <c r="AV470" s="270" t="s">
        <v>3075</v>
      </c>
      <c r="AW470" s="277" t="s">
        <v>3075</v>
      </c>
      <c r="AX470" s="270" t="s">
        <v>3075</v>
      </c>
      <c r="AY470" s="270" t="s">
        <v>3075</v>
      </c>
      <c r="AZ470" s="270" t="s">
        <v>3075</v>
      </c>
      <c r="BA470" s="270" t="s">
        <v>3075</v>
      </c>
      <c r="BB470" s="270" t="s">
        <v>3075</v>
      </c>
      <c r="BC470" s="270" t="s">
        <v>3075</v>
      </c>
      <c r="BD470" s="270" t="s">
        <v>521</v>
      </c>
      <c r="BE470" s="270" t="str">
        <f>VLOOKUP(A470,[1]القائمة!A$1:F$4442,6,0)</f>
        <v/>
      </c>
      <c r="BF470">
        <f>VLOOKUP(A470,[1]القائمة!A$1:F$4442,1,0)</f>
        <v>523541</v>
      </c>
      <c r="BG470" t="str">
        <f>VLOOKUP(A470,[1]القائمة!A$1:F$4442,5,0)</f>
        <v>الثالثة</v>
      </c>
    </row>
    <row r="471" spans="1:83" ht="43.2" x14ac:dyDescent="0.3">
      <c r="A471" s="269">
        <v>523546</v>
      </c>
      <c r="B471" s="270" t="s">
        <v>521</v>
      </c>
      <c r="C471" s="270" t="s">
        <v>789</v>
      </c>
      <c r="D471" s="270" t="s">
        <v>789</v>
      </c>
      <c r="E471" s="270" t="s">
        <v>789</v>
      </c>
      <c r="F471" s="270" t="s">
        <v>789</v>
      </c>
      <c r="G471" s="270" t="s">
        <v>789</v>
      </c>
      <c r="H471" s="270" t="s">
        <v>789</v>
      </c>
      <c r="I471" s="270" t="s">
        <v>789</v>
      </c>
      <c r="J471" s="270" t="s">
        <v>789</v>
      </c>
      <c r="K471" s="270" t="s">
        <v>789</v>
      </c>
      <c r="L471" s="270" t="s">
        <v>789</v>
      </c>
      <c r="M471" s="270" t="s">
        <v>789</v>
      </c>
      <c r="N471" s="270" t="s">
        <v>789</v>
      </c>
      <c r="O471" s="270" t="s">
        <v>789</v>
      </c>
      <c r="P471" s="270" t="s">
        <v>789</v>
      </c>
      <c r="Q471" s="270" t="s">
        <v>789</v>
      </c>
      <c r="R471" s="270" t="s">
        <v>789</v>
      </c>
      <c r="S471" s="270" t="s">
        <v>789</v>
      </c>
      <c r="T471" s="270" t="s">
        <v>789</v>
      </c>
      <c r="U471" s="270" t="s">
        <v>789</v>
      </c>
      <c r="V471" s="270" t="s">
        <v>789</v>
      </c>
      <c r="W471" s="270" t="s">
        <v>789</v>
      </c>
      <c r="X471" s="270" t="s">
        <v>789</v>
      </c>
      <c r="Y471" s="270" t="s">
        <v>789</v>
      </c>
      <c r="Z471" s="270" t="s">
        <v>789</v>
      </c>
      <c r="AA471" s="270" t="s">
        <v>789</v>
      </c>
      <c r="AB471" s="270" t="s">
        <v>789</v>
      </c>
      <c r="AC471" s="270" t="s">
        <v>789</v>
      </c>
      <c r="AD471" s="270" t="s">
        <v>789</v>
      </c>
      <c r="AE471" s="270" t="s">
        <v>789</v>
      </c>
      <c r="AF471" s="270" t="s">
        <v>789</v>
      </c>
      <c r="AG471" s="270" t="s">
        <v>789</v>
      </c>
      <c r="AH471" s="270" t="s">
        <v>789</v>
      </c>
      <c r="AI471" s="270" t="s">
        <v>789</v>
      </c>
      <c r="AJ471" s="270" t="s">
        <v>789</v>
      </c>
      <c r="AK471" s="270" t="s">
        <v>789</v>
      </c>
      <c r="AL471" s="270" t="s">
        <v>789</v>
      </c>
      <c r="AM471" s="270" t="s">
        <v>789</v>
      </c>
      <c r="AN471" s="270" t="s">
        <v>3075</v>
      </c>
      <c r="AO471" s="270" t="s">
        <v>3075</v>
      </c>
      <c r="AP471" s="270" t="s">
        <v>3075</v>
      </c>
      <c r="AQ471" s="270" t="s">
        <v>3075</v>
      </c>
      <c r="AR471" s="270" t="s">
        <v>3075</v>
      </c>
      <c r="AS471" s="270" t="s">
        <v>3075</v>
      </c>
      <c r="AT471" s="270" t="s">
        <v>3075</v>
      </c>
      <c r="AU471" s="270" t="s">
        <v>3075</v>
      </c>
      <c r="AV471" s="270" t="s">
        <v>3075</v>
      </c>
      <c r="AW471" s="277" t="s">
        <v>3075</v>
      </c>
      <c r="AX471" s="270" t="s">
        <v>3075</v>
      </c>
      <c r="AY471" s="270" t="s">
        <v>3075</v>
      </c>
      <c r="AZ471" s="270" t="s">
        <v>3075</v>
      </c>
      <c r="BA471" s="270" t="s">
        <v>3075</v>
      </c>
      <c r="BB471" s="270" t="s">
        <v>3075</v>
      </c>
      <c r="BC471" s="270" t="s">
        <v>3075</v>
      </c>
      <c r="BD471" s="270" t="s">
        <v>521</v>
      </c>
      <c r="BE471" s="270" t="str">
        <f>VLOOKUP(A471,[1]القائمة!A$1:F$4442,6,0)</f>
        <v>مستنفذ فصل اول 2023-2024</v>
      </c>
      <c r="BF471">
        <f>VLOOKUP(A471,[1]القائمة!A$1:F$4442,1,0)</f>
        <v>523546</v>
      </c>
      <c r="BG471" t="str">
        <f>VLOOKUP(A471,[1]القائمة!A$1:F$4442,5,0)</f>
        <v>الثالثة</v>
      </c>
      <c r="BH471" s="249"/>
      <c r="BI471" s="249"/>
      <c r="BJ471" s="249"/>
      <c r="BK471" s="249"/>
      <c r="BL471" s="249"/>
      <c r="BM471" s="249"/>
      <c r="BN471" s="249"/>
      <c r="BO471" s="249"/>
      <c r="BP471" s="249" t="s">
        <v>3075</v>
      </c>
      <c r="BQ471" s="249" t="s">
        <v>3075</v>
      </c>
      <c r="BR471" s="249" t="s">
        <v>3075</v>
      </c>
      <c r="BS471" s="249" t="s">
        <v>3075</v>
      </c>
      <c r="BT471" s="249" t="s">
        <v>3075</v>
      </c>
      <c r="BU471" s="249" t="s">
        <v>3075</v>
      </c>
      <c r="BV471" s="248"/>
      <c r="BW471" s="249"/>
      <c r="BX471" s="249"/>
      <c r="BY471" s="249"/>
      <c r="BZ471" s="249"/>
      <c r="CA471" s="242"/>
      <c r="CB471" s="242"/>
      <c r="CC471" s="242"/>
      <c r="CD471" s="242"/>
      <c r="CE471" s="249"/>
    </row>
    <row r="472" spans="1:83" ht="14.4" x14ac:dyDescent="0.3">
      <c r="A472" s="269">
        <v>523551</v>
      </c>
      <c r="B472" s="270" t="s">
        <v>521</v>
      </c>
      <c r="C472" s="270" t="s">
        <v>788</v>
      </c>
      <c r="D472" s="270" t="s">
        <v>788</v>
      </c>
      <c r="E472" s="270" t="s">
        <v>788</v>
      </c>
      <c r="F472" s="270" t="s">
        <v>788</v>
      </c>
      <c r="G472" s="270" t="s">
        <v>788</v>
      </c>
      <c r="H472" s="270" t="s">
        <v>788</v>
      </c>
      <c r="I472" s="270" t="s">
        <v>788</v>
      </c>
      <c r="J472" s="270" t="s">
        <v>788</v>
      </c>
      <c r="K472" s="270" t="s">
        <v>788</v>
      </c>
      <c r="L472" s="270" t="s">
        <v>788</v>
      </c>
      <c r="M472" s="270" t="s">
        <v>788</v>
      </c>
      <c r="N472" s="270" t="s">
        <v>788</v>
      </c>
      <c r="O472" s="270" t="s">
        <v>788</v>
      </c>
      <c r="P472" s="270" t="s">
        <v>788</v>
      </c>
      <c r="Q472" s="270" t="s">
        <v>788</v>
      </c>
      <c r="R472" s="270" t="s">
        <v>788</v>
      </c>
      <c r="S472" s="270" t="s">
        <v>788</v>
      </c>
      <c r="T472" s="270" t="s">
        <v>788</v>
      </c>
      <c r="U472" s="270" t="s">
        <v>788</v>
      </c>
      <c r="V472" s="270" t="s">
        <v>788</v>
      </c>
      <c r="W472" s="270" t="s">
        <v>788</v>
      </c>
      <c r="X472" s="270" t="s">
        <v>788</v>
      </c>
      <c r="Y472" s="270" t="s">
        <v>788</v>
      </c>
      <c r="Z472" s="270" t="s">
        <v>788</v>
      </c>
      <c r="AA472" s="270" t="s">
        <v>788</v>
      </c>
      <c r="AB472" s="270" t="s">
        <v>788</v>
      </c>
      <c r="AC472" s="270" t="s">
        <v>788</v>
      </c>
      <c r="AD472" s="270" t="s">
        <v>788</v>
      </c>
      <c r="AE472" s="270" t="s">
        <v>788</v>
      </c>
      <c r="AF472" s="270" t="s">
        <v>788</v>
      </c>
      <c r="AG472" s="270" t="s">
        <v>788</v>
      </c>
      <c r="AH472" s="270" t="s">
        <v>788</v>
      </c>
      <c r="AI472" s="270" t="s">
        <v>788</v>
      </c>
      <c r="AJ472" s="270" t="s">
        <v>788</v>
      </c>
      <c r="AK472" s="270" t="s">
        <v>788</v>
      </c>
      <c r="AL472" s="270" t="s">
        <v>788</v>
      </c>
      <c r="AM472" s="270" t="s">
        <v>788</v>
      </c>
      <c r="AN472" s="270" t="s">
        <v>3075</v>
      </c>
      <c r="AO472" s="270" t="s">
        <v>3075</v>
      </c>
      <c r="AP472" s="270" t="s">
        <v>3075</v>
      </c>
      <c r="AQ472" s="270" t="s">
        <v>3075</v>
      </c>
      <c r="AR472" s="270" t="s">
        <v>3075</v>
      </c>
      <c r="AS472" s="270" t="s">
        <v>3075</v>
      </c>
      <c r="AT472" s="270" t="s">
        <v>3075</v>
      </c>
      <c r="AU472" s="270" t="s">
        <v>3075</v>
      </c>
      <c r="AV472" s="270" t="s">
        <v>3075</v>
      </c>
      <c r="AW472" s="277" t="s">
        <v>3075</v>
      </c>
      <c r="AX472" s="270" t="s">
        <v>3075</v>
      </c>
      <c r="AY472" s="270" t="s">
        <v>3075</v>
      </c>
      <c r="AZ472" s="270" t="s">
        <v>3075</v>
      </c>
      <c r="BA472" s="270" t="s">
        <v>3075</v>
      </c>
      <c r="BB472" s="270" t="s">
        <v>3075</v>
      </c>
      <c r="BC472" s="270" t="s">
        <v>3075</v>
      </c>
      <c r="BD472" s="270" t="s">
        <v>521</v>
      </c>
      <c r="BE472" s="270" t="str">
        <f>VLOOKUP(A472,[1]القائمة!A$1:F$4442,6,0)</f>
        <v/>
      </c>
      <c r="BF472">
        <f>VLOOKUP(A472,[1]القائمة!A$1:F$4442,1,0)</f>
        <v>523551</v>
      </c>
      <c r="BG472" t="str">
        <f>VLOOKUP(A472,[1]القائمة!A$1:F$4442,5,0)</f>
        <v>الثالثة</v>
      </c>
    </row>
    <row r="473" spans="1:83" ht="14.4" x14ac:dyDescent="0.3">
      <c r="A473" s="269">
        <v>523553</v>
      </c>
      <c r="B473" s="270" t="s">
        <v>521</v>
      </c>
      <c r="C473" s="270" t="s">
        <v>788</v>
      </c>
      <c r="D473" s="270" t="s">
        <v>788</v>
      </c>
      <c r="E473" s="270" t="s">
        <v>788</v>
      </c>
      <c r="F473" s="270" t="s">
        <v>788</v>
      </c>
      <c r="G473" s="270" t="s">
        <v>788</v>
      </c>
      <c r="H473" s="270" t="s">
        <v>788</v>
      </c>
      <c r="I473" s="270" t="s">
        <v>788</v>
      </c>
      <c r="J473" s="270" t="s">
        <v>788</v>
      </c>
      <c r="K473" s="270" t="s">
        <v>788</v>
      </c>
      <c r="L473" s="270" t="s">
        <v>788</v>
      </c>
      <c r="M473" s="270" t="s">
        <v>788</v>
      </c>
      <c r="N473" s="270" t="s">
        <v>788</v>
      </c>
      <c r="O473" s="270" t="s">
        <v>788</v>
      </c>
      <c r="P473" s="270" t="s">
        <v>788</v>
      </c>
      <c r="Q473" s="270" t="s">
        <v>788</v>
      </c>
      <c r="R473" s="270" t="s">
        <v>788</v>
      </c>
      <c r="S473" s="270" t="s">
        <v>788</v>
      </c>
      <c r="T473" s="270" t="s">
        <v>788</v>
      </c>
      <c r="U473" s="270" t="s">
        <v>788</v>
      </c>
      <c r="V473" s="270" t="s">
        <v>788</v>
      </c>
      <c r="W473" s="270" t="s">
        <v>788</v>
      </c>
      <c r="X473" s="270" t="s">
        <v>788</v>
      </c>
      <c r="Y473" s="270" t="s">
        <v>788</v>
      </c>
      <c r="Z473" s="270" t="s">
        <v>788</v>
      </c>
      <c r="AA473" s="270" t="s">
        <v>788</v>
      </c>
      <c r="AB473" s="270" t="s">
        <v>788</v>
      </c>
      <c r="AC473" s="270" t="s">
        <v>788</v>
      </c>
      <c r="AD473" s="270" t="s">
        <v>788</v>
      </c>
      <c r="AE473" s="270" t="s">
        <v>788</v>
      </c>
      <c r="AF473" s="270" t="s">
        <v>788</v>
      </c>
      <c r="AG473" s="270" t="s">
        <v>788</v>
      </c>
      <c r="AH473" s="270" t="s">
        <v>788</v>
      </c>
      <c r="AI473" s="270" t="s">
        <v>788</v>
      </c>
      <c r="AJ473" s="270" t="s">
        <v>788</v>
      </c>
      <c r="AK473" s="270" t="s">
        <v>788</v>
      </c>
      <c r="AL473" s="270" t="s">
        <v>788</v>
      </c>
      <c r="AM473" s="270" t="s">
        <v>788</v>
      </c>
      <c r="AN473" s="270" t="s">
        <v>3075</v>
      </c>
      <c r="AO473" s="270" t="s">
        <v>3075</v>
      </c>
      <c r="AP473" s="270" t="s">
        <v>3075</v>
      </c>
      <c r="AQ473" s="270" t="s">
        <v>3075</v>
      </c>
      <c r="AR473" s="270" t="s">
        <v>3075</v>
      </c>
      <c r="AS473" s="270" t="s">
        <v>3075</v>
      </c>
      <c r="AT473" s="270" t="s">
        <v>3075</v>
      </c>
      <c r="AU473" s="270" t="s">
        <v>3075</v>
      </c>
      <c r="AV473" s="270" t="s">
        <v>3075</v>
      </c>
      <c r="AW473" s="277" t="s">
        <v>3075</v>
      </c>
      <c r="AX473" s="270" t="s">
        <v>3075</v>
      </c>
      <c r="AY473" s="270" t="s">
        <v>3075</v>
      </c>
      <c r="AZ473" s="270" t="s">
        <v>3075</v>
      </c>
      <c r="BA473" s="270" t="s">
        <v>3075</v>
      </c>
      <c r="BB473" s="270" t="s">
        <v>3075</v>
      </c>
      <c r="BC473" s="270" t="s">
        <v>3075</v>
      </c>
      <c r="BD473" s="270" t="s">
        <v>521</v>
      </c>
      <c r="BE473" s="270" t="str">
        <f>VLOOKUP(A473,[1]القائمة!A$1:F$4442,6,0)</f>
        <v/>
      </c>
      <c r="BF473">
        <f>VLOOKUP(A473,[1]القائمة!A$1:F$4442,1,0)</f>
        <v>523553</v>
      </c>
      <c r="BG473" t="str">
        <f>VLOOKUP(A473,[1]القائمة!A$1:F$4442,5,0)</f>
        <v>الثالثة</v>
      </c>
    </row>
    <row r="474" spans="1:83" ht="14.4" x14ac:dyDescent="0.3">
      <c r="A474" s="269">
        <v>523560</v>
      </c>
      <c r="B474" s="270" t="s">
        <v>521</v>
      </c>
      <c r="C474" s="270" t="s">
        <v>788</v>
      </c>
      <c r="D474" s="270" t="s">
        <v>788</v>
      </c>
      <c r="E474" s="270" t="s">
        <v>788</v>
      </c>
      <c r="F474" s="270" t="s">
        <v>788</v>
      </c>
      <c r="G474" s="270" t="s">
        <v>788</v>
      </c>
      <c r="H474" s="270" t="s">
        <v>788</v>
      </c>
      <c r="I474" s="270" t="s">
        <v>788</v>
      </c>
      <c r="J474" s="270" t="s">
        <v>788</v>
      </c>
      <c r="K474" s="270" t="s">
        <v>788</v>
      </c>
      <c r="L474" s="270" t="s">
        <v>788</v>
      </c>
      <c r="M474" s="270" t="s">
        <v>788</v>
      </c>
      <c r="N474" s="270" t="s">
        <v>788</v>
      </c>
      <c r="O474" s="270" t="s">
        <v>788</v>
      </c>
      <c r="P474" s="270" t="s">
        <v>788</v>
      </c>
      <c r="Q474" s="270" t="s">
        <v>788</v>
      </c>
      <c r="R474" s="270" t="s">
        <v>788</v>
      </c>
      <c r="S474" s="270" t="s">
        <v>788</v>
      </c>
      <c r="T474" s="270" t="s">
        <v>788</v>
      </c>
      <c r="U474" s="270" t="s">
        <v>788</v>
      </c>
      <c r="V474" s="270" t="s">
        <v>788</v>
      </c>
      <c r="W474" s="270" t="s">
        <v>788</v>
      </c>
      <c r="X474" s="270" t="s">
        <v>788</v>
      </c>
      <c r="Y474" s="270" t="s">
        <v>788</v>
      </c>
      <c r="Z474" s="270" t="s">
        <v>788</v>
      </c>
      <c r="AA474" s="270" t="s">
        <v>788</v>
      </c>
      <c r="AB474" s="270" t="s">
        <v>788</v>
      </c>
      <c r="AC474" s="270" t="s">
        <v>788</v>
      </c>
      <c r="AD474" s="270" t="s">
        <v>788</v>
      </c>
      <c r="AE474" s="270" t="s">
        <v>788</v>
      </c>
      <c r="AF474" s="270" t="s">
        <v>788</v>
      </c>
      <c r="AG474" s="270" t="s">
        <v>788</v>
      </c>
      <c r="AH474" s="270" t="s">
        <v>788</v>
      </c>
      <c r="AI474" s="270" t="s">
        <v>788</v>
      </c>
      <c r="AJ474" s="270" t="s">
        <v>788</v>
      </c>
      <c r="AK474" s="270" t="s">
        <v>788</v>
      </c>
      <c r="AL474" s="270" t="s">
        <v>788</v>
      </c>
      <c r="AM474" s="270" t="s">
        <v>788</v>
      </c>
      <c r="AN474" s="270" t="s">
        <v>3075</v>
      </c>
      <c r="AO474" s="270" t="s">
        <v>3075</v>
      </c>
      <c r="AP474" s="270" t="s">
        <v>3075</v>
      </c>
      <c r="AQ474" s="270" t="s">
        <v>3075</v>
      </c>
      <c r="AR474" s="270" t="s">
        <v>3075</v>
      </c>
      <c r="AS474" s="270" t="s">
        <v>3075</v>
      </c>
      <c r="AT474" s="270" t="s">
        <v>3075</v>
      </c>
      <c r="AU474" s="270" t="s">
        <v>3075</v>
      </c>
      <c r="AV474" s="270" t="s">
        <v>3075</v>
      </c>
      <c r="AW474" s="277" t="s">
        <v>3075</v>
      </c>
      <c r="AX474" s="270" t="s">
        <v>3075</v>
      </c>
      <c r="AY474" s="270" t="s">
        <v>3075</v>
      </c>
      <c r="AZ474" s="270" t="s">
        <v>3075</v>
      </c>
      <c r="BA474" s="270" t="s">
        <v>3075</v>
      </c>
      <c r="BB474" s="270" t="s">
        <v>3075</v>
      </c>
      <c r="BC474" s="270" t="s">
        <v>3075</v>
      </c>
      <c r="BD474" s="270" t="s">
        <v>521</v>
      </c>
      <c r="BE474" s="270" t="str">
        <f>VLOOKUP(A474,[1]القائمة!A$1:F$4442,6,0)</f>
        <v/>
      </c>
      <c r="BF474">
        <f>VLOOKUP(A474,[1]القائمة!A$1:F$4442,1,0)</f>
        <v>523560</v>
      </c>
      <c r="BG474" t="str">
        <f>VLOOKUP(A474,[1]القائمة!A$1:F$4442,5,0)</f>
        <v>الثالثة</v>
      </c>
    </row>
    <row r="475" spans="1:83" ht="14.4" x14ac:dyDescent="0.3">
      <c r="A475" s="269">
        <v>523576</v>
      </c>
      <c r="B475" s="270" t="s">
        <v>521</v>
      </c>
      <c r="C475" s="270" t="s">
        <v>788</v>
      </c>
      <c r="D475" s="270" t="s">
        <v>788</v>
      </c>
      <c r="E475" s="270" t="s">
        <v>788</v>
      </c>
      <c r="F475" s="270" t="s">
        <v>788</v>
      </c>
      <c r="G475" s="270" t="s">
        <v>788</v>
      </c>
      <c r="H475" s="270" t="s">
        <v>788</v>
      </c>
      <c r="I475" s="270" t="s">
        <v>788</v>
      </c>
      <c r="J475" s="270" t="s">
        <v>788</v>
      </c>
      <c r="K475" s="270" t="s">
        <v>788</v>
      </c>
      <c r="L475" s="270" t="s">
        <v>788</v>
      </c>
      <c r="M475" s="270" t="s">
        <v>788</v>
      </c>
      <c r="N475" s="270" t="s">
        <v>788</v>
      </c>
      <c r="O475" s="270" t="s">
        <v>788</v>
      </c>
      <c r="P475" s="270" t="s">
        <v>788</v>
      </c>
      <c r="Q475" s="270" t="s">
        <v>788</v>
      </c>
      <c r="R475" s="270" t="s">
        <v>788</v>
      </c>
      <c r="S475" s="270" t="s">
        <v>788</v>
      </c>
      <c r="T475" s="270" t="s">
        <v>788</v>
      </c>
      <c r="U475" s="270" t="s">
        <v>788</v>
      </c>
      <c r="V475" s="270" t="s">
        <v>788</v>
      </c>
      <c r="W475" s="270" t="s">
        <v>788</v>
      </c>
      <c r="X475" s="270" t="s">
        <v>788</v>
      </c>
      <c r="Y475" s="270" t="s">
        <v>788</v>
      </c>
      <c r="Z475" s="270" t="s">
        <v>788</v>
      </c>
      <c r="AA475" s="270" t="s">
        <v>788</v>
      </c>
      <c r="AB475" s="270" t="s">
        <v>788</v>
      </c>
      <c r="AC475" s="270" t="s">
        <v>788</v>
      </c>
      <c r="AD475" s="270" t="s">
        <v>788</v>
      </c>
      <c r="AE475" s="270" t="s">
        <v>788</v>
      </c>
      <c r="AF475" s="270" t="s">
        <v>788</v>
      </c>
      <c r="AG475" s="270" t="s">
        <v>788</v>
      </c>
      <c r="AH475" s="270" t="s">
        <v>788</v>
      </c>
      <c r="AI475" s="270" t="s">
        <v>788</v>
      </c>
      <c r="AJ475" s="270" t="s">
        <v>788</v>
      </c>
      <c r="AK475" s="270" t="s">
        <v>788</v>
      </c>
      <c r="AL475" s="270" t="s">
        <v>788</v>
      </c>
      <c r="AM475" s="270" t="s">
        <v>788</v>
      </c>
      <c r="AN475" s="270" t="s">
        <v>3075</v>
      </c>
      <c r="AO475" s="270" t="s">
        <v>3075</v>
      </c>
      <c r="AP475" s="270" t="s">
        <v>3075</v>
      </c>
      <c r="AQ475" s="270" t="s">
        <v>3075</v>
      </c>
      <c r="AR475" s="270" t="s">
        <v>3075</v>
      </c>
      <c r="AS475" s="270" t="s">
        <v>3075</v>
      </c>
      <c r="AT475" s="270" t="s">
        <v>3075</v>
      </c>
      <c r="AU475" s="270" t="s">
        <v>3075</v>
      </c>
      <c r="AV475" s="270" t="s">
        <v>3075</v>
      </c>
      <c r="AW475" s="277" t="s">
        <v>3075</v>
      </c>
      <c r="AX475" s="270" t="s">
        <v>3075</v>
      </c>
      <c r="AY475" s="270" t="s">
        <v>3075</v>
      </c>
      <c r="AZ475" s="270" t="s">
        <v>3075</v>
      </c>
      <c r="BA475" s="270" t="s">
        <v>3075</v>
      </c>
      <c r="BB475" s="270" t="s">
        <v>3075</v>
      </c>
      <c r="BC475" s="270" t="s">
        <v>3075</v>
      </c>
      <c r="BD475" s="270" t="s">
        <v>521</v>
      </c>
      <c r="BE475" s="270" t="str">
        <f>VLOOKUP(A475,[1]القائمة!A$1:F$4442,6,0)</f>
        <v/>
      </c>
      <c r="BF475">
        <f>VLOOKUP(A475,[1]القائمة!A$1:F$4442,1,0)</f>
        <v>523576</v>
      </c>
      <c r="BG475" t="str">
        <f>VLOOKUP(A475,[1]القائمة!A$1:F$4442,5,0)</f>
        <v>الثالثة</v>
      </c>
    </row>
    <row r="476" spans="1:83" ht="14.4" x14ac:dyDescent="0.3">
      <c r="A476" s="269">
        <v>523578</v>
      </c>
      <c r="B476" s="270" t="s">
        <v>521</v>
      </c>
      <c r="C476" s="270" t="s">
        <v>788</v>
      </c>
      <c r="D476" s="270" t="s">
        <v>788</v>
      </c>
      <c r="E476" s="270" t="s">
        <v>788</v>
      </c>
      <c r="F476" s="270" t="s">
        <v>788</v>
      </c>
      <c r="G476" s="270" t="s">
        <v>788</v>
      </c>
      <c r="H476" s="270" t="s">
        <v>788</v>
      </c>
      <c r="I476" s="270" t="s">
        <v>788</v>
      </c>
      <c r="J476" s="270" t="s">
        <v>788</v>
      </c>
      <c r="K476" s="270" t="s">
        <v>788</v>
      </c>
      <c r="L476" s="270" t="s">
        <v>788</v>
      </c>
      <c r="M476" s="270" t="s">
        <v>788</v>
      </c>
      <c r="N476" s="270" t="s">
        <v>788</v>
      </c>
      <c r="O476" s="270" t="s">
        <v>788</v>
      </c>
      <c r="P476" s="270" t="s">
        <v>788</v>
      </c>
      <c r="Q476" s="270" t="s">
        <v>788</v>
      </c>
      <c r="R476" s="270" t="s">
        <v>788</v>
      </c>
      <c r="S476" s="270" t="s">
        <v>788</v>
      </c>
      <c r="T476" s="270" t="s">
        <v>788</v>
      </c>
      <c r="U476" s="270" t="s">
        <v>788</v>
      </c>
      <c r="V476" s="270" t="s">
        <v>788</v>
      </c>
      <c r="W476" s="270" t="s">
        <v>788</v>
      </c>
      <c r="X476" s="270" t="s">
        <v>788</v>
      </c>
      <c r="Y476" s="270" t="s">
        <v>788</v>
      </c>
      <c r="Z476" s="270" t="s">
        <v>788</v>
      </c>
      <c r="AA476" s="270" t="s">
        <v>788</v>
      </c>
      <c r="AB476" s="270" t="s">
        <v>788</v>
      </c>
      <c r="AC476" s="270" t="s">
        <v>788</v>
      </c>
      <c r="AD476" s="270" t="s">
        <v>788</v>
      </c>
      <c r="AE476" s="270" t="s">
        <v>788</v>
      </c>
      <c r="AF476" s="270" t="s">
        <v>788</v>
      </c>
      <c r="AG476" s="270" t="s">
        <v>788</v>
      </c>
      <c r="AH476" s="270" t="s">
        <v>788</v>
      </c>
      <c r="AI476" s="270" t="s">
        <v>788</v>
      </c>
      <c r="AJ476" s="270" t="s">
        <v>788</v>
      </c>
      <c r="AK476" s="270" t="s">
        <v>788</v>
      </c>
      <c r="AL476" s="270" t="s">
        <v>788</v>
      </c>
      <c r="AM476" s="270" t="s">
        <v>788</v>
      </c>
      <c r="AN476" s="270" t="s">
        <v>3075</v>
      </c>
      <c r="AO476" s="270" t="s">
        <v>3075</v>
      </c>
      <c r="AP476" s="270" t="s">
        <v>3075</v>
      </c>
      <c r="AQ476" s="270" t="s">
        <v>3075</v>
      </c>
      <c r="AR476" s="270" t="s">
        <v>3075</v>
      </c>
      <c r="AS476" s="270" t="s">
        <v>3075</v>
      </c>
      <c r="AT476" s="270" t="s">
        <v>3075</v>
      </c>
      <c r="AU476" s="270" t="s">
        <v>3075</v>
      </c>
      <c r="AV476" s="270" t="s">
        <v>3075</v>
      </c>
      <c r="AW476" s="277" t="s">
        <v>3075</v>
      </c>
      <c r="AX476" s="270" t="s">
        <v>3075</v>
      </c>
      <c r="AY476" s="270" t="s">
        <v>3075</v>
      </c>
      <c r="AZ476" s="270" t="s">
        <v>3075</v>
      </c>
      <c r="BA476" s="270" t="s">
        <v>3075</v>
      </c>
      <c r="BB476" s="270" t="s">
        <v>3075</v>
      </c>
      <c r="BC476" s="270" t="s">
        <v>3075</v>
      </c>
      <c r="BD476" s="270" t="s">
        <v>521</v>
      </c>
      <c r="BE476" s="270" t="str">
        <f>VLOOKUP(A476,[1]القائمة!A$1:F$4442,6,0)</f>
        <v/>
      </c>
      <c r="BF476">
        <f>VLOOKUP(A476,[1]القائمة!A$1:F$4442,1,0)</f>
        <v>523578</v>
      </c>
      <c r="BG476" t="str">
        <f>VLOOKUP(A476,[1]القائمة!A$1:F$4442,5,0)</f>
        <v>الثالثة</v>
      </c>
      <c r="BH476" s="249"/>
      <c r="BI476" s="249"/>
      <c r="BJ476" s="249"/>
      <c r="BK476" s="249"/>
      <c r="BL476" s="249"/>
      <c r="BM476" s="249"/>
      <c r="BN476" s="249"/>
      <c r="BO476" s="249"/>
      <c r="BP476" s="249" t="s">
        <v>3075</v>
      </c>
      <c r="BQ476" s="249" t="s">
        <v>3075</v>
      </c>
      <c r="BR476" s="249" t="s">
        <v>3075</v>
      </c>
      <c r="BS476" s="249" t="s">
        <v>3075</v>
      </c>
      <c r="BT476" s="249" t="s">
        <v>3075</v>
      </c>
      <c r="BU476" s="249" t="s">
        <v>3075</v>
      </c>
      <c r="BV476" s="248"/>
      <c r="BW476" s="249"/>
      <c r="BX476" s="249"/>
      <c r="BY476" s="249"/>
      <c r="BZ476" s="249"/>
      <c r="CA476" s="242"/>
      <c r="CB476" s="242"/>
      <c r="CC476" s="242"/>
      <c r="CD476" s="242"/>
      <c r="CE476" s="249"/>
    </row>
    <row r="477" spans="1:83" ht="14.4" x14ac:dyDescent="0.3">
      <c r="A477" s="269">
        <v>523579</v>
      </c>
      <c r="B477" s="270" t="s">
        <v>521</v>
      </c>
      <c r="C477" s="270" t="s">
        <v>788</v>
      </c>
      <c r="D477" s="270" t="s">
        <v>788</v>
      </c>
      <c r="E477" s="270" t="s">
        <v>788</v>
      </c>
      <c r="F477" s="270" t="s">
        <v>788</v>
      </c>
      <c r="G477" s="270" t="s">
        <v>788</v>
      </c>
      <c r="H477" s="270" t="s">
        <v>788</v>
      </c>
      <c r="I477" s="270" t="s">
        <v>788</v>
      </c>
      <c r="J477" s="270" t="s">
        <v>788</v>
      </c>
      <c r="K477" s="270" t="s">
        <v>788</v>
      </c>
      <c r="L477" s="270" t="s">
        <v>788</v>
      </c>
      <c r="M477" s="270" t="s">
        <v>788</v>
      </c>
      <c r="N477" s="270" t="s">
        <v>788</v>
      </c>
      <c r="O477" s="270" t="s">
        <v>788</v>
      </c>
      <c r="P477" s="270" t="s">
        <v>788</v>
      </c>
      <c r="Q477" s="270" t="s">
        <v>788</v>
      </c>
      <c r="R477" s="270" t="s">
        <v>788</v>
      </c>
      <c r="S477" s="270" t="s">
        <v>788</v>
      </c>
      <c r="T477" s="270" t="s">
        <v>788</v>
      </c>
      <c r="U477" s="270" t="s">
        <v>788</v>
      </c>
      <c r="V477" s="270" t="s">
        <v>788</v>
      </c>
      <c r="W477" s="270" t="s">
        <v>788</v>
      </c>
      <c r="X477" s="270" t="s">
        <v>788</v>
      </c>
      <c r="Y477" s="270" t="s">
        <v>788</v>
      </c>
      <c r="Z477" s="270" t="s">
        <v>788</v>
      </c>
      <c r="AA477" s="270" t="s">
        <v>788</v>
      </c>
      <c r="AB477" s="270" t="s">
        <v>788</v>
      </c>
      <c r="AC477" s="270" t="s">
        <v>788</v>
      </c>
      <c r="AD477" s="270" t="s">
        <v>788</v>
      </c>
      <c r="AE477" s="270" t="s">
        <v>788</v>
      </c>
      <c r="AF477" s="270" t="s">
        <v>788</v>
      </c>
      <c r="AG477" s="270" t="s">
        <v>788</v>
      </c>
      <c r="AH477" s="270" t="s">
        <v>788</v>
      </c>
      <c r="AI477" s="270" t="s">
        <v>788</v>
      </c>
      <c r="AJ477" s="270" t="s">
        <v>788</v>
      </c>
      <c r="AK477" s="270" t="s">
        <v>788</v>
      </c>
      <c r="AL477" s="270" t="s">
        <v>788</v>
      </c>
      <c r="AM477" s="270" t="s">
        <v>788</v>
      </c>
      <c r="AN477" s="270" t="s">
        <v>3075</v>
      </c>
      <c r="AO477" s="270" t="s">
        <v>3075</v>
      </c>
      <c r="AP477" s="270" t="s">
        <v>3075</v>
      </c>
      <c r="AQ477" s="270" t="s">
        <v>3075</v>
      </c>
      <c r="AR477" s="270" t="s">
        <v>3075</v>
      </c>
      <c r="AS477" s="270" t="s">
        <v>3075</v>
      </c>
      <c r="AT477" s="270" t="s">
        <v>3075</v>
      </c>
      <c r="AU477" s="270" t="s">
        <v>3075</v>
      </c>
      <c r="AV477" s="270" t="s">
        <v>3075</v>
      </c>
      <c r="AW477" s="277" t="s">
        <v>3075</v>
      </c>
      <c r="AX477" s="270" t="s">
        <v>3075</v>
      </c>
      <c r="AY477" s="270" t="s">
        <v>3075</v>
      </c>
      <c r="AZ477" s="270" t="s">
        <v>3075</v>
      </c>
      <c r="BA477" s="270" t="s">
        <v>3075</v>
      </c>
      <c r="BB477" s="270" t="s">
        <v>3075</v>
      </c>
      <c r="BC477" s="270" t="s">
        <v>3075</v>
      </c>
      <c r="BD477" s="270" t="s">
        <v>521</v>
      </c>
      <c r="BE477" s="270" t="str">
        <f>VLOOKUP(A477,[1]القائمة!A$1:F$4442,6,0)</f>
        <v/>
      </c>
      <c r="BF477">
        <f>VLOOKUP(A477,[1]القائمة!A$1:F$4442,1,0)</f>
        <v>523579</v>
      </c>
      <c r="BG477" t="str">
        <f>VLOOKUP(A477,[1]القائمة!A$1:F$4442,5,0)</f>
        <v>الثالثة</v>
      </c>
    </row>
    <row r="478" spans="1:83" ht="14.4" x14ac:dyDescent="0.3">
      <c r="A478" s="269">
        <v>523589</v>
      </c>
      <c r="B478" s="270" t="s">
        <v>521</v>
      </c>
      <c r="C478" s="270" t="s">
        <v>789</v>
      </c>
      <c r="D478" s="270" t="s">
        <v>789</v>
      </c>
      <c r="E478" s="270" t="s">
        <v>789</v>
      </c>
      <c r="F478" s="270" t="s">
        <v>789</v>
      </c>
      <c r="G478" s="270" t="s">
        <v>789</v>
      </c>
      <c r="H478" s="270" t="s">
        <v>789</v>
      </c>
      <c r="I478" s="270" t="s">
        <v>789</v>
      </c>
      <c r="J478" s="270" t="s">
        <v>789</v>
      </c>
      <c r="K478" s="270" t="s">
        <v>789</v>
      </c>
      <c r="L478" s="270" t="s">
        <v>789</v>
      </c>
      <c r="M478" s="270" t="s">
        <v>789</v>
      </c>
      <c r="N478" s="270" t="s">
        <v>789</v>
      </c>
      <c r="O478" s="270" t="s">
        <v>789</v>
      </c>
      <c r="P478" s="270" t="s">
        <v>789</v>
      </c>
      <c r="Q478" s="270" t="s">
        <v>789</v>
      </c>
      <c r="R478" s="270" t="s">
        <v>789</v>
      </c>
      <c r="S478" s="270" t="s">
        <v>789</v>
      </c>
      <c r="T478" s="270" t="s">
        <v>789</v>
      </c>
      <c r="U478" s="270" t="s">
        <v>789</v>
      </c>
      <c r="V478" s="270" t="s">
        <v>789</v>
      </c>
      <c r="W478" s="270" t="s">
        <v>789</v>
      </c>
      <c r="X478" s="270" t="s">
        <v>789</v>
      </c>
      <c r="Y478" s="270" t="s">
        <v>789</v>
      </c>
      <c r="Z478" s="270" t="s">
        <v>789</v>
      </c>
      <c r="AA478" s="270" t="s">
        <v>789</v>
      </c>
      <c r="AB478" s="270" t="s">
        <v>789</v>
      </c>
      <c r="AC478" s="270" t="s">
        <v>789</v>
      </c>
      <c r="AD478" s="270" t="s">
        <v>789</v>
      </c>
      <c r="AE478" s="270" t="s">
        <v>789</v>
      </c>
      <c r="AF478" s="270" t="s">
        <v>789</v>
      </c>
      <c r="AG478" s="270" t="s">
        <v>789</v>
      </c>
      <c r="AH478" s="270" t="s">
        <v>789</v>
      </c>
      <c r="AI478" s="270" t="s">
        <v>789</v>
      </c>
      <c r="AJ478" s="270" t="s">
        <v>789</v>
      </c>
      <c r="AK478" s="270" t="s">
        <v>789</v>
      </c>
      <c r="AL478" s="270" t="s">
        <v>789</v>
      </c>
      <c r="AM478" s="270" t="s">
        <v>789</v>
      </c>
      <c r="AN478" s="270" t="s">
        <v>3075</v>
      </c>
      <c r="AO478" s="270" t="s">
        <v>3075</v>
      </c>
      <c r="AP478" s="270" t="s">
        <v>3075</v>
      </c>
      <c r="AQ478" s="270" t="s">
        <v>3075</v>
      </c>
      <c r="AR478" s="270" t="s">
        <v>3075</v>
      </c>
      <c r="AS478" s="270" t="s">
        <v>3075</v>
      </c>
      <c r="AT478" s="270" t="s">
        <v>3075</v>
      </c>
      <c r="AU478" s="270" t="s">
        <v>3075</v>
      </c>
      <c r="AV478" s="270" t="s">
        <v>3075</v>
      </c>
      <c r="AW478" s="277" t="s">
        <v>3075</v>
      </c>
      <c r="AX478" s="270" t="s">
        <v>3075</v>
      </c>
      <c r="AY478" s="270" t="s">
        <v>3075</v>
      </c>
      <c r="AZ478" s="270" t="s">
        <v>3075</v>
      </c>
      <c r="BA478" s="270" t="s">
        <v>3075</v>
      </c>
      <c r="BB478" s="270" t="s">
        <v>3075</v>
      </c>
      <c r="BC478" s="270" t="s">
        <v>3075</v>
      </c>
      <c r="BD478" s="270" t="s">
        <v>521</v>
      </c>
      <c r="BE478" s="270" t="str">
        <f>VLOOKUP(A478,[1]القائمة!A$1:F$4442,6,0)</f>
        <v/>
      </c>
      <c r="BF478">
        <f>VLOOKUP(A478,[1]القائمة!A$1:F$4442,1,0)</f>
        <v>523589</v>
      </c>
      <c r="BG478" t="str">
        <f>VLOOKUP(A478,[1]القائمة!A$1:F$4442,5,0)</f>
        <v>الثالثة</v>
      </c>
      <c r="BH478" s="249"/>
      <c r="BI478" s="249"/>
      <c r="BJ478" s="249"/>
      <c r="BK478" s="249"/>
      <c r="BL478" s="249"/>
      <c r="BM478" s="249"/>
      <c r="BN478" s="249"/>
      <c r="BO478" s="249"/>
      <c r="BP478" s="249" t="s">
        <v>3075</v>
      </c>
      <c r="BQ478" s="249" t="s">
        <v>3075</v>
      </c>
      <c r="BR478" s="249" t="s">
        <v>3075</v>
      </c>
      <c r="BS478" s="249" t="s">
        <v>3075</v>
      </c>
      <c r="BT478" s="249" t="s">
        <v>3075</v>
      </c>
      <c r="BU478" s="249" t="s">
        <v>3075</v>
      </c>
      <c r="BV478" s="248"/>
      <c r="BW478" s="249"/>
      <c r="BX478" s="249"/>
      <c r="BY478" s="249"/>
      <c r="BZ478" s="249"/>
      <c r="CA478" s="242"/>
      <c r="CB478" s="242"/>
      <c r="CC478" s="242"/>
      <c r="CD478" s="242"/>
      <c r="CE478" s="249"/>
    </row>
    <row r="479" spans="1:83" ht="14.4" x14ac:dyDescent="0.3">
      <c r="A479" s="269">
        <v>523596</v>
      </c>
      <c r="B479" s="270" t="s">
        <v>521</v>
      </c>
      <c r="C479" s="270" t="s">
        <v>789</v>
      </c>
      <c r="D479" s="270" t="s">
        <v>789</v>
      </c>
      <c r="E479" s="270" t="s">
        <v>789</v>
      </c>
      <c r="F479" s="270" t="s">
        <v>789</v>
      </c>
      <c r="G479" s="270" t="s">
        <v>789</v>
      </c>
      <c r="H479" s="270" t="s">
        <v>789</v>
      </c>
      <c r="I479" s="270" t="s">
        <v>789</v>
      </c>
      <c r="J479" s="270" t="s">
        <v>789</v>
      </c>
      <c r="K479" s="270" t="s">
        <v>789</v>
      </c>
      <c r="L479" s="270" t="s">
        <v>789</v>
      </c>
      <c r="M479" s="270" t="s">
        <v>789</v>
      </c>
      <c r="N479" s="270" t="s">
        <v>789</v>
      </c>
      <c r="O479" s="270" t="s">
        <v>789</v>
      </c>
      <c r="P479" s="270" t="s">
        <v>789</v>
      </c>
      <c r="Q479" s="270" t="s">
        <v>789</v>
      </c>
      <c r="R479" s="270" t="s">
        <v>789</v>
      </c>
      <c r="S479" s="270" t="s">
        <v>789</v>
      </c>
      <c r="T479" s="270" t="s">
        <v>789</v>
      </c>
      <c r="U479" s="270" t="s">
        <v>789</v>
      </c>
      <c r="V479" s="270" t="s">
        <v>789</v>
      </c>
      <c r="W479" s="270" t="s">
        <v>789</v>
      </c>
      <c r="X479" s="270" t="s">
        <v>789</v>
      </c>
      <c r="Y479" s="270" t="s">
        <v>789</v>
      </c>
      <c r="Z479" s="270" t="s">
        <v>789</v>
      </c>
      <c r="AA479" s="270" t="s">
        <v>789</v>
      </c>
      <c r="AB479" s="270" t="s">
        <v>789</v>
      </c>
      <c r="AC479" s="270" t="s">
        <v>789</v>
      </c>
      <c r="AD479" s="270" t="s">
        <v>789</v>
      </c>
      <c r="AE479" s="270" t="s">
        <v>789</v>
      </c>
      <c r="AF479" s="270" t="s">
        <v>789</v>
      </c>
      <c r="AG479" s="270" t="s">
        <v>789</v>
      </c>
      <c r="AH479" s="270" t="s">
        <v>789</v>
      </c>
      <c r="AI479" s="270" t="s">
        <v>789</v>
      </c>
      <c r="AJ479" s="270" t="s">
        <v>789</v>
      </c>
      <c r="AK479" s="270" t="s">
        <v>789</v>
      </c>
      <c r="AL479" s="270" t="s">
        <v>789</v>
      </c>
      <c r="AM479" s="270" t="s">
        <v>789</v>
      </c>
      <c r="AN479" s="270" t="s">
        <v>3075</v>
      </c>
      <c r="AO479" s="270" t="s">
        <v>3075</v>
      </c>
      <c r="AP479" s="270" t="s">
        <v>3075</v>
      </c>
      <c r="AQ479" s="270" t="s">
        <v>3075</v>
      </c>
      <c r="AR479" s="270" t="s">
        <v>3075</v>
      </c>
      <c r="AS479" s="270" t="s">
        <v>3075</v>
      </c>
      <c r="AT479" s="270" t="s">
        <v>3075</v>
      </c>
      <c r="AU479" s="270" t="s">
        <v>3075</v>
      </c>
      <c r="AV479" s="270" t="s">
        <v>3075</v>
      </c>
      <c r="AW479" s="277" t="s">
        <v>3075</v>
      </c>
      <c r="AX479" s="270" t="s">
        <v>3075</v>
      </c>
      <c r="AY479" s="270" t="s">
        <v>3075</v>
      </c>
      <c r="AZ479" s="270" t="s">
        <v>3075</v>
      </c>
      <c r="BA479" s="270" t="s">
        <v>3075</v>
      </c>
      <c r="BB479" s="270" t="s">
        <v>3075</v>
      </c>
      <c r="BC479" s="270" t="s">
        <v>3075</v>
      </c>
      <c r="BD479" s="270" t="s">
        <v>521</v>
      </c>
      <c r="BE479" s="270" t="str">
        <f>VLOOKUP(A479,[1]القائمة!A$1:F$4442,6,0)</f>
        <v/>
      </c>
      <c r="BF479">
        <f>VLOOKUP(A479,[1]القائمة!A$1:F$4442,1,0)</f>
        <v>523596</v>
      </c>
      <c r="BG479" t="str">
        <f>VLOOKUP(A479,[1]القائمة!A$1:F$4442,5,0)</f>
        <v>الثالثة</v>
      </c>
    </row>
    <row r="480" spans="1:83" ht="14.4" x14ac:dyDescent="0.3">
      <c r="A480" s="269">
        <v>523602</v>
      </c>
      <c r="B480" s="270" t="s">
        <v>521</v>
      </c>
      <c r="C480" s="270" t="s">
        <v>788</v>
      </c>
      <c r="D480" s="270" t="s">
        <v>788</v>
      </c>
      <c r="E480" s="270" t="s">
        <v>788</v>
      </c>
      <c r="F480" s="270" t="s">
        <v>788</v>
      </c>
      <c r="G480" s="270" t="s">
        <v>788</v>
      </c>
      <c r="H480" s="270" t="s">
        <v>788</v>
      </c>
      <c r="I480" s="270" t="s">
        <v>788</v>
      </c>
      <c r="J480" s="270" t="s">
        <v>788</v>
      </c>
      <c r="K480" s="270" t="s">
        <v>788</v>
      </c>
      <c r="L480" s="270" t="s">
        <v>788</v>
      </c>
      <c r="M480" s="270" t="s">
        <v>788</v>
      </c>
      <c r="N480" s="270" t="s">
        <v>788</v>
      </c>
      <c r="O480" s="270" t="s">
        <v>788</v>
      </c>
      <c r="P480" s="270" t="s">
        <v>788</v>
      </c>
      <c r="Q480" s="270" t="s">
        <v>788</v>
      </c>
      <c r="R480" s="270" t="s">
        <v>788</v>
      </c>
      <c r="S480" s="270" t="s">
        <v>788</v>
      </c>
      <c r="T480" s="270" t="s">
        <v>788</v>
      </c>
      <c r="U480" s="270" t="s">
        <v>788</v>
      </c>
      <c r="V480" s="270" t="s">
        <v>788</v>
      </c>
      <c r="W480" s="270" t="s">
        <v>788</v>
      </c>
      <c r="X480" s="270" t="s">
        <v>788</v>
      </c>
      <c r="Y480" s="270" t="s">
        <v>788</v>
      </c>
      <c r="Z480" s="270" t="s">
        <v>788</v>
      </c>
      <c r="AA480" s="270" t="s">
        <v>788</v>
      </c>
      <c r="AB480" s="270" t="s">
        <v>788</v>
      </c>
      <c r="AC480" s="270" t="s">
        <v>788</v>
      </c>
      <c r="AD480" s="270" t="s">
        <v>788</v>
      </c>
      <c r="AE480" s="270" t="s">
        <v>788</v>
      </c>
      <c r="AF480" s="270" t="s">
        <v>788</v>
      </c>
      <c r="AG480" s="270" t="s">
        <v>788</v>
      </c>
      <c r="AH480" s="270" t="s">
        <v>788</v>
      </c>
      <c r="AI480" s="270" t="s">
        <v>788</v>
      </c>
      <c r="AJ480" s="270" t="s">
        <v>788</v>
      </c>
      <c r="AK480" s="270" t="s">
        <v>788</v>
      </c>
      <c r="AL480" s="270" t="s">
        <v>788</v>
      </c>
      <c r="AM480" s="270" t="s">
        <v>788</v>
      </c>
      <c r="AN480" s="270" t="s">
        <v>3075</v>
      </c>
      <c r="AO480" s="270" t="s">
        <v>3075</v>
      </c>
      <c r="AP480" s="270" t="s">
        <v>3075</v>
      </c>
      <c r="AQ480" s="270" t="s">
        <v>3075</v>
      </c>
      <c r="AR480" s="270" t="s">
        <v>3075</v>
      </c>
      <c r="AS480" s="270" t="s">
        <v>3075</v>
      </c>
      <c r="AT480" s="270" t="s">
        <v>3075</v>
      </c>
      <c r="AU480" s="270" t="s">
        <v>3075</v>
      </c>
      <c r="AV480" s="270" t="s">
        <v>3075</v>
      </c>
      <c r="AW480" s="277" t="s">
        <v>3075</v>
      </c>
      <c r="AX480" s="270" t="s">
        <v>3075</v>
      </c>
      <c r="AY480" s="270" t="s">
        <v>3075</v>
      </c>
      <c r="AZ480" s="270" t="s">
        <v>3075</v>
      </c>
      <c r="BA480" s="270" t="s">
        <v>3075</v>
      </c>
      <c r="BB480" s="270" t="s">
        <v>3075</v>
      </c>
      <c r="BC480" s="270" t="s">
        <v>3075</v>
      </c>
      <c r="BD480" s="270" t="s">
        <v>521</v>
      </c>
      <c r="BE480" s="270" t="str">
        <f>VLOOKUP(A480,[1]القائمة!A$1:F$4442,6,0)</f>
        <v/>
      </c>
      <c r="BF480">
        <f>VLOOKUP(A480,[1]القائمة!A$1:F$4442,1,0)</f>
        <v>523602</v>
      </c>
      <c r="BG480" t="str">
        <f>VLOOKUP(A480,[1]القائمة!A$1:F$4442,5,0)</f>
        <v>الثالثة</v>
      </c>
      <c r="BH480" s="249"/>
      <c r="BI480" s="249"/>
      <c r="BJ480" s="249"/>
      <c r="BK480" s="249"/>
      <c r="BL480" s="249"/>
      <c r="BM480" s="249"/>
      <c r="BN480" s="249"/>
      <c r="BO480" s="249"/>
      <c r="BP480" s="249" t="s">
        <v>3075</v>
      </c>
      <c r="BQ480" s="249" t="s">
        <v>3075</v>
      </c>
      <c r="BR480" s="249" t="s">
        <v>3075</v>
      </c>
      <c r="BS480" s="249" t="s">
        <v>3075</v>
      </c>
      <c r="BT480" s="249" t="s">
        <v>3075</v>
      </c>
      <c r="BU480" s="249" t="s">
        <v>3075</v>
      </c>
      <c r="BV480" s="248"/>
      <c r="BW480" s="249"/>
      <c r="BX480" s="249"/>
      <c r="BY480" s="249"/>
      <c r="BZ480" s="249"/>
      <c r="CA480" s="242"/>
      <c r="CB480" s="242"/>
      <c r="CC480" s="242"/>
      <c r="CD480" s="242"/>
      <c r="CE480" s="249"/>
    </row>
    <row r="481" spans="1:83" ht="14.4" x14ac:dyDescent="0.3">
      <c r="A481" s="269">
        <v>523609</v>
      </c>
      <c r="B481" s="270" t="s">
        <v>521</v>
      </c>
      <c r="C481" s="270" t="s">
        <v>788</v>
      </c>
      <c r="D481" s="270" t="s">
        <v>788</v>
      </c>
      <c r="E481" s="270" t="s">
        <v>788</v>
      </c>
      <c r="F481" s="270" t="s">
        <v>788</v>
      </c>
      <c r="G481" s="270" t="s">
        <v>788</v>
      </c>
      <c r="H481" s="270" t="s">
        <v>788</v>
      </c>
      <c r="I481" s="270" t="s">
        <v>788</v>
      </c>
      <c r="J481" s="270" t="s">
        <v>788</v>
      </c>
      <c r="K481" s="270" t="s">
        <v>788</v>
      </c>
      <c r="L481" s="270" t="s">
        <v>788</v>
      </c>
      <c r="M481" s="270" t="s">
        <v>788</v>
      </c>
      <c r="N481" s="270" t="s">
        <v>788</v>
      </c>
      <c r="O481" s="270" t="s">
        <v>788</v>
      </c>
      <c r="P481" s="270" t="s">
        <v>788</v>
      </c>
      <c r="Q481" s="270" t="s">
        <v>788</v>
      </c>
      <c r="R481" s="270" t="s">
        <v>788</v>
      </c>
      <c r="S481" s="270" t="s">
        <v>788</v>
      </c>
      <c r="T481" s="270" t="s">
        <v>788</v>
      </c>
      <c r="U481" s="270" t="s">
        <v>788</v>
      </c>
      <c r="V481" s="270" t="s">
        <v>788</v>
      </c>
      <c r="W481" s="270" t="s">
        <v>788</v>
      </c>
      <c r="X481" s="270" t="s">
        <v>788</v>
      </c>
      <c r="Y481" s="270" t="s">
        <v>788</v>
      </c>
      <c r="Z481" s="270" t="s">
        <v>788</v>
      </c>
      <c r="AA481" s="270" t="s">
        <v>788</v>
      </c>
      <c r="AB481" s="270" t="s">
        <v>788</v>
      </c>
      <c r="AC481" s="270" t="s">
        <v>788</v>
      </c>
      <c r="AD481" s="270" t="s">
        <v>788</v>
      </c>
      <c r="AE481" s="270" t="s">
        <v>788</v>
      </c>
      <c r="AF481" s="270" t="s">
        <v>788</v>
      </c>
      <c r="AG481" s="270" t="s">
        <v>788</v>
      </c>
      <c r="AH481" s="270" t="s">
        <v>788</v>
      </c>
      <c r="AI481" s="270" t="s">
        <v>788</v>
      </c>
      <c r="AJ481" s="270" t="s">
        <v>788</v>
      </c>
      <c r="AK481" s="270" t="s">
        <v>788</v>
      </c>
      <c r="AL481" s="270" t="s">
        <v>788</v>
      </c>
      <c r="AM481" s="270" t="s">
        <v>788</v>
      </c>
      <c r="AN481" s="270" t="s">
        <v>3075</v>
      </c>
      <c r="AO481" s="270" t="s">
        <v>3075</v>
      </c>
      <c r="AP481" s="270" t="s">
        <v>3075</v>
      </c>
      <c r="AQ481" s="270" t="s">
        <v>3075</v>
      </c>
      <c r="AR481" s="270" t="s">
        <v>3075</v>
      </c>
      <c r="AS481" s="270" t="s">
        <v>3075</v>
      </c>
      <c r="AT481" s="270" t="s">
        <v>3075</v>
      </c>
      <c r="AU481" s="270" t="s">
        <v>3075</v>
      </c>
      <c r="AV481" s="270" t="s">
        <v>3075</v>
      </c>
      <c r="AW481" s="277" t="s">
        <v>3075</v>
      </c>
      <c r="AX481" s="270" t="s">
        <v>3075</v>
      </c>
      <c r="AY481" s="270" t="s">
        <v>3075</v>
      </c>
      <c r="AZ481" s="270" t="s">
        <v>3075</v>
      </c>
      <c r="BA481" s="270" t="s">
        <v>3075</v>
      </c>
      <c r="BB481" s="270" t="s">
        <v>3075</v>
      </c>
      <c r="BC481" s="270" t="s">
        <v>3075</v>
      </c>
      <c r="BD481" s="270" t="s">
        <v>521</v>
      </c>
      <c r="BE481" s="270" t="str">
        <f>VLOOKUP(A481,[1]القائمة!A$1:F$4442,6,0)</f>
        <v/>
      </c>
      <c r="BF481">
        <f>VLOOKUP(A481,[1]القائمة!A$1:F$4442,1,0)</f>
        <v>523609</v>
      </c>
      <c r="BG481" t="str">
        <f>VLOOKUP(A481,[1]القائمة!A$1:F$4442,5,0)</f>
        <v>الثالثة</v>
      </c>
    </row>
    <row r="482" spans="1:83" ht="14.4" x14ac:dyDescent="0.3">
      <c r="A482" s="269">
        <v>523610</v>
      </c>
      <c r="B482" s="270" t="s">
        <v>521</v>
      </c>
      <c r="C482" s="270" t="s">
        <v>788</v>
      </c>
      <c r="D482" s="270" t="s">
        <v>788</v>
      </c>
      <c r="E482" s="270" t="s">
        <v>788</v>
      </c>
      <c r="F482" s="270" t="s">
        <v>788</v>
      </c>
      <c r="G482" s="270" t="s">
        <v>788</v>
      </c>
      <c r="H482" s="270" t="s">
        <v>788</v>
      </c>
      <c r="I482" s="270" t="s">
        <v>788</v>
      </c>
      <c r="J482" s="270" t="s">
        <v>788</v>
      </c>
      <c r="K482" s="270" t="s">
        <v>788</v>
      </c>
      <c r="L482" s="270" t="s">
        <v>788</v>
      </c>
      <c r="M482" s="270" t="s">
        <v>788</v>
      </c>
      <c r="N482" s="270" t="s">
        <v>788</v>
      </c>
      <c r="O482" s="270" t="s">
        <v>788</v>
      </c>
      <c r="P482" s="270" t="s">
        <v>788</v>
      </c>
      <c r="Q482" s="270" t="s">
        <v>788</v>
      </c>
      <c r="R482" s="270" t="s">
        <v>788</v>
      </c>
      <c r="S482" s="270" t="s">
        <v>788</v>
      </c>
      <c r="T482" s="270" t="s">
        <v>788</v>
      </c>
      <c r="U482" s="270" t="s">
        <v>788</v>
      </c>
      <c r="V482" s="270" t="s">
        <v>788</v>
      </c>
      <c r="W482" s="270" t="s">
        <v>788</v>
      </c>
      <c r="X482" s="270" t="s">
        <v>788</v>
      </c>
      <c r="Y482" s="270" t="s">
        <v>788</v>
      </c>
      <c r="Z482" s="270" t="s">
        <v>788</v>
      </c>
      <c r="AA482" s="270" t="s">
        <v>788</v>
      </c>
      <c r="AB482" s="270" t="s">
        <v>788</v>
      </c>
      <c r="AC482" s="270" t="s">
        <v>788</v>
      </c>
      <c r="AD482" s="270" t="s">
        <v>788</v>
      </c>
      <c r="AE482" s="270" t="s">
        <v>788</v>
      </c>
      <c r="AF482" s="270" t="s">
        <v>788</v>
      </c>
      <c r="AG482" s="270" t="s">
        <v>788</v>
      </c>
      <c r="AH482" s="270" t="s">
        <v>788</v>
      </c>
      <c r="AI482" s="270" t="s">
        <v>788</v>
      </c>
      <c r="AJ482" s="270" t="s">
        <v>788</v>
      </c>
      <c r="AK482" s="270" t="s">
        <v>788</v>
      </c>
      <c r="AL482" s="270" t="s">
        <v>788</v>
      </c>
      <c r="AM482" s="270" t="s">
        <v>788</v>
      </c>
      <c r="AN482" s="270" t="s">
        <v>3075</v>
      </c>
      <c r="AO482" s="270" t="s">
        <v>3075</v>
      </c>
      <c r="AP482" s="270" t="s">
        <v>3075</v>
      </c>
      <c r="AQ482" s="270" t="s">
        <v>3075</v>
      </c>
      <c r="AR482" s="270" t="s">
        <v>3075</v>
      </c>
      <c r="AS482" s="270" t="s">
        <v>3075</v>
      </c>
      <c r="AT482" s="270" t="s">
        <v>3075</v>
      </c>
      <c r="AU482" s="270" t="s">
        <v>3075</v>
      </c>
      <c r="AV482" s="270" t="s">
        <v>3075</v>
      </c>
      <c r="AW482" s="277" t="s">
        <v>3075</v>
      </c>
      <c r="AX482" s="270" t="s">
        <v>3075</v>
      </c>
      <c r="AY482" s="270" t="s">
        <v>3075</v>
      </c>
      <c r="AZ482" s="270" t="s">
        <v>3075</v>
      </c>
      <c r="BA482" s="270" t="s">
        <v>3075</v>
      </c>
      <c r="BB482" s="270" t="s">
        <v>3075</v>
      </c>
      <c r="BC482" s="270" t="s">
        <v>3075</v>
      </c>
      <c r="BD482" s="270" t="s">
        <v>521</v>
      </c>
      <c r="BE482" s="270" t="str">
        <f>VLOOKUP(A482,[1]القائمة!A$1:F$4442,6,0)</f>
        <v/>
      </c>
      <c r="BF482">
        <f>VLOOKUP(A482,[1]القائمة!A$1:F$4442,1,0)</f>
        <v>523610</v>
      </c>
      <c r="BG482" t="str">
        <f>VLOOKUP(A482,[1]القائمة!A$1:F$4442,5,0)</f>
        <v>الثالثة</v>
      </c>
    </row>
    <row r="483" spans="1:83" ht="14.4" x14ac:dyDescent="0.3">
      <c r="A483" s="269">
        <v>523611</v>
      </c>
      <c r="B483" s="270" t="s">
        <v>521</v>
      </c>
      <c r="C483" s="270" t="s">
        <v>788</v>
      </c>
      <c r="D483" s="270" t="s">
        <v>788</v>
      </c>
      <c r="E483" s="270" t="s">
        <v>788</v>
      </c>
      <c r="F483" s="270" t="s">
        <v>788</v>
      </c>
      <c r="G483" s="270" t="s">
        <v>788</v>
      </c>
      <c r="H483" s="270" t="s">
        <v>788</v>
      </c>
      <c r="I483" s="270" t="s">
        <v>788</v>
      </c>
      <c r="J483" s="270" t="s">
        <v>788</v>
      </c>
      <c r="K483" s="270" t="s">
        <v>788</v>
      </c>
      <c r="L483" s="270" t="s">
        <v>788</v>
      </c>
      <c r="M483" s="270" t="s">
        <v>788</v>
      </c>
      <c r="N483" s="270" t="s">
        <v>788</v>
      </c>
      <c r="O483" s="270" t="s">
        <v>788</v>
      </c>
      <c r="P483" s="270" t="s">
        <v>788</v>
      </c>
      <c r="Q483" s="270" t="s">
        <v>788</v>
      </c>
      <c r="R483" s="270" t="s">
        <v>788</v>
      </c>
      <c r="S483" s="270" t="s">
        <v>788</v>
      </c>
      <c r="T483" s="270" t="s">
        <v>788</v>
      </c>
      <c r="U483" s="270" t="s">
        <v>788</v>
      </c>
      <c r="V483" s="270" t="s">
        <v>788</v>
      </c>
      <c r="W483" s="270" t="s">
        <v>788</v>
      </c>
      <c r="X483" s="270" t="s">
        <v>788</v>
      </c>
      <c r="Y483" s="270" t="s">
        <v>788</v>
      </c>
      <c r="Z483" s="270" t="s">
        <v>788</v>
      </c>
      <c r="AA483" s="270" t="s">
        <v>788</v>
      </c>
      <c r="AB483" s="270" t="s">
        <v>788</v>
      </c>
      <c r="AC483" s="270" t="s">
        <v>788</v>
      </c>
      <c r="AD483" s="270" t="s">
        <v>788</v>
      </c>
      <c r="AE483" s="270" t="s">
        <v>788</v>
      </c>
      <c r="AF483" s="270" t="s">
        <v>788</v>
      </c>
      <c r="AG483" s="270" t="s">
        <v>788</v>
      </c>
      <c r="AH483" s="270" t="s">
        <v>788</v>
      </c>
      <c r="AI483" s="270" t="s">
        <v>788</v>
      </c>
      <c r="AJ483" s="270" t="s">
        <v>788</v>
      </c>
      <c r="AK483" s="270" t="s">
        <v>788</v>
      </c>
      <c r="AL483" s="270" t="s">
        <v>788</v>
      </c>
      <c r="AM483" s="270" t="s">
        <v>788</v>
      </c>
      <c r="AN483" s="270" t="s">
        <v>3075</v>
      </c>
      <c r="AO483" s="270" t="s">
        <v>3075</v>
      </c>
      <c r="AP483" s="270" t="s">
        <v>3075</v>
      </c>
      <c r="AQ483" s="270" t="s">
        <v>3075</v>
      </c>
      <c r="AR483" s="270" t="s">
        <v>3075</v>
      </c>
      <c r="AS483" s="270" t="s">
        <v>3075</v>
      </c>
      <c r="AT483" s="270" t="s">
        <v>3075</v>
      </c>
      <c r="AU483" s="270" t="s">
        <v>3075</v>
      </c>
      <c r="AV483" s="270" t="s">
        <v>3075</v>
      </c>
      <c r="AW483" s="277" t="s">
        <v>3075</v>
      </c>
      <c r="AX483" s="270" t="s">
        <v>3075</v>
      </c>
      <c r="AY483" s="270" t="s">
        <v>3075</v>
      </c>
      <c r="AZ483" s="270" t="s">
        <v>3075</v>
      </c>
      <c r="BA483" s="270" t="s">
        <v>3075</v>
      </c>
      <c r="BB483" s="270" t="s">
        <v>3075</v>
      </c>
      <c r="BC483" s="270" t="s">
        <v>3075</v>
      </c>
      <c r="BD483" s="270" t="s">
        <v>521</v>
      </c>
      <c r="BE483" s="270" t="str">
        <f>VLOOKUP(A483,[1]القائمة!A$1:F$4442,6,0)</f>
        <v/>
      </c>
      <c r="BF483">
        <f>VLOOKUP(A483,[1]القائمة!A$1:F$4442,1,0)</f>
        <v>523611</v>
      </c>
      <c r="BG483" t="str">
        <f>VLOOKUP(A483,[1]القائمة!A$1:F$4442,5,0)</f>
        <v>الثالثة</v>
      </c>
    </row>
    <row r="484" spans="1:83" ht="14.4" x14ac:dyDescent="0.3">
      <c r="A484" s="269">
        <v>523635</v>
      </c>
      <c r="B484" s="270" t="s">
        <v>521</v>
      </c>
      <c r="C484" s="270" t="s">
        <v>788</v>
      </c>
      <c r="D484" s="270" t="s">
        <v>788</v>
      </c>
      <c r="E484" s="270" t="s">
        <v>788</v>
      </c>
      <c r="F484" s="270" t="s">
        <v>788</v>
      </c>
      <c r="G484" s="270" t="s">
        <v>788</v>
      </c>
      <c r="H484" s="270" t="s">
        <v>788</v>
      </c>
      <c r="I484" s="270" t="s">
        <v>788</v>
      </c>
      <c r="J484" s="270" t="s">
        <v>788</v>
      </c>
      <c r="K484" s="270" t="s">
        <v>788</v>
      </c>
      <c r="L484" s="270" t="s">
        <v>788</v>
      </c>
      <c r="M484" s="270" t="s">
        <v>788</v>
      </c>
      <c r="N484" s="270" t="s">
        <v>788</v>
      </c>
      <c r="O484" s="270" t="s">
        <v>788</v>
      </c>
      <c r="P484" s="270" t="s">
        <v>788</v>
      </c>
      <c r="Q484" s="270" t="s">
        <v>788</v>
      </c>
      <c r="R484" s="270" t="s">
        <v>788</v>
      </c>
      <c r="S484" s="270" t="s">
        <v>788</v>
      </c>
      <c r="T484" s="270" t="s">
        <v>788</v>
      </c>
      <c r="U484" s="270" t="s">
        <v>788</v>
      </c>
      <c r="V484" s="270" t="s">
        <v>788</v>
      </c>
      <c r="W484" s="270" t="s">
        <v>788</v>
      </c>
      <c r="X484" s="270" t="s">
        <v>788</v>
      </c>
      <c r="Y484" s="270" t="s">
        <v>788</v>
      </c>
      <c r="Z484" s="270" t="s">
        <v>788</v>
      </c>
      <c r="AA484" s="270" t="s">
        <v>788</v>
      </c>
      <c r="AB484" s="270" t="s">
        <v>788</v>
      </c>
      <c r="AC484" s="270" t="s">
        <v>788</v>
      </c>
      <c r="AD484" s="270" t="s">
        <v>788</v>
      </c>
      <c r="AE484" s="270" t="s">
        <v>788</v>
      </c>
      <c r="AF484" s="270" t="s">
        <v>788</v>
      </c>
      <c r="AG484" s="270" t="s">
        <v>788</v>
      </c>
      <c r="AH484" s="270" t="s">
        <v>788</v>
      </c>
      <c r="AI484" s="270" t="s">
        <v>788</v>
      </c>
      <c r="AJ484" s="270" t="s">
        <v>788</v>
      </c>
      <c r="AK484" s="270" t="s">
        <v>788</v>
      </c>
      <c r="AL484" s="270" t="s">
        <v>788</v>
      </c>
      <c r="AM484" s="270" t="s">
        <v>788</v>
      </c>
      <c r="AN484" s="270" t="s">
        <v>3075</v>
      </c>
      <c r="AO484" s="270" t="s">
        <v>3075</v>
      </c>
      <c r="AP484" s="270" t="s">
        <v>3075</v>
      </c>
      <c r="AQ484" s="270" t="s">
        <v>3075</v>
      </c>
      <c r="AR484" s="270" t="s">
        <v>3075</v>
      </c>
      <c r="AS484" s="270" t="s">
        <v>3075</v>
      </c>
      <c r="AT484" s="270" t="s">
        <v>3075</v>
      </c>
      <c r="AU484" s="270" t="s">
        <v>3075</v>
      </c>
      <c r="AV484" s="270" t="s">
        <v>3075</v>
      </c>
      <c r="AW484" s="277" t="s">
        <v>3075</v>
      </c>
      <c r="AX484" s="270" t="s">
        <v>3075</v>
      </c>
      <c r="AY484" s="270" t="s">
        <v>3075</v>
      </c>
      <c r="AZ484" s="270" t="s">
        <v>3075</v>
      </c>
      <c r="BA484" s="270" t="s">
        <v>3075</v>
      </c>
      <c r="BB484" s="270" t="s">
        <v>3075</v>
      </c>
      <c r="BC484" s="270" t="s">
        <v>3075</v>
      </c>
      <c r="BD484" s="270" t="s">
        <v>521</v>
      </c>
      <c r="BE484" s="270" t="str">
        <f>VLOOKUP(A484,[1]القائمة!A$1:F$4442,6,0)</f>
        <v/>
      </c>
      <c r="BF484">
        <f>VLOOKUP(A484,[1]القائمة!A$1:F$4442,1,0)</f>
        <v>523635</v>
      </c>
      <c r="BG484" t="str">
        <f>VLOOKUP(A484,[1]القائمة!A$1:F$4442,5,0)</f>
        <v>الثالثة</v>
      </c>
    </row>
    <row r="485" spans="1:83" ht="14.4" x14ac:dyDescent="0.3">
      <c r="A485" s="269">
        <v>523639</v>
      </c>
      <c r="B485" s="270" t="s">
        <v>521</v>
      </c>
      <c r="C485" s="270" t="s">
        <v>788</v>
      </c>
      <c r="D485" s="270" t="s">
        <v>788</v>
      </c>
      <c r="E485" s="270" t="s">
        <v>788</v>
      </c>
      <c r="F485" s="270" t="s">
        <v>788</v>
      </c>
      <c r="G485" s="270" t="s">
        <v>788</v>
      </c>
      <c r="H485" s="270" t="s">
        <v>788</v>
      </c>
      <c r="I485" s="270" t="s">
        <v>788</v>
      </c>
      <c r="J485" s="270" t="s">
        <v>788</v>
      </c>
      <c r="K485" s="270" t="s">
        <v>788</v>
      </c>
      <c r="L485" s="270" t="s">
        <v>788</v>
      </c>
      <c r="M485" s="270" t="s">
        <v>788</v>
      </c>
      <c r="N485" s="270" t="s">
        <v>788</v>
      </c>
      <c r="O485" s="270" t="s">
        <v>788</v>
      </c>
      <c r="P485" s="270" t="s">
        <v>788</v>
      </c>
      <c r="Q485" s="270" t="s">
        <v>788</v>
      </c>
      <c r="R485" s="270" t="s">
        <v>788</v>
      </c>
      <c r="S485" s="270" t="s">
        <v>788</v>
      </c>
      <c r="T485" s="270" t="s">
        <v>788</v>
      </c>
      <c r="U485" s="270" t="s">
        <v>788</v>
      </c>
      <c r="V485" s="270" t="s">
        <v>788</v>
      </c>
      <c r="W485" s="270" t="s">
        <v>788</v>
      </c>
      <c r="X485" s="270" t="s">
        <v>788</v>
      </c>
      <c r="Y485" s="270" t="s">
        <v>788</v>
      </c>
      <c r="Z485" s="270" t="s">
        <v>788</v>
      </c>
      <c r="AA485" s="270" t="s">
        <v>788</v>
      </c>
      <c r="AB485" s="270" t="s">
        <v>788</v>
      </c>
      <c r="AC485" s="270" t="s">
        <v>788</v>
      </c>
      <c r="AD485" s="270" t="s">
        <v>788</v>
      </c>
      <c r="AE485" s="270" t="s">
        <v>788</v>
      </c>
      <c r="AF485" s="270" t="s">
        <v>788</v>
      </c>
      <c r="AG485" s="270" t="s">
        <v>788</v>
      </c>
      <c r="AH485" s="270" t="s">
        <v>788</v>
      </c>
      <c r="AI485" s="270" t="s">
        <v>788</v>
      </c>
      <c r="AJ485" s="270" t="s">
        <v>788</v>
      </c>
      <c r="AK485" s="270" t="s">
        <v>788</v>
      </c>
      <c r="AL485" s="270" t="s">
        <v>788</v>
      </c>
      <c r="AM485" s="270" t="s">
        <v>788</v>
      </c>
      <c r="AN485" s="270" t="s">
        <v>3075</v>
      </c>
      <c r="AO485" s="270" t="s">
        <v>3075</v>
      </c>
      <c r="AP485" s="270" t="s">
        <v>3075</v>
      </c>
      <c r="AQ485" s="270" t="s">
        <v>3075</v>
      </c>
      <c r="AR485" s="270" t="s">
        <v>3075</v>
      </c>
      <c r="AS485" s="270" t="s">
        <v>3075</v>
      </c>
      <c r="AT485" s="270" t="s">
        <v>3075</v>
      </c>
      <c r="AU485" s="270" t="s">
        <v>3075</v>
      </c>
      <c r="AV485" s="270" t="s">
        <v>3075</v>
      </c>
      <c r="AW485" s="277" t="s">
        <v>3075</v>
      </c>
      <c r="AX485" s="270" t="s">
        <v>3075</v>
      </c>
      <c r="AY485" s="270" t="s">
        <v>3075</v>
      </c>
      <c r="AZ485" s="270" t="s">
        <v>3075</v>
      </c>
      <c r="BA485" s="270" t="s">
        <v>3075</v>
      </c>
      <c r="BB485" s="270" t="s">
        <v>3075</v>
      </c>
      <c r="BC485" s="270" t="s">
        <v>3075</v>
      </c>
      <c r="BD485" s="270" t="s">
        <v>521</v>
      </c>
      <c r="BE485" s="270" t="str">
        <f>VLOOKUP(A485,[1]القائمة!A$1:F$4442,6,0)</f>
        <v/>
      </c>
      <c r="BF485">
        <f>VLOOKUP(A485,[1]القائمة!A$1:F$4442,1,0)</f>
        <v>523639</v>
      </c>
      <c r="BG485" t="str">
        <f>VLOOKUP(A485,[1]القائمة!A$1:F$4442,5,0)</f>
        <v>الثالثة</v>
      </c>
    </row>
    <row r="486" spans="1:83" ht="43.2" x14ac:dyDescent="0.3">
      <c r="A486" s="269">
        <v>523646</v>
      </c>
      <c r="B486" s="270" t="s">
        <v>521</v>
      </c>
      <c r="C486" s="270" t="s">
        <v>789</v>
      </c>
      <c r="D486" s="270" t="s">
        <v>789</v>
      </c>
      <c r="E486" s="270" t="s">
        <v>789</v>
      </c>
      <c r="F486" s="270" t="s">
        <v>789</v>
      </c>
      <c r="G486" s="270" t="s">
        <v>789</v>
      </c>
      <c r="H486" s="270" t="s">
        <v>789</v>
      </c>
      <c r="I486" s="270" t="s">
        <v>789</v>
      </c>
      <c r="J486" s="270" t="s">
        <v>789</v>
      </c>
      <c r="K486" s="270" t="s">
        <v>789</v>
      </c>
      <c r="L486" s="270" t="s">
        <v>789</v>
      </c>
      <c r="M486" s="270" t="s">
        <v>789</v>
      </c>
      <c r="N486" s="270" t="s">
        <v>789</v>
      </c>
      <c r="O486" s="270" t="s">
        <v>789</v>
      </c>
      <c r="P486" s="270" t="s">
        <v>789</v>
      </c>
      <c r="Q486" s="270" t="s">
        <v>789</v>
      </c>
      <c r="R486" s="270" t="s">
        <v>789</v>
      </c>
      <c r="S486" s="270" t="s">
        <v>789</v>
      </c>
      <c r="T486" s="270" t="s">
        <v>789</v>
      </c>
      <c r="U486" s="270" t="s">
        <v>789</v>
      </c>
      <c r="V486" s="270" t="s">
        <v>789</v>
      </c>
      <c r="W486" s="270" t="s">
        <v>789</v>
      </c>
      <c r="X486" s="270" t="s">
        <v>789</v>
      </c>
      <c r="Y486" s="270" t="s">
        <v>789</v>
      </c>
      <c r="Z486" s="270" t="s">
        <v>789</v>
      </c>
      <c r="AA486" s="270" t="s">
        <v>789</v>
      </c>
      <c r="AB486" s="270" t="s">
        <v>789</v>
      </c>
      <c r="AC486" s="270" t="s">
        <v>789</v>
      </c>
      <c r="AD486" s="270" t="s">
        <v>789</v>
      </c>
      <c r="AE486" s="270" t="s">
        <v>789</v>
      </c>
      <c r="AF486" s="270" t="s">
        <v>789</v>
      </c>
      <c r="AG486" s="270" t="s">
        <v>789</v>
      </c>
      <c r="AH486" s="270" t="s">
        <v>789</v>
      </c>
      <c r="AI486" s="270" t="s">
        <v>789</v>
      </c>
      <c r="AJ486" s="270" t="s">
        <v>789</v>
      </c>
      <c r="AK486" s="270" t="s">
        <v>789</v>
      </c>
      <c r="AL486" s="270" t="s">
        <v>789</v>
      </c>
      <c r="AM486" s="270" t="s">
        <v>789</v>
      </c>
      <c r="AN486" s="270" t="s">
        <v>3075</v>
      </c>
      <c r="AO486" s="270" t="s">
        <v>3075</v>
      </c>
      <c r="AP486" s="270" t="s">
        <v>3075</v>
      </c>
      <c r="AQ486" s="270" t="s">
        <v>3075</v>
      </c>
      <c r="AR486" s="270" t="s">
        <v>3075</v>
      </c>
      <c r="AS486" s="270" t="s">
        <v>3075</v>
      </c>
      <c r="AT486" s="270" t="s">
        <v>3075</v>
      </c>
      <c r="AU486" s="270" t="s">
        <v>3075</v>
      </c>
      <c r="AV486" s="270" t="s">
        <v>3075</v>
      </c>
      <c r="AW486" s="277" t="s">
        <v>3075</v>
      </c>
      <c r="AX486" s="270" t="s">
        <v>3075</v>
      </c>
      <c r="AY486" s="270" t="s">
        <v>3075</v>
      </c>
      <c r="AZ486" s="270" t="s">
        <v>3075</v>
      </c>
      <c r="BA486" s="270" t="s">
        <v>3075</v>
      </c>
      <c r="BB486" s="270" t="s">
        <v>3075</v>
      </c>
      <c r="BC486" s="270" t="s">
        <v>3075</v>
      </c>
      <c r="BD486" s="270" t="s">
        <v>521</v>
      </c>
      <c r="BE486" s="270" t="str">
        <f>VLOOKUP(A486,[1]القائمة!A$1:F$4442,6,0)</f>
        <v>مستنفذ فصل اول 2023-2024</v>
      </c>
      <c r="BF486">
        <f>VLOOKUP(A486,[1]القائمة!A$1:F$4442,1,0)</f>
        <v>523646</v>
      </c>
      <c r="BG486" t="str">
        <f>VLOOKUP(A486,[1]القائمة!A$1:F$4442,5,0)</f>
        <v>الثالثة</v>
      </c>
    </row>
    <row r="487" spans="1:83" ht="14.4" x14ac:dyDescent="0.3">
      <c r="A487" s="269">
        <v>523649</v>
      </c>
      <c r="B487" s="270" t="s">
        <v>521</v>
      </c>
      <c r="C487" s="270" t="s">
        <v>788</v>
      </c>
      <c r="D487" s="270" t="s">
        <v>788</v>
      </c>
      <c r="E487" s="270" t="s">
        <v>788</v>
      </c>
      <c r="F487" s="270" t="s">
        <v>788</v>
      </c>
      <c r="G487" s="270" t="s">
        <v>788</v>
      </c>
      <c r="H487" s="270" t="s">
        <v>788</v>
      </c>
      <c r="I487" s="270" t="s">
        <v>788</v>
      </c>
      <c r="J487" s="270" t="s">
        <v>788</v>
      </c>
      <c r="K487" s="270" t="s">
        <v>788</v>
      </c>
      <c r="L487" s="270" t="s">
        <v>788</v>
      </c>
      <c r="M487" s="270" t="s">
        <v>788</v>
      </c>
      <c r="N487" s="270" t="s">
        <v>788</v>
      </c>
      <c r="O487" s="270" t="s">
        <v>788</v>
      </c>
      <c r="P487" s="270" t="s">
        <v>788</v>
      </c>
      <c r="Q487" s="270" t="s">
        <v>788</v>
      </c>
      <c r="R487" s="270" t="s">
        <v>788</v>
      </c>
      <c r="S487" s="270" t="s">
        <v>788</v>
      </c>
      <c r="T487" s="270" t="s">
        <v>788</v>
      </c>
      <c r="U487" s="270" t="s">
        <v>788</v>
      </c>
      <c r="V487" s="270" t="s">
        <v>788</v>
      </c>
      <c r="W487" s="270" t="s">
        <v>788</v>
      </c>
      <c r="X487" s="270" t="s">
        <v>788</v>
      </c>
      <c r="Y487" s="270" t="s">
        <v>788</v>
      </c>
      <c r="Z487" s="270" t="s">
        <v>788</v>
      </c>
      <c r="AA487" s="270" t="s">
        <v>788</v>
      </c>
      <c r="AB487" s="270" t="s">
        <v>788</v>
      </c>
      <c r="AC487" s="270" t="s">
        <v>788</v>
      </c>
      <c r="AD487" s="270" t="s">
        <v>788</v>
      </c>
      <c r="AE487" s="270" t="s">
        <v>788</v>
      </c>
      <c r="AF487" s="270" t="s">
        <v>788</v>
      </c>
      <c r="AG487" s="270" t="s">
        <v>788</v>
      </c>
      <c r="AH487" s="270" t="s">
        <v>788</v>
      </c>
      <c r="AI487" s="270" t="s">
        <v>788</v>
      </c>
      <c r="AJ487" s="270" t="s">
        <v>788</v>
      </c>
      <c r="AK487" s="270" t="s">
        <v>788</v>
      </c>
      <c r="AL487" s="270" t="s">
        <v>788</v>
      </c>
      <c r="AM487" s="270" t="s">
        <v>788</v>
      </c>
      <c r="AN487" s="270" t="s">
        <v>3075</v>
      </c>
      <c r="AO487" s="270" t="s">
        <v>3075</v>
      </c>
      <c r="AP487" s="270" t="s">
        <v>3075</v>
      </c>
      <c r="AQ487" s="270" t="s">
        <v>3075</v>
      </c>
      <c r="AR487" s="270" t="s">
        <v>3075</v>
      </c>
      <c r="AS487" s="270" t="s">
        <v>3075</v>
      </c>
      <c r="AT487" s="270" t="s">
        <v>3075</v>
      </c>
      <c r="AU487" s="270" t="s">
        <v>3075</v>
      </c>
      <c r="AV487" s="270" t="s">
        <v>3075</v>
      </c>
      <c r="AW487" s="277" t="s">
        <v>3075</v>
      </c>
      <c r="AX487" s="270" t="s">
        <v>3075</v>
      </c>
      <c r="AY487" s="270" t="s">
        <v>3075</v>
      </c>
      <c r="AZ487" s="270" t="s">
        <v>3075</v>
      </c>
      <c r="BA487" s="270" t="s">
        <v>3075</v>
      </c>
      <c r="BB487" s="270" t="s">
        <v>3075</v>
      </c>
      <c r="BC487" s="270" t="s">
        <v>3075</v>
      </c>
      <c r="BD487" s="270" t="s">
        <v>521</v>
      </c>
      <c r="BE487" s="270" t="str">
        <f>VLOOKUP(A487,[1]القائمة!A$1:F$4442,6,0)</f>
        <v/>
      </c>
      <c r="BF487">
        <f>VLOOKUP(A487,[1]القائمة!A$1:F$4442,1,0)</f>
        <v>523649</v>
      </c>
      <c r="BG487" t="str">
        <f>VLOOKUP(A487,[1]القائمة!A$1:F$4442,5,0)</f>
        <v>الثالثة</v>
      </c>
      <c r="BH487" s="249"/>
      <c r="BI487" s="249"/>
      <c r="BJ487" s="249"/>
      <c r="BK487" s="249"/>
      <c r="BL487" s="249"/>
      <c r="BM487" s="249"/>
      <c r="BN487" s="249"/>
      <c r="BO487" s="249"/>
      <c r="BP487" s="249" t="s">
        <v>3075</v>
      </c>
      <c r="BQ487" s="249" t="s">
        <v>3075</v>
      </c>
      <c r="BR487" s="249" t="s">
        <v>3075</v>
      </c>
      <c r="BS487" s="249" t="s">
        <v>3075</v>
      </c>
      <c r="BT487" s="249" t="s">
        <v>3075</v>
      </c>
      <c r="BU487" s="249" t="s">
        <v>3075</v>
      </c>
      <c r="BV487" s="248"/>
      <c r="BW487" s="249"/>
      <c r="BX487" s="249"/>
      <c r="BY487" s="249"/>
      <c r="BZ487" s="249"/>
      <c r="CA487" s="242"/>
      <c r="CB487" s="242"/>
      <c r="CC487" s="242"/>
      <c r="CD487" s="242"/>
      <c r="CE487" s="249"/>
    </row>
    <row r="488" spans="1:83" ht="14.4" x14ac:dyDescent="0.3">
      <c r="A488" s="269">
        <v>523662</v>
      </c>
      <c r="B488" s="270" t="s">
        <v>521</v>
      </c>
      <c r="C488" s="270" t="s">
        <v>788</v>
      </c>
      <c r="D488" s="270" t="s">
        <v>788</v>
      </c>
      <c r="E488" s="270" t="s">
        <v>788</v>
      </c>
      <c r="F488" s="270" t="s">
        <v>788</v>
      </c>
      <c r="G488" s="270" t="s">
        <v>788</v>
      </c>
      <c r="H488" s="270" t="s">
        <v>788</v>
      </c>
      <c r="I488" s="270" t="s">
        <v>788</v>
      </c>
      <c r="J488" s="270" t="s">
        <v>788</v>
      </c>
      <c r="K488" s="270" t="s">
        <v>788</v>
      </c>
      <c r="L488" s="270" t="s">
        <v>788</v>
      </c>
      <c r="M488" s="270" t="s">
        <v>788</v>
      </c>
      <c r="N488" s="270" t="s">
        <v>788</v>
      </c>
      <c r="O488" s="270" t="s">
        <v>788</v>
      </c>
      <c r="P488" s="270" t="s">
        <v>788</v>
      </c>
      <c r="Q488" s="270" t="s">
        <v>788</v>
      </c>
      <c r="R488" s="270" t="s">
        <v>788</v>
      </c>
      <c r="S488" s="270" t="s">
        <v>788</v>
      </c>
      <c r="T488" s="270" t="s">
        <v>788</v>
      </c>
      <c r="U488" s="270" t="s">
        <v>788</v>
      </c>
      <c r="V488" s="270" t="s">
        <v>788</v>
      </c>
      <c r="W488" s="270" t="s">
        <v>788</v>
      </c>
      <c r="X488" s="270" t="s">
        <v>788</v>
      </c>
      <c r="Y488" s="270" t="s">
        <v>788</v>
      </c>
      <c r="Z488" s="270" t="s">
        <v>788</v>
      </c>
      <c r="AA488" s="270" t="s">
        <v>788</v>
      </c>
      <c r="AB488" s="270" t="s">
        <v>788</v>
      </c>
      <c r="AC488" s="270" t="s">
        <v>788</v>
      </c>
      <c r="AD488" s="270" t="s">
        <v>788</v>
      </c>
      <c r="AE488" s="270" t="s">
        <v>788</v>
      </c>
      <c r="AF488" s="270" t="s">
        <v>788</v>
      </c>
      <c r="AG488" s="270" t="s">
        <v>788</v>
      </c>
      <c r="AH488" s="270" t="s">
        <v>788</v>
      </c>
      <c r="AI488" s="270" t="s">
        <v>788</v>
      </c>
      <c r="AJ488" s="270" t="s">
        <v>788</v>
      </c>
      <c r="AK488" s="270" t="s">
        <v>788</v>
      </c>
      <c r="AL488" s="270" t="s">
        <v>788</v>
      </c>
      <c r="AM488" s="270" t="s">
        <v>788</v>
      </c>
      <c r="AN488" s="270" t="s">
        <v>3075</v>
      </c>
      <c r="AO488" s="270" t="s">
        <v>3075</v>
      </c>
      <c r="AP488" s="270" t="s">
        <v>3075</v>
      </c>
      <c r="AQ488" s="270" t="s">
        <v>3075</v>
      </c>
      <c r="AR488" s="270" t="s">
        <v>3075</v>
      </c>
      <c r="AS488" s="270" t="s">
        <v>3075</v>
      </c>
      <c r="AT488" s="270" t="s">
        <v>3075</v>
      </c>
      <c r="AU488" s="270" t="s">
        <v>3075</v>
      </c>
      <c r="AV488" s="270" t="s">
        <v>3075</v>
      </c>
      <c r="AW488" s="277" t="s">
        <v>3075</v>
      </c>
      <c r="AX488" s="270" t="s">
        <v>3075</v>
      </c>
      <c r="AY488" s="270" t="s">
        <v>3075</v>
      </c>
      <c r="AZ488" s="270" t="s">
        <v>3075</v>
      </c>
      <c r="BA488" s="270" t="s">
        <v>3075</v>
      </c>
      <c r="BB488" s="270" t="s">
        <v>3075</v>
      </c>
      <c r="BC488" s="270" t="s">
        <v>3075</v>
      </c>
      <c r="BD488" s="270" t="s">
        <v>521</v>
      </c>
      <c r="BE488" s="270" t="str">
        <f>VLOOKUP(A488,[1]القائمة!A$1:F$4442,6,0)</f>
        <v/>
      </c>
      <c r="BF488">
        <f>VLOOKUP(A488,[1]القائمة!A$1:F$4442,1,0)</f>
        <v>523662</v>
      </c>
      <c r="BG488" t="str">
        <f>VLOOKUP(A488,[1]القائمة!A$1:F$4442,5,0)</f>
        <v>الثالثة</v>
      </c>
    </row>
    <row r="489" spans="1:83" ht="14.4" x14ac:dyDescent="0.3">
      <c r="A489" s="269">
        <v>523666</v>
      </c>
      <c r="B489" s="270" t="s">
        <v>521</v>
      </c>
      <c r="C489" s="270" t="s">
        <v>788</v>
      </c>
      <c r="D489" s="270" t="s">
        <v>788</v>
      </c>
      <c r="E489" s="270" t="s">
        <v>788</v>
      </c>
      <c r="F489" s="270" t="s">
        <v>788</v>
      </c>
      <c r="G489" s="270" t="s">
        <v>788</v>
      </c>
      <c r="H489" s="270" t="s">
        <v>788</v>
      </c>
      <c r="I489" s="270" t="s">
        <v>788</v>
      </c>
      <c r="J489" s="270" t="s">
        <v>788</v>
      </c>
      <c r="K489" s="270" t="s">
        <v>788</v>
      </c>
      <c r="L489" s="270" t="s">
        <v>788</v>
      </c>
      <c r="M489" s="270" t="s">
        <v>788</v>
      </c>
      <c r="N489" s="270" t="s">
        <v>788</v>
      </c>
      <c r="O489" s="270" t="s">
        <v>788</v>
      </c>
      <c r="P489" s="270" t="s">
        <v>788</v>
      </c>
      <c r="Q489" s="270" t="s">
        <v>788</v>
      </c>
      <c r="R489" s="270" t="s">
        <v>788</v>
      </c>
      <c r="S489" s="270" t="s">
        <v>788</v>
      </c>
      <c r="T489" s="270" t="s">
        <v>788</v>
      </c>
      <c r="U489" s="270" t="s">
        <v>788</v>
      </c>
      <c r="V489" s="270" t="s">
        <v>788</v>
      </c>
      <c r="W489" s="270" t="s">
        <v>788</v>
      </c>
      <c r="X489" s="270" t="s">
        <v>788</v>
      </c>
      <c r="Y489" s="270" t="s">
        <v>788</v>
      </c>
      <c r="Z489" s="270" t="s">
        <v>788</v>
      </c>
      <c r="AA489" s="270" t="s">
        <v>788</v>
      </c>
      <c r="AB489" s="270" t="s">
        <v>788</v>
      </c>
      <c r="AC489" s="270" t="s">
        <v>788</v>
      </c>
      <c r="AD489" s="270" t="s">
        <v>788</v>
      </c>
      <c r="AE489" s="270" t="s">
        <v>788</v>
      </c>
      <c r="AF489" s="270" t="s">
        <v>788</v>
      </c>
      <c r="AG489" s="270" t="s">
        <v>788</v>
      </c>
      <c r="AH489" s="270" t="s">
        <v>788</v>
      </c>
      <c r="AI489" s="270" t="s">
        <v>788</v>
      </c>
      <c r="AJ489" s="270" t="s">
        <v>788</v>
      </c>
      <c r="AK489" s="270" t="s">
        <v>788</v>
      </c>
      <c r="AL489" s="270" t="s">
        <v>788</v>
      </c>
      <c r="AM489" s="270" t="s">
        <v>788</v>
      </c>
      <c r="AN489" s="270" t="s">
        <v>3075</v>
      </c>
      <c r="AO489" s="270" t="s">
        <v>3075</v>
      </c>
      <c r="AP489" s="270" t="s">
        <v>3075</v>
      </c>
      <c r="AQ489" s="270" t="s">
        <v>3075</v>
      </c>
      <c r="AR489" s="270" t="s">
        <v>3075</v>
      </c>
      <c r="AS489" s="270" t="s">
        <v>3075</v>
      </c>
      <c r="AT489" s="270" t="s">
        <v>3075</v>
      </c>
      <c r="AU489" s="270" t="s">
        <v>3075</v>
      </c>
      <c r="AV489" s="270" t="s">
        <v>3075</v>
      </c>
      <c r="AW489" s="277" t="s">
        <v>3075</v>
      </c>
      <c r="AX489" s="270" t="s">
        <v>3075</v>
      </c>
      <c r="AY489" s="270" t="s">
        <v>3075</v>
      </c>
      <c r="AZ489" s="270" t="s">
        <v>3075</v>
      </c>
      <c r="BA489" s="270" t="s">
        <v>3075</v>
      </c>
      <c r="BB489" s="270" t="s">
        <v>3075</v>
      </c>
      <c r="BC489" s="270" t="s">
        <v>3075</v>
      </c>
      <c r="BD489" s="270" t="s">
        <v>521</v>
      </c>
      <c r="BE489" s="270" t="str">
        <f>VLOOKUP(A489,[1]القائمة!A$1:F$4442,6,0)</f>
        <v/>
      </c>
      <c r="BF489">
        <f>VLOOKUP(A489,[1]القائمة!A$1:F$4442,1,0)</f>
        <v>523666</v>
      </c>
      <c r="BG489" t="str">
        <f>VLOOKUP(A489,[1]القائمة!A$1:F$4442,5,0)</f>
        <v>الثالثة</v>
      </c>
    </row>
    <row r="490" spans="1:83" ht="14.4" x14ac:dyDescent="0.3">
      <c r="A490" s="269">
        <v>523690</v>
      </c>
      <c r="B490" s="270" t="s">
        <v>521</v>
      </c>
      <c r="C490" s="270" t="s">
        <v>788</v>
      </c>
      <c r="D490" s="270" t="s">
        <v>788</v>
      </c>
      <c r="E490" s="270" t="s">
        <v>788</v>
      </c>
      <c r="F490" s="270" t="s">
        <v>788</v>
      </c>
      <c r="G490" s="270" t="s">
        <v>788</v>
      </c>
      <c r="H490" s="270" t="s">
        <v>788</v>
      </c>
      <c r="I490" s="270" t="s">
        <v>788</v>
      </c>
      <c r="J490" s="270" t="s">
        <v>788</v>
      </c>
      <c r="K490" s="270" t="s">
        <v>788</v>
      </c>
      <c r="L490" s="270" t="s">
        <v>788</v>
      </c>
      <c r="M490" s="270" t="s">
        <v>788</v>
      </c>
      <c r="N490" s="270" t="s">
        <v>788</v>
      </c>
      <c r="O490" s="270" t="s">
        <v>788</v>
      </c>
      <c r="P490" s="270" t="s">
        <v>788</v>
      </c>
      <c r="Q490" s="270" t="s">
        <v>788</v>
      </c>
      <c r="R490" s="270" t="s">
        <v>788</v>
      </c>
      <c r="S490" s="270" t="s">
        <v>788</v>
      </c>
      <c r="T490" s="270" t="s">
        <v>788</v>
      </c>
      <c r="U490" s="270" t="s">
        <v>788</v>
      </c>
      <c r="V490" s="270" t="s">
        <v>788</v>
      </c>
      <c r="W490" s="270" t="s">
        <v>788</v>
      </c>
      <c r="X490" s="270" t="s">
        <v>788</v>
      </c>
      <c r="Y490" s="270" t="s">
        <v>788</v>
      </c>
      <c r="Z490" s="270" t="s">
        <v>788</v>
      </c>
      <c r="AA490" s="270" t="s">
        <v>788</v>
      </c>
      <c r="AB490" s="270" t="s">
        <v>788</v>
      </c>
      <c r="AC490" s="270" t="s">
        <v>788</v>
      </c>
      <c r="AD490" s="270" t="s">
        <v>788</v>
      </c>
      <c r="AE490" s="270" t="s">
        <v>788</v>
      </c>
      <c r="AF490" s="270" t="s">
        <v>788</v>
      </c>
      <c r="AG490" s="270" t="s">
        <v>788</v>
      </c>
      <c r="AH490" s="270" t="s">
        <v>788</v>
      </c>
      <c r="AI490" s="270" t="s">
        <v>788</v>
      </c>
      <c r="AJ490" s="270" t="s">
        <v>788</v>
      </c>
      <c r="AK490" s="270" t="s">
        <v>788</v>
      </c>
      <c r="AL490" s="270" t="s">
        <v>788</v>
      </c>
      <c r="AM490" s="270" t="s">
        <v>788</v>
      </c>
      <c r="AN490" s="270" t="s">
        <v>3075</v>
      </c>
      <c r="AO490" s="270" t="s">
        <v>3075</v>
      </c>
      <c r="AP490" s="270" t="s">
        <v>3075</v>
      </c>
      <c r="AQ490" s="270" t="s">
        <v>3075</v>
      </c>
      <c r="AR490" s="270" t="s">
        <v>3075</v>
      </c>
      <c r="AS490" s="270" t="s">
        <v>3075</v>
      </c>
      <c r="AT490" s="270" t="s">
        <v>3075</v>
      </c>
      <c r="AU490" s="270" t="s">
        <v>3075</v>
      </c>
      <c r="AV490" s="270" t="s">
        <v>3075</v>
      </c>
      <c r="AW490" s="277" t="s">
        <v>3075</v>
      </c>
      <c r="AX490" s="270" t="s">
        <v>3075</v>
      </c>
      <c r="AY490" s="270" t="s">
        <v>3075</v>
      </c>
      <c r="AZ490" s="270" t="s">
        <v>3075</v>
      </c>
      <c r="BA490" s="270" t="s">
        <v>3075</v>
      </c>
      <c r="BB490" s="270" t="s">
        <v>3075</v>
      </c>
      <c r="BC490" s="270" t="s">
        <v>3075</v>
      </c>
      <c r="BD490" s="270" t="s">
        <v>521</v>
      </c>
      <c r="BE490" s="270" t="str">
        <f>VLOOKUP(A490,[1]القائمة!A$1:F$4442,6,0)</f>
        <v/>
      </c>
      <c r="BF490">
        <f>VLOOKUP(A490,[1]القائمة!A$1:F$4442,1,0)</f>
        <v>523690</v>
      </c>
      <c r="BG490" t="str">
        <f>VLOOKUP(A490,[1]القائمة!A$1:F$4442,5,0)</f>
        <v>الثالثة</v>
      </c>
    </row>
    <row r="491" spans="1:83" ht="14.4" x14ac:dyDescent="0.3">
      <c r="A491" s="269">
        <v>523698</v>
      </c>
      <c r="B491" s="270" t="s">
        <v>521</v>
      </c>
      <c r="C491" s="270" t="s">
        <v>788</v>
      </c>
      <c r="D491" s="270" t="s">
        <v>788</v>
      </c>
      <c r="E491" s="270" t="s">
        <v>788</v>
      </c>
      <c r="F491" s="270" t="s">
        <v>788</v>
      </c>
      <c r="G491" s="270" t="s">
        <v>788</v>
      </c>
      <c r="H491" s="270" t="s">
        <v>788</v>
      </c>
      <c r="I491" s="270" t="s">
        <v>788</v>
      </c>
      <c r="J491" s="270" t="s">
        <v>788</v>
      </c>
      <c r="K491" s="270" t="s">
        <v>788</v>
      </c>
      <c r="L491" s="270" t="s">
        <v>788</v>
      </c>
      <c r="M491" s="270" t="s">
        <v>788</v>
      </c>
      <c r="N491" s="270" t="s">
        <v>788</v>
      </c>
      <c r="O491" s="270" t="s">
        <v>788</v>
      </c>
      <c r="P491" s="270" t="s">
        <v>788</v>
      </c>
      <c r="Q491" s="270" t="s">
        <v>788</v>
      </c>
      <c r="R491" s="270" t="s">
        <v>788</v>
      </c>
      <c r="S491" s="270" t="s">
        <v>788</v>
      </c>
      <c r="T491" s="270" t="s">
        <v>788</v>
      </c>
      <c r="U491" s="270" t="s">
        <v>788</v>
      </c>
      <c r="V491" s="270" t="s">
        <v>788</v>
      </c>
      <c r="W491" s="270" t="s">
        <v>788</v>
      </c>
      <c r="X491" s="270" t="s">
        <v>788</v>
      </c>
      <c r="Y491" s="270" t="s">
        <v>788</v>
      </c>
      <c r="Z491" s="270" t="s">
        <v>788</v>
      </c>
      <c r="AA491" s="270" t="s">
        <v>788</v>
      </c>
      <c r="AB491" s="270" t="s">
        <v>788</v>
      </c>
      <c r="AC491" s="270" t="s">
        <v>788</v>
      </c>
      <c r="AD491" s="270" t="s">
        <v>788</v>
      </c>
      <c r="AE491" s="270" t="s">
        <v>788</v>
      </c>
      <c r="AF491" s="270" t="s">
        <v>788</v>
      </c>
      <c r="AG491" s="270" t="s">
        <v>788</v>
      </c>
      <c r="AH491" s="270" t="s">
        <v>788</v>
      </c>
      <c r="AI491" s="270" t="s">
        <v>788</v>
      </c>
      <c r="AJ491" s="270" t="s">
        <v>788</v>
      </c>
      <c r="AK491" s="270" t="s">
        <v>788</v>
      </c>
      <c r="AL491" s="270" t="s">
        <v>788</v>
      </c>
      <c r="AM491" s="270" t="s">
        <v>788</v>
      </c>
      <c r="AN491" s="270" t="s">
        <v>3075</v>
      </c>
      <c r="AO491" s="270" t="s">
        <v>3075</v>
      </c>
      <c r="AP491" s="270" t="s">
        <v>3075</v>
      </c>
      <c r="AQ491" s="270" t="s">
        <v>3075</v>
      </c>
      <c r="AR491" s="270" t="s">
        <v>3075</v>
      </c>
      <c r="AS491" s="270" t="s">
        <v>3075</v>
      </c>
      <c r="AT491" s="270" t="s">
        <v>3075</v>
      </c>
      <c r="AU491" s="270" t="s">
        <v>3075</v>
      </c>
      <c r="AV491" s="270" t="s">
        <v>3075</v>
      </c>
      <c r="AW491" s="277" t="s">
        <v>3075</v>
      </c>
      <c r="AX491" s="270" t="s">
        <v>3075</v>
      </c>
      <c r="AY491" s="270" t="s">
        <v>3075</v>
      </c>
      <c r="AZ491" s="270" t="s">
        <v>3075</v>
      </c>
      <c r="BA491" s="270" t="s">
        <v>3075</v>
      </c>
      <c r="BB491" s="270" t="s">
        <v>3075</v>
      </c>
      <c r="BC491" s="270" t="s">
        <v>3075</v>
      </c>
      <c r="BD491" s="270" t="s">
        <v>521</v>
      </c>
      <c r="BE491" s="270" t="str">
        <f>VLOOKUP(A491,[1]القائمة!A$1:F$4442,6,0)</f>
        <v/>
      </c>
      <c r="BF491">
        <f>VLOOKUP(A491,[1]القائمة!A$1:F$4442,1,0)</f>
        <v>523698</v>
      </c>
      <c r="BG491" t="str">
        <f>VLOOKUP(A491,[1]القائمة!A$1:F$4442,5,0)</f>
        <v>الثالثة</v>
      </c>
    </row>
    <row r="492" spans="1:83" ht="14.4" x14ac:dyDescent="0.3">
      <c r="A492" s="269">
        <v>523702</v>
      </c>
      <c r="B492" s="270" t="s">
        <v>521</v>
      </c>
      <c r="C492" s="270" t="s">
        <v>788</v>
      </c>
      <c r="D492" s="270" t="s">
        <v>788</v>
      </c>
      <c r="E492" s="270" t="s">
        <v>788</v>
      </c>
      <c r="F492" s="270" t="s">
        <v>788</v>
      </c>
      <c r="G492" s="270" t="s">
        <v>788</v>
      </c>
      <c r="H492" s="270" t="s">
        <v>788</v>
      </c>
      <c r="I492" s="270" t="s">
        <v>788</v>
      </c>
      <c r="J492" s="270" t="s">
        <v>788</v>
      </c>
      <c r="K492" s="270" t="s">
        <v>788</v>
      </c>
      <c r="L492" s="270" t="s">
        <v>788</v>
      </c>
      <c r="M492" s="270" t="s">
        <v>788</v>
      </c>
      <c r="N492" s="270" t="s">
        <v>788</v>
      </c>
      <c r="O492" s="270" t="s">
        <v>788</v>
      </c>
      <c r="P492" s="270" t="s">
        <v>788</v>
      </c>
      <c r="Q492" s="270" t="s">
        <v>788</v>
      </c>
      <c r="R492" s="270" t="s">
        <v>788</v>
      </c>
      <c r="S492" s="270" t="s">
        <v>788</v>
      </c>
      <c r="T492" s="270" t="s">
        <v>788</v>
      </c>
      <c r="U492" s="270" t="s">
        <v>788</v>
      </c>
      <c r="V492" s="270" t="s">
        <v>788</v>
      </c>
      <c r="W492" s="270" t="s">
        <v>788</v>
      </c>
      <c r="X492" s="270" t="s">
        <v>788</v>
      </c>
      <c r="Y492" s="270" t="s">
        <v>788</v>
      </c>
      <c r="Z492" s="270" t="s">
        <v>788</v>
      </c>
      <c r="AA492" s="270" t="s">
        <v>788</v>
      </c>
      <c r="AB492" s="270" t="s">
        <v>788</v>
      </c>
      <c r="AC492" s="270" t="s">
        <v>788</v>
      </c>
      <c r="AD492" s="270" t="s">
        <v>788</v>
      </c>
      <c r="AE492" s="270" t="s">
        <v>788</v>
      </c>
      <c r="AF492" s="270" t="s">
        <v>788</v>
      </c>
      <c r="AG492" s="270" t="s">
        <v>788</v>
      </c>
      <c r="AH492" s="270" t="s">
        <v>788</v>
      </c>
      <c r="AI492" s="270" t="s">
        <v>788</v>
      </c>
      <c r="AJ492" s="270" t="s">
        <v>788</v>
      </c>
      <c r="AK492" s="270" t="s">
        <v>788</v>
      </c>
      <c r="AL492" s="270" t="s">
        <v>788</v>
      </c>
      <c r="AM492" s="270" t="s">
        <v>788</v>
      </c>
      <c r="AN492" s="270" t="s">
        <v>3075</v>
      </c>
      <c r="AO492" s="270" t="s">
        <v>3075</v>
      </c>
      <c r="AP492" s="270" t="s">
        <v>3075</v>
      </c>
      <c r="AQ492" s="270" t="s">
        <v>3075</v>
      </c>
      <c r="AR492" s="270" t="s">
        <v>3075</v>
      </c>
      <c r="AS492" s="270" t="s">
        <v>3075</v>
      </c>
      <c r="AT492" s="270" t="s">
        <v>3075</v>
      </c>
      <c r="AU492" s="270" t="s">
        <v>3075</v>
      </c>
      <c r="AV492" s="270" t="s">
        <v>3075</v>
      </c>
      <c r="AW492" s="277" t="s">
        <v>3075</v>
      </c>
      <c r="AX492" s="270" t="s">
        <v>3075</v>
      </c>
      <c r="AY492" s="270" t="s">
        <v>3075</v>
      </c>
      <c r="AZ492" s="270" t="s">
        <v>3075</v>
      </c>
      <c r="BA492" s="270" t="s">
        <v>3075</v>
      </c>
      <c r="BB492" s="270" t="s">
        <v>3075</v>
      </c>
      <c r="BC492" s="270" t="s">
        <v>3075</v>
      </c>
      <c r="BD492" s="270" t="s">
        <v>521</v>
      </c>
      <c r="BE492" s="270" t="str">
        <f>VLOOKUP(A492,[1]القائمة!A$1:F$4442,6,0)</f>
        <v/>
      </c>
      <c r="BF492">
        <f>VLOOKUP(A492,[1]القائمة!A$1:F$4442,1,0)</f>
        <v>523702</v>
      </c>
      <c r="BG492" t="str">
        <f>VLOOKUP(A492,[1]القائمة!A$1:F$4442,5,0)</f>
        <v>الثالثة</v>
      </c>
    </row>
    <row r="493" spans="1:83" ht="14.4" x14ac:dyDescent="0.3">
      <c r="A493" s="269">
        <v>523713</v>
      </c>
      <c r="B493" s="270" t="s">
        <v>521</v>
      </c>
      <c r="C493" s="270" t="s">
        <v>789</v>
      </c>
      <c r="D493" s="270" t="s">
        <v>789</v>
      </c>
      <c r="E493" s="270" t="s">
        <v>789</v>
      </c>
      <c r="F493" s="270" t="s">
        <v>789</v>
      </c>
      <c r="G493" s="270" t="s">
        <v>789</v>
      </c>
      <c r="H493" s="270" t="s">
        <v>789</v>
      </c>
      <c r="I493" s="270" t="s">
        <v>789</v>
      </c>
      <c r="J493" s="270" t="s">
        <v>789</v>
      </c>
      <c r="K493" s="270" t="s">
        <v>789</v>
      </c>
      <c r="L493" s="270" t="s">
        <v>789</v>
      </c>
      <c r="M493" s="270" t="s">
        <v>789</v>
      </c>
      <c r="N493" s="270" t="s">
        <v>789</v>
      </c>
      <c r="O493" s="270" t="s">
        <v>789</v>
      </c>
      <c r="P493" s="270" t="s">
        <v>789</v>
      </c>
      <c r="Q493" s="270" t="s">
        <v>789</v>
      </c>
      <c r="R493" s="270" t="s">
        <v>789</v>
      </c>
      <c r="S493" s="270" t="s">
        <v>789</v>
      </c>
      <c r="T493" s="270" t="s">
        <v>789</v>
      </c>
      <c r="U493" s="270" t="s">
        <v>789</v>
      </c>
      <c r="V493" s="270" t="s">
        <v>789</v>
      </c>
      <c r="W493" s="270" t="s">
        <v>789</v>
      </c>
      <c r="X493" s="270" t="s">
        <v>789</v>
      </c>
      <c r="Y493" s="270" t="s">
        <v>789</v>
      </c>
      <c r="Z493" s="270" t="s">
        <v>789</v>
      </c>
      <c r="AA493" s="270" t="s">
        <v>789</v>
      </c>
      <c r="AB493" s="270" t="s">
        <v>789</v>
      </c>
      <c r="AC493" s="270" t="s">
        <v>789</v>
      </c>
      <c r="AD493" s="270" t="s">
        <v>789</v>
      </c>
      <c r="AE493" s="270" t="s">
        <v>789</v>
      </c>
      <c r="AF493" s="270" t="s">
        <v>789</v>
      </c>
      <c r="AG493" s="270" t="s">
        <v>789</v>
      </c>
      <c r="AH493" s="270" t="s">
        <v>789</v>
      </c>
      <c r="AI493" s="270" t="s">
        <v>789</v>
      </c>
      <c r="AJ493" s="270" t="s">
        <v>789</v>
      </c>
      <c r="AK493" s="270" t="s">
        <v>789</v>
      </c>
      <c r="AL493" s="270" t="s">
        <v>789</v>
      </c>
      <c r="AM493" s="270" t="s">
        <v>789</v>
      </c>
      <c r="AN493" s="270" t="s">
        <v>3075</v>
      </c>
      <c r="AO493" s="270" t="s">
        <v>3075</v>
      </c>
      <c r="AP493" s="270" t="s">
        <v>3075</v>
      </c>
      <c r="AQ493" s="270" t="s">
        <v>3075</v>
      </c>
      <c r="AR493" s="270" t="s">
        <v>3075</v>
      </c>
      <c r="AS493" s="270" t="s">
        <v>3075</v>
      </c>
      <c r="AT493" s="270" t="s">
        <v>3075</v>
      </c>
      <c r="AU493" s="270" t="s">
        <v>3075</v>
      </c>
      <c r="AV493" s="270" t="s">
        <v>3075</v>
      </c>
      <c r="AW493" s="277" t="s">
        <v>3075</v>
      </c>
      <c r="AX493" s="270" t="s">
        <v>3075</v>
      </c>
      <c r="AY493" s="270" t="s">
        <v>3075</v>
      </c>
      <c r="AZ493" s="270" t="s">
        <v>3075</v>
      </c>
      <c r="BA493" s="270" t="s">
        <v>3075</v>
      </c>
      <c r="BB493" s="270" t="s">
        <v>3075</v>
      </c>
      <c r="BC493" s="270" t="s">
        <v>3075</v>
      </c>
      <c r="BD493" s="270" t="s">
        <v>521</v>
      </c>
      <c r="BE493" s="270" t="str">
        <f>VLOOKUP(A493,[1]القائمة!A$1:F$4442,6,0)</f>
        <v/>
      </c>
      <c r="BF493">
        <f>VLOOKUP(A493,[1]القائمة!A$1:F$4442,1,0)</f>
        <v>523713</v>
      </c>
      <c r="BG493" t="str">
        <f>VLOOKUP(A493,[1]القائمة!A$1:F$4442,5,0)</f>
        <v>الثالثة</v>
      </c>
    </row>
    <row r="494" spans="1:83" ht="14.4" x14ac:dyDescent="0.3">
      <c r="A494" s="269">
        <v>523722</v>
      </c>
      <c r="B494" s="270" t="s">
        <v>521</v>
      </c>
      <c r="C494" s="270" t="s">
        <v>788</v>
      </c>
      <c r="D494" s="270" t="s">
        <v>788</v>
      </c>
      <c r="E494" s="270" t="s">
        <v>788</v>
      </c>
      <c r="F494" s="270" t="s">
        <v>788</v>
      </c>
      <c r="G494" s="270" t="s">
        <v>788</v>
      </c>
      <c r="H494" s="270" t="s">
        <v>788</v>
      </c>
      <c r="I494" s="270" t="s">
        <v>788</v>
      </c>
      <c r="J494" s="270" t="s">
        <v>788</v>
      </c>
      <c r="K494" s="270" t="s">
        <v>788</v>
      </c>
      <c r="L494" s="270" t="s">
        <v>788</v>
      </c>
      <c r="M494" s="270" t="s">
        <v>788</v>
      </c>
      <c r="N494" s="270" t="s">
        <v>788</v>
      </c>
      <c r="O494" s="270" t="s">
        <v>788</v>
      </c>
      <c r="P494" s="270" t="s">
        <v>788</v>
      </c>
      <c r="Q494" s="270" t="s">
        <v>788</v>
      </c>
      <c r="R494" s="270" t="s">
        <v>788</v>
      </c>
      <c r="S494" s="270" t="s">
        <v>788</v>
      </c>
      <c r="T494" s="270" t="s">
        <v>788</v>
      </c>
      <c r="U494" s="270" t="s">
        <v>788</v>
      </c>
      <c r="V494" s="270" t="s">
        <v>788</v>
      </c>
      <c r="W494" s="270" t="s">
        <v>788</v>
      </c>
      <c r="X494" s="270" t="s">
        <v>788</v>
      </c>
      <c r="Y494" s="270" t="s">
        <v>788</v>
      </c>
      <c r="Z494" s="270" t="s">
        <v>788</v>
      </c>
      <c r="AA494" s="270" t="s">
        <v>788</v>
      </c>
      <c r="AB494" s="270" t="s">
        <v>788</v>
      </c>
      <c r="AC494" s="270" t="s">
        <v>788</v>
      </c>
      <c r="AD494" s="270" t="s">
        <v>788</v>
      </c>
      <c r="AE494" s="270" t="s">
        <v>788</v>
      </c>
      <c r="AF494" s="270" t="s">
        <v>788</v>
      </c>
      <c r="AG494" s="270" t="s">
        <v>788</v>
      </c>
      <c r="AH494" s="270" t="s">
        <v>788</v>
      </c>
      <c r="AI494" s="270" t="s">
        <v>788</v>
      </c>
      <c r="AJ494" s="270" t="s">
        <v>788</v>
      </c>
      <c r="AK494" s="270" t="s">
        <v>788</v>
      </c>
      <c r="AL494" s="270" t="s">
        <v>788</v>
      </c>
      <c r="AM494" s="270" t="s">
        <v>788</v>
      </c>
      <c r="AN494" s="270" t="s">
        <v>3075</v>
      </c>
      <c r="AO494" s="270" t="s">
        <v>3075</v>
      </c>
      <c r="AP494" s="270" t="s">
        <v>3075</v>
      </c>
      <c r="AQ494" s="270" t="s">
        <v>3075</v>
      </c>
      <c r="AR494" s="270" t="s">
        <v>3075</v>
      </c>
      <c r="AS494" s="270" t="s">
        <v>3075</v>
      </c>
      <c r="AT494" s="270" t="s">
        <v>3075</v>
      </c>
      <c r="AU494" s="270" t="s">
        <v>3075</v>
      </c>
      <c r="AV494" s="270" t="s">
        <v>3075</v>
      </c>
      <c r="AW494" s="277" t="s">
        <v>3075</v>
      </c>
      <c r="AX494" s="270" t="s">
        <v>3075</v>
      </c>
      <c r="AY494" s="270" t="s">
        <v>3075</v>
      </c>
      <c r="AZ494" s="270" t="s">
        <v>3075</v>
      </c>
      <c r="BA494" s="270" t="s">
        <v>3075</v>
      </c>
      <c r="BB494" s="270" t="s">
        <v>3075</v>
      </c>
      <c r="BC494" s="270" t="s">
        <v>3075</v>
      </c>
      <c r="BD494" s="270" t="s">
        <v>521</v>
      </c>
      <c r="BE494" s="270" t="str">
        <f>VLOOKUP(A494,[1]القائمة!A$1:F$4442,6,0)</f>
        <v/>
      </c>
      <c r="BF494">
        <f>VLOOKUP(A494,[1]القائمة!A$1:F$4442,1,0)</f>
        <v>523722</v>
      </c>
      <c r="BG494" t="str">
        <f>VLOOKUP(A494,[1]القائمة!A$1:F$4442,5,0)</f>
        <v>الثالثة</v>
      </c>
    </row>
    <row r="495" spans="1:83" ht="14.4" x14ac:dyDescent="0.3">
      <c r="A495" s="269">
        <v>523729</v>
      </c>
      <c r="B495" s="270" t="s">
        <v>521</v>
      </c>
      <c r="C495" s="270" t="s">
        <v>788</v>
      </c>
      <c r="D495" s="270" t="s">
        <v>788</v>
      </c>
      <c r="E495" s="270" t="s">
        <v>788</v>
      </c>
      <c r="F495" s="270" t="s">
        <v>788</v>
      </c>
      <c r="G495" s="270" t="s">
        <v>788</v>
      </c>
      <c r="H495" s="270" t="s">
        <v>788</v>
      </c>
      <c r="I495" s="270" t="s">
        <v>788</v>
      </c>
      <c r="J495" s="270" t="s">
        <v>788</v>
      </c>
      <c r="K495" s="270" t="s">
        <v>788</v>
      </c>
      <c r="L495" s="270" t="s">
        <v>788</v>
      </c>
      <c r="M495" s="270" t="s">
        <v>788</v>
      </c>
      <c r="N495" s="270" t="s">
        <v>788</v>
      </c>
      <c r="O495" s="270" t="s">
        <v>788</v>
      </c>
      <c r="P495" s="270" t="s">
        <v>788</v>
      </c>
      <c r="Q495" s="270" t="s">
        <v>788</v>
      </c>
      <c r="R495" s="270" t="s">
        <v>788</v>
      </c>
      <c r="S495" s="270" t="s">
        <v>788</v>
      </c>
      <c r="T495" s="270" t="s">
        <v>788</v>
      </c>
      <c r="U495" s="270" t="s">
        <v>788</v>
      </c>
      <c r="V495" s="270" t="s">
        <v>788</v>
      </c>
      <c r="W495" s="270" t="s">
        <v>788</v>
      </c>
      <c r="X495" s="270" t="s">
        <v>788</v>
      </c>
      <c r="Y495" s="270" t="s">
        <v>788</v>
      </c>
      <c r="Z495" s="270" t="s">
        <v>788</v>
      </c>
      <c r="AA495" s="270" t="s">
        <v>788</v>
      </c>
      <c r="AB495" s="270" t="s">
        <v>788</v>
      </c>
      <c r="AC495" s="270" t="s">
        <v>788</v>
      </c>
      <c r="AD495" s="270" t="s">
        <v>788</v>
      </c>
      <c r="AE495" s="270" t="s">
        <v>788</v>
      </c>
      <c r="AF495" s="270" t="s">
        <v>788</v>
      </c>
      <c r="AG495" s="270" t="s">
        <v>788</v>
      </c>
      <c r="AH495" s="270" t="s">
        <v>788</v>
      </c>
      <c r="AI495" s="270" t="s">
        <v>788</v>
      </c>
      <c r="AJ495" s="270" t="s">
        <v>788</v>
      </c>
      <c r="AK495" s="270" t="s">
        <v>788</v>
      </c>
      <c r="AL495" s="270" t="s">
        <v>788</v>
      </c>
      <c r="AM495" s="270" t="s">
        <v>788</v>
      </c>
      <c r="AN495" s="270" t="s">
        <v>3075</v>
      </c>
      <c r="AO495" s="270" t="s">
        <v>3075</v>
      </c>
      <c r="AP495" s="270" t="s">
        <v>3075</v>
      </c>
      <c r="AQ495" s="270" t="s">
        <v>3075</v>
      </c>
      <c r="AR495" s="270" t="s">
        <v>3075</v>
      </c>
      <c r="AS495" s="270" t="s">
        <v>3075</v>
      </c>
      <c r="AT495" s="270" t="s">
        <v>3075</v>
      </c>
      <c r="AU495" s="270" t="s">
        <v>3075</v>
      </c>
      <c r="AV495" s="270" t="s">
        <v>3075</v>
      </c>
      <c r="AW495" s="277" t="s">
        <v>3075</v>
      </c>
      <c r="AX495" s="270" t="s">
        <v>3075</v>
      </c>
      <c r="AY495" s="270" t="s">
        <v>3075</v>
      </c>
      <c r="AZ495" s="270" t="s">
        <v>3075</v>
      </c>
      <c r="BA495" s="270" t="s">
        <v>3075</v>
      </c>
      <c r="BB495" s="270" t="s">
        <v>3075</v>
      </c>
      <c r="BC495" s="270" t="s">
        <v>3075</v>
      </c>
      <c r="BD495" s="270" t="s">
        <v>521</v>
      </c>
      <c r="BE495" s="270" t="str">
        <f>VLOOKUP(A495,[1]القائمة!A$1:F$4442,6,0)</f>
        <v/>
      </c>
      <c r="BF495">
        <f>VLOOKUP(A495,[1]القائمة!A$1:F$4442,1,0)</f>
        <v>523729</v>
      </c>
      <c r="BG495" t="str">
        <f>VLOOKUP(A495,[1]القائمة!A$1:F$4442,5,0)</f>
        <v>الثالثة</v>
      </c>
    </row>
    <row r="496" spans="1:83" ht="43.2" x14ac:dyDescent="0.3">
      <c r="A496" s="269">
        <v>523732</v>
      </c>
      <c r="B496" s="270" t="s">
        <v>522</v>
      </c>
      <c r="C496" s="270" t="s">
        <v>789</v>
      </c>
      <c r="D496" s="270" t="s">
        <v>789</v>
      </c>
      <c r="E496" s="270" t="s">
        <v>789</v>
      </c>
      <c r="F496" s="270" t="s">
        <v>789</v>
      </c>
      <c r="G496" s="270" t="s">
        <v>789</v>
      </c>
      <c r="H496" s="270" t="s">
        <v>789</v>
      </c>
      <c r="I496" s="270" t="s">
        <v>789</v>
      </c>
      <c r="J496" s="270" t="s">
        <v>789</v>
      </c>
      <c r="K496" s="270" t="s">
        <v>789</v>
      </c>
      <c r="L496" s="270" t="s">
        <v>789</v>
      </c>
      <c r="M496" s="270" t="s">
        <v>789</v>
      </c>
      <c r="N496" s="270" t="s">
        <v>789</v>
      </c>
      <c r="O496" s="270" t="s">
        <v>789</v>
      </c>
      <c r="P496" s="270" t="s">
        <v>789</v>
      </c>
      <c r="Q496" s="270" t="s">
        <v>789</v>
      </c>
      <c r="R496" s="270" t="s">
        <v>789</v>
      </c>
      <c r="S496" s="270" t="s">
        <v>789</v>
      </c>
      <c r="T496" s="270" t="s">
        <v>789</v>
      </c>
      <c r="U496" s="270" t="s">
        <v>789</v>
      </c>
      <c r="V496" s="270" t="s">
        <v>789</v>
      </c>
      <c r="W496" s="270" t="s">
        <v>789</v>
      </c>
      <c r="X496" s="270" t="s">
        <v>789</v>
      </c>
      <c r="Y496" s="270" t="s">
        <v>789</v>
      </c>
      <c r="Z496" s="270" t="s">
        <v>789</v>
      </c>
      <c r="AA496" s="270" t="s">
        <v>789</v>
      </c>
      <c r="AB496" s="270" t="s">
        <v>789</v>
      </c>
      <c r="AC496" s="270" t="s">
        <v>789</v>
      </c>
      <c r="AD496" s="270" t="s">
        <v>789</v>
      </c>
      <c r="AE496" s="270" t="s">
        <v>789</v>
      </c>
      <c r="AF496" s="270" t="s">
        <v>789</v>
      </c>
      <c r="AG496" s="270" t="s">
        <v>789</v>
      </c>
      <c r="AH496" s="270" t="s">
        <v>3075</v>
      </c>
      <c r="AI496" s="270" t="s">
        <v>3075</v>
      </c>
      <c r="AJ496" s="270" t="s">
        <v>3075</v>
      </c>
      <c r="AK496" s="270" t="s">
        <v>3075</v>
      </c>
      <c r="AL496" s="270" t="s">
        <v>3075</v>
      </c>
      <c r="AM496" s="270" t="s">
        <v>3075</v>
      </c>
      <c r="AN496" s="270" t="s">
        <v>3075</v>
      </c>
      <c r="AO496" s="270" t="s">
        <v>3075</v>
      </c>
      <c r="AP496" s="270" t="s">
        <v>3075</v>
      </c>
      <c r="AQ496" s="270" t="s">
        <v>3075</v>
      </c>
      <c r="AR496" s="270" t="s">
        <v>3075</v>
      </c>
      <c r="AS496" s="270" t="s">
        <v>3075</v>
      </c>
      <c r="AT496" s="270" t="s">
        <v>3075</v>
      </c>
      <c r="AU496" s="270" t="s">
        <v>3075</v>
      </c>
      <c r="AV496" s="270" t="s">
        <v>3075</v>
      </c>
      <c r="AW496" s="277" t="s">
        <v>3075</v>
      </c>
      <c r="AX496" s="270" t="s">
        <v>4658</v>
      </c>
      <c r="AY496" s="270" t="s">
        <v>3075</v>
      </c>
      <c r="AZ496" s="270" t="s">
        <v>3075</v>
      </c>
      <c r="BA496" s="270" t="s">
        <v>3075</v>
      </c>
      <c r="BB496" s="270" t="s">
        <v>3075</v>
      </c>
      <c r="BC496" s="270" t="s">
        <v>3075</v>
      </c>
      <c r="BD496" s="270" t="s">
        <v>522</v>
      </c>
      <c r="BE496" s="270" t="str">
        <f>VLOOKUP(A496,[1]القائمة!A$1:F$4442,6,0)</f>
        <v/>
      </c>
      <c r="BF496">
        <f>VLOOKUP(A496,[1]القائمة!A$1:F$4442,1,0)</f>
        <v>523732</v>
      </c>
      <c r="BG496" t="str">
        <f>VLOOKUP(A496,[1]القائمة!A$1:F$4442,5,0)</f>
        <v>الثالثة حديث</v>
      </c>
    </row>
    <row r="497" spans="1:83" ht="14.4" x14ac:dyDescent="0.3">
      <c r="A497" s="269">
        <v>523738</v>
      </c>
      <c r="B497" s="270" t="s">
        <v>521</v>
      </c>
      <c r="C497" s="270" t="s">
        <v>788</v>
      </c>
      <c r="D497" s="270" t="s">
        <v>788</v>
      </c>
      <c r="E497" s="270" t="s">
        <v>788</v>
      </c>
      <c r="F497" s="270" t="s">
        <v>788</v>
      </c>
      <c r="G497" s="270" t="s">
        <v>788</v>
      </c>
      <c r="H497" s="270" t="s">
        <v>788</v>
      </c>
      <c r="I497" s="270" t="s">
        <v>788</v>
      </c>
      <c r="J497" s="270" t="s">
        <v>788</v>
      </c>
      <c r="K497" s="270" t="s">
        <v>788</v>
      </c>
      <c r="L497" s="270" t="s">
        <v>788</v>
      </c>
      <c r="M497" s="270" t="s">
        <v>788</v>
      </c>
      <c r="N497" s="270" t="s">
        <v>788</v>
      </c>
      <c r="O497" s="270" t="s">
        <v>788</v>
      </c>
      <c r="P497" s="270" t="s">
        <v>788</v>
      </c>
      <c r="Q497" s="270" t="s">
        <v>788</v>
      </c>
      <c r="R497" s="270" t="s">
        <v>788</v>
      </c>
      <c r="S497" s="270" t="s">
        <v>788</v>
      </c>
      <c r="T497" s="270" t="s">
        <v>788</v>
      </c>
      <c r="U497" s="270" t="s">
        <v>788</v>
      </c>
      <c r="V497" s="270" t="s">
        <v>788</v>
      </c>
      <c r="W497" s="270" t="s">
        <v>788</v>
      </c>
      <c r="X497" s="270" t="s">
        <v>788</v>
      </c>
      <c r="Y497" s="270" t="s">
        <v>788</v>
      </c>
      <c r="Z497" s="270" t="s">
        <v>788</v>
      </c>
      <c r="AA497" s="270" t="s">
        <v>788</v>
      </c>
      <c r="AB497" s="270" t="s">
        <v>788</v>
      </c>
      <c r="AC497" s="270" t="s">
        <v>788</v>
      </c>
      <c r="AD497" s="270" t="s">
        <v>788</v>
      </c>
      <c r="AE497" s="270" t="s">
        <v>788</v>
      </c>
      <c r="AF497" s="270" t="s">
        <v>788</v>
      </c>
      <c r="AG497" s="270" t="s">
        <v>788</v>
      </c>
      <c r="AH497" s="270" t="s">
        <v>788</v>
      </c>
      <c r="AI497" s="270" t="s">
        <v>788</v>
      </c>
      <c r="AJ497" s="270" t="s">
        <v>788</v>
      </c>
      <c r="AK497" s="270" t="s">
        <v>788</v>
      </c>
      <c r="AL497" s="270" t="s">
        <v>788</v>
      </c>
      <c r="AM497" s="270" t="s">
        <v>788</v>
      </c>
      <c r="AN497" s="270" t="s">
        <v>3075</v>
      </c>
      <c r="AO497" s="270" t="s">
        <v>3075</v>
      </c>
      <c r="AP497" s="270" t="s">
        <v>3075</v>
      </c>
      <c r="AQ497" s="270" t="s">
        <v>3075</v>
      </c>
      <c r="AR497" s="270" t="s">
        <v>3075</v>
      </c>
      <c r="AS497" s="270" t="s">
        <v>3075</v>
      </c>
      <c r="AT497" s="270" t="s">
        <v>3075</v>
      </c>
      <c r="AU497" s="270" t="s">
        <v>3075</v>
      </c>
      <c r="AV497" s="270" t="s">
        <v>3075</v>
      </c>
      <c r="AW497" s="277" t="s">
        <v>3075</v>
      </c>
      <c r="AX497" s="270" t="s">
        <v>3075</v>
      </c>
      <c r="AY497" s="270" t="s">
        <v>3075</v>
      </c>
      <c r="AZ497" s="270" t="s">
        <v>3075</v>
      </c>
      <c r="BA497" s="270" t="s">
        <v>3075</v>
      </c>
      <c r="BB497" s="270" t="s">
        <v>3075</v>
      </c>
      <c r="BC497" s="270" t="s">
        <v>3075</v>
      </c>
      <c r="BD497" s="270" t="s">
        <v>521</v>
      </c>
      <c r="BE497" s="270" t="str">
        <f>VLOOKUP(A497,[1]القائمة!A$1:F$4442,6,0)</f>
        <v/>
      </c>
      <c r="BF497">
        <f>VLOOKUP(A497,[1]القائمة!A$1:F$4442,1,0)</f>
        <v>523738</v>
      </c>
      <c r="BG497" t="str">
        <f>VLOOKUP(A497,[1]القائمة!A$1:F$4442,5,0)</f>
        <v>الثالثة</v>
      </c>
    </row>
    <row r="498" spans="1:83" ht="14.4" x14ac:dyDescent="0.3">
      <c r="A498" s="269">
        <v>523741</v>
      </c>
      <c r="B498" s="270" t="s">
        <v>521</v>
      </c>
      <c r="C498" s="270" t="s">
        <v>788</v>
      </c>
      <c r="D498" s="270" t="s">
        <v>788</v>
      </c>
      <c r="E498" s="270" t="s">
        <v>788</v>
      </c>
      <c r="F498" s="270" t="s">
        <v>788</v>
      </c>
      <c r="G498" s="270" t="s">
        <v>788</v>
      </c>
      <c r="H498" s="270" t="s">
        <v>788</v>
      </c>
      <c r="I498" s="270" t="s">
        <v>788</v>
      </c>
      <c r="J498" s="270" t="s">
        <v>788</v>
      </c>
      <c r="K498" s="270" t="s">
        <v>788</v>
      </c>
      <c r="L498" s="270" t="s">
        <v>788</v>
      </c>
      <c r="M498" s="270" t="s">
        <v>788</v>
      </c>
      <c r="N498" s="270" t="s">
        <v>788</v>
      </c>
      <c r="O498" s="270" t="s">
        <v>788</v>
      </c>
      <c r="P498" s="270" t="s">
        <v>788</v>
      </c>
      <c r="Q498" s="270" t="s">
        <v>788</v>
      </c>
      <c r="R498" s="270" t="s">
        <v>788</v>
      </c>
      <c r="S498" s="270" t="s">
        <v>788</v>
      </c>
      <c r="T498" s="270" t="s">
        <v>788</v>
      </c>
      <c r="U498" s="270" t="s">
        <v>788</v>
      </c>
      <c r="V498" s="270" t="s">
        <v>788</v>
      </c>
      <c r="W498" s="270" t="s">
        <v>788</v>
      </c>
      <c r="X498" s="270" t="s">
        <v>788</v>
      </c>
      <c r="Y498" s="270" t="s">
        <v>788</v>
      </c>
      <c r="Z498" s="270" t="s">
        <v>788</v>
      </c>
      <c r="AA498" s="270" t="s">
        <v>788</v>
      </c>
      <c r="AB498" s="270" t="s">
        <v>788</v>
      </c>
      <c r="AC498" s="270" t="s">
        <v>788</v>
      </c>
      <c r="AD498" s="270" t="s">
        <v>788</v>
      </c>
      <c r="AE498" s="270" t="s">
        <v>788</v>
      </c>
      <c r="AF498" s="270" t="s">
        <v>788</v>
      </c>
      <c r="AG498" s="270" t="s">
        <v>788</v>
      </c>
      <c r="AH498" s="270" t="s">
        <v>788</v>
      </c>
      <c r="AI498" s="270" t="s">
        <v>788</v>
      </c>
      <c r="AJ498" s="270" t="s">
        <v>788</v>
      </c>
      <c r="AK498" s="270" t="s">
        <v>788</v>
      </c>
      <c r="AL498" s="270" t="s">
        <v>788</v>
      </c>
      <c r="AM498" s="270" t="s">
        <v>788</v>
      </c>
      <c r="AN498" s="270" t="s">
        <v>3075</v>
      </c>
      <c r="AO498" s="270" t="s">
        <v>3075</v>
      </c>
      <c r="AP498" s="270" t="s">
        <v>3075</v>
      </c>
      <c r="AQ498" s="270" t="s">
        <v>3075</v>
      </c>
      <c r="AR498" s="270" t="s">
        <v>3075</v>
      </c>
      <c r="AS498" s="270" t="s">
        <v>3075</v>
      </c>
      <c r="AT498" s="270" t="s">
        <v>3075</v>
      </c>
      <c r="AU498" s="270" t="s">
        <v>3075</v>
      </c>
      <c r="AV498" s="270" t="s">
        <v>3075</v>
      </c>
      <c r="AW498" s="277" t="s">
        <v>3075</v>
      </c>
      <c r="AX498" s="270" t="s">
        <v>3075</v>
      </c>
      <c r="AY498" s="270" t="s">
        <v>3075</v>
      </c>
      <c r="AZ498" s="270" t="s">
        <v>3075</v>
      </c>
      <c r="BA498" s="270" t="s">
        <v>3075</v>
      </c>
      <c r="BB498" s="270" t="s">
        <v>3075</v>
      </c>
      <c r="BC498" s="270" t="s">
        <v>3075</v>
      </c>
      <c r="BD498" s="270" t="s">
        <v>521</v>
      </c>
      <c r="BE498" s="270" t="str">
        <f>VLOOKUP(A498,[1]القائمة!A$1:F$4442,6,0)</f>
        <v/>
      </c>
      <c r="BF498">
        <f>VLOOKUP(A498,[1]القائمة!A$1:F$4442,1,0)</f>
        <v>523741</v>
      </c>
      <c r="BG498" t="str">
        <f>VLOOKUP(A498,[1]القائمة!A$1:F$4442,5,0)</f>
        <v>الثالثة</v>
      </c>
    </row>
    <row r="499" spans="1:83" ht="14.4" x14ac:dyDescent="0.3">
      <c r="A499" s="269">
        <v>523747</v>
      </c>
      <c r="B499" s="270" t="s">
        <v>521</v>
      </c>
      <c r="C499" s="270" t="s">
        <v>788</v>
      </c>
      <c r="D499" s="270" t="s">
        <v>788</v>
      </c>
      <c r="E499" s="270" t="s">
        <v>788</v>
      </c>
      <c r="F499" s="270" t="s">
        <v>788</v>
      </c>
      <c r="G499" s="270" t="s">
        <v>788</v>
      </c>
      <c r="H499" s="270" t="s">
        <v>788</v>
      </c>
      <c r="I499" s="270" t="s">
        <v>788</v>
      </c>
      <c r="J499" s="270" t="s">
        <v>788</v>
      </c>
      <c r="K499" s="270" t="s">
        <v>788</v>
      </c>
      <c r="L499" s="270" t="s">
        <v>788</v>
      </c>
      <c r="M499" s="270" t="s">
        <v>788</v>
      </c>
      <c r="N499" s="270" t="s">
        <v>788</v>
      </c>
      <c r="O499" s="270" t="s">
        <v>788</v>
      </c>
      <c r="P499" s="270" t="s">
        <v>788</v>
      </c>
      <c r="Q499" s="270" t="s">
        <v>788</v>
      </c>
      <c r="R499" s="270" t="s">
        <v>788</v>
      </c>
      <c r="S499" s="270" t="s">
        <v>788</v>
      </c>
      <c r="T499" s="270" t="s">
        <v>788</v>
      </c>
      <c r="U499" s="270" t="s">
        <v>788</v>
      </c>
      <c r="V499" s="270" t="s">
        <v>788</v>
      </c>
      <c r="W499" s="270" t="s">
        <v>788</v>
      </c>
      <c r="X499" s="270" t="s">
        <v>788</v>
      </c>
      <c r="Y499" s="270" t="s">
        <v>788</v>
      </c>
      <c r="Z499" s="270" t="s">
        <v>788</v>
      </c>
      <c r="AA499" s="270" t="s">
        <v>788</v>
      </c>
      <c r="AB499" s="270" t="s">
        <v>788</v>
      </c>
      <c r="AC499" s="270" t="s">
        <v>788</v>
      </c>
      <c r="AD499" s="270" t="s">
        <v>788</v>
      </c>
      <c r="AE499" s="270" t="s">
        <v>788</v>
      </c>
      <c r="AF499" s="270" t="s">
        <v>788</v>
      </c>
      <c r="AG499" s="270" t="s">
        <v>788</v>
      </c>
      <c r="AH499" s="270" t="s">
        <v>788</v>
      </c>
      <c r="AI499" s="270" t="s">
        <v>788</v>
      </c>
      <c r="AJ499" s="270" t="s">
        <v>788</v>
      </c>
      <c r="AK499" s="270" t="s">
        <v>788</v>
      </c>
      <c r="AL499" s="270" t="s">
        <v>788</v>
      </c>
      <c r="AM499" s="270" t="s">
        <v>788</v>
      </c>
      <c r="AN499" s="270" t="s">
        <v>3075</v>
      </c>
      <c r="AO499" s="270" t="s">
        <v>3075</v>
      </c>
      <c r="AP499" s="270" t="s">
        <v>3075</v>
      </c>
      <c r="AQ499" s="270" t="s">
        <v>3075</v>
      </c>
      <c r="AR499" s="270" t="s">
        <v>3075</v>
      </c>
      <c r="AS499" s="270" t="s">
        <v>3075</v>
      </c>
      <c r="AT499" s="270" t="s">
        <v>3075</v>
      </c>
      <c r="AU499" s="270" t="s">
        <v>3075</v>
      </c>
      <c r="AV499" s="270" t="s">
        <v>3075</v>
      </c>
      <c r="AW499" s="277" t="s">
        <v>3075</v>
      </c>
      <c r="AX499" s="270" t="s">
        <v>3075</v>
      </c>
      <c r="AY499" s="270" t="s">
        <v>3075</v>
      </c>
      <c r="AZ499" s="270" t="s">
        <v>3075</v>
      </c>
      <c r="BA499" s="270" t="s">
        <v>3075</v>
      </c>
      <c r="BB499" s="270" t="s">
        <v>3075</v>
      </c>
      <c r="BC499" s="270" t="s">
        <v>3075</v>
      </c>
      <c r="BD499" s="270" t="s">
        <v>521</v>
      </c>
      <c r="BE499" s="270" t="str">
        <f>VLOOKUP(A499,[1]القائمة!A$1:F$4442,6,0)</f>
        <v/>
      </c>
      <c r="BF499">
        <f>VLOOKUP(A499,[1]القائمة!A$1:F$4442,1,0)</f>
        <v>523747</v>
      </c>
      <c r="BG499" t="str">
        <f>VLOOKUP(A499,[1]القائمة!A$1:F$4442,5,0)</f>
        <v>الثالثة</v>
      </c>
      <c r="BH499" s="249"/>
      <c r="BI499" s="249"/>
      <c r="BJ499" s="249"/>
      <c r="BK499" s="249"/>
      <c r="BL499" s="249"/>
      <c r="BM499" s="249"/>
      <c r="BN499" s="249"/>
      <c r="BO499" s="249"/>
      <c r="BP499" s="249" t="s">
        <v>3075</v>
      </c>
      <c r="BQ499" s="249" t="s">
        <v>3075</v>
      </c>
      <c r="BR499" s="249" t="s">
        <v>3075</v>
      </c>
      <c r="BS499" s="249" t="s">
        <v>3075</v>
      </c>
      <c r="BT499" s="249" t="s">
        <v>3075</v>
      </c>
      <c r="BU499" s="249" t="s">
        <v>3075</v>
      </c>
      <c r="BV499" s="248"/>
      <c r="BW499" s="249"/>
      <c r="BX499" s="249"/>
      <c r="BY499" s="249"/>
      <c r="BZ499" s="249"/>
      <c r="CA499" s="242"/>
      <c r="CB499" s="242"/>
      <c r="CC499" s="242"/>
      <c r="CD499" s="242"/>
      <c r="CE499" s="249"/>
    </row>
    <row r="500" spans="1:83" ht="14.4" x14ac:dyDescent="0.3">
      <c r="A500" s="269">
        <v>523756</v>
      </c>
      <c r="B500" s="270" t="s">
        <v>521</v>
      </c>
      <c r="C500" s="270" t="s">
        <v>788</v>
      </c>
      <c r="D500" s="270" t="s">
        <v>788</v>
      </c>
      <c r="E500" s="270" t="s">
        <v>788</v>
      </c>
      <c r="F500" s="270" t="s">
        <v>788</v>
      </c>
      <c r="G500" s="270" t="s">
        <v>788</v>
      </c>
      <c r="H500" s="270" t="s">
        <v>788</v>
      </c>
      <c r="I500" s="270" t="s">
        <v>788</v>
      </c>
      <c r="J500" s="270" t="s">
        <v>788</v>
      </c>
      <c r="K500" s="270" t="s">
        <v>788</v>
      </c>
      <c r="L500" s="270" t="s">
        <v>788</v>
      </c>
      <c r="M500" s="270" t="s">
        <v>788</v>
      </c>
      <c r="N500" s="270" t="s">
        <v>788</v>
      </c>
      <c r="O500" s="270" t="s">
        <v>788</v>
      </c>
      <c r="P500" s="270" t="s">
        <v>788</v>
      </c>
      <c r="Q500" s="270" t="s">
        <v>788</v>
      </c>
      <c r="R500" s="270" t="s">
        <v>788</v>
      </c>
      <c r="S500" s="270" t="s">
        <v>788</v>
      </c>
      <c r="T500" s="270" t="s">
        <v>788</v>
      </c>
      <c r="U500" s="270" t="s">
        <v>788</v>
      </c>
      <c r="V500" s="270" t="s">
        <v>788</v>
      </c>
      <c r="W500" s="270" t="s">
        <v>788</v>
      </c>
      <c r="X500" s="270" t="s">
        <v>788</v>
      </c>
      <c r="Y500" s="270" t="s">
        <v>788</v>
      </c>
      <c r="Z500" s="270" t="s">
        <v>788</v>
      </c>
      <c r="AA500" s="270" t="s">
        <v>788</v>
      </c>
      <c r="AB500" s="270" t="s">
        <v>788</v>
      </c>
      <c r="AC500" s="270" t="s">
        <v>788</v>
      </c>
      <c r="AD500" s="270" t="s">
        <v>788</v>
      </c>
      <c r="AE500" s="270" t="s">
        <v>788</v>
      </c>
      <c r="AF500" s="270" t="s">
        <v>788</v>
      </c>
      <c r="AG500" s="270" t="s">
        <v>788</v>
      </c>
      <c r="AH500" s="270" t="s">
        <v>788</v>
      </c>
      <c r="AI500" s="270" t="s">
        <v>788</v>
      </c>
      <c r="AJ500" s="270" t="s">
        <v>788</v>
      </c>
      <c r="AK500" s="270" t="s">
        <v>788</v>
      </c>
      <c r="AL500" s="270" t="s">
        <v>788</v>
      </c>
      <c r="AM500" s="270" t="s">
        <v>788</v>
      </c>
      <c r="AN500" s="270" t="s">
        <v>3075</v>
      </c>
      <c r="AO500" s="270" t="s">
        <v>3075</v>
      </c>
      <c r="AP500" s="270" t="s">
        <v>3075</v>
      </c>
      <c r="AQ500" s="270" t="s">
        <v>3075</v>
      </c>
      <c r="AR500" s="270" t="s">
        <v>3075</v>
      </c>
      <c r="AS500" s="270" t="s">
        <v>3075</v>
      </c>
      <c r="AT500" s="270" t="s">
        <v>3075</v>
      </c>
      <c r="AU500" s="270" t="s">
        <v>3075</v>
      </c>
      <c r="AV500" s="270" t="s">
        <v>3075</v>
      </c>
      <c r="AW500" s="277" t="s">
        <v>3075</v>
      </c>
      <c r="AX500" s="270" t="s">
        <v>3075</v>
      </c>
      <c r="AY500" s="270" t="s">
        <v>3075</v>
      </c>
      <c r="AZ500" s="270" t="s">
        <v>3075</v>
      </c>
      <c r="BA500" s="270" t="s">
        <v>3075</v>
      </c>
      <c r="BB500" s="270" t="s">
        <v>3075</v>
      </c>
      <c r="BC500" s="270" t="s">
        <v>3075</v>
      </c>
      <c r="BD500" s="270" t="s">
        <v>521</v>
      </c>
      <c r="BE500" s="270" t="str">
        <f>VLOOKUP(A500,[1]القائمة!A$1:F$4442,6,0)</f>
        <v/>
      </c>
      <c r="BF500">
        <f>VLOOKUP(A500,[1]القائمة!A$1:F$4442,1,0)</f>
        <v>523756</v>
      </c>
      <c r="BG500" t="str">
        <f>VLOOKUP(A500,[1]القائمة!A$1:F$4442,5,0)</f>
        <v>الثالثة</v>
      </c>
    </row>
    <row r="501" spans="1:83" ht="14.4" x14ac:dyDescent="0.3">
      <c r="A501" s="269">
        <v>523778</v>
      </c>
      <c r="B501" s="270" t="s">
        <v>521</v>
      </c>
      <c r="C501" s="270" t="s">
        <v>788</v>
      </c>
      <c r="D501" s="270" t="s">
        <v>788</v>
      </c>
      <c r="E501" s="270" t="s">
        <v>788</v>
      </c>
      <c r="F501" s="270" t="s">
        <v>788</v>
      </c>
      <c r="G501" s="270" t="s">
        <v>788</v>
      </c>
      <c r="H501" s="270" t="s">
        <v>788</v>
      </c>
      <c r="I501" s="270" t="s">
        <v>788</v>
      </c>
      <c r="J501" s="270" t="s">
        <v>788</v>
      </c>
      <c r="K501" s="270" t="s">
        <v>788</v>
      </c>
      <c r="L501" s="270" t="s">
        <v>788</v>
      </c>
      <c r="M501" s="270" t="s">
        <v>788</v>
      </c>
      <c r="N501" s="270" t="s">
        <v>788</v>
      </c>
      <c r="O501" s="270" t="s">
        <v>788</v>
      </c>
      <c r="P501" s="270" t="s">
        <v>788</v>
      </c>
      <c r="Q501" s="270" t="s">
        <v>788</v>
      </c>
      <c r="R501" s="270" t="s">
        <v>788</v>
      </c>
      <c r="S501" s="270" t="s">
        <v>788</v>
      </c>
      <c r="T501" s="270" t="s">
        <v>788</v>
      </c>
      <c r="U501" s="270" t="s">
        <v>788</v>
      </c>
      <c r="V501" s="270" t="s">
        <v>788</v>
      </c>
      <c r="W501" s="270" t="s">
        <v>788</v>
      </c>
      <c r="X501" s="270" t="s">
        <v>788</v>
      </c>
      <c r="Y501" s="270" t="s">
        <v>788</v>
      </c>
      <c r="Z501" s="270" t="s">
        <v>788</v>
      </c>
      <c r="AA501" s="270" t="s">
        <v>788</v>
      </c>
      <c r="AB501" s="270" t="s">
        <v>788</v>
      </c>
      <c r="AC501" s="270" t="s">
        <v>788</v>
      </c>
      <c r="AD501" s="270" t="s">
        <v>788</v>
      </c>
      <c r="AE501" s="270" t="s">
        <v>788</v>
      </c>
      <c r="AF501" s="270" t="s">
        <v>788</v>
      </c>
      <c r="AG501" s="270" t="s">
        <v>788</v>
      </c>
      <c r="AH501" s="270" t="s">
        <v>788</v>
      </c>
      <c r="AI501" s="270" t="s">
        <v>788</v>
      </c>
      <c r="AJ501" s="270" t="s">
        <v>788</v>
      </c>
      <c r="AK501" s="270" t="s">
        <v>788</v>
      </c>
      <c r="AL501" s="270" t="s">
        <v>788</v>
      </c>
      <c r="AM501" s="270" t="s">
        <v>788</v>
      </c>
      <c r="AN501" s="270" t="s">
        <v>3075</v>
      </c>
      <c r="AO501" s="270" t="s">
        <v>3075</v>
      </c>
      <c r="AP501" s="270" t="s">
        <v>3075</v>
      </c>
      <c r="AQ501" s="270" t="s">
        <v>3075</v>
      </c>
      <c r="AR501" s="270" t="s">
        <v>3075</v>
      </c>
      <c r="AS501" s="270" t="s">
        <v>3075</v>
      </c>
      <c r="AT501" s="270" t="s">
        <v>3075</v>
      </c>
      <c r="AU501" s="270" t="s">
        <v>3075</v>
      </c>
      <c r="AV501" s="270" t="s">
        <v>3075</v>
      </c>
      <c r="AW501" s="277" t="s">
        <v>3075</v>
      </c>
      <c r="AX501" s="270" t="s">
        <v>3075</v>
      </c>
      <c r="AY501" s="270" t="s">
        <v>3075</v>
      </c>
      <c r="AZ501" s="270" t="s">
        <v>3075</v>
      </c>
      <c r="BA501" s="270" t="s">
        <v>3075</v>
      </c>
      <c r="BB501" s="270" t="s">
        <v>3075</v>
      </c>
      <c r="BC501" s="270" t="s">
        <v>3075</v>
      </c>
      <c r="BD501" s="270" t="s">
        <v>521</v>
      </c>
      <c r="BE501" s="270" t="str">
        <f>VLOOKUP(A501,[1]القائمة!A$1:F$4442,6,0)</f>
        <v/>
      </c>
      <c r="BF501">
        <f>VLOOKUP(A501,[1]القائمة!A$1:F$4442,1,0)</f>
        <v>523778</v>
      </c>
      <c r="BG501" t="str">
        <f>VLOOKUP(A501,[1]القائمة!A$1:F$4442,5,0)</f>
        <v>الثالثة</v>
      </c>
    </row>
    <row r="502" spans="1:83" ht="14.4" x14ac:dyDescent="0.3">
      <c r="A502" s="269">
        <v>523782</v>
      </c>
      <c r="B502" s="270" t="s">
        <v>521</v>
      </c>
      <c r="C502" s="270" t="s">
        <v>788</v>
      </c>
      <c r="D502" s="270" t="s">
        <v>788</v>
      </c>
      <c r="E502" s="270" t="s">
        <v>788</v>
      </c>
      <c r="F502" s="270" t="s">
        <v>788</v>
      </c>
      <c r="G502" s="270" t="s">
        <v>788</v>
      </c>
      <c r="H502" s="270" t="s">
        <v>788</v>
      </c>
      <c r="I502" s="270" t="s">
        <v>788</v>
      </c>
      <c r="J502" s="270" t="s">
        <v>788</v>
      </c>
      <c r="K502" s="270" t="s">
        <v>788</v>
      </c>
      <c r="L502" s="270" t="s">
        <v>788</v>
      </c>
      <c r="M502" s="270" t="s">
        <v>788</v>
      </c>
      <c r="N502" s="270" t="s">
        <v>788</v>
      </c>
      <c r="O502" s="270" t="s">
        <v>788</v>
      </c>
      <c r="P502" s="270" t="s">
        <v>788</v>
      </c>
      <c r="Q502" s="270" t="s">
        <v>788</v>
      </c>
      <c r="R502" s="270" t="s">
        <v>788</v>
      </c>
      <c r="S502" s="270" t="s">
        <v>788</v>
      </c>
      <c r="T502" s="270" t="s">
        <v>788</v>
      </c>
      <c r="U502" s="270" t="s">
        <v>788</v>
      </c>
      <c r="V502" s="270" t="s">
        <v>788</v>
      </c>
      <c r="W502" s="270" t="s">
        <v>788</v>
      </c>
      <c r="X502" s="270" t="s">
        <v>788</v>
      </c>
      <c r="Y502" s="270" t="s">
        <v>788</v>
      </c>
      <c r="Z502" s="270" t="s">
        <v>788</v>
      </c>
      <c r="AA502" s="270" t="s">
        <v>788</v>
      </c>
      <c r="AB502" s="270" t="s">
        <v>788</v>
      </c>
      <c r="AC502" s="270" t="s">
        <v>788</v>
      </c>
      <c r="AD502" s="270" t="s">
        <v>788</v>
      </c>
      <c r="AE502" s="270" t="s">
        <v>788</v>
      </c>
      <c r="AF502" s="270" t="s">
        <v>788</v>
      </c>
      <c r="AG502" s="270" t="s">
        <v>788</v>
      </c>
      <c r="AH502" s="270" t="s">
        <v>788</v>
      </c>
      <c r="AI502" s="270" t="s">
        <v>788</v>
      </c>
      <c r="AJ502" s="270" t="s">
        <v>788</v>
      </c>
      <c r="AK502" s="270" t="s">
        <v>788</v>
      </c>
      <c r="AL502" s="270" t="s">
        <v>788</v>
      </c>
      <c r="AM502" s="270" t="s">
        <v>788</v>
      </c>
      <c r="AN502" s="270" t="s">
        <v>3075</v>
      </c>
      <c r="AO502" s="270" t="s">
        <v>3075</v>
      </c>
      <c r="AP502" s="270" t="s">
        <v>3075</v>
      </c>
      <c r="AQ502" s="270" t="s">
        <v>3075</v>
      </c>
      <c r="AR502" s="270" t="s">
        <v>3075</v>
      </c>
      <c r="AS502" s="270" t="s">
        <v>3075</v>
      </c>
      <c r="AT502" s="270" t="s">
        <v>3075</v>
      </c>
      <c r="AU502" s="270" t="s">
        <v>3075</v>
      </c>
      <c r="AV502" s="270" t="s">
        <v>3075</v>
      </c>
      <c r="AW502" s="277" t="s">
        <v>3075</v>
      </c>
      <c r="AX502" s="270" t="s">
        <v>3075</v>
      </c>
      <c r="AY502" s="270" t="s">
        <v>3075</v>
      </c>
      <c r="AZ502" s="270" t="s">
        <v>3075</v>
      </c>
      <c r="BA502" s="270" t="s">
        <v>3075</v>
      </c>
      <c r="BB502" s="270" t="s">
        <v>3075</v>
      </c>
      <c r="BC502" s="270" t="s">
        <v>3075</v>
      </c>
      <c r="BD502" s="270" t="s">
        <v>521</v>
      </c>
      <c r="BE502" s="270" t="str">
        <f>VLOOKUP(A502,[1]القائمة!A$1:F$4442,6,0)</f>
        <v/>
      </c>
      <c r="BF502">
        <f>VLOOKUP(A502,[1]القائمة!A$1:F$4442,1,0)</f>
        <v>523782</v>
      </c>
      <c r="BG502" t="str">
        <f>VLOOKUP(A502,[1]القائمة!A$1:F$4442,5,0)</f>
        <v>الثالثة</v>
      </c>
      <c r="BH502" s="249"/>
      <c r="BI502" s="249"/>
      <c r="BJ502" s="249"/>
      <c r="BK502" s="249"/>
      <c r="BL502" s="249"/>
      <c r="BM502" s="249"/>
      <c r="BN502" s="249"/>
      <c r="BO502" s="249"/>
      <c r="BP502" s="249" t="s">
        <v>3075</v>
      </c>
      <c r="BQ502" s="249" t="s">
        <v>3075</v>
      </c>
      <c r="BR502" s="249" t="s">
        <v>3075</v>
      </c>
      <c r="BS502" s="249" t="s">
        <v>3075</v>
      </c>
      <c r="BT502" s="249" t="s">
        <v>3075</v>
      </c>
      <c r="BU502" s="249" t="s">
        <v>3075</v>
      </c>
      <c r="BV502" s="248"/>
      <c r="BW502" s="249"/>
      <c r="BX502" s="249"/>
      <c r="BY502" s="249"/>
      <c r="BZ502" s="249"/>
      <c r="CA502" s="242"/>
      <c r="CB502" s="242"/>
      <c r="CC502" s="242"/>
      <c r="CD502" s="242"/>
      <c r="CE502" s="249"/>
    </row>
    <row r="503" spans="1:83" ht="14.4" x14ac:dyDescent="0.3">
      <c r="A503" s="269">
        <v>523789</v>
      </c>
      <c r="B503" s="270" t="s">
        <v>521</v>
      </c>
      <c r="C503" s="270" t="s">
        <v>788</v>
      </c>
      <c r="D503" s="270" t="s">
        <v>788</v>
      </c>
      <c r="E503" s="270" t="s">
        <v>788</v>
      </c>
      <c r="F503" s="270" t="s">
        <v>788</v>
      </c>
      <c r="G503" s="270" t="s">
        <v>788</v>
      </c>
      <c r="H503" s="270" t="s">
        <v>788</v>
      </c>
      <c r="I503" s="270" t="s">
        <v>788</v>
      </c>
      <c r="J503" s="270" t="s">
        <v>788</v>
      </c>
      <c r="K503" s="270" t="s">
        <v>788</v>
      </c>
      <c r="L503" s="270" t="s">
        <v>788</v>
      </c>
      <c r="M503" s="270" t="s">
        <v>788</v>
      </c>
      <c r="N503" s="270" t="s">
        <v>788</v>
      </c>
      <c r="O503" s="270" t="s">
        <v>788</v>
      </c>
      <c r="P503" s="270" t="s">
        <v>788</v>
      </c>
      <c r="Q503" s="270" t="s">
        <v>788</v>
      </c>
      <c r="R503" s="270" t="s">
        <v>788</v>
      </c>
      <c r="S503" s="270" t="s">
        <v>788</v>
      </c>
      <c r="T503" s="270" t="s">
        <v>788</v>
      </c>
      <c r="U503" s="270" t="s">
        <v>788</v>
      </c>
      <c r="V503" s="270" t="s">
        <v>788</v>
      </c>
      <c r="W503" s="270" t="s">
        <v>788</v>
      </c>
      <c r="X503" s="270" t="s">
        <v>788</v>
      </c>
      <c r="Y503" s="270" t="s">
        <v>788</v>
      </c>
      <c r="Z503" s="270" t="s">
        <v>788</v>
      </c>
      <c r="AA503" s="270" t="s">
        <v>788</v>
      </c>
      <c r="AB503" s="270" t="s">
        <v>788</v>
      </c>
      <c r="AC503" s="270" t="s">
        <v>788</v>
      </c>
      <c r="AD503" s="270" t="s">
        <v>788</v>
      </c>
      <c r="AE503" s="270" t="s">
        <v>788</v>
      </c>
      <c r="AF503" s="270" t="s">
        <v>788</v>
      </c>
      <c r="AG503" s="270" t="s">
        <v>788</v>
      </c>
      <c r="AH503" s="270" t="s">
        <v>788</v>
      </c>
      <c r="AI503" s="270" t="s">
        <v>788</v>
      </c>
      <c r="AJ503" s="270" t="s">
        <v>788</v>
      </c>
      <c r="AK503" s="270" t="s">
        <v>788</v>
      </c>
      <c r="AL503" s="270" t="s">
        <v>788</v>
      </c>
      <c r="AM503" s="270" t="s">
        <v>788</v>
      </c>
      <c r="AN503" s="270" t="s">
        <v>3075</v>
      </c>
      <c r="AO503" s="270" t="s">
        <v>3075</v>
      </c>
      <c r="AP503" s="270" t="s">
        <v>3075</v>
      </c>
      <c r="AQ503" s="270" t="s">
        <v>3075</v>
      </c>
      <c r="AR503" s="270" t="s">
        <v>3075</v>
      </c>
      <c r="AS503" s="270" t="s">
        <v>3075</v>
      </c>
      <c r="AT503" s="270" t="s">
        <v>3075</v>
      </c>
      <c r="AU503" s="270" t="s">
        <v>3075</v>
      </c>
      <c r="AV503" s="270" t="s">
        <v>3075</v>
      </c>
      <c r="AW503" s="277" t="s">
        <v>3075</v>
      </c>
      <c r="AX503" s="270" t="s">
        <v>3075</v>
      </c>
      <c r="AY503" s="270" t="s">
        <v>3075</v>
      </c>
      <c r="AZ503" s="270" t="s">
        <v>3075</v>
      </c>
      <c r="BA503" s="270" t="s">
        <v>3075</v>
      </c>
      <c r="BB503" s="270" t="s">
        <v>3075</v>
      </c>
      <c r="BC503" s="270" t="s">
        <v>3075</v>
      </c>
      <c r="BD503" s="270" t="s">
        <v>521</v>
      </c>
      <c r="BE503" s="270" t="str">
        <f>VLOOKUP(A503,[1]القائمة!A$1:F$4442,6,0)</f>
        <v/>
      </c>
      <c r="BF503">
        <f>VLOOKUP(A503,[1]القائمة!A$1:F$4442,1,0)</f>
        <v>523789</v>
      </c>
      <c r="BG503" t="str">
        <f>VLOOKUP(A503,[1]القائمة!A$1:F$4442,5,0)</f>
        <v>الثالثة</v>
      </c>
    </row>
    <row r="504" spans="1:83" ht="43.2" x14ac:dyDescent="0.3">
      <c r="A504" s="269">
        <v>523793</v>
      </c>
      <c r="B504" s="270" t="s">
        <v>521</v>
      </c>
      <c r="C504" s="270" t="s">
        <v>789</v>
      </c>
      <c r="D504" s="270" t="s">
        <v>789</v>
      </c>
      <c r="E504" s="270" t="s">
        <v>789</v>
      </c>
      <c r="F504" s="270" t="s">
        <v>789</v>
      </c>
      <c r="G504" s="270" t="s">
        <v>789</v>
      </c>
      <c r="H504" s="270" t="s">
        <v>789</v>
      </c>
      <c r="I504" s="270" t="s">
        <v>789</v>
      </c>
      <c r="J504" s="270" t="s">
        <v>789</v>
      </c>
      <c r="K504" s="270" t="s">
        <v>789</v>
      </c>
      <c r="L504" s="270" t="s">
        <v>789</v>
      </c>
      <c r="M504" s="270" t="s">
        <v>789</v>
      </c>
      <c r="N504" s="270" t="s">
        <v>789</v>
      </c>
      <c r="O504" s="270" t="s">
        <v>789</v>
      </c>
      <c r="P504" s="270" t="s">
        <v>789</v>
      </c>
      <c r="Q504" s="270" t="s">
        <v>789</v>
      </c>
      <c r="R504" s="270" t="s">
        <v>789</v>
      </c>
      <c r="S504" s="270" t="s">
        <v>789</v>
      </c>
      <c r="T504" s="270" t="s">
        <v>789</v>
      </c>
      <c r="U504" s="270" t="s">
        <v>789</v>
      </c>
      <c r="V504" s="270" t="s">
        <v>789</v>
      </c>
      <c r="W504" s="270" t="s">
        <v>789</v>
      </c>
      <c r="X504" s="270" t="s">
        <v>789</v>
      </c>
      <c r="Y504" s="270" t="s">
        <v>789</v>
      </c>
      <c r="Z504" s="270" t="s">
        <v>789</v>
      </c>
      <c r="AA504" s="270" t="s">
        <v>789</v>
      </c>
      <c r="AB504" s="270" t="s">
        <v>789</v>
      </c>
      <c r="AC504" s="270" t="s">
        <v>789</v>
      </c>
      <c r="AD504" s="270" t="s">
        <v>789</v>
      </c>
      <c r="AE504" s="270" t="s">
        <v>789</v>
      </c>
      <c r="AF504" s="270" t="s">
        <v>789</v>
      </c>
      <c r="AG504" s="270" t="s">
        <v>789</v>
      </c>
      <c r="AH504" s="270" t="s">
        <v>789</v>
      </c>
      <c r="AI504" s="270" t="s">
        <v>789</v>
      </c>
      <c r="AJ504" s="270" t="s">
        <v>789</v>
      </c>
      <c r="AK504" s="270" t="s">
        <v>789</v>
      </c>
      <c r="AL504" s="270" t="s">
        <v>789</v>
      </c>
      <c r="AM504" s="270" t="s">
        <v>789</v>
      </c>
      <c r="AN504" s="270" t="s">
        <v>3075</v>
      </c>
      <c r="AO504" s="270" t="s">
        <v>3075</v>
      </c>
      <c r="AP504" s="270" t="s">
        <v>3075</v>
      </c>
      <c r="AQ504" s="270" t="s">
        <v>3075</v>
      </c>
      <c r="AR504" s="270" t="s">
        <v>3075</v>
      </c>
      <c r="AS504" s="270" t="s">
        <v>3075</v>
      </c>
      <c r="AT504" s="270" t="s">
        <v>3075</v>
      </c>
      <c r="AU504" s="270" t="s">
        <v>3075</v>
      </c>
      <c r="AV504" s="270" t="s">
        <v>3075</v>
      </c>
      <c r="AW504" s="277" t="s">
        <v>3075</v>
      </c>
      <c r="AX504" s="270" t="s">
        <v>3075</v>
      </c>
      <c r="AY504" s="270" t="s">
        <v>3075</v>
      </c>
      <c r="AZ504" s="270" t="s">
        <v>3075</v>
      </c>
      <c r="BA504" s="270" t="s">
        <v>3075</v>
      </c>
      <c r="BB504" s="270" t="s">
        <v>3075</v>
      </c>
      <c r="BC504" s="270" t="s">
        <v>3075</v>
      </c>
      <c r="BD504" s="270" t="s">
        <v>521</v>
      </c>
      <c r="BE504" s="270" t="str">
        <f>VLOOKUP(A504,[1]القائمة!A$1:F$4442,6,0)</f>
        <v>مستنفذ فصل اول 2023-2024</v>
      </c>
      <c r="BF504">
        <f>VLOOKUP(A504,[1]القائمة!A$1:F$4442,1,0)</f>
        <v>523793</v>
      </c>
      <c r="BG504" t="str">
        <f>VLOOKUP(A504,[1]القائمة!A$1:F$4442,5,0)</f>
        <v>الثالثة</v>
      </c>
    </row>
    <row r="505" spans="1:83" ht="14.4" x14ac:dyDescent="0.3">
      <c r="A505" s="269">
        <v>523812</v>
      </c>
      <c r="B505" s="270" t="s">
        <v>521</v>
      </c>
      <c r="C505" s="270" t="s">
        <v>788</v>
      </c>
      <c r="D505" s="270" t="s">
        <v>788</v>
      </c>
      <c r="E505" s="270" t="s">
        <v>788</v>
      </c>
      <c r="F505" s="270" t="s">
        <v>788</v>
      </c>
      <c r="G505" s="270" t="s">
        <v>788</v>
      </c>
      <c r="H505" s="270" t="s">
        <v>788</v>
      </c>
      <c r="I505" s="270" t="s">
        <v>788</v>
      </c>
      <c r="J505" s="270" t="s">
        <v>788</v>
      </c>
      <c r="K505" s="270" t="s">
        <v>788</v>
      </c>
      <c r="L505" s="270" t="s">
        <v>788</v>
      </c>
      <c r="M505" s="270" t="s">
        <v>788</v>
      </c>
      <c r="N505" s="270" t="s">
        <v>788</v>
      </c>
      <c r="O505" s="270" t="s">
        <v>788</v>
      </c>
      <c r="P505" s="270" t="s">
        <v>788</v>
      </c>
      <c r="Q505" s="270" t="s">
        <v>788</v>
      </c>
      <c r="R505" s="270" t="s">
        <v>788</v>
      </c>
      <c r="S505" s="270" t="s">
        <v>788</v>
      </c>
      <c r="T505" s="270" t="s">
        <v>788</v>
      </c>
      <c r="U505" s="270" t="s">
        <v>788</v>
      </c>
      <c r="V505" s="270" t="s">
        <v>788</v>
      </c>
      <c r="W505" s="270" t="s">
        <v>788</v>
      </c>
      <c r="X505" s="270" t="s">
        <v>788</v>
      </c>
      <c r="Y505" s="270" t="s">
        <v>788</v>
      </c>
      <c r="Z505" s="270" t="s">
        <v>788</v>
      </c>
      <c r="AA505" s="270" t="s">
        <v>788</v>
      </c>
      <c r="AB505" s="270" t="s">
        <v>788</v>
      </c>
      <c r="AC505" s="270" t="s">
        <v>788</v>
      </c>
      <c r="AD505" s="270" t="s">
        <v>788</v>
      </c>
      <c r="AE505" s="270" t="s">
        <v>788</v>
      </c>
      <c r="AF505" s="270" t="s">
        <v>788</v>
      </c>
      <c r="AG505" s="270" t="s">
        <v>788</v>
      </c>
      <c r="AH505" s="270" t="s">
        <v>788</v>
      </c>
      <c r="AI505" s="270" t="s">
        <v>788</v>
      </c>
      <c r="AJ505" s="270" t="s">
        <v>788</v>
      </c>
      <c r="AK505" s="270" t="s">
        <v>788</v>
      </c>
      <c r="AL505" s="270" t="s">
        <v>788</v>
      </c>
      <c r="AM505" s="270" t="s">
        <v>788</v>
      </c>
      <c r="AN505" s="270" t="s">
        <v>3075</v>
      </c>
      <c r="AO505" s="270" t="s">
        <v>3075</v>
      </c>
      <c r="AP505" s="270" t="s">
        <v>3075</v>
      </c>
      <c r="AQ505" s="270" t="s">
        <v>3075</v>
      </c>
      <c r="AR505" s="270" t="s">
        <v>3075</v>
      </c>
      <c r="AS505" s="270" t="s">
        <v>3075</v>
      </c>
      <c r="AT505" s="270" t="s">
        <v>3075</v>
      </c>
      <c r="AU505" s="270" t="s">
        <v>3075</v>
      </c>
      <c r="AV505" s="270" t="s">
        <v>3075</v>
      </c>
      <c r="AW505" s="277" t="s">
        <v>3075</v>
      </c>
      <c r="AX505" s="270" t="s">
        <v>3075</v>
      </c>
      <c r="AY505" s="270" t="s">
        <v>3075</v>
      </c>
      <c r="AZ505" s="270" t="s">
        <v>3075</v>
      </c>
      <c r="BA505" s="270" t="s">
        <v>3075</v>
      </c>
      <c r="BB505" s="270" t="s">
        <v>3075</v>
      </c>
      <c r="BC505" s="270" t="s">
        <v>3075</v>
      </c>
      <c r="BD505" s="270" t="s">
        <v>521</v>
      </c>
      <c r="BE505" s="270" t="str">
        <f>VLOOKUP(A505,[1]القائمة!A$1:F$4442,6,0)</f>
        <v/>
      </c>
      <c r="BF505">
        <f>VLOOKUP(A505,[1]القائمة!A$1:F$4442,1,0)</f>
        <v>523812</v>
      </c>
      <c r="BG505" t="str">
        <f>VLOOKUP(A505,[1]القائمة!A$1:F$4442,5,0)</f>
        <v>الثالثة</v>
      </c>
    </row>
    <row r="506" spans="1:83" ht="14.4" x14ac:dyDescent="0.3">
      <c r="A506" s="269">
        <v>523818</v>
      </c>
      <c r="B506" s="270" t="s">
        <v>521</v>
      </c>
      <c r="C506" s="270" t="s">
        <v>788</v>
      </c>
      <c r="D506" s="270" t="s">
        <v>788</v>
      </c>
      <c r="E506" s="270" t="s">
        <v>788</v>
      </c>
      <c r="F506" s="270" t="s">
        <v>788</v>
      </c>
      <c r="G506" s="270" t="s">
        <v>788</v>
      </c>
      <c r="H506" s="270" t="s">
        <v>788</v>
      </c>
      <c r="I506" s="270" t="s">
        <v>788</v>
      </c>
      <c r="J506" s="270" t="s">
        <v>788</v>
      </c>
      <c r="K506" s="270" t="s">
        <v>788</v>
      </c>
      <c r="L506" s="270" t="s">
        <v>788</v>
      </c>
      <c r="M506" s="270" t="s">
        <v>788</v>
      </c>
      <c r="N506" s="270" t="s">
        <v>788</v>
      </c>
      <c r="O506" s="270" t="s">
        <v>788</v>
      </c>
      <c r="P506" s="270" t="s">
        <v>788</v>
      </c>
      <c r="Q506" s="270" t="s">
        <v>788</v>
      </c>
      <c r="R506" s="270" t="s">
        <v>788</v>
      </c>
      <c r="S506" s="270" t="s">
        <v>788</v>
      </c>
      <c r="T506" s="270" t="s">
        <v>788</v>
      </c>
      <c r="U506" s="270" t="s">
        <v>788</v>
      </c>
      <c r="V506" s="270" t="s">
        <v>788</v>
      </c>
      <c r="W506" s="270" t="s">
        <v>788</v>
      </c>
      <c r="X506" s="270" t="s">
        <v>788</v>
      </c>
      <c r="Y506" s="270" t="s">
        <v>788</v>
      </c>
      <c r="Z506" s="270" t="s">
        <v>788</v>
      </c>
      <c r="AA506" s="270" t="s">
        <v>788</v>
      </c>
      <c r="AB506" s="270" t="s">
        <v>788</v>
      </c>
      <c r="AC506" s="270" t="s">
        <v>788</v>
      </c>
      <c r="AD506" s="270" t="s">
        <v>788</v>
      </c>
      <c r="AE506" s="270" t="s">
        <v>788</v>
      </c>
      <c r="AF506" s="270" t="s">
        <v>788</v>
      </c>
      <c r="AG506" s="270" t="s">
        <v>788</v>
      </c>
      <c r="AH506" s="270" t="s">
        <v>788</v>
      </c>
      <c r="AI506" s="270" t="s">
        <v>788</v>
      </c>
      <c r="AJ506" s="270" t="s">
        <v>788</v>
      </c>
      <c r="AK506" s="270" t="s">
        <v>788</v>
      </c>
      <c r="AL506" s="270" t="s">
        <v>788</v>
      </c>
      <c r="AM506" s="270" t="s">
        <v>788</v>
      </c>
      <c r="AN506" s="270" t="s">
        <v>3075</v>
      </c>
      <c r="AO506" s="270" t="s">
        <v>3075</v>
      </c>
      <c r="AP506" s="270" t="s">
        <v>3075</v>
      </c>
      <c r="AQ506" s="270" t="s">
        <v>3075</v>
      </c>
      <c r="AR506" s="270" t="s">
        <v>3075</v>
      </c>
      <c r="AS506" s="270" t="s">
        <v>3075</v>
      </c>
      <c r="AT506" s="270" t="s">
        <v>3075</v>
      </c>
      <c r="AU506" s="270" t="s">
        <v>3075</v>
      </c>
      <c r="AV506" s="270" t="s">
        <v>3075</v>
      </c>
      <c r="AW506" s="277" t="s">
        <v>3075</v>
      </c>
      <c r="AX506" s="270" t="s">
        <v>3075</v>
      </c>
      <c r="AY506" s="270" t="s">
        <v>3075</v>
      </c>
      <c r="AZ506" s="270" t="s">
        <v>3075</v>
      </c>
      <c r="BA506" s="270" t="s">
        <v>3075</v>
      </c>
      <c r="BB506" s="270" t="s">
        <v>3075</v>
      </c>
      <c r="BC506" s="270" t="s">
        <v>3075</v>
      </c>
      <c r="BD506" s="270" t="s">
        <v>521</v>
      </c>
      <c r="BE506" s="270" t="str">
        <f>VLOOKUP(A506,[1]القائمة!A$1:F$4442,6,0)</f>
        <v/>
      </c>
      <c r="BF506">
        <f>VLOOKUP(A506,[1]القائمة!A$1:F$4442,1,0)</f>
        <v>523818</v>
      </c>
      <c r="BG506" t="str">
        <f>VLOOKUP(A506,[1]القائمة!A$1:F$4442,5,0)</f>
        <v>الثالثة</v>
      </c>
    </row>
    <row r="507" spans="1:83" ht="14.4" x14ac:dyDescent="0.3">
      <c r="A507" s="269">
        <v>523825</v>
      </c>
      <c r="B507" s="270" t="s">
        <v>521</v>
      </c>
      <c r="C507" s="270" t="s">
        <v>788</v>
      </c>
      <c r="D507" s="270" t="s">
        <v>788</v>
      </c>
      <c r="E507" s="270" t="s">
        <v>788</v>
      </c>
      <c r="F507" s="270" t="s">
        <v>788</v>
      </c>
      <c r="G507" s="270" t="s">
        <v>788</v>
      </c>
      <c r="H507" s="270" t="s">
        <v>788</v>
      </c>
      <c r="I507" s="270" t="s">
        <v>788</v>
      </c>
      <c r="J507" s="270" t="s">
        <v>788</v>
      </c>
      <c r="K507" s="270" t="s">
        <v>788</v>
      </c>
      <c r="L507" s="270" t="s">
        <v>788</v>
      </c>
      <c r="M507" s="270" t="s">
        <v>788</v>
      </c>
      <c r="N507" s="270" t="s">
        <v>788</v>
      </c>
      <c r="O507" s="270" t="s">
        <v>788</v>
      </c>
      <c r="P507" s="270" t="s">
        <v>788</v>
      </c>
      <c r="Q507" s="270" t="s">
        <v>788</v>
      </c>
      <c r="R507" s="270" t="s">
        <v>788</v>
      </c>
      <c r="S507" s="270" t="s">
        <v>788</v>
      </c>
      <c r="T507" s="270" t="s">
        <v>788</v>
      </c>
      <c r="U507" s="270" t="s">
        <v>788</v>
      </c>
      <c r="V507" s="270" t="s">
        <v>788</v>
      </c>
      <c r="W507" s="270" t="s">
        <v>788</v>
      </c>
      <c r="X507" s="270" t="s">
        <v>788</v>
      </c>
      <c r="Y507" s="270" t="s">
        <v>788</v>
      </c>
      <c r="Z507" s="270" t="s">
        <v>788</v>
      </c>
      <c r="AA507" s="270" t="s">
        <v>788</v>
      </c>
      <c r="AB507" s="270" t="s">
        <v>788</v>
      </c>
      <c r="AC507" s="270" t="s">
        <v>788</v>
      </c>
      <c r="AD507" s="270" t="s">
        <v>788</v>
      </c>
      <c r="AE507" s="270" t="s">
        <v>788</v>
      </c>
      <c r="AF507" s="270" t="s">
        <v>788</v>
      </c>
      <c r="AG507" s="270" t="s">
        <v>788</v>
      </c>
      <c r="AH507" s="270" t="s">
        <v>788</v>
      </c>
      <c r="AI507" s="270" t="s">
        <v>788</v>
      </c>
      <c r="AJ507" s="270" t="s">
        <v>788</v>
      </c>
      <c r="AK507" s="270" t="s">
        <v>788</v>
      </c>
      <c r="AL507" s="270" t="s">
        <v>788</v>
      </c>
      <c r="AM507" s="270" t="s">
        <v>788</v>
      </c>
      <c r="AN507" s="270" t="s">
        <v>3075</v>
      </c>
      <c r="AO507" s="270" t="s">
        <v>3075</v>
      </c>
      <c r="AP507" s="270" t="s">
        <v>3075</v>
      </c>
      <c r="AQ507" s="270" t="s">
        <v>3075</v>
      </c>
      <c r="AR507" s="270" t="s">
        <v>3075</v>
      </c>
      <c r="AS507" s="270" t="s">
        <v>3075</v>
      </c>
      <c r="AT507" s="270" t="s">
        <v>3075</v>
      </c>
      <c r="AU507" s="270" t="s">
        <v>3075</v>
      </c>
      <c r="AV507" s="270" t="s">
        <v>3075</v>
      </c>
      <c r="AW507" s="277" t="s">
        <v>3075</v>
      </c>
      <c r="AX507" s="270" t="s">
        <v>3075</v>
      </c>
      <c r="AY507" s="270" t="s">
        <v>3075</v>
      </c>
      <c r="AZ507" s="270" t="s">
        <v>3075</v>
      </c>
      <c r="BA507" s="270" t="s">
        <v>3075</v>
      </c>
      <c r="BB507" s="270" t="s">
        <v>3075</v>
      </c>
      <c r="BC507" s="270" t="s">
        <v>3075</v>
      </c>
      <c r="BD507" s="270" t="s">
        <v>521</v>
      </c>
      <c r="BE507" s="270" t="str">
        <f>VLOOKUP(A507,[1]القائمة!A$1:F$4442,6,0)</f>
        <v/>
      </c>
      <c r="BF507">
        <f>VLOOKUP(A507,[1]القائمة!A$1:F$4442,1,0)</f>
        <v>523825</v>
      </c>
      <c r="BG507" t="str">
        <f>VLOOKUP(A507,[1]القائمة!A$1:F$4442,5,0)</f>
        <v>الثالثة</v>
      </c>
    </row>
    <row r="508" spans="1:83" ht="43.2" x14ac:dyDescent="0.3">
      <c r="A508" s="269">
        <v>523829</v>
      </c>
      <c r="B508" s="270" t="s">
        <v>521</v>
      </c>
      <c r="C508" s="270" t="s">
        <v>789</v>
      </c>
      <c r="D508" s="270" t="s">
        <v>789</v>
      </c>
      <c r="E508" s="270" t="s">
        <v>789</v>
      </c>
      <c r="F508" s="270" t="s">
        <v>789</v>
      </c>
      <c r="G508" s="270" t="s">
        <v>789</v>
      </c>
      <c r="H508" s="270" t="s">
        <v>789</v>
      </c>
      <c r="I508" s="270" t="s">
        <v>789</v>
      </c>
      <c r="J508" s="270" t="s">
        <v>789</v>
      </c>
      <c r="K508" s="270" t="s">
        <v>789</v>
      </c>
      <c r="L508" s="270" t="s">
        <v>789</v>
      </c>
      <c r="M508" s="270" t="s">
        <v>789</v>
      </c>
      <c r="N508" s="270" t="s">
        <v>789</v>
      </c>
      <c r="O508" s="270" t="s">
        <v>789</v>
      </c>
      <c r="P508" s="270" t="s">
        <v>789</v>
      </c>
      <c r="Q508" s="270" t="s">
        <v>789</v>
      </c>
      <c r="R508" s="270" t="s">
        <v>789</v>
      </c>
      <c r="S508" s="270" t="s">
        <v>789</v>
      </c>
      <c r="T508" s="270" t="s">
        <v>789</v>
      </c>
      <c r="U508" s="270" t="s">
        <v>789</v>
      </c>
      <c r="V508" s="270" t="s">
        <v>789</v>
      </c>
      <c r="W508" s="270" t="s">
        <v>789</v>
      </c>
      <c r="X508" s="270" t="s">
        <v>789</v>
      </c>
      <c r="Y508" s="270" t="s">
        <v>789</v>
      </c>
      <c r="Z508" s="270" t="s">
        <v>789</v>
      </c>
      <c r="AA508" s="270" t="s">
        <v>789</v>
      </c>
      <c r="AB508" s="270" t="s">
        <v>789</v>
      </c>
      <c r="AC508" s="270" t="s">
        <v>789</v>
      </c>
      <c r="AD508" s="270" t="s">
        <v>789</v>
      </c>
      <c r="AE508" s="270" t="s">
        <v>789</v>
      </c>
      <c r="AF508" s="270" t="s">
        <v>789</v>
      </c>
      <c r="AG508" s="270" t="s">
        <v>789</v>
      </c>
      <c r="AH508" s="270" t="s">
        <v>789</v>
      </c>
      <c r="AI508" s="270" t="s">
        <v>789</v>
      </c>
      <c r="AJ508" s="270" t="s">
        <v>789</v>
      </c>
      <c r="AK508" s="270" t="s">
        <v>789</v>
      </c>
      <c r="AL508" s="270" t="s">
        <v>789</v>
      </c>
      <c r="AM508" s="270" t="s">
        <v>789</v>
      </c>
      <c r="AN508" s="270" t="s">
        <v>3075</v>
      </c>
      <c r="AO508" s="270" t="s">
        <v>3075</v>
      </c>
      <c r="AP508" s="270" t="s">
        <v>3075</v>
      </c>
      <c r="AQ508" s="270" t="s">
        <v>3075</v>
      </c>
      <c r="AR508" s="270" t="s">
        <v>3075</v>
      </c>
      <c r="AS508" s="270" t="s">
        <v>3075</v>
      </c>
      <c r="AT508" s="270" t="s">
        <v>3075</v>
      </c>
      <c r="AU508" s="270" t="s">
        <v>3075</v>
      </c>
      <c r="AV508" s="270" t="s">
        <v>3075</v>
      </c>
      <c r="AW508" s="277" t="s">
        <v>3075</v>
      </c>
      <c r="AX508" s="270" t="s">
        <v>3075</v>
      </c>
      <c r="AY508" s="270" t="s">
        <v>3075</v>
      </c>
      <c r="AZ508" s="270" t="s">
        <v>3075</v>
      </c>
      <c r="BA508" s="270" t="s">
        <v>3075</v>
      </c>
      <c r="BB508" s="270" t="s">
        <v>3075</v>
      </c>
      <c r="BC508" s="270" t="s">
        <v>3075</v>
      </c>
      <c r="BD508" s="270" t="s">
        <v>521</v>
      </c>
      <c r="BE508" s="270" t="str">
        <f>VLOOKUP(A508,[1]القائمة!A$1:F$4442,6,0)</f>
        <v>مستنفذ فصل اول 2023-2024</v>
      </c>
      <c r="BF508">
        <f>VLOOKUP(A508,[1]القائمة!A$1:F$4442,1,0)</f>
        <v>523829</v>
      </c>
      <c r="BG508" t="str">
        <f>VLOOKUP(A508,[1]القائمة!A$1:F$4442,5,0)</f>
        <v>الثالثة</v>
      </c>
    </row>
    <row r="509" spans="1:83" ht="14.4" x14ac:dyDescent="0.3">
      <c r="A509" s="269">
        <v>523832</v>
      </c>
      <c r="B509" s="270" t="s">
        <v>521</v>
      </c>
      <c r="C509" s="270" t="s">
        <v>789</v>
      </c>
      <c r="D509" s="270" t="s">
        <v>789</v>
      </c>
      <c r="E509" s="270" t="s">
        <v>789</v>
      </c>
      <c r="F509" s="270" t="s">
        <v>789</v>
      </c>
      <c r="G509" s="270" t="s">
        <v>789</v>
      </c>
      <c r="H509" s="270" t="s">
        <v>789</v>
      </c>
      <c r="I509" s="270" t="s">
        <v>789</v>
      </c>
      <c r="J509" s="270" t="s">
        <v>789</v>
      </c>
      <c r="K509" s="270" t="s">
        <v>789</v>
      </c>
      <c r="L509" s="270" t="s">
        <v>789</v>
      </c>
      <c r="M509" s="270" t="s">
        <v>789</v>
      </c>
      <c r="N509" s="270" t="s">
        <v>789</v>
      </c>
      <c r="O509" s="270" t="s">
        <v>789</v>
      </c>
      <c r="P509" s="270" t="s">
        <v>789</v>
      </c>
      <c r="Q509" s="270" t="s">
        <v>789</v>
      </c>
      <c r="R509" s="270" t="s">
        <v>789</v>
      </c>
      <c r="S509" s="270" t="s">
        <v>789</v>
      </c>
      <c r="T509" s="270" t="s">
        <v>789</v>
      </c>
      <c r="U509" s="270" t="s">
        <v>789</v>
      </c>
      <c r="V509" s="270" t="s">
        <v>789</v>
      </c>
      <c r="W509" s="270" t="s">
        <v>789</v>
      </c>
      <c r="X509" s="270" t="s">
        <v>789</v>
      </c>
      <c r="Y509" s="270" t="s">
        <v>789</v>
      </c>
      <c r="Z509" s="270" t="s">
        <v>789</v>
      </c>
      <c r="AA509" s="270" t="s">
        <v>789</v>
      </c>
      <c r="AB509" s="270" t="s">
        <v>789</v>
      </c>
      <c r="AC509" s="270" t="s">
        <v>789</v>
      </c>
      <c r="AD509" s="270" t="s">
        <v>789</v>
      </c>
      <c r="AE509" s="270" t="s">
        <v>789</v>
      </c>
      <c r="AF509" s="270" t="s">
        <v>789</v>
      </c>
      <c r="AG509" s="270" t="s">
        <v>789</v>
      </c>
      <c r="AH509" s="270" t="s">
        <v>789</v>
      </c>
      <c r="AI509" s="270" t="s">
        <v>789</v>
      </c>
      <c r="AJ509" s="270" t="s">
        <v>789</v>
      </c>
      <c r="AK509" s="270" t="s">
        <v>789</v>
      </c>
      <c r="AL509" s="270" t="s">
        <v>789</v>
      </c>
      <c r="AM509" s="270" t="s">
        <v>789</v>
      </c>
      <c r="AN509" s="270" t="s">
        <v>3075</v>
      </c>
      <c r="AO509" s="270" t="s">
        <v>3075</v>
      </c>
      <c r="AP509" s="270" t="s">
        <v>3075</v>
      </c>
      <c r="AQ509" s="270" t="s">
        <v>3075</v>
      </c>
      <c r="AR509" s="270" t="s">
        <v>3075</v>
      </c>
      <c r="AS509" s="270" t="s">
        <v>3075</v>
      </c>
      <c r="AT509" s="270" t="s">
        <v>3075</v>
      </c>
      <c r="AU509" s="270" t="s">
        <v>3075</v>
      </c>
      <c r="AV509" s="270" t="s">
        <v>3075</v>
      </c>
      <c r="AW509" s="277" t="s">
        <v>3075</v>
      </c>
      <c r="AX509" s="270" t="s">
        <v>3075</v>
      </c>
      <c r="AY509" s="270" t="s">
        <v>3075</v>
      </c>
      <c r="AZ509" s="270" t="s">
        <v>3075</v>
      </c>
      <c r="BA509" s="270" t="s">
        <v>3075</v>
      </c>
      <c r="BB509" s="270" t="s">
        <v>3075</v>
      </c>
      <c r="BC509" s="270" t="s">
        <v>3075</v>
      </c>
      <c r="BD509" s="270" t="s">
        <v>521</v>
      </c>
      <c r="BE509" s="270" t="str">
        <f>VLOOKUP(A509,[1]القائمة!A$1:F$4442,6,0)</f>
        <v/>
      </c>
      <c r="BF509">
        <f>VLOOKUP(A509,[1]القائمة!A$1:F$4442,1,0)</f>
        <v>523832</v>
      </c>
      <c r="BG509" t="str">
        <f>VLOOKUP(A509,[1]القائمة!A$1:F$4442,5,0)</f>
        <v>الثالثة</v>
      </c>
    </row>
    <row r="510" spans="1:83" ht="14.4" x14ac:dyDescent="0.3">
      <c r="A510" s="269">
        <v>523834</v>
      </c>
      <c r="B510" s="270" t="s">
        <v>521</v>
      </c>
      <c r="C510" s="270" t="s">
        <v>788</v>
      </c>
      <c r="D510" s="270" t="s">
        <v>788</v>
      </c>
      <c r="E510" s="270" t="s">
        <v>788</v>
      </c>
      <c r="F510" s="270" t="s">
        <v>788</v>
      </c>
      <c r="G510" s="270" t="s">
        <v>788</v>
      </c>
      <c r="H510" s="270" t="s">
        <v>788</v>
      </c>
      <c r="I510" s="270" t="s">
        <v>788</v>
      </c>
      <c r="J510" s="270" t="s">
        <v>788</v>
      </c>
      <c r="K510" s="270" t="s">
        <v>788</v>
      </c>
      <c r="L510" s="270" t="s">
        <v>788</v>
      </c>
      <c r="M510" s="270" t="s">
        <v>788</v>
      </c>
      <c r="N510" s="270" t="s">
        <v>788</v>
      </c>
      <c r="O510" s="270" t="s">
        <v>788</v>
      </c>
      <c r="P510" s="270" t="s">
        <v>788</v>
      </c>
      <c r="Q510" s="270" t="s">
        <v>788</v>
      </c>
      <c r="R510" s="270" t="s">
        <v>788</v>
      </c>
      <c r="S510" s="270" t="s">
        <v>788</v>
      </c>
      <c r="T510" s="270" t="s">
        <v>788</v>
      </c>
      <c r="U510" s="270" t="s">
        <v>788</v>
      </c>
      <c r="V510" s="270" t="s">
        <v>788</v>
      </c>
      <c r="W510" s="270" t="s">
        <v>788</v>
      </c>
      <c r="X510" s="270" t="s">
        <v>788</v>
      </c>
      <c r="Y510" s="270" t="s">
        <v>788</v>
      </c>
      <c r="Z510" s="270" t="s">
        <v>788</v>
      </c>
      <c r="AA510" s="270" t="s">
        <v>788</v>
      </c>
      <c r="AB510" s="270" t="s">
        <v>788</v>
      </c>
      <c r="AC510" s="270" t="s">
        <v>788</v>
      </c>
      <c r="AD510" s="270" t="s">
        <v>788</v>
      </c>
      <c r="AE510" s="270" t="s">
        <v>788</v>
      </c>
      <c r="AF510" s="270" t="s">
        <v>788</v>
      </c>
      <c r="AG510" s="270" t="s">
        <v>788</v>
      </c>
      <c r="AH510" s="270" t="s">
        <v>788</v>
      </c>
      <c r="AI510" s="270" t="s">
        <v>788</v>
      </c>
      <c r="AJ510" s="270" t="s">
        <v>788</v>
      </c>
      <c r="AK510" s="270" t="s">
        <v>788</v>
      </c>
      <c r="AL510" s="270" t="s">
        <v>788</v>
      </c>
      <c r="AM510" s="270" t="s">
        <v>788</v>
      </c>
      <c r="AN510" s="270" t="s">
        <v>3075</v>
      </c>
      <c r="AO510" s="270" t="s">
        <v>3075</v>
      </c>
      <c r="AP510" s="270" t="s">
        <v>3075</v>
      </c>
      <c r="AQ510" s="270" t="s">
        <v>3075</v>
      </c>
      <c r="AR510" s="270" t="s">
        <v>3075</v>
      </c>
      <c r="AS510" s="270" t="s">
        <v>3075</v>
      </c>
      <c r="AT510" s="270" t="s">
        <v>3075</v>
      </c>
      <c r="AU510" s="270" t="s">
        <v>3075</v>
      </c>
      <c r="AV510" s="270" t="s">
        <v>3075</v>
      </c>
      <c r="AW510" s="277" t="s">
        <v>3075</v>
      </c>
      <c r="AX510" s="270" t="s">
        <v>3075</v>
      </c>
      <c r="AY510" s="270" t="s">
        <v>3075</v>
      </c>
      <c r="AZ510" s="270" t="s">
        <v>3075</v>
      </c>
      <c r="BA510" s="270" t="s">
        <v>3075</v>
      </c>
      <c r="BB510" s="270" t="s">
        <v>3075</v>
      </c>
      <c r="BC510" s="270" t="s">
        <v>3075</v>
      </c>
      <c r="BD510" s="270" t="s">
        <v>521</v>
      </c>
      <c r="BE510" s="270" t="str">
        <f>VLOOKUP(A510,[1]القائمة!A$1:F$4442,6,0)</f>
        <v/>
      </c>
      <c r="BF510">
        <f>VLOOKUP(A510,[1]القائمة!A$1:F$4442,1,0)</f>
        <v>523834</v>
      </c>
      <c r="BG510" t="str">
        <f>VLOOKUP(A510,[1]القائمة!A$1:F$4442,5,0)</f>
        <v>الثالثة</v>
      </c>
    </row>
    <row r="511" spans="1:83" ht="14.4" x14ac:dyDescent="0.3">
      <c r="A511" s="269">
        <v>523842</v>
      </c>
      <c r="B511" s="270" t="s">
        <v>521</v>
      </c>
      <c r="C511" s="270" t="s">
        <v>788</v>
      </c>
      <c r="D511" s="270" t="s">
        <v>788</v>
      </c>
      <c r="E511" s="270" t="s">
        <v>788</v>
      </c>
      <c r="F511" s="270" t="s">
        <v>788</v>
      </c>
      <c r="G511" s="270" t="s">
        <v>788</v>
      </c>
      <c r="H511" s="270" t="s">
        <v>788</v>
      </c>
      <c r="I511" s="270" t="s">
        <v>788</v>
      </c>
      <c r="J511" s="270" t="s">
        <v>788</v>
      </c>
      <c r="K511" s="270" t="s">
        <v>788</v>
      </c>
      <c r="L511" s="270" t="s">
        <v>788</v>
      </c>
      <c r="M511" s="270" t="s">
        <v>788</v>
      </c>
      <c r="N511" s="270" t="s">
        <v>788</v>
      </c>
      <c r="O511" s="270" t="s">
        <v>788</v>
      </c>
      <c r="P511" s="270" t="s">
        <v>788</v>
      </c>
      <c r="Q511" s="270" t="s">
        <v>788</v>
      </c>
      <c r="R511" s="270" t="s">
        <v>788</v>
      </c>
      <c r="S511" s="270" t="s">
        <v>788</v>
      </c>
      <c r="T511" s="270" t="s">
        <v>788</v>
      </c>
      <c r="U511" s="270" t="s">
        <v>788</v>
      </c>
      <c r="V511" s="270" t="s">
        <v>788</v>
      </c>
      <c r="W511" s="270" t="s">
        <v>788</v>
      </c>
      <c r="X511" s="270" t="s">
        <v>788</v>
      </c>
      <c r="Y511" s="270" t="s">
        <v>788</v>
      </c>
      <c r="Z511" s="270" t="s">
        <v>788</v>
      </c>
      <c r="AA511" s="270" t="s">
        <v>788</v>
      </c>
      <c r="AB511" s="270" t="s">
        <v>788</v>
      </c>
      <c r="AC511" s="270" t="s">
        <v>788</v>
      </c>
      <c r="AD511" s="270" t="s">
        <v>788</v>
      </c>
      <c r="AE511" s="270" t="s">
        <v>788</v>
      </c>
      <c r="AF511" s="270" t="s">
        <v>788</v>
      </c>
      <c r="AG511" s="270" t="s">
        <v>788</v>
      </c>
      <c r="AH511" s="270" t="s">
        <v>788</v>
      </c>
      <c r="AI511" s="270" t="s">
        <v>788</v>
      </c>
      <c r="AJ511" s="270" t="s">
        <v>788</v>
      </c>
      <c r="AK511" s="270" t="s">
        <v>788</v>
      </c>
      <c r="AL511" s="270" t="s">
        <v>788</v>
      </c>
      <c r="AM511" s="270" t="s">
        <v>788</v>
      </c>
      <c r="AN511" s="270" t="s">
        <v>3075</v>
      </c>
      <c r="AO511" s="270" t="s">
        <v>3075</v>
      </c>
      <c r="AP511" s="270" t="s">
        <v>3075</v>
      </c>
      <c r="AQ511" s="270" t="s">
        <v>3075</v>
      </c>
      <c r="AR511" s="270" t="s">
        <v>3075</v>
      </c>
      <c r="AS511" s="270" t="s">
        <v>3075</v>
      </c>
      <c r="AT511" s="270" t="s">
        <v>3075</v>
      </c>
      <c r="AU511" s="270" t="s">
        <v>3075</v>
      </c>
      <c r="AV511" s="270" t="s">
        <v>3075</v>
      </c>
      <c r="AW511" s="277" t="s">
        <v>3075</v>
      </c>
      <c r="AX511" s="270" t="s">
        <v>3075</v>
      </c>
      <c r="AY511" s="270" t="s">
        <v>3075</v>
      </c>
      <c r="AZ511" s="270" t="s">
        <v>3075</v>
      </c>
      <c r="BA511" s="270" t="s">
        <v>3075</v>
      </c>
      <c r="BB511" s="270" t="s">
        <v>3075</v>
      </c>
      <c r="BC511" s="270" t="s">
        <v>3075</v>
      </c>
      <c r="BD511" s="270" t="s">
        <v>521</v>
      </c>
      <c r="BE511" s="270" t="str">
        <f>VLOOKUP(A511,[1]القائمة!A$1:F$4442,6,0)</f>
        <v/>
      </c>
      <c r="BF511">
        <f>VLOOKUP(A511,[1]القائمة!A$1:F$4442,1,0)</f>
        <v>523842</v>
      </c>
      <c r="BG511" t="str">
        <f>VLOOKUP(A511,[1]القائمة!A$1:F$4442,5,0)</f>
        <v>الثالثة</v>
      </c>
    </row>
    <row r="512" spans="1:83" ht="14.4" x14ac:dyDescent="0.3">
      <c r="A512" s="269">
        <v>523846</v>
      </c>
      <c r="B512" s="270" t="s">
        <v>521</v>
      </c>
      <c r="C512" s="270" t="s">
        <v>788</v>
      </c>
      <c r="D512" s="270" t="s">
        <v>788</v>
      </c>
      <c r="E512" s="270" t="s">
        <v>788</v>
      </c>
      <c r="F512" s="270" t="s">
        <v>788</v>
      </c>
      <c r="G512" s="270" t="s">
        <v>788</v>
      </c>
      <c r="H512" s="270" t="s">
        <v>788</v>
      </c>
      <c r="I512" s="270" t="s">
        <v>788</v>
      </c>
      <c r="J512" s="270" t="s">
        <v>788</v>
      </c>
      <c r="K512" s="270" t="s">
        <v>788</v>
      </c>
      <c r="L512" s="270" t="s">
        <v>788</v>
      </c>
      <c r="M512" s="270" t="s">
        <v>788</v>
      </c>
      <c r="N512" s="270" t="s">
        <v>788</v>
      </c>
      <c r="O512" s="270" t="s">
        <v>788</v>
      </c>
      <c r="P512" s="270" t="s">
        <v>788</v>
      </c>
      <c r="Q512" s="270" t="s">
        <v>788</v>
      </c>
      <c r="R512" s="270" t="s">
        <v>788</v>
      </c>
      <c r="S512" s="270" t="s">
        <v>788</v>
      </c>
      <c r="T512" s="270" t="s">
        <v>788</v>
      </c>
      <c r="U512" s="270" t="s">
        <v>788</v>
      </c>
      <c r="V512" s="270" t="s">
        <v>788</v>
      </c>
      <c r="W512" s="270" t="s">
        <v>788</v>
      </c>
      <c r="X512" s="270" t="s">
        <v>788</v>
      </c>
      <c r="Y512" s="270" t="s">
        <v>788</v>
      </c>
      <c r="Z512" s="270" t="s">
        <v>788</v>
      </c>
      <c r="AA512" s="270" t="s">
        <v>788</v>
      </c>
      <c r="AB512" s="270" t="s">
        <v>788</v>
      </c>
      <c r="AC512" s="270" t="s">
        <v>788</v>
      </c>
      <c r="AD512" s="270" t="s">
        <v>788</v>
      </c>
      <c r="AE512" s="270" t="s">
        <v>788</v>
      </c>
      <c r="AF512" s="270" t="s">
        <v>788</v>
      </c>
      <c r="AG512" s="270" t="s">
        <v>788</v>
      </c>
      <c r="AH512" s="270" t="s">
        <v>788</v>
      </c>
      <c r="AI512" s="270" t="s">
        <v>788</v>
      </c>
      <c r="AJ512" s="270" t="s">
        <v>788</v>
      </c>
      <c r="AK512" s="270" t="s">
        <v>788</v>
      </c>
      <c r="AL512" s="270" t="s">
        <v>788</v>
      </c>
      <c r="AM512" s="270" t="s">
        <v>788</v>
      </c>
      <c r="AN512" s="270" t="s">
        <v>3075</v>
      </c>
      <c r="AO512" s="270" t="s">
        <v>3075</v>
      </c>
      <c r="AP512" s="270" t="s">
        <v>3075</v>
      </c>
      <c r="AQ512" s="270" t="s">
        <v>3075</v>
      </c>
      <c r="AR512" s="270" t="s">
        <v>3075</v>
      </c>
      <c r="AS512" s="270" t="s">
        <v>3075</v>
      </c>
      <c r="AT512" s="270" t="s">
        <v>3075</v>
      </c>
      <c r="AU512" s="270" t="s">
        <v>3075</v>
      </c>
      <c r="AV512" s="270" t="s">
        <v>3075</v>
      </c>
      <c r="AW512" s="277" t="s">
        <v>3075</v>
      </c>
      <c r="AX512" s="270" t="s">
        <v>3075</v>
      </c>
      <c r="AY512" s="270" t="s">
        <v>3075</v>
      </c>
      <c r="AZ512" s="270" t="s">
        <v>3075</v>
      </c>
      <c r="BA512" s="270" t="s">
        <v>3075</v>
      </c>
      <c r="BB512" s="270" t="s">
        <v>3075</v>
      </c>
      <c r="BC512" s="270" t="s">
        <v>3075</v>
      </c>
      <c r="BD512" s="270" t="s">
        <v>521</v>
      </c>
      <c r="BE512" s="270" t="str">
        <f>VLOOKUP(A512,[1]القائمة!A$1:F$4442,6,0)</f>
        <v/>
      </c>
      <c r="BF512">
        <f>VLOOKUP(A512,[1]القائمة!A$1:F$4442,1,0)</f>
        <v>523846</v>
      </c>
      <c r="BG512" t="str">
        <f>VLOOKUP(A512,[1]القائمة!A$1:F$4442,5,0)</f>
        <v>الثالثة</v>
      </c>
    </row>
    <row r="513" spans="1:83" ht="14.4" x14ac:dyDescent="0.3">
      <c r="A513" s="269">
        <v>523849</v>
      </c>
      <c r="B513" s="270" t="s">
        <v>521</v>
      </c>
      <c r="C513" s="270" t="s">
        <v>788</v>
      </c>
      <c r="D513" s="270" t="s">
        <v>788</v>
      </c>
      <c r="E513" s="270" t="s">
        <v>788</v>
      </c>
      <c r="F513" s="270" t="s">
        <v>788</v>
      </c>
      <c r="G513" s="270" t="s">
        <v>788</v>
      </c>
      <c r="H513" s="270" t="s">
        <v>788</v>
      </c>
      <c r="I513" s="270" t="s">
        <v>788</v>
      </c>
      <c r="J513" s="270" t="s">
        <v>788</v>
      </c>
      <c r="K513" s="270" t="s">
        <v>788</v>
      </c>
      <c r="L513" s="270" t="s">
        <v>788</v>
      </c>
      <c r="M513" s="270" t="s">
        <v>788</v>
      </c>
      <c r="N513" s="270" t="s">
        <v>788</v>
      </c>
      <c r="O513" s="270" t="s">
        <v>788</v>
      </c>
      <c r="P513" s="270" t="s">
        <v>788</v>
      </c>
      <c r="Q513" s="270" t="s">
        <v>788</v>
      </c>
      <c r="R513" s="270" t="s">
        <v>788</v>
      </c>
      <c r="S513" s="270" t="s">
        <v>788</v>
      </c>
      <c r="T513" s="270" t="s">
        <v>788</v>
      </c>
      <c r="U513" s="270" t="s">
        <v>788</v>
      </c>
      <c r="V513" s="270" t="s">
        <v>788</v>
      </c>
      <c r="W513" s="270" t="s">
        <v>788</v>
      </c>
      <c r="X513" s="270" t="s">
        <v>788</v>
      </c>
      <c r="Y513" s="270" t="s">
        <v>788</v>
      </c>
      <c r="Z513" s="270" t="s">
        <v>788</v>
      </c>
      <c r="AA513" s="270" t="s">
        <v>788</v>
      </c>
      <c r="AB513" s="270" t="s">
        <v>788</v>
      </c>
      <c r="AC513" s="270" t="s">
        <v>788</v>
      </c>
      <c r="AD513" s="270" t="s">
        <v>788</v>
      </c>
      <c r="AE513" s="270" t="s">
        <v>788</v>
      </c>
      <c r="AF513" s="270" t="s">
        <v>788</v>
      </c>
      <c r="AG513" s="270" t="s">
        <v>788</v>
      </c>
      <c r="AH513" s="270" t="s">
        <v>788</v>
      </c>
      <c r="AI513" s="270" t="s">
        <v>788</v>
      </c>
      <c r="AJ513" s="270" t="s">
        <v>788</v>
      </c>
      <c r="AK513" s="270" t="s">
        <v>788</v>
      </c>
      <c r="AL513" s="270" t="s">
        <v>788</v>
      </c>
      <c r="AM513" s="270" t="s">
        <v>788</v>
      </c>
      <c r="AN513" s="270" t="s">
        <v>3075</v>
      </c>
      <c r="AO513" s="270" t="s">
        <v>3075</v>
      </c>
      <c r="AP513" s="270" t="s">
        <v>3075</v>
      </c>
      <c r="AQ513" s="270" t="s">
        <v>3075</v>
      </c>
      <c r="AR513" s="270" t="s">
        <v>3075</v>
      </c>
      <c r="AS513" s="270" t="s">
        <v>3075</v>
      </c>
      <c r="AT513" s="270" t="s">
        <v>3075</v>
      </c>
      <c r="AU513" s="270" t="s">
        <v>3075</v>
      </c>
      <c r="AV513" s="270" t="s">
        <v>3075</v>
      </c>
      <c r="AW513" s="277" t="s">
        <v>3075</v>
      </c>
      <c r="AX513" s="270" t="s">
        <v>3075</v>
      </c>
      <c r="AY513" s="270" t="s">
        <v>3075</v>
      </c>
      <c r="AZ513" s="270" t="s">
        <v>3075</v>
      </c>
      <c r="BA513" s="270" t="s">
        <v>3075</v>
      </c>
      <c r="BB513" s="270" t="s">
        <v>3075</v>
      </c>
      <c r="BC513" s="270" t="s">
        <v>3075</v>
      </c>
      <c r="BD513" s="270" t="s">
        <v>521</v>
      </c>
      <c r="BE513" s="270" t="str">
        <f>VLOOKUP(A513,[1]القائمة!A$1:F$4442,6,0)</f>
        <v/>
      </c>
      <c r="BF513">
        <f>VLOOKUP(A513,[1]القائمة!A$1:F$4442,1,0)</f>
        <v>523849</v>
      </c>
      <c r="BG513" t="str">
        <f>VLOOKUP(A513,[1]القائمة!A$1:F$4442,5,0)</f>
        <v>الثالثة</v>
      </c>
    </row>
    <row r="514" spans="1:83" ht="14.4" x14ac:dyDescent="0.3">
      <c r="A514" s="269">
        <v>523856</v>
      </c>
      <c r="B514" s="270" t="s">
        <v>521</v>
      </c>
      <c r="C514" s="270" t="s">
        <v>788</v>
      </c>
      <c r="D514" s="270" t="s">
        <v>788</v>
      </c>
      <c r="E514" s="270" t="s">
        <v>788</v>
      </c>
      <c r="F514" s="270" t="s">
        <v>788</v>
      </c>
      <c r="G514" s="270" t="s">
        <v>788</v>
      </c>
      <c r="H514" s="270" t="s">
        <v>788</v>
      </c>
      <c r="I514" s="270" t="s">
        <v>788</v>
      </c>
      <c r="J514" s="270" t="s">
        <v>788</v>
      </c>
      <c r="K514" s="270" t="s">
        <v>788</v>
      </c>
      <c r="L514" s="270" t="s">
        <v>788</v>
      </c>
      <c r="M514" s="270" t="s">
        <v>788</v>
      </c>
      <c r="N514" s="270" t="s">
        <v>788</v>
      </c>
      <c r="O514" s="270" t="s">
        <v>788</v>
      </c>
      <c r="P514" s="270" t="s">
        <v>788</v>
      </c>
      <c r="Q514" s="270" t="s">
        <v>788</v>
      </c>
      <c r="R514" s="270" t="s">
        <v>788</v>
      </c>
      <c r="S514" s="270" t="s">
        <v>788</v>
      </c>
      <c r="T514" s="270" t="s">
        <v>788</v>
      </c>
      <c r="U514" s="270" t="s">
        <v>788</v>
      </c>
      <c r="V514" s="270" t="s">
        <v>788</v>
      </c>
      <c r="W514" s="270" t="s">
        <v>788</v>
      </c>
      <c r="X514" s="270" t="s">
        <v>788</v>
      </c>
      <c r="Y514" s="270" t="s">
        <v>788</v>
      </c>
      <c r="Z514" s="270" t="s">
        <v>788</v>
      </c>
      <c r="AA514" s="270" t="s">
        <v>788</v>
      </c>
      <c r="AB514" s="270" t="s">
        <v>788</v>
      </c>
      <c r="AC514" s="270" t="s">
        <v>788</v>
      </c>
      <c r="AD514" s="270" t="s">
        <v>788</v>
      </c>
      <c r="AE514" s="270" t="s">
        <v>788</v>
      </c>
      <c r="AF514" s="270" t="s">
        <v>788</v>
      </c>
      <c r="AG514" s="270" t="s">
        <v>788</v>
      </c>
      <c r="AH514" s="270" t="s">
        <v>788</v>
      </c>
      <c r="AI514" s="270" t="s">
        <v>788</v>
      </c>
      <c r="AJ514" s="270" t="s">
        <v>788</v>
      </c>
      <c r="AK514" s="270" t="s">
        <v>788</v>
      </c>
      <c r="AL514" s="270" t="s">
        <v>788</v>
      </c>
      <c r="AM514" s="270" t="s">
        <v>788</v>
      </c>
      <c r="AN514" s="270" t="s">
        <v>3075</v>
      </c>
      <c r="AO514" s="270" t="s">
        <v>3075</v>
      </c>
      <c r="AP514" s="270" t="s">
        <v>3075</v>
      </c>
      <c r="AQ514" s="270" t="s">
        <v>3075</v>
      </c>
      <c r="AR514" s="270" t="s">
        <v>3075</v>
      </c>
      <c r="AS514" s="270" t="s">
        <v>3075</v>
      </c>
      <c r="AT514" s="270" t="s">
        <v>3075</v>
      </c>
      <c r="AU514" s="270" t="s">
        <v>3075</v>
      </c>
      <c r="AV514" s="270" t="s">
        <v>3075</v>
      </c>
      <c r="AW514" s="277" t="s">
        <v>3075</v>
      </c>
      <c r="AX514" s="270" t="s">
        <v>3075</v>
      </c>
      <c r="AY514" s="270" t="s">
        <v>3075</v>
      </c>
      <c r="AZ514" s="270" t="s">
        <v>3075</v>
      </c>
      <c r="BA514" s="270" t="s">
        <v>3075</v>
      </c>
      <c r="BB514" s="270" t="s">
        <v>3075</v>
      </c>
      <c r="BC514" s="270" t="s">
        <v>3075</v>
      </c>
      <c r="BD514" s="270" t="s">
        <v>521</v>
      </c>
      <c r="BE514" s="270" t="str">
        <f>VLOOKUP(A514,[1]القائمة!A$1:F$4442,6,0)</f>
        <v/>
      </c>
      <c r="BF514">
        <f>VLOOKUP(A514,[1]القائمة!A$1:F$4442,1,0)</f>
        <v>523856</v>
      </c>
      <c r="BG514" t="str">
        <f>VLOOKUP(A514,[1]القائمة!A$1:F$4442,5,0)</f>
        <v>الثالثة</v>
      </c>
    </row>
    <row r="515" spans="1:83" ht="14.4" x14ac:dyDescent="0.3">
      <c r="A515" s="269">
        <v>523861</v>
      </c>
      <c r="B515" s="270" t="s">
        <v>521</v>
      </c>
      <c r="C515" s="270" t="s">
        <v>788</v>
      </c>
      <c r="D515" s="270" t="s">
        <v>788</v>
      </c>
      <c r="E515" s="270" t="s">
        <v>788</v>
      </c>
      <c r="F515" s="270" t="s">
        <v>788</v>
      </c>
      <c r="G515" s="270" t="s">
        <v>788</v>
      </c>
      <c r="H515" s="270" t="s">
        <v>788</v>
      </c>
      <c r="I515" s="270" t="s">
        <v>788</v>
      </c>
      <c r="J515" s="270" t="s">
        <v>788</v>
      </c>
      <c r="K515" s="270" t="s">
        <v>788</v>
      </c>
      <c r="L515" s="270" t="s">
        <v>788</v>
      </c>
      <c r="M515" s="270" t="s">
        <v>788</v>
      </c>
      <c r="N515" s="270" t="s">
        <v>788</v>
      </c>
      <c r="O515" s="270" t="s">
        <v>788</v>
      </c>
      <c r="P515" s="270" t="s">
        <v>788</v>
      </c>
      <c r="Q515" s="270" t="s">
        <v>788</v>
      </c>
      <c r="R515" s="270" t="s">
        <v>788</v>
      </c>
      <c r="S515" s="270" t="s">
        <v>788</v>
      </c>
      <c r="T515" s="270" t="s">
        <v>788</v>
      </c>
      <c r="U515" s="270" t="s">
        <v>788</v>
      </c>
      <c r="V515" s="270" t="s">
        <v>788</v>
      </c>
      <c r="W515" s="270" t="s">
        <v>788</v>
      </c>
      <c r="X515" s="270" t="s">
        <v>788</v>
      </c>
      <c r="Y515" s="270" t="s">
        <v>788</v>
      </c>
      <c r="Z515" s="270" t="s">
        <v>788</v>
      </c>
      <c r="AA515" s="270" t="s">
        <v>788</v>
      </c>
      <c r="AB515" s="270" t="s">
        <v>788</v>
      </c>
      <c r="AC515" s="270" t="s">
        <v>788</v>
      </c>
      <c r="AD515" s="270" t="s">
        <v>788</v>
      </c>
      <c r="AE515" s="270" t="s">
        <v>788</v>
      </c>
      <c r="AF515" s="270" t="s">
        <v>788</v>
      </c>
      <c r="AG515" s="270" t="s">
        <v>788</v>
      </c>
      <c r="AH515" s="270" t="s">
        <v>788</v>
      </c>
      <c r="AI515" s="270" t="s">
        <v>788</v>
      </c>
      <c r="AJ515" s="270" t="s">
        <v>788</v>
      </c>
      <c r="AK515" s="270" t="s">
        <v>788</v>
      </c>
      <c r="AL515" s="270" t="s">
        <v>788</v>
      </c>
      <c r="AM515" s="270" t="s">
        <v>788</v>
      </c>
      <c r="AN515" s="270" t="s">
        <v>3075</v>
      </c>
      <c r="AO515" s="270" t="s">
        <v>3075</v>
      </c>
      <c r="AP515" s="270" t="s">
        <v>3075</v>
      </c>
      <c r="AQ515" s="270" t="s">
        <v>3075</v>
      </c>
      <c r="AR515" s="270" t="s">
        <v>3075</v>
      </c>
      <c r="AS515" s="270" t="s">
        <v>3075</v>
      </c>
      <c r="AT515" s="270" t="s">
        <v>3075</v>
      </c>
      <c r="AU515" s="270" t="s">
        <v>3075</v>
      </c>
      <c r="AV515" s="270" t="s">
        <v>3075</v>
      </c>
      <c r="AW515" s="277" t="s">
        <v>3075</v>
      </c>
      <c r="AX515" s="270" t="s">
        <v>3075</v>
      </c>
      <c r="AY515" s="270" t="s">
        <v>3075</v>
      </c>
      <c r="AZ515" s="270" t="s">
        <v>3075</v>
      </c>
      <c r="BA515" s="270" t="s">
        <v>3075</v>
      </c>
      <c r="BB515" s="270" t="s">
        <v>3075</v>
      </c>
      <c r="BC515" s="270" t="s">
        <v>3075</v>
      </c>
      <c r="BD515" s="270" t="s">
        <v>521</v>
      </c>
      <c r="BE515" s="270" t="str">
        <f>VLOOKUP(A515,[1]القائمة!A$1:F$4442,6,0)</f>
        <v/>
      </c>
      <c r="BF515">
        <f>VLOOKUP(A515,[1]القائمة!A$1:F$4442,1,0)</f>
        <v>523861</v>
      </c>
      <c r="BG515" t="str">
        <f>VLOOKUP(A515,[1]القائمة!A$1:F$4442,5,0)</f>
        <v>الثالثة</v>
      </c>
    </row>
    <row r="516" spans="1:83" ht="14.4" x14ac:dyDescent="0.3">
      <c r="A516" s="269">
        <v>523865</v>
      </c>
      <c r="B516" s="270" t="s">
        <v>521</v>
      </c>
      <c r="C516" s="270" t="s">
        <v>788</v>
      </c>
      <c r="D516" s="270" t="s">
        <v>788</v>
      </c>
      <c r="E516" s="270" t="s">
        <v>788</v>
      </c>
      <c r="F516" s="270" t="s">
        <v>788</v>
      </c>
      <c r="G516" s="270" t="s">
        <v>788</v>
      </c>
      <c r="H516" s="270" t="s">
        <v>788</v>
      </c>
      <c r="I516" s="270" t="s">
        <v>788</v>
      </c>
      <c r="J516" s="270" t="s">
        <v>788</v>
      </c>
      <c r="K516" s="270" t="s">
        <v>788</v>
      </c>
      <c r="L516" s="270" t="s">
        <v>788</v>
      </c>
      <c r="M516" s="270" t="s">
        <v>788</v>
      </c>
      <c r="N516" s="270" t="s">
        <v>788</v>
      </c>
      <c r="O516" s="270" t="s">
        <v>788</v>
      </c>
      <c r="P516" s="270" t="s">
        <v>788</v>
      </c>
      <c r="Q516" s="270" t="s">
        <v>788</v>
      </c>
      <c r="R516" s="270" t="s">
        <v>788</v>
      </c>
      <c r="S516" s="270" t="s">
        <v>788</v>
      </c>
      <c r="T516" s="270" t="s">
        <v>788</v>
      </c>
      <c r="U516" s="270" t="s">
        <v>788</v>
      </c>
      <c r="V516" s="270" t="s">
        <v>788</v>
      </c>
      <c r="W516" s="270" t="s">
        <v>788</v>
      </c>
      <c r="X516" s="270" t="s">
        <v>788</v>
      </c>
      <c r="Y516" s="270" t="s">
        <v>788</v>
      </c>
      <c r="Z516" s="270" t="s">
        <v>788</v>
      </c>
      <c r="AA516" s="270" t="s">
        <v>788</v>
      </c>
      <c r="AB516" s="270" t="s">
        <v>788</v>
      </c>
      <c r="AC516" s="270" t="s">
        <v>788</v>
      </c>
      <c r="AD516" s="270" t="s">
        <v>788</v>
      </c>
      <c r="AE516" s="270" t="s">
        <v>788</v>
      </c>
      <c r="AF516" s="270" t="s">
        <v>788</v>
      </c>
      <c r="AG516" s="270" t="s">
        <v>788</v>
      </c>
      <c r="AH516" s="270" t="s">
        <v>788</v>
      </c>
      <c r="AI516" s="270" t="s">
        <v>788</v>
      </c>
      <c r="AJ516" s="270" t="s">
        <v>788</v>
      </c>
      <c r="AK516" s="270" t="s">
        <v>788</v>
      </c>
      <c r="AL516" s="270" t="s">
        <v>788</v>
      </c>
      <c r="AM516" s="270" t="s">
        <v>788</v>
      </c>
      <c r="AN516" s="270" t="s">
        <v>3075</v>
      </c>
      <c r="AO516" s="270" t="s">
        <v>3075</v>
      </c>
      <c r="AP516" s="270" t="s">
        <v>3075</v>
      </c>
      <c r="AQ516" s="270" t="s">
        <v>3075</v>
      </c>
      <c r="AR516" s="270" t="s">
        <v>3075</v>
      </c>
      <c r="AS516" s="270" t="s">
        <v>3075</v>
      </c>
      <c r="AT516" s="270" t="s">
        <v>3075</v>
      </c>
      <c r="AU516" s="270" t="s">
        <v>3075</v>
      </c>
      <c r="AV516" s="270" t="s">
        <v>3075</v>
      </c>
      <c r="AW516" s="277" t="s">
        <v>3075</v>
      </c>
      <c r="AX516" s="270" t="s">
        <v>3075</v>
      </c>
      <c r="AY516" s="270" t="s">
        <v>3075</v>
      </c>
      <c r="AZ516" s="270" t="s">
        <v>3075</v>
      </c>
      <c r="BA516" s="270" t="s">
        <v>3075</v>
      </c>
      <c r="BB516" s="270" t="s">
        <v>3075</v>
      </c>
      <c r="BC516" s="270" t="s">
        <v>3075</v>
      </c>
      <c r="BD516" s="270" t="s">
        <v>521</v>
      </c>
      <c r="BE516" s="270" t="str">
        <f>VLOOKUP(A516,[1]القائمة!A$1:F$4442,6,0)</f>
        <v/>
      </c>
      <c r="BF516">
        <f>VLOOKUP(A516,[1]القائمة!A$1:F$4442,1,0)</f>
        <v>523865</v>
      </c>
      <c r="BG516" t="str">
        <f>VLOOKUP(A516,[1]القائمة!A$1:F$4442,5,0)</f>
        <v>الثالثة</v>
      </c>
    </row>
    <row r="517" spans="1:83" ht="14.4" x14ac:dyDescent="0.3">
      <c r="A517" s="269">
        <v>523874</v>
      </c>
      <c r="B517" s="270" t="s">
        <v>521</v>
      </c>
      <c r="C517" s="270" t="s">
        <v>788</v>
      </c>
      <c r="D517" s="270" t="s">
        <v>788</v>
      </c>
      <c r="E517" s="270" t="s">
        <v>788</v>
      </c>
      <c r="F517" s="270" t="s">
        <v>788</v>
      </c>
      <c r="G517" s="270" t="s">
        <v>788</v>
      </c>
      <c r="H517" s="270" t="s">
        <v>788</v>
      </c>
      <c r="I517" s="270" t="s">
        <v>788</v>
      </c>
      <c r="J517" s="270" t="s">
        <v>788</v>
      </c>
      <c r="K517" s="270" t="s">
        <v>788</v>
      </c>
      <c r="L517" s="270" t="s">
        <v>788</v>
      </c>
      <c r="M517" s="270" t="s">
        <v>788</v>
      </c>
      <c r="N517" s="270" t="s">
        <v>788</v>
      </c>
      <c r="O517" s="270" t="s">
        <v>788</v>
      </c>
      <c r="P517" s="270" t="s">
        <v>788</v>
      </c>
      <c r="Q517" s="270" t="s">
        <v>788</v>
      </c>
      <c r="R517" s="270" t="s">
        <v>788</v>
      </c>
      <c r="S517" s="270" t="s">
        <v>788</v>
      </c>
      <c r="T517" s="270" t="s">
        <v>788</v>
      </c>
      <c r="U517" s="270" t="s">
        <v>788</v>
      </c>
      <c r="V517" s="270" t="s">
        <v>788</v>
      </c>
      <c r="W517" s="270" t="s">
        <v>788</v>
      </c>
      <c r="X517" s="270" t="s">
        <v>788</v>
      </c>
      <c r="Y517" s="270" t="s">
        <v>788</v>
      </c>
      <c r="Z517" s="270" t="s">
        <v>788</v>
      </c>
      <c r="AA517" s="270" t="s">
        <v>788</v>
      </c>
      <c r="AB517" s="270" t="s">
        <v>788</v>
      </c>
      <c r="AC517" s="270" t="s">
        <v>788</v>
      </c>
      <c r="AD517" s="270" t="s">
        <v>788</v>
      </c>
      <c r="AE517" s="270" t="s">
        <v>788</v>
      </c>
      <c r="AF517" s="270" t="s">
        <v>788</v>
      </c>
      <c r="AG517" s="270" t="s">
        <v>788</v>
      </c>
      <c r="AH517" s="270" t="s">
        <v>788</v>
      </c>
      <c r="AI517" s="270" t="s">
        <v>788</v>
      </c>
      <c r="AJ517" s="270" t="s">
        <v>788</v>
      </c>
      <c r="AK517" s="270" t="s">
        <v>788</v>
      </c>
      <c r="AL517" s="270" t="s">
        <v>788</v>
      </c>
      <c r="AM517" s="270" t="s">
        <v>788</v>
      </c>
      <c r="AN517" s="270" t="s">
        <v>3075</v>
      </c>
      <c r="AO517" s="270" t="s">
        <v>3075</v>
      </c>
      <c r="AP517" s="270" t="s">
        <v>3075</v>
      </c>
      <c r="AQ517" s="270" t="s">
        <v>3075</v>
      </c>
      <c r="AR517" s="270" t="s">
        <v>3075</v>
      </c>
      <c r="AS517" s="270" t="s">
        <v>3075</v>
      </c>
      <c r="AT517" s="270" t="s">
        <v>3075</v>
      </c>
      <c r="AU517" s="270" t="s">
        <v>3075</v>
      </c>
      <c r="AV517" s="270" t="s">
        <v>3075</v>
      </c>
      <c r="AW517" s="277" t="s">
        <v>3075</v>
      </c>
      <c r="AX517" s="270" t="s">
        <v>3075</v>
      </c>
      <c r="AY517" s="270" t="s">
        <v>3075</v>
      </c>
      <c r="AZ517" s="270" t="s">
        <v>3075</v>
      </c>
      <c r="BA517" s="270" t="s">
        <v>3075</v>
      </c>
      <c r="BB517" s="270" t="s">
        <v>3075</v>
      </c>
      <c r="BC517" s="270" t="s">
        <v>3075</v>
      </c>
      <c r="BD517" s="270" t="s">
        <v>521</v>
      </c>
      <c r="BE517" s="270" t="str">
        <f>VLOOKUP(A517,[1]القائمة!A$1:F$4442,6,0)</f>
        <v/>
      </c>
      <c r="BF517">
        <f>VLOOKUP(A517,[1]القائمة!A$1:F$4442,1,0)</f>
        <v>523874</v>
      </c>
      <c r="BG517" t="str">
        <f>VLOOKUP(A517,[1]القائمة!A$1:F$4442,5,0)</f>
        <v>الثالثة</v>
      </c>
      <c r="BH517" s="249"/>
      <c r="BI517" s="249"/>
      <c r="BJ517" s="249"/>
      <c r="BK517" s="249"/>
      <c r="BL517" s="249"/>
      <c r="BM517" s="249"/>
      <c r="BN517" s="249"/>
      <c r="BO517" s="249"/>
      <c r="BP517" s="249" t="s">
        <v>3075</v>
      </c>
      <c r="BQ517" s="249" t="s">
        <v>3075</v>
      </c>
      <c r="BR517" s="249" t="s">
        <v>3075</v>
      </c>
      <c r="BS517" s="249" t="s">
        <v>3075</v>
      </c>
      <c r="BT517" s="249" t="s">
        <v>3075</v>
      </c>
      <c r="BU517" s="249" t="s">
        <v>3075</v>
      </c>
      <c r="BV517" s="248"/>
      <c r="BW517" s="249"/>
      <c r="BX517" s="249"/>
      <c r="BY517" s="249"/>
      <c r="BZ517" s="249"/>
      <c r="CA517" s="242"/>
      <c r="CB517" s="242"/>
      <c r="CC517" s="242"/>
      <c r="CD517" s="242"/>
      <c r="CE517" s="249"/>
    </row>
    <row r="518" spans="1:83" ht="14.4" x14ac:dyDescent="0.3">
      <c r="A518" s="269">
        <v>523900</v>
      </c>
      <c r="B518" s="270" t="s">
        <v>521</v>
      </c>
      <c r="C518" s="270" t="s">
        <v>788</v>
      </c>
      <c r="D518" s="270" t="s">
        <v>788</v>
      </c>
      <c r="E518" s="270" t="s">
        <v>788</v>
      </c>
      <c r="F518" s="270" t="s">
        <v>788</v>
      </c>
      <c r="G518" s="270" t="s">
        <v>788</v>
      </c>
      <c r="H518" s="270" t="s">
        <v>788</v>
      </c>
      <c r="I518" s="270" t="s">
        <v>788</v>
      </c>
      <c r="J518" s="270" t="s">
        <v>788</v>
      </c>
      <c r="K518" s="270" t="s">
        <v>788</v>
      </c>
      <c r="L518" s="270" t="s">
        <v>788</v>
      </c>
      <c r="M518" s="270" t="s">
        <v>788</v>
      </c>
      <c r="N518" s="270" t="s">
        <v>788</v>
      </c>
      <c r="O518" s="270" t="s">
        <v>788</v>
      </c>
      <c r="P518" s="270" t="s">
        <v>788</v>
      </c>
      <c r="Q518" s="270" t="s">
        <v>788</v>
      </c>
      <c r="R518" s="270" t="s">
        <v>788</v>
      </c>
      <c r="S518" s="270" t="s">
        <v>788</v>
      </c>
      <c r="T518" s="270" t="s">
        <v>788</v>
      </c>
      <c r="U518" s="270" t="s">
        <v>788</v>
      </c>
      <c r="V518" s="270" t="s">
        <v>788</v>
      </c>
      <c r="W518" s="270" t="s">
        <v>788</v>
      </c>
      <c r="X518" s="270" t="s">
        <v>788</v>
      </c>
      <c r="Y518" s="270" t="s">
        <v>788</v>
      </c>
      <c r="Z518" s="270" t="s">
        <v>788</v>
      </c>
      <c r="AA518" s="270" t="s">
        <v>788</v>
      </c>
      <c r="AB518" s="270" t="s">
        <v>788</v>
      </c>
      <c r="AC518" s="270" t="s">
        <v>788</v>
      </c>
      <c r="AD518" s="270" t="s">
        <v>788</v>
      </c>
      <c r="AE518" s="270" t="s">
        <v>788</v>
      </c>
      <c r="AF518" s="270" t="s">
        <v>788</v>
      </c>
      <c r="AG518" s="270" t="s">
        <v>788</v>
      </c>
      <c r="AH518" s="270" t="s">
        <v>788</v>
      </c>
      <c r="AI518" s="270" t="s">
        <v>788</v>
      </c>
      <c r="AJ518" s="270" t="s">
        <v>788</v>
      </c>
      <c r="AK518" s="270" t="s">
        <v>788</v>
      </c>
      <c r="AL518" s="270" t="s">
        <v>788</v>
      </c>
      <c r="AM518" s="270" t="s">
        <v>788</v>
      </c>
      <c r="AN518" s="270" t="s">
        <v>3075</v>
      </c>
      <c r="AO518" s="270" t="s">
        <v>3075</v>
      </c>
      <c r="AP518" s="270" t="s">
        <v>3075</v>
      </c>
      <c r="AQ518" s="270" t="s">
        <v>3075</v>
      </c>
      <c r="AR518" s="270" t="s">
        <v>3075</v>
      </c>
      <c r="AS518" s="270" t="s">
        <v>3075</v>
      </c>
      <c r="AT518" s="270" t="s">
        <v>3075</v>
      </c>
      <c r="AU518" s="270" t="s">
        <v>3075</v>
      </c>
      <c r="AV518" s="270" t="s">
        <v>3075</v>
      </c>
      <c r="AW518" s="277" t="s">
        <v>3075</v>
      </c>
      <c r="AX518" s="270" t="s">
        <v>3075</v>
      </c>
      <c r="AY518" s="270" t="s">
        <v>3075</v>
      </c>
      <c r="AZ518" s="270" t="s">
        <v>3075</v>
      </c>
      <c r="BA518" s="270" t="s">
        <v>3075</v>
      </c>
      <c r="BB518" s="270" t="s">
        <v>3075</v>
      </c>
      <c r="BC518" s="270" t="s">
        <v>3075</v>
      </c>
      <c r="BD518" s="270" t="s">
        <v>521</v>
      </c>
      <c r="BE518" s="270" t="str">
        <f>VLOOKUP(A518,[1]القائمة!A$1:F$4442,6,0)</f>
        <v/>
      </c>
      <c r="BF518">
        <f>VLOOKUP(A518,[1]القائمة!A$1:F$4442,1,0)</f>
        <v>523900</v>
      </c>
      <c r="BG518" t="str">
        <f>VLOOKUP(A518,[1]القائمة!A$1:F$4442,5,0)</f>
        <v>الثالثة</v>
      </c>
      <c r="BH518" s="249"/>
      <c r="BI518" s="249"/>
      <c r="BJ518" s="249"/>
      <c r="BK518" s="249"/>
      <c r="BL518" s="249"/>
      <c r="BM518" s="249"/>
      <c r="BN518" s="249"/>
      <c r="BO518" s="249"/>
      <c r="BP518" s="249" t="s">
        <v>3075</v>
      </c>
      <c r="BQ518" s="249" t="s">
        <v>3075</v>
      </c>
      <c r="BR518" s="249" t="s">
        <v>3075</v>
      </c>
      <c r="BS518" s="249" t="s">
        <v>3075</v>
      </c>
      <c r="BT518" s="249" t="s">
        <v>3075</v>
      </c>
      <c r="BU518" s="249" t="s">
        <v>3075</v>
      </c>
      <c r="BV518" s="248"/>
      <c r="BW518" s="249"/>
      <c r="BX518" s="249"/>
      <c r="BY518" s="249"/>
      <c r="BZ518" s="249"/>
      <c r="CA518" s="242"/>
      <c r="CB518" s="242"/>
      <c r="CC518" s="242"/>
      <c r="CD518" s="242"/>
      <c r="CE518" s="249"/>
    </row>
    <row r="519" spans="1:83" ht="14.4" x14ac:dyDescent="0.3">
      <c r="A519" s="269">
        <v>523919</v>
      </c>
      <c r="B519" s="270" t="s">
        <v>521</v>
      </c>
      <c r="C519" s="270" t="s">
        <v>788</v>
      </c>
      <c r="D519" s="270" t="s">
        <v>788</v>
      </c>
      <c r="E519" s="270" t="s">
        <v>788</v>
      </c>
      <c r="F519" s="270" t="s">
        <v>788</v>
      </c>
      <c r="G519" s="270" t="s">
        <v>788</v>
      </c>
      <c r="H519" s="270" t="s">
        <v>788</v>
      </c>
      <c r="I519" s="270" t="s">
        <v>788</v>
      </c>
      <c r="J519" s="270" t="s">
        <v>788</v>
      </c>
      <c r="K519" s="270" t="s">
        <v>788</v>
      </c>
      <c r="L519" s="270" t="s">
        <v>788</v>
      </c>
      <c r="M519" s="270" t="s">
        <v>788</v>
      </c>
      <c r="N519" s="270" t="s">
        <v>788</v>
      </c>
      <c r="O519" s="270" t="s">
        <v>788</v>
      </c>
      <c r="P519" s="270" t="s">
        <v>788</v>
      </c>
      <c r="Q519" s="270" t="s">
        <v>788</v>
      </c>
      <c r="R519" s="270" t="s">
        <v>788</v>
      </c>
      <c r="S519" s="270" t="s">
        <v>788</v>
      </c>
      <c r="T519" s="270" t="s">
        <v>788</v>
      </c>
      <c r="U519" s="270" t="s">
        <v>788</v>
      </c>
      <c r="V519" s="270" t="s">
        <v>788</v>
      </c>
      <c r="W519" s="270" t="s">
        <v>788</v>
      </c>
      <c r="X519" s="270" t="s">
        <v>788</v>
      </c>
      <c r="Y519" s="270" t="s">
        <v>788</v>
      </c>
      <c r="Z519" s="270" t="s">
        <v>788</v>
      </c>
      <c r="AA519" s="270" t="s">
        <v>788</v>
      </c>
      <c r="AB519" s="270" t="s">
        <v>788</v>
      </c>
      <c r="AC519" s="270" t="s">
        <v>788</v>
      </c>
      <c r="AD519" s="270" t="s">
        <v>788</v>
      </c>
      <c r="AE519" s="270" t="s">
        <v>788</v>
      </c>
      <c r="AF519" s="270" t="s">
        <v>788</v>
      </c>
      <c r="AG519" s="270" t="s">
        <v>788</v>
      </c>
      <c r="AH519" s="270" t="s">
        <v>788</v>
      </c>
      <c r="AI519" s="270" t="s">
        <v>788</v>
      </c>
      <c r="AJ519" s="270" t="s">
        <v>788</v>
      </c>
      <c r="AK519" s="270" t="s">
        <v>788</v>
      </c>
      <c r="AL519" s="270" t="s">
        <v>788</v>
      </c>
      <c r="AM519" s="270" t="s">
        <v>788</v>
      </c>
      <c r="AN519" s="270" t="s">
        <v>3075</v>
      </c>
      <c r="AO519" s="270" t="s">
        <v>3075</v>
      </c>
      <c r="AP519" s="270" t="s">
        <v>3075</v>
      </c>
      <c r="AQ519" s="270" t="s">
        <v>3075</v>
      </c>
      <c r="AR519" s="270" t="s">
        <v>3075</v>
      </c>
      <c r="AS519" s="270" t="s">
        <v>3075</v>
      </c>
      <c r="AT519" s="270" t="s">
        <v>3075</v>
      </c>
      <c r="AU519" s="270" t="s">
        <v>3075</v>
      </c>
      <c r="AV519" s="270" t="s">
        <v>3075</v>
      </c>
      <c r="AW519" s="277" t="s">
        <v>3075</v>
      </c>
      <c r="AX519" s="270" t="s">
        <v>3075</v>
      </c>
      <c r="AY519" s="270" t="s">
        <v>3075</v>
      </c>
      <c r="AZ519" s="270" t="s">
        <v>3075</v>
      </c>
      <c r="BA519" s="270" t="s">
        <v>3075</v>
      </c>
      <c r="BB519" s="270" t="s">
        <v>3075</v>
      </c>
      <c r="BC519" s="270" t="s">
        <v>3075</v>
      </c>
      <c r="BD519" s="270" t="s">
        <v>521</v>
      </c>
      <c r="BE519" s="270" t="str">
        <f>VLOOKUP(A519,[1]القائمة!A$1:F$4442,6,0)</f>
        <v/>
      </c>
      <c r="BF519">
        <f>VLOOKUP(A519,[1]القائمة!A$1:F$4442,1,0)</f>
        <v>523919</v>
      </c>
      <c r="BG519" t="str">
        <f>VLOOKUP(A519,[1]القائمة!A$1:F$4442,5,0)</f>
        <v>الثالثة</v>
      </c>
    </row>
    <row r="520" spans="1:83" ht="14.4" x14ac:dyDescent="0.3">
      <c r="A520" s="269">
        <v>523929</v>
      </c>
      <c r="B520" s="270" t="s">
        <v>521</v>
      </c>
      <c r="C520" s="270" t="s">
        <v>788</v>
      </c>
      <c r="D520" s="270" t="s">
        <v>788</v>
      </c>
      <c r="E520" s="270" t="s">
        <v>788</v>
      </c>
      <c r="F520" s="270" t="s">
        <v>788</v>
      </c>
      <c r="G520" s="270" t="s">
        <v>788</v>
      </c>
      <c r="H520" s="270" t="s">
        <v>788</v>
      </c>
      <c r="I520" s="270" t="s">
        <v>788</v>
      </c>
      <c r="J520" s="270" t="s">
        <v>788</v>
      </c>
      <c r="K520" s="270" t="s">
        <v>788</v>
      </c>
      <c r="L520" s="270" t="s">
        <v>788</v>
      </c>
      <c r="M520" s="270" t="s">
        <v>788</v>
      </c>
      <c r="N520" s="270" t="s">
        <v>788</v>
      </c>
      <c r="O520" s="270" t="s">
        <v>788</v>
      </c>
      <c r="P520" s="270" t="s">
        <v>788</v>
      </c>
      <c r="Q520" s="270" t="s">
        <v>788</v>
      </c>
      <c r="R520" s="270" t="s">
        <v>788</v>
      </c>
      <c r="S520" s="270" t="s">
        <v>788</v>
      </c>
      <c r="T520" s="270" t="s">
        <v>788</v>
      </c>
      <c r="U520" s="270" t="s">
        <v>788</v>
      </c>
      <c r="V520" s="270" t="s">
        <v>788</v>
      </c>
      <c r="W520" s="270" t="s">
        <v>788</v>
      </c>
      <c r="X520" s="270" t="s">
        <v>788</v>
      </c>
      <c r="Y520" s="270" t="s">
        <v>788</v>
      </c>
      <c r="Z520" s="270" t="s">
        <v>788</v>
      </c>
      <c r="AA520" s="270" t="s">
        <v>788</v>
      </c>
      <c r="AB520" s="270" t="s">
        <v>788</v>
      </c>
      <c r="AC520" s="270" t="s">
        <v>788</v>
      </c>
      <c r="AD520" s="270" t="s">
        <v>788</v>
      </c>
      <c r="AE520" s="270" t="s">
        <v>788</v>
      </c>
      <c r="AF520" s="270" t="s">
        <v>788</v>
      </c>
      <c r="AG520" s="270" t="s">
        <v>788</v>
      </c>
      <c r="AH520" s="270" t="s">
        <v>788</v>
      </c>
      <c r="AI520" s="270" t="s">
        <v>788</v>
      </c>
      <c r="AJ520" s="270" t="s">
        <v>788</v>
      </c>
      <c r="AK520" s="270" t="s">
        <v>788</v>
      </c>
      <c r="AL520" s="270" t="s">
        <v>788</v>
      </c>
      <c r="AM520" s="270" t="s">
        <v>788</v>
      </c>
      <c r="AN520" s="270" t="s">
        <v>3075</v>
      </c>
      <c r="AO520" s="270" t="s">
        <v>3075</v>
      </c>
      <c r="AP520" s="270" t="s">
        <v>3075</v>
      </c>
      <c r="AQ520" s="270" t="s">
        <v>3075</v>
      </c>
      <c r="AR520" s="270" t="s">
        <v>3075</v>
      </c>
      <c r="AS520" s="270" t="s">
        <v>3075</v>
      </c>
      <c r="AT520" s="270" t="s">
        <v>3075</v>
      </c>
      <c r="AU520" s="270" t="s">
        <v>3075</v>
      </c>
      <c r="AV520" s="270" t="s">
        <v>3075</v>
      </c>
      <c r="AW520" s="277" t="s">
        <v>3075</v>
      </c>
      <c r="AX520" s="270" t="s">
        <v>3075</v>
      </c>
      <c r="AY520" s="270" t="s">
        <v>3075</v>
      </c>
      <c r="AZ520" s="270" t="s">
        <v>3075</v>
      </c>
      <c r="BA520" s="270" t="s">
        <v>3075</v>
      </c>
      <c r="BB520" s="270" t="s">
        <v>3075</v>
      </c>
      <c r="BC520" s="270" t="s">
        <v>3075</v>
      </c>
      <c r="BD520" s="270" t="s">
        <v>521</v>
      </c>
      <c r="BE520" s="270" t="str">
        <f>VLOOKUP(A520,[1]القائمة!A$1:F$4442,6,0)</f>
        <v/>
      </c>
      <c r="BF520">
        <f>VLOOKUP(A520,[1]القائمة!A$1:F$4442,1,0)</f>
        <v>523929</v>
      </c>
      <c r="BG520" t="str">
        <f>VLOOKUP(A520,[1]القائمة!A$1:F$4442,5,0)</f>
        <v>الثالثة</v>
      </c>
    </row>
    <row r="521" spans="1:83" ht="14.4" x14ac:dyDescent="0.3">
      <c r="A521" s="269">
        <v>523933</v>
      </c>
      <c r="B521" s="270" t="s">
        <v>521</v>
      </c>
      <c r="C521" s="270" t="s">
        <v>788</v>
      </c>
      <c r="D521" s="270" t="s">
        <v>788</v>
      </c>
      <c r="E521" s="270" t="s">
        <v>788</v>
      </c>
      <c r="F521" s="270" t="s">
        <v>788</v>
      </c>
      <c r="G521" s="270" t="s">
        <v>788</v>
      </c>
      <c r="H521" s="270" t="s">
        <v>788</v>
      </c>
      <c r="I521" s="270" t="s">
        <v>788</v>
      </c>
      <c r="J521" s="270" t="s">
        <v>788</v>
      </c>
      <c r="K521" s="270" t="s">
        <v>788</v>
      </c>
      <c r="L521" s="270" t="s">
        <v>788</v>
      </c>
      <c r="M521" s="270" t="s">
        <v>788</v>
      </c>
      <c r="N521" s="270" t="s">
        <v>788</v>
      </c>
      <c r="O521" s="270" t="s">
        <v>788</v>
      </c>
      <c r="P521" s="270" t="s">
        <v>788</v>
      </c>
      <c r="Q521" s="270" t="s">
        <v>788</v>
      </c>
      <c r="R521" s="270" t="s">
        <v>788</v>
      </c>
      <c r="S521" s="270" t="s">
        <v>788</v>
      </c>
      <c r="T521" s="270" t="s">
        <v>788</v>
      </c>
      <c r="U521" s="270" t="s">
        <v>788</v>
      </c>
      <c r="V521" s="270" t="s">
        <v>788</v>
      </c>
      <c r="W521" s="270" t="s">
        <v>788</v>
      </c>
      <c r="X521" s="270" t="s">
        <v>788</v>
      </c>
      <c r="Y521" s="270" t="s">
        <v>788</v>
      </c>
      <c r="Z521" s="270" t="s">
        <v>788</v>
      </c>
      <c r="AA521" s="270" t="s">
        <v>788</v>
      </c>
      <c r="AB521" s="270" t="s">
        <v>788</v>
      </c>
      <c r="AC521" s="270" t="s">
        <v>788</v>
      </c>
      <c r="AD521" s="270" t="s">
        <v>788</v>
      </c>
      <c r="AE521" s="270" t="s">
        <v>788</v>
      </c>
      <c r="AF521" s="270" t="s">
        <v>788</v>
      </c>
      <c r="AG521" s="270" t="s">
        <v>788</v>
      </c>
      <c r="AH521" s="270" t="s">
        <v>788</v>
      </c>
      <c r="AI521" s="270" t="s">
        <v>788</v>
      </c>
      <c r="AJ521" s="270" t="s">
        <v>788</v>
      </c>
      <c r="AK521" s="270" t="s">
        <v>788</v>
      </c>
      <c r="AL521" s="270" t="s">
        <v>788</v>
      </c>
      <c r="AM521" s="270" t="s">
        <v>788</v>
      </c>
      <c r="AN521" s="270" t="s">
        <v>3075</v>
      </c>
      <c r="AO521" s="270" t="s">
        <v>3075</v>
      </c>
      <c r="AP521" s="270" t="s">
        <v>3075</v>
      </c>
      <c r="AQ521" s="270" t="s">
        <v>3075</v>
      </c>
      <c r="AR521" s="270" t="s">
        <v>3075</v>
      </c>
      <c r="AS521" s="270" t="s">
        <v>3075</v>
      </c>
      <c r="AT521" s="270" t="s">
        <v>3075</v>
      </c>
      <c r="AU521" s="270" t="s">
        <v>3075</v>
      </c>
      <c r="AV521" s="270" t="s">
        <v>3075</v>
      </c>
      <c r="AW521" s="277" t="s">
        <v>3075</v>
      </c>
      <c r="AX521" s="270" t="s">
        <v>3075</v>
      </c>
      <c r="AY521" s="270" t="s">
        <v>3075</v>
      </c>
      <c r="AZ521" s="270" t="s">
        <v>3075</v>
      </c>
      <c r="BA521" s="270" t="s">
        <v>3075</v>
      </c>
      <c r="BB521" s="270" t="s">
        <v>3075</v>
      </c>
      <c r="BC521" s="270" t="s">
        <v>3075</v>
      </c>
      <c r="BD521" s="270" t="s">
        <v>521</v>
      </c>
      <c r="BE521" s="270" t="str">
        <f>VLOOKUP(A521,[1]القائمة!A$1:F$4442,6,0)</f>
        <v/>
      </c>
      <c r="BF521">
        <f>VLOOKUP(A521,[1]القائمة!A$1:F$4442,1,0)</f>
        <v>523933</v>
      </c>
      <c r="BG521" t="str">
        <f>VLOOKUP(A521,[1]القائمة!A$1:F$4442,5,0)</f>
        <v>الثالثة</v>
      </c>
    </row>
    <row r="522" spans="1:83" ht="14.4" x14ac:dyDescent="0.3">
      <c r="A522" s="269">
        <v>523935</v>
      </c>
      <c r="B522" s="270" t="s">
        <v>521</v>
      </c>
      <c r="C522" s="270" t="s">
        <v>788</v>
      </c>
      <c r="D522" s="270" t="s">
        <v>788</v>
      </c>
      <c r="E522" s="270" t="s">
        <v>788</v>
      </c>
      <c r="F522" s="270" t="s">
        <v>788</v>
      </c>
      <c r="G522" s="270" t="s">
        <v>788</v>
      </c>
      <c r="H522" s="270" t="s">
        <v>788</v>
      </c>
      <c r="I522" s="270" t="s">
        <v>788</v>
      </c>
      <c r="J522" s="270" t="s">
        <v>788</v>
      </c>
      <c r="K522" s="270" t="s">
        <v>788</v>
      </c>
      <c r="L522" s="270" t="s">
        <v>788</v>
      </c>
      <c r="M522" s="270" t="s">
        <v>788</v>
      </c>
      <c r="N522" s="270" t="s">
        <v>788</v>
      </c>
      <c r="O522" s="270" t="s">
        <v>788</v>
      </c>
      <c r="P522" s="270" t="s">
        <v>788</v>
      </c>
      <c r="Q522" s="270" t="s">
        <v>788</v>
      </c>
      <c r="R522" s="270" t="s">
        <v>788</v>
      </c>
      <c r="S522" s="270" t="s">
        <v>788</v>
      </c>
      <c r="T522" s="270" t="s">
        <v>788</v>
      </c>
      <c r="U522" s="270" t="s">
        <v>788</v>
      </c>
      <c r="V522" s="270" t="s">
        <v>788</v>
      </c>
      <c r="W522" s="270" t="s">
        <v>788</v>
      </c>
      <c r="X522" s="270" t="s">
        <v>788</v>
      </c>
      <c r="Y522" s="270" t="s">
        <v>788</v>
      </c>
      <c r="Z522" s="270" t="s">
        <v>788</v>
      </c>
      <c r="AA522" s="270" t="s">
        <v>788</v>
      </c>
      <c r="AB522" s="270" t="s">
        <v>788</v>
      </c>
      <c r="AC522" s="270" t="s">
        <v>788</v>
      </c>
      <c r="AD522" s="270" t="s">
        <v>788</v>
      </c>
      <c r="AE522" s="270" t="s">
        <v>788</v>
      </c>
      <c r="AF522" s="270" t="s">
        <v>788</v>
      </c>
      <c r="AG522" s="270" t="s">
        <v>788</v>
      </c>
      <c r="AH522" s="270" t="s">
        <v>788</v>
      </c>
      <c r="AI522" s="270" t="s">
        <v>788</v>
      </c>
      <c r="AJ522" s="270" t="s">
        <v>788</v>
      </c>
      <c r="AK522" s="270" t="s">
        <v>788</v>
      </c>
      <c r="AL522" s="270" t="s">
        <v>788</v>
      </c>
      <c r="AM522" s="270" t="s">
        <v>788</v>
      </c>
      <c r="AN522" s="270" t="s">
        <v>4206</v>
      </c>
      <c r="AO522" s="270" t="s">
        <v>4206</v>
      </c>
      <c r="AP522" s="270" t="s">
        <v>4206</v>
      </c>
      <c r="AQ522" s="270" t="s">
        <v>4206</v>
      </c>
      <c r="AR522" s="270" t="s">
        <v>4206</v>
      </c>
      <c r="AS522" s="270" t="s">
        <v>4206</v>
      </c>
      <c r="AT522" s="270" t="s">
        <v>4206</v>
      </c>
      <c r="AU522" s="270" t="s">
        <v>4206</v>
      </c>
      <c r="AV522" s="270" t="s">
        <v>4206</v>
      </c>
      <c r="AW522" s="277" t="s">
        <v>4206</v>
      </c>
      <c r="AX522" s="270" t="s">
        <v>3075</v>
      </c>
      <c r="AY522" s="270" t="s">
        <v>3075</v>
      </c>
      <c r="AZ522" s="270" t="s">
        <v>3075</v>
      </c>
      <c r="BA522" s="270" t="s">
        <v>3075</v>
      </c>
      <c r="BB522" s="270" t="s">
        <v>3075</v>
      </c>
      <c r="BC522" s="270" t="s">
        <v>3075</v>
      </c>
      <c r="BD522" s="270" t="s">
        <v>521</v>
      </c>
      <c r="BE522" s="270" t="str">
        <f>VLOOKUP(A522,[1]القائمة!A$1:F$4442,6,0)</f>
        <v/>
      </c>
      <c r="BF522">
        <f>VLOOKUP(A522,[1]القائمة!A$1:F$4442,1,0)</f>
        <v>523935</v>
      </c>
      <c r="BG522" t="str">
        <f>VLOOKUP(A522,[1]القائمة!A$1:F$4442,5,0)</f>
        <v>الثالثة</v>
      </c>
    </row>
    <row r="523" spans="1:83" ht="14.4" x14ac:dyDescent="0.3">
      <c r="A523" s="269">
        <v>523955</v>
      </c>
      <c r="B523" s="270" t="s">
        <v>521</v>
      </c>
      <c r="C523" s="270" t="s">
        <v>788</v>
      </c>
      <c r="D523" s="270" t="s">
        <v>788</v>
      </c>
      <c r="E523" s="270" t="s">
        <v>788</v>
      </c>
      <c r="F523" s="270" t="s">
        <v>788</v>
      </c>
      <c r="G523" s="270" t="s">
        <v>788</v>
      </c>
      <c r="H523" s="270" t="s">
        <v>788</v>
      </c>
      <c r="I523" s="270" t="s">
        <v>788</v>
      </c>
      <c r="J523" s="270" t="s">
        <v>788</v>
      </c>
      <c r="K523" s="270" t="s">
        <v>788</v>
      </c>
      <c r="L523" s="270" t="s">
        <v>788</v>
      </c>
      <c r="M523" s="270" t="s">
        <v>788</v>
      </c>
      <c r="N523" s="270" t="s">
        <v>788</v>
      </c>
      <c r="O523" s="270" t="s">
        <v>788</v>
      </c>
      <c r="P523" s="270" t="s">
        <v>788</v>
      </c>
      <c r="Q523" s="270" t="s">
        <v>788</v>
      </c>
      <c r="R523" s="270" t="s">
        <v>788</v>
      </c>
      <c r="S523" s="270" t="s">
        <v>788</v>
      </c>
      <c r="T523" s="270" t="s">
        <v>788</v>
      </c>
      <c r="U523" s="270" t="s">
        <v>788</v>
      </c>
      <c r="V523" s="270" t="s">
        <v>788</v>
      </c>
      <c r="W523" s="270" t="s">
        <v>788</v>
      </c>
      <c r="X523" s="270" t="s">
        <v>788</v>
      </c>
      <c r="Y523" s="270" t="s">
        <v>788</v>
      </c>
      <c r="Z523" s="270" t="s">
        <v>788</v>
      </c>
      <c r="AA523" s="270" t="s">
        <v>788</v>
      </c>
      <c r="AB523" s="270" t="s">
        <v>788</v>
      </c>
      <c r="AC523" s="270" t="s">
        <v>788</v>
      </c>
      <c r="AD523" s="270" t="s">
        <v>788</v>
      </c>
      <c r="AE523" s="270" t="s">
        <v>788</v>
      </c>
      <c r="AF523" s="270" t="s">
        <v>788</v>
      </c>
      <c r="AG523" s="270" t="s">
        <v>788</v>
      </c>
      <c r="AH523" s="270" t="s">
        <v>788</v>
      </c>
      <c r="AI523" s="270" t="s">
        <v>788</v>
      </c>
      <c r="AJ523" s="270" t="s">
        <v>788</v>
      </c>
      <c r="AK523" s="270" t="s">
        <v>788</v>
      </c>
      <c r="AL523" s="270" t="s">
        <v>788</v>
      </c>
      <c r="AM523" s="270" t="s">
        <v>788</v>
      </c>
      <c r="AN523" s="270" t="s">
        <v>3075</v>
      </c>
      <c r="AO523" s="270" t="s">
        <v>3075</v>
      </c>
      <c r="AP523" s="270" t="s">
        <v>3075</v>
      </c>
      <c r="AQ523" s="270" t="s">
        <v>3075</v>
      </c>
      <c r="AR523" s="270" t="s">
        <v>3075</v>
      </c>
      <c r="AS523" s="270" t="s">
        <v>3075</v>
      </c>
      <c r="AT523" s="270" t="s">
        <v>3075</v>
      </c>
      <c r="AU523" s="270" t="s">
        <v>3075</v>
      </c>
      <c r="AV523" s="270" t="s">
        <v>3075</v>
      </c>
      <c r="AW523" s="277" t="s">
        <v>3075</v>
      </c>
      <c r="AX523" s="270" t="s">
        <v>3075</v>
      </c>
      <c r="AY523" s="270" t="s">
        <v>3075</v>
      </c>
      <c r="AZ523" s="270" t="s">
        <v>3075</v>
      </c>
      <c r="BA523" s="270" t="s">
        <v>3075</v>
      </c>
      <c r="BB523" s="270" t="s">
        <v>3075</v>
      </c>
      <c r="BC523" s="270" t="s">
        <v>3075</v>
      </c>
      <c r="BD523" s="270" t="s">
        <v>521</v>
      </c>
      <c r="BE523" s="270" t="str">
        <f>VLOOKUP(A523,[1]القائمة!A$1:F$4442,6,0)</f>
        <v/>
      </c>
      <c r="BF523">
        <f>VLOOKUP(A523,[1]القائمة!A$1:F$4442,1,0)</f>
        <v>523955</v>
      </c>
      <c r="BG523" t="str">
        <f>VLOOKUP(A523,[1]القائمة!A$1:F$4442,5,0)</f>
        <v>الثالثة</v>
      </c>
    </row>
    <row r="524" spans="1:83" ht="14.4" x14ac:dyDescent="0.3">
      <c r="A524" s="269">
        <v>523963</v>
      </c>
      <c r="B524" s="270" t="s">
        <v>521</v>
      </c>
      <c r="C524" s="270" t="s">
        <v>788</v>
      </c>
      <c r="D524" s="270" t="s">
        <v>788</v>
      </c>
      <c r="E524" s="270" t="s">
        <v>788</v>
      </c>
      <c r="F524" s="270" t="s">
        <v>788</v>
      </c>
      <c r="G524" s="270" t="s">
        <v>788</v>
      </c>
      <c r="H524" s="270" t="s">
        <v>788</v>
      </c>
      <c r="I524" s="270" t="s">
        <v>788</v>
      </c>
      <c r="J524" s="270" t="s">
        <v>788</v>
      </c>
      <c r="K524" s="270" t="s">
        <v>788</v>
      </c>
      <c r="L524" s="270" t="s">
        <v>788</v>
      </c>
      <c r="M524" s="270" t="s">
        <v>788</v>
      </c>
      <c r="N524" s="270" t="s">
        <v>788</v>
      </c>
      <c r="O524" s="270" t="s">
        <v>788</v>
      </c>
      <c r="P524" s="270" t="s">
        <v>788</v>
      </c>
      <c r="Q524" s="270" t="s">
        <v>788</v>
      </c>
      <c r="R524" s="270" t="s">
        <v>788</v>
      </c>
      <c r="S524" s="270" t="s">
        <v>788</v>
      </c>
      <c r="T524" s="270" t="s">
        <v>788</v>
      </c>
      <c r="U524" s="270" t="s">
        <v>788</v>
      </c>
      <c r="V524" s="270" t="s">
        <v>788</v>
      </c>
      <c r="W524" s="270" t="s">
        <v>788</v>
      </c>
      <c r="X524" s="270" t="s">
        <v>788</v>
      </c>
      <c r="Y524" s="270" t="s">
        <v>788</v>
      </c>
      <c r="Z524" s="270" t="s">
        <v>788</v>
      </c>
      <c r="AA524" s="270" t="s">
        <v>788</v>
      </c>
      <c r="AB524" s="270" t="s">
        <v>788</v>
      </c>
      <c r="AC524" s="270" t="s">
        <v>788</v>
      </c>
      <c r="AD524" s="270" t="s">
        <v>788</v>
      </c>
      <c r="AE524" s="270" t="s">
        <v>788</v>
      </c>
      <c r="AF524" s="270" t="s">
        <v>788</v>
      </c>
      <c r="AG524" s="270" t="s">
        <v>788</v>
      </c>
      <c r="AH524" s="270" t="s">
        <v>788</v>
      </c>
      <c r="AI524" s="270" t="s">
        <v>788</v>
      </c>
      <c r="AJ524" s="270" t="s">
        <v>788</v>
      </c>
      <c r="AK524" s="270" t="s">
        <v>788</v>
      </c>
      <c r="AL524" s="270" t="s">
        <v>788</v>
      </c>
      <c r="AM524" s="270" t="s">
        <v>788</v>
      </c>
      <c r="AN524" s="270" t="s">
        <v>3075</v>
      </c>
      <c r="AO524" s="270" t="s">
        <v>3075</v>
      </c>
      <c r="AP524" s="270" t="s">
        <v>3075</v>
      </c>
      <c r="AQ524" s="270" t="s">
        <v>3075</v>
      </c>
      <c r="AR524" s="270" t="s">
        <v>3075</v>
      </c>
      <c r="AS524" s="270" t="s">
        <v>3075</v>
      </c>
      <c r="AT524" s="270" t="s">
        <v>3075</v>
      </c>
      <c r="AU524" s="270" t="s">
        <v>3075</v>
      </c>
      <c r="AV524" s="270" t="s">
        <v>3075</v>
      </c>
      <c r="AW524" s="277" t="s">
        <v>3075</v>
      </c>
      <c r="AX524" s="270" t="s">
        <v>3075</v>
      </c>
      <c r="AY524" s="270" t="s">
        <v>3075</v>
      </c>
      <c r="AZ524" s="270" t="s">
        <v>3075</v>
      </c>
      <c r="BA524" s="270" t="s">
        <v>3075</v>
      </c>
      <c r="BB524" s="270" t="s">
        <v>3075</v>
      </c>
      <c r="BC524" s="270" t="s">
        <v>3075</v>
      </c>
      <c r="BD524" s="270" t="s">
        <v>521</v>
      </c>
      <c r="BE524" s="270" t="str">
        <f>VLOOKUP(A524,[1]القائمة!A$1:F$4442,6,0)</f>
        <v/>
      </c>
      <c r="BF524">
        <f>VLOOKUP(A524,[1]القائمة!A$1:F$4442,1,0)</f>
        <v>523963</v>
      </c>
      <c r="BG524" t="str">
        <f>VLOOKUP(A524,[1]القائمة!A$1:F$4442,5,0)</f>
        <v>الثالثة</v>
      </c>
    </row>
    <row r="525" spans="1:83" ht="14.4" x14ac:dyDescent="0.3">
      <c r="A525" s="269">
        <v>523965</v>
      </c>
      <c r="B525" s="270" t="s">
        <v>521</v>
      </c>
      <c r="C525" s="270" t="s">
        <v>788</v>
      </c>
      <c r="D525" s="270" t="s">
        <v>788</v>
      </c>
      <c r="E525" s="270" t="s">
        <v>788</v>
      </c>
      <c r="F525" s="270" t="s">
        <v>788</v>
      </c>
      <c r="G525" s="270" t="s">
        <v>788</v>
      </c>
      <c r="H525" s="270" t="s">
        <v>788</v>
      </c>
      <c r="I525" s="270" t="s">
        <v>788</v>
      </c>
      <c r="J525" s="270" t="s">
        <v>788</v>
      </c>
      <c r="K525" s="270" t="s">
        <v>788</v>
      </c>
      <c r="L525" s="270" t="s">
        <v>788</v>
      </c>
      <c r="M525" s="270" t="s">
        <v>788</v>
      </c>
      <c r="N525" s="270" t="s">
        <v>788</v>
      </c>
      <c r="O525" s="270" t="s">
        <v>788</v>
      </c>
      <c r="P525" s="270" t="s">
        <v>788</v>
      </c>
      <c r="Q525" s="270" t="s">
        <v>788</v>
      </c>
      <c r="R525" s="270" t="s">
        <v>788</v>
      </c>
      <c r="S525" s="270" t="s">
        <v>788</v>
      </c>
      <c r="T525" s="270" t="s">
        <v>788</v>
      </c>
      <c r="U525" s="270" t="s">
        <v>788</v>
      </c>
      <c r="V525" s="270" t="s">
        <v>788</v>
      </c>
      <c r="W525" s="270" t="s">
        <v>788</v>
      </c>
      <c r="X525" s="270" t="s">
        <v>788</v>
      </c>
      <c r="Y525" s="270" t="s">
        <v>788</v>
      </c>
      <c r="Z525" s="270" t="s">
        <v>788</v>
      </c>
      <c r="AA525" s="270" t="s">
        <v>788</v>
      </c>
      <c r="AB525" s="270" t="s">
        <v>788</v>
      </c>
      <c r="AC525" s="270" t="s">
        <v>788</v>
      </c>
      <c r="AD525" s="270" t="s">
        <v>788</v>
      </c>
      <c r="AE525" s="270" t="s">
        <v>788</v>
      </c>
      <c r="AF525" s="270" t="s">
        <v>788</v>
      </c>
      <c r="AG525" s="270" t="s">
        <v>788</v>
      </c>
      <c r="AH525" s="270" t="s">
        <v>788</v>
      </c>
      <c r="AI525" s="270" t="s">
        <v>788</v>
      </c>
      <c r="AJ525" s="270" t="s">
        <v>788</v>
      </c>
      <c r="AK525" s="270" t="s">
        <v>788</v>
      </c>
      <c r="AL525" s="270" t="s">
        <v>788</v>
      </c>
      <c r="AM525" s="270" t="s">
        <v>788</v>
      </c>
      <c r="AN525" s="270" t="s">
        <v>3075</v>
      </c>
      <c r="AO525" s="270" t="s">
        <v>3075</v>
      </c>
      <c r="AP525" s="270" t="s">
        <v>3075</v>
      </c>
      <c r="AQ525" s="270" t="s">
        <v>3075</v>
      </c>
      <c r="AR525" s="270" t="s">
        <v>3075</v>
      </c>
      <c r="AS525" s="270" t="s">
        <v>3075</v>
      </c>
      <c r="AT525" s="270" t="s">
        <v>3075</v>
      </c>
      <c r="AU525" s="270" t="s">
        <v>3075</v>
      </c>
      <c r="AV525" s="270" t="s">
        <v>3075</v>
      </c>
      <c r="AW525" s="277" t="s">
        <v>3075</v>
      </c>
      <c r="AX525" s="270" t="s">
        <v>3075</v>
      </c>
      <c r="AY525" s="270" t="s">
        <v>3075</v>
      </c>
      <c r="AZ525" s="270" t="s">
        <v>3075</v>
      </c>
      <c r="BA525" s="270" t="s">
        <v>3075</v>
      </c>
      <c r="BB525" s="270" t="s">
        <v>3075</v>
      </c>
      <c r="BC525" s="270" t="s">
        <v>3075</v>
      </c>
      <c r="BD525" s="270" t="s">
        <v>521</v>
      </c>
      <c r="BE525" s="270" t="str">
        <f>VLOOKUP(A525,[1]القائمة!A$1:F$4442,6,0)</f>
        <v/>
      </c>
      <c r="BF525">
        <f>VLOOKUP(A525,[1]القائمة!A$1:F$4442,1,0)</f>
        <v>523965</v>
      </c>
      <c r="BG525" t="str">
        <f>VLOOKUP(A525,[1]القائمة!A$1:F$4442,5,0)</f>
        <v>الثالثة</v>
      </c>
      <c r="BH525" s="249"/>
      <c r="BI525" s="249"/>
      <c r="BJ525" s="249"/>
      <c r="BK525" s="249"/>
      <c r="BL525" s="249"/>
      <c r="BM525" s="249"/>
      <c r="BN525" s="249"/>
      <c r="BO525" s="249"/>
      <c r="BP525" s="249" t="s">
        <v>3075</v>
      </c>
      <c r="BQ525" s="249" t="s">
        <v>3075</v>
      </c>
      <c r="BR525" s="249" t="s">
        <v>3075</v>
      </c>
      <c r="BS525" s="249" t="s">
        <v>3075</v>
      </c>
      <c r="BT525" s="249" t="s">
        <v>3075</v>
      </c>
      <c r="BU525" s="249" t="s">
        <v>3075</v>
      </c>
      <c r="BV525" s="248"/>
      <c r="BW525" s="249"/>
      <c r="BX525" s="249"/>
      <c r="BY525" s="249"/>
      <c r="BZ525" s="249"/>
      <c r="CA525" s="242"/>
      <c r="CB525" s="242"/>
      <c r="CC525" s="242"/>
      <c r="CD525" s="242"/>
      <c r="CE525" s="249"/>
    </row>
    <row r="526" spans="1:83" ht="14.4" x14ac:dyDescent="0.3">
      <c r="A526" s="269">
        <v>523968</v>
      </c>
      <c r="B526" s="270" t="s">
        <v>521</v>
      </c>
      <c r="C526" s="270" t="s">
        <v>788</v>
      </c>
      <c r="D526" s="270" t="s">
        <v>788</v>
      </c>
      <c r="E526" s="270" t="s">
        <v>788</v>
      </c>
      <c r="F526" s="270" t="s">
        <v>788</v>
      </c>
      <c r="G526" s="270" t="s">
        <v>788</v>
      </c>
      <c r="H526" s="270" t="s">
        <v>788</v>
      </c>
      <c r="I526" s="270" t="s">
        <v>788</v>
      </c>
      <c r="J526" s="270" t="s">
        <v>788</v>
      </c>
      <c r="K526" s="270" t="s">
        <v>788</v>
      </c>
      <c r="L526" s="270" t="s">
        <v>788</v>
      </c>
      <c r="M526" s="270" t="s">
        <v>788</v>
      </c>
      <c r="N526" s="270" t="s">
        <v>788</v>
      </c>
      <c r="O526" s="270" t="s">
        <v>788</v>
      </c>
      <c r="P526" s="270" t="s">
        <v>788</v>
      </c>
      <c r="Q526" s="270" t="s">
        <v>788</v>
      </c>
      <c r="R526" s="270" t="s">
        <v>788</v>
      </c>
      <c r="S526" s="270" t="s">
        <v>788</v>
      </c>
      <c r="T526" s="270" t="s">
        <v>788</v>
      </c>
      <c r="U526" s="270" t="s">
        <v>788</v>
      </c>
      <c r="V526" s="270" t="s">
        <v>788</v>
      </c>
      <c r="W526" s="270" t="s">
        <v>788</v>
      </c>
      <c r="X526" s="270" t="s">
        <v>788</v>
      </c>
      <c r="Y526" s="270" t="s">
        <v>788</v>
      </c>
      <c r="Z526" s="270" t="s">
        <v>788</v>
      </c>
      <c r="AA526" s="270" t="s">
        <v>788</v>
      </c>
      <c r="AB526" s="270" t="s">
        <v>788</v>
      </c>
      <c r="AC526" s="270" t="s">
        <v>788</v>
      </c>
      <c r="AD526" s="270" t="s">
        <v>788</v>
      </c>
      <c r="AE526" s="270" t="s">
        <v>788</v>
      </c>
      <c r="AF526" s="270" t="s">
        <v>788</v>
      </c>
      <c r="AG526" s="270" t="s">
        <v>788</v>
      </c>
      <c r="AH526" s="270" t="s">
        <v>788</v>
      </c>
      <c r="AI526" s="270" t="s">
        <v>788</v>
      </c>
      <c r="AJ526" s="270" t="s">
        <v>788</v>
      </c>
      <c r="AK526" s="270" t="s">
        <v>788</v>
      </c>
      <c r="AL526" s="270" t="s">
        <v>788</v>
      </c>
      <c r="AM526" s="270" t="s">
        <v>788</v>
      </c>
      <c r="AN526" s="270" t="s">
        <v>3075</v>
      </c>
      <c r="AO526" s="270" t="s">
        <v>3075</v>
      </c>
      <c r="AP526" s="270" t="s">
        <v>3075</v>
      </c>
      <c r="AQ526" s="270" t="s">
        <v>3075</v>
      </c>
      <c r="AR526" s="270" t="s">
        <v>3075</v>
      </c>
      <c r="AS526" s="270" t="s">
        <v>3075</v>
      </c>
      <c r="AT526" s="270" t="s">
        <v>3075</v>
      </c>
      <c r="AU526" s="270" t="s">
        <v>3075</v>
      </c>
      <c r="AV526" s="270" t="s">
        <v>3075</v>
      </c>
      <c r="AW526" s="277" t="s">
        <v>3075</v>
      </c>
      <c r="AX526" s="270" t="s">
        <v>3075</v>
      </c>
      <c r="AY526" s="270" t="s">
        <v>3075</v>
      </c>
      <c r="AZ526" s="270" t="s">
        <v>3075</v>
      </c>
      <c r="BA526" s="270" t="s">
        <v>3075</v>
      </c>
      <c r="BB526" s="270" t="s">
        <v>3075</v>
      </c>
      <c r="BC526" s="270" t="s">
        <v>3075</v>
      </c>
      <c r="BD526" s="270" t="s">
        <v>521</v>
      </c>
      <c r="BE526" s="270" t="str">
        <f>VLOOKUP(A526,[1]القائمة!A$1:F$4442,6,0)</f>
        <v/>
      </c>
      <c r="BF526">
        <f>VLOOKUP(A526,[1]القائمة!A$1:F$4442,1,0)</f>
        <v>523968</v>
      </c>
      <c r="BG526" t="str">
        <f>VLOOKUP(A526,[1]القائمة!A$1:F$4442,5,0)</f>
        <v>الثالثة</v>
      </c>
      <c r="BH526" s="249"/>
      <c r="BI526" s="249"/>
      <c r="BJ526" s="249"/>
      <c r="BK526" s="249"/>
      <c r="BL526" s="249"/>
      <c r="BM526" s="249"/>
      <c r="BN526" s="249"/>
      <c r="BO526" s="249"/>
      <c r="BP526" s="249" t="s">
        <v>3075</v>
      </c>
      <c r="BQ526" s="249" t="s">
        <v>3075</v>
      </c>
      <c r="BR526" s="249" t="s">
        <v>3075</v>
      </c>
      <c r="BS526" s="249" t="s">
        <v>3075</v>
      </c>
      <c r="BT526" s="249" t="s">
        <v>3075</v>
      </c>
      <c r="BU526" s="249" t="s">
        <v>3075</v>
      </c>
      <c r="BV526" s="248"/>
      <c r="BW526" s="249"/>
      <c r="BX526" s="249"/>
      <c r="BY526" s="249"/>
      <c r="BZ526" s="249"/>
      <c r="CA526" s="242"/>
      <c r="CB526" s="242"/>
      <c r="CC526" s="242"/>
      <c r="CD526" s="242"/>
      <c r="CE526" s="249"/>
    </row>
    <row r="527" spans="1:83" ht="14.4" x14ac:dyDescent="0.3">
      <c r="A527" s="269">
        <v>523994</v>
      </c>
      <c r="B527" s="270" t="s">
        <v>521</v>
      </c>
      <c r="C527" s="270" t="s">
        <v>788</v>
      </c>
      <c r="D527" s="270" t="s">
        <v>788</v>
      </c>
      <c r="E527" s="270" t="s">
        <v>788</v>
      </c>
      <c r="F527" s="270" t="s">
        <v>788</v>
      </c>
      <c r="G527" s="270" t="s">
        <v>788</v>
      </c>
      <c r="H527" s="270" t="s">
        <v>788</v>
      </c>
      <c r="I527" s="270" t="s">
        <v>788</v>
      </c>
      <c r="J527" s="270" t="s">
        <v>788</v>
      </c>
      <c r="K527" s="270" t="s">
        <v>788</v>
      </c>
      <c r="L527" s="270" t="s">
        <v>788</v>
      </c>
      <c r="M527" s="270" t="s">
        <v>788</v>
      </c>
      <c r="N527" s="270" t="s">
        <v>788</v>
      </c>
      <c r="O527" s="270" t="s">
        <v>788</v>
      </c>
      <c r="P527" s="270" t="s">
        <v>788</v>
      </c>
      <c r="Q527" s="270" t="s">
        <v>788</v>
      </c>
      <c r="R527" s="270" t="s">
        <v>788</v>
      </c>
      <c r="S527" s="270" t="s">
        <v>788</v>
      </c>
      <c r="T527" s="270" t="s">
        <v>788</v>
      </c>
      <c r="U527" s="270" t="s">
        <v>788</v>
      </c>
      <c r="V527" s="270" t="s">
        <v>788</v>
      </c>
      <c r="W527" s="270" t="s">
        <v>788</v>
      </c>
      <c r="X527" s="270" t="s">
        <v>788</v>
      </c>
      <c r="Y527" s="270" t="s">
        <v>788</v>
      </c>
      <c r="Z527" s="270" t="s">
        <v>788</v>
      </c>
      <c r="AA527" s="270" t="s">
        <v>788</v>
      </c>
      <c r="AB527" s="270" t="s">
        <v>788</v>
      </c>
      <c r="AC527" s="270" t="s">
        <v>788</v>
      </c>
      <c r="AD527" s="270" t="s">
        <v>788</v>
      </c>
      <c r="AE527" s="270" t="s">
        <v>788</v>
      </c>
      <c r="AF527" s="270" t="s">
        <v>788</v>
      </c>
      <c r="AG527" s="270" t="s">
        <v>788</v>
      </c>
      <c r="AH527" s="270" t="s">
        <v>788</v>
      </c>
      <c r="AI527" s="270" t="s">
        <v>788</v>
      </c>
      <c r="AJ527" s="270" t="s">
        <v>788</v>
      </c>
      <c r="AK527" s="270" t="s">
        <v>788</v>
      </c>
      <c r="AL527" s="270" t="s">
        <v>788</v>
      </c>
      <c r="AM527" s="270" t="s">
        <v>788</v>
      </c>
      <c r="AN527" s="270" t="s">
        <v>3075</v>
      </c>
      <c r="AO527" s="270" t="s">
        <v>3075</v>
      </c>
      <c r="AP527" s="270" t="s">
        <v>3075</v>
      </c>
      <c r="AQ527" s="270" t="s">
        <v>3075</v>
      </c>
      <c r="AR527" s="270" t="s">
        <v>3075</v>
      </c>
      <c r="AS527" s="270" t="s">
        <v>3075</v>
      </c>
      <c r="AT527" s="270" t="s">
        <v>3075</v>
      </c>
      <c r="AU527" s="270" t="s">
        <v>3075</v>
      </c>
      <c r="AV527" s="270" t="s">
        <v>3075</v>
      </c>
      <c r="AW527" s="277" t="s">
        <v>3075</v>
      </c>
      <c r="AX527" s="270" t="s">
        <v>3075</v>
      </c>
      <c r="AY527" s="270" t="s">
        <v>3075</v>
      </c>
      <c r="AZ527" s="270" t="s">
        <v>3075</v>
      </c>
      <c r="BA527" s="270" t="s">
        <v>3075</v>
      </c>
      <c r="BB527" s="270" t="s">
        <v>3075</v>
      </c>
      <c r="BC527" s="270" t="s">
        <v>3075</v>
      </c>
      <c r="BD527" s="270" t="s">
        <v>521</v>
      </c>
      <c r="BE527" s="270" t="str">
        <f>VLOOKUP(A527,[1]القائمة!A$1:F$4442,6,0)</f>
        <v/>
      </c>
      <c r="BF527">
        <f>VLOOKUP(A527,[1]القائمة!A$1:F$4442,1,0)</f>
        <v>523994</v>
      </c>
      <c r="BG527" t="str">
        <f>VLOOKUP(A527,[1]القائمة!A$1:F$4442,5,0)</f>
        <v>الثالثة</v>
      </c>
    </row>
    <row r="528" spans="1:83" ht="14.4" x14ac:dyDescent="0.3">
      <c r="A528" s="269">
        <v>524008</v>
      </c>
      <c r="B528" s="270" t="s">
        <v>521</v>
      </c>
      <c r="C528" s="270" t="s">
        <v>788</v>
      </c>
      <c r="D528" s="270" t="s">
        <v>788</v>
      </c>
      <c r="E528" s="270" t="s">
        <v>788</v>
      </c>
      <c r="F528" s="270" t="s">
        <v>788</v>
      </c>
      <c r="G528" s="270" t="s">
        <v>788</v>
      </c>
      <c r="H528" s="270" t="s">
        <v>788</v>
      </c>
      <c r="I528" s="270" t="s">
        <v>788</v>
      </c>
      <c r="J528" s="270" t="s">
        <v>788</v>
      </c>
      <c r="K528" s="270" t="s">
        <v>788</v>
      </c>
      <c r="L528" s="270" t="s">
        <v>788</v>
      </c>
      <c r="M528" s="270" t="s">
        <v>788</v>
      </c>
      <c r="N528" s="270" t="s">
        <v>788</v>
      </c>
      <c r="O528" s="270" t="s">
        <v>788</v>
      </c>
      <c r="P528" s="270" t="s">
        <v>788</v>
      </c>
      <c r="Q528" s="270" t="s">
        <v>788</v>
      </c>
      <c r="R528" s="270" t="s">
        <v>788</v>
      </c>
      <c r="S528" s="270" t="s">
        <v>788</v>
      </c>
      <c r="T528" s="270" t="s">
        <v>788</v>
      </c>
      <c r="U528" s="270" t="s">
        <v>788</v>
      </c>
      <c r="V528" s="270" t="s">
        <v>788</v>
      </c>
      <c r="W528" s="270" t="s">
        <v>788</v>
      </c>
      <c r="X528" s="270" t="s">
        <v>788</v>
      </c>
      <c r="Y528" s="270" t="s">
        <v>788</v>
      </c>
      <c r="Z528" s="270" t="s">
        <v>788</v>
      </c>
      <c r="AA528" s="270" t="s">
        <v>788</v>
      </c>
      <c r="AB528" s="270" t="s">
        <v>788</v>
      </c>
      <c r="AC528" s="270" t="s">
        <v>788</v>
      </c>
      <c r="AD528" s="270" t="s">
        <v>788</v>
      </c>
      <c r="AE528" s="270" t="s">
        <v>788</v>
      </c>
      <c r="AF528" s="270" t="s">
        <v>788</v>
      </c>
      <c r="AG528" s="270" t="s">
        <v>788</v>
      </c>
      <c r="AH528" s="270" t="s">
        <v>788</v>
      </c>
      <c r="AI528" s="270" t="s">
        <v>788</v>
      </c>
      <c r="AJ528" s="270" t="s">
        <v>788</v>
      </c>
      <c r="AK528" s="270" t="s">
        <v>788</v>
      </c>
      <c r="AL528" s="270" t="s">
        <v>788</v>
      </c>
      <c r="AM528" s="270" t="s">
        <v>788</v>
      </c>
      <c r="AN528" s="270" t="s">
        <v>3075</v>
      </c>
      <c r="AO528" s="270" t="s">
        <v>3075</v>
      </c>
      <c r="AP528" s="270" t="s">
        <v>3075</v>
      </c>
      <c r="AQ528" s="270" t="s">
        <v>3075</v>
      </c>
      <c r="AR528" s="270" t="s">
        <v>3075</v>
      </c>
      <c r="AS528" s="270" t="s">
        <v>3075</v>
      </c>
      <c r="AT528" s="270" t="s">
        <v>3075</v>
      </c>
      <c r="AU528" s="270" t="s">
        <v>3075</v>
      </c>
      <c r="AV528" s="270" t="s">
        <v>3075</v>
      </c>
      <c r="AW528" s="277" t="s">
        <v>3075</v>
      </c>
      <c r="AX528" s="270" t="s">
        <v>3075</v>
      </c>
      <c r="AY528" s="270" t="s">
        <v>3075</v>
      </c>
      <c r="AZ528" s="270" t="s">
        <v>3075</v>
      </c>
      <c r="BA528" s="270" t="s">
        <v>3075</v>
      </c>
      <c r="BB528" s="270" t="s">
        <v>3075</v>
      </c>
      <c r="BC528" s="270" t="s">
        <v>3075</v>
      </c>
      <c r="BD528" s="270" t="s">
        <v>521</v>
      </c>
      <c r="BE528" s="270" t="str">
        <f>VLOOKUP(A528,[1]القائمة!A$1:F$4442,6,0)</f>
        <v/>
      </c>
      <c r="BF528">
        <f>VLOOKUP(A528,[1]القائمة!A$1:F$4442,1,0)</f>
        <v>524008</v>
      </c>
      <c r="BG528" t="str">
        <f>VLOOKUP(A528,[1]القائمة!A$1:F$4442,5,0)</f>
        <v>الثالثة</v>
      </c>
    </row>
    <row r="529" spans="1:83" ht="14.4" x14ac:dyDescent="0.3">
      <c r="A529" s="269">
        <v>524011</v>
      </c>
      <c r="B529" s="270" t="s">
        <v>521</v>
      </c>
      <c r="C529" s="270" t="s">
        <v>788</v>
      </c>
      <c r="D529" s="270" t="s">
        <v>788</v>
      </c>
      <c r="E529" s="270" t="s">
        <v>788</v>
      </c>
      <c r="F529" s="270" t="s">
        <v>788</v>
      </c>
      <c r="G529" s="270" t="s">
        <v>788</v>
      </c>
      <c r="H529" s="270" t="s">
        <v>788</v>
      </c>
      <c r="I529" s="270" t="s">
        <v>788</v>
      </c>
      <c r="J529" s="270" t="s">
        <v>788</v>
      </c>
      <c r="K529" s="270" t="s">
        <v>788</v>
      </c>
      <c r="L529" s="270" t="s">
        <v>788</v>
      </c>
      <c r="M529" s="270" t="s">
        <v>788</v>
      </c>
      <c r="N529" s="270" t="s">
        <v>788</v>
      </c>
      <c r="O529" s="270" t="s">
        <v>788</v>
      </c>
      <c r="P529" s="270" t="s">
        <v>788</v>
      </c>
      <c r="Q529" s="270" t="s">
        <v>788</v>
      </c>
      <c r="R529" s="270" t="s">
        <v>788</v>
      </c>
      <c r="S529" s="270" t="s">
        <v>788</v>
      </c>
      <c r="T529" s="270" t="s">
        <v>788</v>
      </c>
      <c r="U529" s="270" t="s">
        <v>788</v>
      </c>
      <c r="V529" s="270" t="s">
        <v>788</v>
      </c>
      <c r="W529" s="270" t="s">
        <v>788</v>
      </c>
      <c r="X529" s="270" t="s">
        <v>788</v>
      </c>
      <c r="Y529" s="270" t="s">
        <v>788</v>
      </c>
      <c r="Z529" s="270" t="s">
        <v>788</v>
      </c>
      <c r="AA529" s="270" t="s">
        <v>788</v>
      </c>
      <c r="AB529" s="270" t="s">
        <v>788</v>
      </c>
      <c r="AC529" s="270" t="s">
        <v>788</v>
      </c>
      <c r="AD529" s="270" t="s">
        <v>788</v>
      </c>
      <c r="AE529" s="270" t="s">
        <v>788</v>
      </c>
      <c r="AF529" s="270" t="s">
        <v>788</v>
      </c>
      <c r="AG529" s="270" t="s">
        <v>788</v>
      </c>
      <c r="AH529" s="270" t="s">
        <v>788</v>
      </c>
      <c r="AI529" s="270" t="s">
        <v>788</v>
      </c>
      <c r="AJ529" s="270" t="s">
        <v>788</v>
      </c>
      <c r="AK529" s="270" t="s">
        <v>788</v>
      </c>
      <c r="AL529" s="270" t="s">
        <v>788</v>
      </c>
      <c r="AM529" s="270" t="s">
        <v>788</v>
      </c>
      <c r="AN529" s="270" t="s">
        <v>3075</v>
      </c>
      <c r="AO529" s="270" t="s">
        <v>3075</v>
      </c>
      <c r="AP529" s="270" t="s">
        <v>3075</v>
      </c>
      <c r="AQ529" s="270" t="s">
        <v>3075</v>
      </c>
      <c r="AR529" s="270" t="s">
        <v>3075</v>
      </c>
      <c r="AS529" s="270" t="s">
        <v>3075</v>
      </c>
      <c r="AT529" s="270" t="s">
        <v>3075</v>
      </c>
      <c r="AU529" s="270" t="s">
        <v>3075</v>
      </c>
      <c r="AV529" s="270" t="s">
        <v>3075</v>
      </c>
      <c r="AW529" s="277" t="s">
        <v>3075</v>
      </c>
      <c r="AX529" s="270" t="s">
        <v>3075</v>
      </c>
      <c r="AY529" s="270" t="s">
        <v>3075</v>
      </c>
      <c r="AZ529" s="270" t="s">
        <v>3075</v>
      </c>
      <c r="BA529" s="270" t="s">
        <v>3075</v>
      </c>
      <c r="BB529" s="270" t="s">
        <v>3075</v>
      </c>
      <c r="BC529" s="270" t="s">
        <v>3075</v>
      </c>
      <c r="BD529" s="270" t="s">
        <v>521</v>
      </c>
      <c r="BE529" s="270" t="str">
        <f>VLOOKUP(A529,[1]القائمة!A$1:F$4442,6,0)</f>
        <v/>
      </c>
      <c r="BF529">
        <f>VLOOKUP(A529,[1]القائمة!A$1:F$4442,1,0)</f>
        <v>524011</v>
      </c>
      <c r="BG529" t="str">
        <f>VLOOKUP(A529,[1]القائمة!A$1:F$4442,5,0)</f>
        <v>الثالثة</v>
      </c>
    </row>
    <row r="530" spans="1:83" ht="14.4" x14ac:dyDescent="0.3">
      <c r="A530" s="269">
        <v>524012</v>
      </c>
      <c r="B530" s="270" t="s">
        <v>521</v>
      </c>
      <c r="C530" s="270" t="s">
        <v>788</v>
      </c>
      <c r="D530" s="270" t="s">
        <v>788</v>
      </c>
      <c r="E530" s="270" t="s">
        <v>788</v>
      </c>
      <c r="F530" s="270" t="s">
        <v>788</v>
      </c>
      <c r="G530" s="270" t="s">
        <v>788</v>
      </c>
      <c r="H530" s="270" t="s">
        <v>788</v>
      </c>
      <c r="I530" s="270" t="s">
        <v>788</v>
      </c>
      <c r="J530" s="270" t="s">
        <v>788</v>
      </c>
      <c r="K530" s="270" t="s">
        <v>788</v>
      </c>
      <c r="L530" s="270" t="s">
        <v>788</v>
      </c>
      <c r="M530" s="270" t="s">
        <v>788</v>
      </c>
      <c r="N530" s="270" t="s">
        <v>788</v>
      </c>
      <c r="O530" s="270" t="s">
        <v>788</v>
      </c>
      <c r="P530" s="270" t="s">
        <v>788</v>
      </c>
      <c r="Q530" s="270" t="s">
        <v>788</v>
      </c>
      <c r="R530" s="270" t="s">
        <v>788</v>
      </c>
      <c r="S530" s="270" t="s">
        <v>788</v>
      </c>
      <c r="T530" s="270" t="s">
        <v>788</v>
      </c>
      <c r="U530" s="270" t="s">
        <v>788</v>
      </c>
      <c r="V530" s="270" t="s">
        <v>788</v>
      </c>
      <c r="W530" s="270" t="s">
        <v>788</v>
      </c>
      <c r="X530" s="270" t="s">
        <v>788</v>
      </c>
      <c r="Y530" s="270" t="s">
        <v>788</v>
      </c>
      <c r="Z530" s="270" t="s">
        <v>788</v>
      </c>
      <c r="AA530" s="270" t="s">
        <v>788</v>
      </c>
      <c r="AB530" s="270" t="s">
        <v>788</v>
      </c>
      <c r="AC530" s="270" t="s">
        <v>788</v>
      </c>
      <c r="AD530" s="270" t="s">
        <v>788</v>
      </c>
      <c r="AE530" s="270" t="s">
        <v>788</v>
      </c>
      <c r="AF530" s="270" t="s">
        <v>788</v>
      </c>
      <c r="AG530" s="270" t="s">
        <v>788</v>
      </c>
      <c r="AH530" s="270" t="s">
        <v>788</v>
      </c>
      <c r="AI530" s="270" t="s">
        <v>788</v>
      </c>
      <c r="AJ530" s="270" t="s">
        <v>788</v>
      </c>
      <c r="AK530" s="270" t="s">
        <v>788</v>
      </c>
      <c r="AL530" s="270" t="s">
        <v>788</v>
      </c>
      <c r="AM530" s="270" t="s">
        <v>788</v>
      </c>
      <c r="AN530" s="270" t="s">
        <v>3075</v>
      </c>
      <c r="AO530" s="270" t="s">
        <v>3075</v>
      </c>
      <c r="AP530" s="270" t="s">
        <v>3075</v>
      </c>
      <c r="AQ530" s="270" t="s">
        <v>3075</v>
      </c>
      <c r="AR530" s="270" t="s">
        <v>3075</v>
      </c>
      <c r="AS530" s="270" t="s">
        <v>3075</v>
      </c>
      <c r="AT530" s="270" t="s">
        <v>3075</v>
      </c>
      <c r="AU530" s="270" t="s">
        <v>3075</v>
      </c>
      <c r="AV530" s="270" t="s">
        <v>3075</v>
      </c>
      <c r="AW530" s="277" t="s">
        <v>3075</v>
      </c>
      <c r="AX530" s="270" t="s">
        <v>3075</v>
      </c>
      <c r="AY530" s="270" t="s">
        <v>3075</v>
      </c>
      <c r="AZ530" s="270" t="s">
        <v>3075</v>
      </c>
      <c r="BA530" s="270" t="s">
        <v>3075</v>
      </c>
      <c r="BB530" s="270" t="s">
        <v>3075</v>
      </c>
      <c r="BC530" s="270" t="s">
        <v>3075</v>
      </c>
      <c r="BD530" s="270" t="s">
        <v>521</v>
      </c>
      <c r="BE530" s="270" t="str">
        <f>VLOOKUP(A530,[1]القائمة!A$1:F$4442,6,0)</f>
        <v/>
      </c>
      <c r="BF530">
        <f>VLOOKUP(A530,[1]القائمة!A$1:F$4442,1,0)</f>
        <v>524012</v>
      </c>
      <c r="BG530" t="str">
        <f>VLOOKUP(A530,[1]القائمة!A$1:F$4442,5,0)</f>
        <v>الثالثة</v>
      </c>
      <c r="BH530" s="249"/>
      <c r="BI530" s="249"/>
      <c r="BJ530" s="249"/>
      <c r="BK530" s="249"/>
      <c r="BL530" s="249"/>
      <c r="BM530" s="249"/>
      <c r="BN530" s="249"/>
      <c r="BO530" s="249"/>
      <c r="BP530" s="249" t="s">
        <v>3075</v>
      </c>
      <c r="BQ530" s="249" t="s">
        <v>3075</v>
      </c>
      <c r="BR530" s="249" t="s">
        <v>3075</v>
      </c>
      <c r="BS530" s="249" t="s">
        <v>3075</v>
      </c>
      <c r="BT530" s="249" t="s">
        <v>3075</v>
      </c>
      <c r="BU530" s="249" t="s">
        <v>3075</v>
      </c>
      <c r="BV530" s="248"/>
      <c r="BW530" s="249"/>
      <c r="BX530" s="249"/>
      <c r="BY530" s="249"/>
      <c r="BZ530" s="249"/>
      <c r="CA530" s="242"/>
      <c r="CB530" s="242"/>
      <c r="CC530" s="242"/>
      <c r="CD530" s="242"/>
      <c r="CE530" s="249"/>
    </row>
    <row r="531" spans="1:83" ht="14.4" x14ac:dyDescent="0.3">
      <c r="A531" s="269">
        <v>524017</v>
      </c>
      <c r="B531" s="270" t="s">
        <v>521</v>
      </c>
      <c r="C531" s="270" t="s">
        <v>788</v>
      </c>
      <c r="D531" s="270" t="s">
        <v>788</v>
      </c>
      <c r="E531" s="270" t="s">
        <v>788</v>
      </c>
      <c r="F531" s="270" t="s">
        <v>788</v>
      </c>
      <c r="G531" s="270" t="s">
        <v>788</v>
      </c>
      <c r="H531" s="270" t="s">
        <v>788</v>
      </c>
      <c r="I531" s="270" t="s">
        <v>788</v>
      </c>
      <c r="J531" s="270" t="s">
        <v>788</v>
      </c>
      <c r="K531" s="270" t="s">
        <v>788</v>
      </c>
      <c r="L531" s="270" t="s">
        <v>788</v>
      </c>
      <c r="M531" s="270" t="s">
        <v>788</v>
      </c>
      <c r="N531" s="270" t="s">
        <v>788</v>
      </c>
      <c r="O531" s="270" t="s">
        <v>788</v>
      </c>
      <c r="P531" s="270" t="s">
        <v>788</v>
      </c>
      <c r="Q531" s="270" t="s">
        <v>788</v>
      </c>
      <c r="R531" s="270" t="s">
        <v>788</v>
      </c>
      <c r="S531" s="270" t="s">
        <v>788</v>
      </c>
      <c r="T531" s="270" t="s">
        <v>788</v>
      </c>
      <c r="U531" s="270" t="s">
        <v>788</v>
      </c>
      <c r="V531" s="270" t="s">
        <v>788</v>
      </c>
      <c r="W531" s="270" t="s">
        <v>788</v>
      </c>
      <c r="X531" s="270" t="s">
        <v>788</v>
      </c>
      <c r="Y531" s="270" t="s">
        <v>788</v>
      </c>
      <c r="Z531" s="270" t="s">
        <v>788</v>
      </c>
      <c r="AA531" s="270" t="s">
        <v>788</v>
      </c>
      <c r="AB531" s="270" t="s">
        <v>788</v>
      </c>
      <c r="AC531" s="270" t="s">
        <v>788</v>
      </c>
      <c r="AD531" s="270" t="s">
        <v>788</v>
      </c>
      <c r="AE531" s="270" t="s">
        <v>788</v>
      </c>
      <c r="AF531" s="270" t="s">
        <v>788</v>
      </c>
      <c r="AG531" s="270" t="s">
        <v>788</v>
      </c>
      <c r="AH531" s="270" t="s">
        <v>788</v>
      </c>
      <c r="AI531" s="270" t="s">
        <v>788</v>
      </c>
      <c r="AJ531" s="270" t="s">
        <v>788</v>
      </c>
      <c r="AK531" s="270" t="s">
        <v>788</v>
      </c>
      <c r="AL531" s="270" t="s">
        <v>788</v>
      </c>
      <c r="AM531" s="270" t="s">
        <v>788</v>
      </c>
      <c r="AN531" s="270" t="s">
        <v>4206</v>
      </c>
      <c r="AO531" s="270" t="s">
        <v>4206</v>
      </c>
      <c r="AP531" s="270" t="s">
        <v>4206</v>
      </c>
      <c r="AQ531" s="270" t="s">
        <v>4206</v>
      </c>
      <c r="AR531" s="270" t="s">
        <v>4206</v>
      </c>
      <c r="AS531" s="270" t="s">
        <v>4206</v>
      </c>
      <c r="AT531" s="270" t="s">
        <v>4206</v>
      </c>
      <c r="AU531" s="270" t="s">
        <v>4206</v>
      </c>
      <c r="AV531" s="270" t="s">
        <v>4206</v>
      </c>
      <c r="AW531" s="277" t="s">
        <v>4206</v>
      </c>
      <c r="AX531" s="270" t="s">
        <v>3075</v>
      </c>
      <c r="AY531" s="270" t="s">
        <v>3075</v>
      </c>
      <c r="AZ531" s="270" t="s">
        <v>3075</v>
      </c>
      <c r="BA531" s="270" t="s">
        <v>3075</v>
      </c>
      <c r="BB531" s="270" t="s">
        <v>3075</v>
      </c>
      <c r="BC531" s="270" t="s">
        <v>3075</v>
      </c>
      <c r="BD531" s="270" t="s">
        <v>521</v>
      </c>
      <c r="BE531" s="270" t="str">
        <f>VLOOKUP(A531,[1]القائمة!A$1:F$4442,6,0)</f>
        <v/>
      </c>
      <c r="BF531">
        <f>VLOOKUP(A531,[1]القائمة!A$1:F$4442,1,0)</f>
        <v>524017</v>
      </c>
      <c r="BG531" t="str">
        <f>VLOOKUP(A531,[1]القائمة!A$1:F$4442,5,0)</f>
        <v>الثالثة</v>
      </c>
    </row>
    <row r="532" spans="1:83" ht="14.4" x14ac:dyDescent="0.3">
      <c r="A532" s="269">
        <v>524033</v>
      </c>
      <c r="B532" s="270" t="s">
        <v>521</v>
      </c>
      <c r="C532" s="270" t="s">
        <v>789</v>
      </c>
      <c r="D532" s="270" t="s">
        <v>789</v>
      </c>
      <c r="E532" s="270" t="s">
        <v>789</v>
      </c>
      <c r="F532" s="270" t="s">
        <v>789</v>
      </c>
      <c r="G532" s="270" t="s">
        <v>789</v>
      </c>
      <c r="H532" s="270" t="s">
        <v>789</v>
      </c>
      <c r="I532" s="270" t="s">
        <v>789</v>
      </c>
      <c r="J532" s="270" t="s">
        <v>789</v>
      </c>
      <c r="K532" s="270" t="s">
        <v>789</v>
      </c>
      <c r="L532" s="270" t="s">
        <v>789</v>
      </c>
      <c r="M532" s="270" t="s">
        <v>789</v>
      </c>
      <c r="N532" s="270" t="s">
        <v>789</v>
      </c>
      <c r="O532" s="270" t="s">
        <v>789</v>
      </c>
      <c r="P532" s="270" t="s">
        <v>789</v>
      </c>
      <c r="Q532" s="270" t="s">
        <v>789</v>
      </c>
      <c r="R532" s="270" t="s">
        <v>789</v>
      </c>
      <c r="S532" s="270" t="s">
        <v>789</v>
      </c>
      <c r="T532" s="270" t="s">
        <v>789</v>
      </c>
      <c r="U532" s="270" t="s">
        <v>789</v>
      </c>
      <c r="V532" s="270" t="s">
        <v>789</v>
      </c>
      <c r="W532" s="270" t="s">
        <v>789</v>
      </c>
      <c r="X532" s="270" t="s">
        <v>789</v>
      </c>
      <c r="Y532" s="270" t="s">
        <v>789</v>
      </c>
      <c r="Z532" s="270" t="s">
        <v>789</v>
      </c>
      <c r="AA532" s="270" t="s">
        <v>789</v>
      </c>
      <c r="AB532" s="270" t="s">
        <v>789</v>
      </c>
      <c r="AC532" s="270" t="s">
        <v>789</v>
      </c>
      <c r="AD532" s="270" t="s">
        <v>789</v>
      </c>
      <c r="AE532" s="270" t="s">
        <v>789</v>
      </c>
      <c r="AF532" s="270" t="s">
        <v>789</v>
      </c>
      <c r="AG532" s="270" t="s">
        <v>789</v>
      </c>
      <c r="AH532" s="270" t="s">
        <v>789</v>
      </c>
      <c r="AI532" s="270" t="s">
        <v>789</v>
      </c>
      <c r="AJ532" s="270" t="s">
        <v>789</v>
      </c>
      <c r="AK532" s="270" t="s">
        <v>789</v>
      </c>
      <c r="AL532" s="270" t="s">
        <v>789</v>
      </c>
      <c r="AM532" s="270" t="s">
        <v>789</v>
      </c>
      <c r="AN532" s="270" t="s">
        <v>3075</v>
      </c>
      <c r="AO532" s="270" t="s">
        <v>3075</v>
      </c>
      <c r="AP532" s="270" t="s">
        <v>3075</v>
      </c>
      <c r="AQ532" s="270" t="s">
        <v>3075</v>
      </c>
      <c r="AR532" s="270" t="s">
        <v>3075</v>
      </c>
      <c r="AS532" s="270" t="s">
        <v>3075</v>
      </c>
      <c r="AT532" s="270" t="s">
        <v>3075</v>
      </c>
      <c r="AU532" s="270" t="s">
        <v>3075</v>
      </c>
      <c r="AV532" s="270" t="s">
        <v>3075</v>
      </c>
      <c r="AW532" s="277" t="s">
        <v>3075</v>
      </c>
      <c r="AX532" s="270" t="s">
        <v>3075</v>
      </c>
      <c r="AY532" s="270" t="s">
        <v>3075</v>
      </c>
      <c r="AZ532" s="270" t="s">
        <v>3075</v>
      </c>
      <c r="BA532" s="270" t="s">
        <v>3075</v>
      </c>
      <c r="BB532" s="270" t="s">
        <v>3075</v>
      </c>
      <c r="BC532" s="270" t="s">
        <v>3075</v>
      </c>
      <c r="BD532" s="270" t="s">
        <v>521</v>
      </c>
      <c r="BE532" s="270" t="str">
        <f>VLOOKUP(A532,[1]القائمة!A$1:F$4442,6,0)</f>
        <v/>
      </c>
      <c r="BF532">
        <f>VLOOKUP(A532,[1]القائمة!A$1:F$4442,1,0)</f>
        <v>524033</v>
      </c>
      <c r="BG532" t="str">
        <f>VLOOKUP(A532,[1]القائمة!A$1:F$4442,5,0)</f>
        <v>الثالثة</v>
      </c>
    </row>
    <row r="533" spans="1:83" ht="14.4" x14ac:dyDescent="0.3">
      <c r="A533" s="269">
        <v>524041</v>
      </c>
      <c r="B533" s="270" t="s">
        <v>521</v>
      </c>
      <c r="C533" s="270" t="s">
        <v>788</v>
      </c>
      <c r="D533" s="270" t="s">
        <v>788</v>
      </c>
      <c r="E533" s="270" t="s">
        <v>788</v>
      </c>
      <c r="F533" s="270" t="s">
        <v>788</v>
      </c>
      <c r="G533" s="270" t="s">
        <v>788</v>
      </c>
      <c r="H533" s="270" t="s">
        <v>788</v>
      </c>
      <c r="I533" s="270" t="s">
        <v>788</v>
      </c>
      <c r="J533" s="270" t="s">
        <v>788</v>
      </c>
      <c r="K533" s="270" t="s">
        <v>788</v>
      </c>
      <c r="L533" s="270" t="s">
        <v>788</v>
      </c>
      <c r="M533" s="270" t="s">
        <v>788</v>
      </c>
      <c r="N533" s="270" t="s">
        <v>788</v>
      </c>
      <c r="O533" s="270" t="s">
        <v>788</v>
      </c>
      <c r="P533" s="270" t="s">
        <v>788</v>
      </c>
      <c r="Q533" s="270" t="s">
        <v>788</v>
      </c>
      <c r="R533" s="270" t="s">
        <v>788</v>
      </c>
      <c r="S533" s="270" t="s">
        <v>788</v>
      </c>
      <c r="T533" s="270" t="s">
        <v>788</v>
      </c>
      <c r="U533" s="270" t="s">
        <v>788</v>
      </c>
      <c r="V533" s="270" t="s">
        <v>788</v>
      </c>
      <c r="W533" s="270" t="s">
        <v>788</v>
      </c>
      <c r="X533" s="270" t="s">
        <v>788</v>
      </c>
      <c r="Y533" s="270" t="s">
        <v>788</v>
      </c>
      <c r="Z533" s="270" t="s">
        <v>788</v>
      </c>
      <c r="AA533" s="270" t="s">
        <v>788</v>
      </c>
      <c r="AB533" s="270" t="s">
        <v>788</v>
      </c>
      <c r="AC533" s="270" t="s">
        <v>788</v>
      </c>
      <c r="AD533" s="270" t="s">
        <v>788</v>
      </c>
      <c r="AE533" s="270" t="s">
        <v>788</v>
      </c>
      <c r="AF533" s="270" t="s">
        <v>788</v>
      </c>
      <c r="AG533" s="270" t="s">
        <v>788</v>
      </c>
      <c r="AH533" s="270" t="s">
        <v>788</v>
      </c>
      <c r="AI533" s="270" t="s">
        <v>788</v>
      </c>
      <c r="AJ533" s="270" t="s">
        <v>788</v>
      </c>
      <c r="AK533" s="270" t="s">
        <v>788</v>
      </c>
      <c r="AL533" s="270" t="s">
        <v>788</v>
      </c>
      <c r="AM533" s="270" t="s">
        <v>788</v>
      </c>
      <c r="AN533" s="270" t="s">
        <v>3075</v>
      </c>
      <c r="AO533" s="270" t="s">
        <v>3075</v>
      </c>
      <c r="AP533" s="270" t="s">
        <v>3075</v>
      </c>
      <c r="AQ533" s="270" t="s">
        <v>3075</v>
      </c>
      <c r="AR533" s="270" t="s">
        <v>3075</v>
      </c>
      <c r="AS533" s="270" t="s">
        <v>3075</v>
      </c>
      <c r="AT533" s="270" t="s">
        <v>3075</v>
      </c>
      <c r="AU533" s="270" t="s">
        <v>3075</v>
      </c>
      <c r="AV533" s="270" t="s">
        <v>3075</v>
      </c>
      <c r="AW533" s="277" t="s">
        <v>3075</v>
      </c>
      <c r="AX533" s="270" t="s">
        <v>3075</v>
      </c>
      <c r="AY533" s="270" t="s">
        <v>3075</v>
      </c>
      <c r="AZ533" s="270" t="s">
        <v>3075</v>
      </c>
      <c r="BA533" s="270" t="s">
        <v>3075</v>
      </c>
      <c r="BB533" s="270" t="s">
        <v>3075</v>
      </c>
      <c r="BC533" s="270" t="s">
        <v>3075</v>
      </c>
      <c r="BD533" s="270" t="s">
        <v>521</v>
      </c>
      <c r="BE533" s="270" t="str">
        <f>VLOOKUP(A533,[1]القائمة!A$1:F$4442,6,0)</f>
        <v/>
      </c>
      <c r="BF533">
        <f>VLOOKUP(A533,[1]القائمة!A$1:F$4442,1,0)</f>
        <v>524041</v>
      </c>
      <c r="BG533" t="str">
        <f>VLOOKUP(A533,[1]القائمة!A$1:F$4442,5,0)</f>
        <v>الثالثة</v>
      </c>
      <c r="BH533" s="249"/>
      <c r="BI533" s="249"/>
      <c r="BJ533" s="249"/>
      <c r="BK533" s="249"/>
      <c r="BL533" s="249"/>
      <c r="BM533" s="249"/>
      <c r="BN533" s="249"/>
      <c r="BO533" s="249"/>
      <c r="BP533" s="249" t="s">
        <v>3075</v>
      </c>
      <c r="BQ533" s="249" t="s">
        <v>3075</v>
      </c>
      <c r="BR533" s="249" t="s">
        <v>3075</v>
      </c>
      <c r="BS533" s="249" t="s">
        <v>3075</v>
      </c>
      <c r="BT533" s="249" t="s">
        <v>3075</v>
      </c>
      <c r="BU533" s="249" t="s">
        <v>3075</v>
      </c>
      <c r="BV533" s="248"/>
      <c r="BW533" s="249"/>
      <c r="BX533" s="249"/>
      <c r="BY533" s="249"/>
      <c r="BZ533" s="249"/>
      <c r="CA533" s="242"/>
      <c r="CB533" s="242"/>
      <c r="CC533" s="242"/>
      <c r="CD533" s="242"/>
      <c r="CE533" s="249"/>
    </row>
    <row r="534" spans="1:83" ht="14.4" x14ac:dyDescent="0.3">
      <c r="A534" s="269">
        <v>524043</v>
      </c>
      <c r="B534" s="270" t="s">
        <v>521</v>
      </c>
      <c r="C534" s="270" t="s">
        <v>788</v>
      </c>
      <c r="D534" s="270" t="s">
        <v>788</v>
      </c>
      <c r="E534" s="270" t="s">
        <v>788</v>
      </c>
      <c r="F534" s="270" t="s">
        <v>788</v>
      </c>
      <c r="G534" s="270" t="s">
        <v>788</v>
      </c>
      <c r="H534" s="270" t="s">
        <v>788</v>
      </c>
      <c r="I534" s="270" t="s">
        <v>788</v>
      </c>
      <c r="J534" s="270" t="s">
        <v>788</v>
      </c>
      <c r="K534" s="270" t="s">
        <v>788</v>
      </c>
      <c r="L534" s="270" t="s">
        <v>788</v>
      </c>
      <c r="M534" s="270" t="s">
        <v>788</v>
      </c>
      <c r="N534" s="270" t="s">
        <v>788</v>
      </c>
      <c r="O534" s="270" t="s">
        <v>788</v>
      </c>
      <c r="P534" s="270" t="s">
        <v>788</v>
      </c>
      <c r="Q534" s="270" t="s">
        <v>788</v>
      </c>
      <c r="R534" s="270" t="s">
        <v>788</v>
      </c>
      <c r="S534" s="270" t="s">
        <v>788</v>
      </c>
      <c r="T534" s="270" t="s">
        <v>788</v>
      </c>
      <c r="U534" s="270" t="s">
        <v>788</v>
      </c>
      <c r="V534" s="270" t="s">
        <v>788</v>
      </c>
      <c r="W534" s="270" t="s">
        <v>788</v>
      </c>
      <c r="X534" s="270" t="s">
        <v>788</v>
      </c>
      <c r="Y534" s="270" t="s">
        <v>788</v>
      </c>
      <c r="Z534" s="270" t="s">
        <v>788</v>
      </c>
      <c r="AA534" s="270" t="s">
        <v>788</v>
      </c>
      <c r="AB534" s="270" t="s">
        <v>788</v>
      </c>
      <c r="AC534" s="270" t="s">
        <v>788</v>
      </c>
      <c r="AD534" s="270" t="s">
        <v>788</v>
      </c>
      <c r="AE534" s="270" t="s">
        <v>788</v>
      </c>
      <c r="AF534" s="270" t="s">
        <v>788</v>
      </c>
      <c r="AG534" s="270" t="s">
        <v>788</v>
      </c>
      <c r="AH534" s="270" t="s">
        <v>788</v>
      </c>
      <c r="AI534" s="270" t="s">
        <v>788</v>
      </c>
      <c r="AJ534" s="270" t="s">
        <v>788</v>
      </c>
      <c r="AK534" s="270" t="s">
        <v>788</v>
      </c>
      <c r="AL534" s="270" t="s">
        <v>788</v>
      </c>
      <c r="AM534" s="270" t="s">
        <v>788</v>
      </c>
      <c r="AN534" s="270" t="s">
        <v>3075</v>
      </c>
      <c r="AO534" s="270" t="s">
        <v>3075</v>
      </c>
      <c r="AP534" s="270" t="s">
        <v>3075</v>
      </c>
      <c r="AQ534" s="270" t="s">
        <v>3075</v>
      </c>
      <c r="AR534" s="270" t="s">
        <v>3075</v>
      </c>
      <c r="AS534" s="270" t="s">
        <v>3075</v>
      </c>
      <c r="AT534" s="270" t="s">
        <v>3075</v>
      </c>
      <c r="AU534" s="270" t="s">
        <v>3075</v>
      </c>
      <c r="AV534" s="270" t="s">
        <v>3075</v>
      </c>
      <c r="AW534" s="277" t="s">
        <v>3075</v>
      </c>
      <c r="AX534" s="270" t="s">
        <v>3075</v>
      </c>
      <c r="AY534" s="270" t="s">
        <v>3075</v>
      </c>
      <c r="AZ534" s="270" t="s">
        <v>3075</v>
      </c>
      <c r="BA534" s="270" t="s">
        <v>3075</v>
      </c>
      <c r="BB534" s="270" t="s">
        <v>3075</v>
      </c>
      <c r="BC534" s="270" t="s">
        <v>3075</v>
      </c>
      <c r="BD534" s="270" t="s">
        <v>521</v>
      </c>
      <c r="BE534" s="270" t="str">
        <f>VLOOKUP(A534,[1]القائمة!A$1:F$4442,6,0)</f>
        <v/>
      </c>
      <c r="BF534">
        <f>VLOOKUP(A534,[1]القائمة!A$1:F$4442,1,0)</f>
        <v>524043</v>
      </c>
      <c r="BG534" t="str">
        <f>VLOOKUP(A534,[1]القائمة!A$1:F$4442,5,0)</f>
        <v>الثالثة</v>
      </c>
    </row>
    <row r="535" spans="1:83" ht="14.4" x14ac:dyDescent="0.3">
      <c r="A535" s="269">
        <v>524053</v>
      </c>
      <c r="B535" s="270" t="s">
        <v>521</v>
      </c>
      <c r="C535" s="270" t="s">
        <v>788</v>
      </c>
      <c r="D535" s="270" t="s">
        <v>788</v>
      </c>
      <c r="E535" s="270" t="s">
        <v>788</v>
      </c>
      <c r="F535" s="270" t="s">
        <v>788</v>
      </c>
      <c r="G535" s="270" t="s">
        <v>788</v>
      </c>
      <c r="H535" s="270" t="s">
        <v>788</v>
      </c>
      <c r="I535" s="270" t="s">
        <v>788</v>
      </c>
      <c r="J535" s="270" t="s">
        <v>788</v>
      </c>
      <c r="K535" s="270" t="s">
        <v>788</v>
      </c>
      <c r="L535" s="270" t="s">
        <v>788</v>
      </c>
      <c r="M535" s="270" t="s">
        <v>788</v>
      </c>
      <c r="N535" s="270" t="s">
        <v>788</v>
      </c>
      <c r="O535" s="270" t="s">
        <v>788</v>
      </c>
      <c r="P535" s="270" t="s">
        <v>788</v>
      </c>
      <c r="Q535" s="270" t="s">
        <v>788</v>
      </c>
      <c r="R535" s="270" t="s">
        <v>788</v>
      </c>
      <c r="S535" s="270" t="s">
        <v>788</v>
      </c>
      <c r="T535" s="270" t="s">
        <v>788</v>
      </c>
      <c r="U535" s="270" t="s">
        <v>788</v>
      </c>
      <c r="V535" s="270" t="s">
        <v>788</v>
      </c>
      <c r="W535" s="270" t="s">
        <v>788</v>
      </c>
      <c r="X535" s="270" t="s">
        <v>788</v>
      </c>
      <c r="Y535" s="270" t="s">
        <v>788</v>
      </c>
      <c r="Z535" s="270" t="s">
        <v>788</v>
      </c>
      <c r="AA535" s="270" t="s">
        <v>788</v>
      </c>
      <c r="AB535" s="270" t="s">
        <v>788</v>
      </c>
      <c r="AC535" s="270" t="s">
        <v>788</v>
      </c>
      <c r="AD535" s="270" t="s">
        <v>788</v>
      </c>
      <c r="AE535" s="270" t="s">
        <v>788</v>
      </c>
      <c r="AF535" s="270" t="s">
        <v>788</v>
      </c>
      <c r="AG535" s="270" t="s">
        <v>788</v>
      </c>
      <c r="AH535" s="270" t="s">
        <v>788</v>
      </c>
      <c r="AI535" s="270" t="s">
        <v>788</v>
      </c>
      <c r="AJ535" s="270" t="s">
        <v>788</v>
      </c>
      <c r="AK535" s="270" t="s">
        <v>788</v>
      </c>
      <c r="AL535" s="270" t="s">
        <v>788</v>
      </c>
      <c r="AM535" s="270" t="s">
        <v>788</v>
      </c>
      <c r="AN535" s="270" t="s">
        <v>3075</v>
      </c>
      <c r="AO535" s="270" t="s">
        <v>3075</v>
      </c>
      <c r="AP535" s="270" t="s">
        <v>3075</v>
      </c>
      <c r="AQ535" s="270" t="s">
        <v>3075</v>
      </c>
      <c r="AR535" s="270" t="s">
        <v>3075</v>
      </c>
      <c r="AS535" s="270" t="s">
        <v>3075</v>
      </c>
      <c r="AT535" s="270" t="s">
        <v>3075</v>
      </c>
      <c r="AU535" s="270" t="s">
        <v>3075</v>
      </c>
      <c r="AV535" s="270" t="s">
        <v>3075</v>
      </c>
      <c r="AW535" s="277" t="s">
        <v>3075</v>
      </c>
      <c r="AX535" s="270" t="s">
        <v>3075</v>
      </c>
      <c r="AY535" s="270" t="s">
        <v>3075</v>
      </c>
      <c r="AZ535" s="270" t="s">
        <v>3075</v>
      </c>
      <c r="BA535" s="270" t="s">
        <v>3075</v>
      </c>
      <c r="BB535" s="270" t="s">
        <v>3075</v>
      </c>
      <c r="BC535" s="270" t="s">
        <v>3075</v>
      </c>
      <c r="BD535" s="270" t="s">
        <v>521</v>
      </c>
      <c r="BE535" s="270" t="str">
        <f>VLOOKUP(A535,[1]القائمة!A$1:F$4442,6,0)</f>
        <v/>
      </c>
      <c r="BF535">
        <f>VLOOKUP(A535,[1]القائمة!A$1:F$4442,1,0)</f>
        <v>524053</v>
      </c>
      <c r="BG535" t="str">
        <f>VLOOKUP(A535,[1]القائمة!A$1:F$4442,5,0)</f>
        <v>الثالثة</v>
      </c>
    </row>
    <row r="536" spans="1:83" ht="14.4" x14ac:dyDescent="0.3">
      <c r="A536" s="269">
        <v>524064</v>
      </c>
      <c r="B536" s="270" t="s">
        <v>521</v>
      </c>
      <c r="C536" s="270" t="s">
        <v>788</v>
      </c>
      <c r="D536" s="270" t="s">
        <v>788</v>
      </c>
      <c r="E536" s="270" t="s">
        <v>788</v>
      </c>
      <c r="F536" s="270" t="s">
        <v>788</v>
      </c>
      <c r="G536" s="270" t="s">
        <v>788</v>
      </c>
      <c r="H536" s="270" t="s">
        <v>788</v>
      </c>
      <c r="I536" s="270" t="s">
        <v>788</v>
      </c>
      <c r="J536" s="270" t="s">
        <v>788</v>
      </c>
      <c r="K536" s="270" t="s">
        <v>788</v>
      </c>
      <c r="L536" s="270" t="s">
        <v>788</v>
      </c>
      <c r="M536" s="270" t="s">
        <v>788</v>
      </c>
      <c r="N536" s="270" t="s">
        <v>788</v>
      </c>
      <c r="O536" s="270" t="s">
        <v>788</v>
      </c>
      <c r="P536" s="270" t="s">
        <v>788</v>
      </c>
      <c r="Q536" s="270" t="s">
        <v>788</v>
      </c>
      <c r="R536" s="270" t="s">
        <v>788</v>
      </c>
      <c r="S536" s="270" t="s">
        <v>788</v>
      </c>
      <c r="T536" s="270" t="s">
        <v>788</v>
      </c>
      <c r="U536" s="270" t="s">
        <v>788</v>
      </c>
      <c r="V536" s="270" t="s">
        <v>788</v>
      </c>
      <c r="W536" s="270" t="s">
        <v>788</v>
      </c>
      <c r="X536" s="270" t="s">
        <v>788</v>
      </c>
      <c r="Y536" s="270" t="s">
        <v>788</v>
      </c>
      <c r="Z536" s="270" t="s">
        <v>788</v>
      </c>
      <c r="AA536" s="270" t="s">
        <v>788</v>
      </c>
      <c r="AB536" s="270" t="s">
        <v>788</v>
      </c>
      <c r="AC536" s="270" t="s">
        <v>788</v>
      </c>
      <c r="AD536" s="270" t="s">
        <v>788</v>
      </c>
      <c r="AE536" s="270" t="s">
        <v>788</v>
      </c>
      <c r="AF536" s="270" t="s">
        <v>788</v>
      </c>
      <c r="AG536" s="270" t="s">
        <v>788</v>
      </c>
      <c r="AH536" s="270" t="s">
        <v>788</v>
      </c>
      <c r="AI536" s="270" t="s">
        <v>788</v>
      </c>
      <c r="AJ536" s="270" t="s">
        <v>788</v>
      </c>
      <c r="AK536" s="270" t="s">
        <v>788</v>
      </c>
      <c r="AL536" s="270" t="s">
        <v>788</v>
      </c>
      <c r="AM536" s="270" t="s">
        <v>788</v>
      </c>
      <c r="AN536" s="270" t="s">
        <v>3075</v>
      </c>
      <c r="AO536" s="270" t="s">
        <v>3075</v>
      </c>
      <c r="AP536" s="270" t="s">
        <v>3075</v>
      </c>
      <c r="AQ536" s="270" t="s">
        <v>3075</v>
      </c>
      <c r="AR536" s="270" t="s">
        <v>3075</v>
      </c>
      <c r="AS536" s="270" t="s">
        <v>3075</v>
      </c>
      <c r="AT536" s="270" t="s">
        <v>3075</v>
      </c>
      <c r="AU536" s="270" t="s">
        <v>3075</v>
      </c>
      <c r="AV536" s="270" t="s">
        <v>3075</v>
      </c>
      <c r="AW536" s="277" t="s">
        <v>3075</v>
      </c>
      <c r="AX536" s="270" t="s">
        <v>3075</v>
      </c>
      <c r="AY536" s="270" t="s">
        <v>3075</v>
      </c>
      <c r="AZ536" s="270" t="s">
        <v>3075</v>
      </c>
      <c r="BA536" s="270" t="s">
        <v>3075</v>
      </c>
      <c r="BB536" s="270" t="s">
        <v>3075</v>
      </c>
      <c r="BC536" s="270" t="s">
        <v>3075</v>
      </c>
      <c r="BD536" s="270" t="s">
        <v>521</v>
      </c>
      <c r="BE536" s="270" t="str">
        <f>VLOOKUP(A536,[1]القائمة!A$1:F$4442,6,0)</f>
        <v/>
      </c>
      <c r="BF536">
        <f>VLOOKUP(A536,[1]القائمة!A$1:F$4442,1,0)</f>
        <v>524064</v>
      </c>
      <c r="BG536" t="str">
        <f>VLOOKUP(A536,[1]القائمة!A$1:F$4442,5,0)</f>
        <v>الثالثة</v>
      </c>
    </row>
    <row r="537" spans="1:83" ht="14.4" x14ac:dyDescent="0.3">
      <c r="A537" s="269">
        <v>524071</v>
      </c>
      <c r="B537" s="270" t="s">
        <v>521</v>
      </c>
      <c r="C537" s="270" t="s">
        <v>788</v>
      </c>
      <c r="D537" s="270" t="s">
        <v>788</v>
      </c>
      <c r="E537" s="270" t="s">
        <v>788</v>
      </c>
      <c r="F537" s="270" t="s">
        <v>788</v>
      </c>
      <c r="G537" s="270" t="s">
        <v>788</v>
      </c>
      <c r="H537" s="270" t="s">
        <v>788</v>
      </c>
      <c r="I537" s="270" t="s">
        <v>788</v>
      </c>
      <c r="J537" s="270" t="s">
        <v>788</v>
      </c>
      <c r="K537" s="270" t="s">
        <v>788</v>
      </c>
      <c r="L537" s="270" t="s">
        <v>788</v>
      </c>
      <c r="M537" s="270" t="s">
        <v>788</v>
      </c>
      <c r="N537" s="270" t="s">
        <v>788</v>
      </c>
      <c r="O537" s="270" t="s">
        <v>788</v>
      </c>
      <c r="P537" s="270" t="s">
        <v>788</v>
      </c>
      <c r="Q537" s="270" t="s">
        <v>788</v>
      </c>
      <c r="R537" s="270" t="s">
        <v>788</v>
      </c>
      <c r="S537" s="270" t="s">
        <v>788</v>
      </c>
      <c r="T537" s="270" t="s">
        <v>788</v>
      </c>
      <c r="U537" s="270" t="s">
        <v>788</v>
      </c>
      <c r="V537" s="270" t="s">
        <v>788</v>
      </c>
      <c r="W537" s="270" t="s">
        <v>788</v>
      </c>
      <c r="X537" s="270" t="s">
        <v>788</v>
      </c>
      <c r="Y537" s="270" t="s">
        <v>788</v>
      </c>
      <c r="Z537" s="270" t="s">
        <v>788</v>
      </c>
      <c r="AA537" s="270" t="s">
        <v>788</v>
      </c>
      <c r="AB537" s="270" t="s">
        <v>788</v>
      </c>
      <c r="AC537" s="270" t="s">
        <v>788</v>
      </c>
      <c r="AD537" s="270" t="s">
        <v>788</v>
      </c>
      <c r="AE537" s="270" t="s">
        <v>788</v>
      </c>
      <c r="AF537" s="270" t="s">
        <v>788</v>
      </c>
      <c r="AG537" s="270" t="s">
        <v>788</v>
      </c>
      <c r="AH537" s="270" t="s">
        <v>788</v>
      </c>
      <c r="AI537" s="270" t="s">
        <v>788</v>
      </c>
      <c r="AJ537" s="270" t="s">
        <v>788</v>
      </c>
      <c r="AK537" s="270" t="s">
        <v>788</v>
      </c>
      <c r="AL537" s="270" t="s">
        <v>788</v>
      </c>
      <c r="AM537" s="270" t="s">
        <v>788</v>
      </c>
      <c r="AN537" s="270" t="s">
        <v>3075</v>
      </c>
      <c r="AO537" s="270" t="s">
        <v>3075</v>
      </c>
      <c r="AP537" s="270" t="s">
        <v>3075</v>
      </c>
      <c r="AQ537" s="270" t="s">
        <v>3075</v>
      </c>
      <c r="AR537" s="270" t="s">
        <v>3075</v>
      </c>
      <c r="AS537" s="270" t="s">
        <v>3075</v>
      </c>
      <c r="AT537" s="270" t="s">
        <v>3075</v>
      </c>
      <c r="AU537" s="270" t="s">
        <v>3075</v>
      </c>
      <c r="AV537" s="270" t="s">
        <v>3075</v>
      </c>
      <c r="AW537" s="277" t="s">
        <v>3075</v>
      </c>
      <c r="AX537" s="270" t="s">
        <v>3075</v>
      </c>
      <c r="AY537" s="270" t="s">
        <v>3075</v>
      </c>
      <c r="AZ537" s="270" t="s">
        <v>3075</v>
      </c>
      <c r="BA537" s="270" t="s">
        <v>3075</v>
      </c>
      <c r="BB537" s="270" t="s">
        <v>3075</v>
      </c>
      <c r="BC537" s="270" t="s">
        <v>3075</v>
      </c>
      <c r="BD537" s="270" t="s">
        <v>521</v>
      </c>
      <c r="BE537" s="270" t="str">
        <f>VLOOKUP(A537,[1]القائمة!A$1:F$4442,6,0)</f>
        <v/>
      </c>
      <c r="BF537">
        <f>VLOOKUP(A537,[1]القائمة!A$1:F$4442,1,0)</f>
        <v>524071</v>
      </c>
      <c r="BG537" t="str">
        <f>VLOOKUP(A537,[1]القائمة!A$1:F$4442,5,0)</f>
        <v>الثالثة</v>
      </c>
    </row>
    <row r="538" spans="1:83" ht="14.4" x14ac:dyDescent="0.3">
      <c r="A538" s="269">
        <v>524079</v>
      </c>
      <c r="B538" s="270" t="s">
        <v>521</v>
      </c>
      <c r="C538" s="270" t="s">
        <v>788</v>
      </c>
      <c r="D538" s="270" t="s">
        <v>788</v>
      </c>
      <c r="E538" s="270" t="s">
        <v>788</v>
      </c>
      <c r="F538" s="270" t="s">
        <v>788</v>
      </c>
      <c r="G538" s="270" t="s">
        <v>788</v>
      </c>
      <c r="H538" s="270" t="s">
        <v>788</v>
      </c>
      <c r="I538" s="270" t="s">
        <v>788</v>
      </c>
      <c r="J538" s="270" t="s">
        <v>788</v>
      </c>
      <c r="K538" s="270" t="s">
        <v>788</v>
      </c>
      <c r="L538" s="270" t="s">
        <v>788</v>
      </c>
      <c r="M538" s="270" t="s">
        <v>788</v>
      </c>
      <c r="N538" s="270" t="s">
        <v>788</v>
      </c>
      <c r="O538" s="270" t="s">
        <v>788</v>
      </c>
      <c r="P538" s="270" t="s">
        <v>788</v>
      </c>
      <c r="Q538" s="270" t="s">
        <v>788</v>
      </c>
      <c r="R538" s="270" t="s">
        <v>788</v>
      </c>
      <c r="S538" s="270" t="s">
        <v>788</v>
      </c>
      <c r="T538" s="270" t="s">
        <v>788</v>
      </c>
      <c r="U538" s="270" t="s">
        <v>788</v>
      </c>
      <c r="V538" s="270" t="s">
        <v>788</v>
      </c>
      <c r="W538" s="270" t="s">
        <v>788</v>
      </c>
      <c r="X538" s="270" t="s">
        <v>788</v>
      </c>
      <c r="Y538" s="270" t="s">
        <v>788</v>
      </c>
      <c r="Z538" s="270" t="s">
        <v>788</v>
      </c>
      <c r="AA538" s="270" t="s">
        <v>788</v>
      </c>
      <c r="AB538" s="270" t="s">
        <v>788</v>
      </c>
      <c r="AC538" s="270" t="s">
        <v>788</v>
      </c>
      <c r="AD538" s="270" t="s">
        <v>788</v>
      </c>
      <c r="AE538" s="270" t="s">
        <v>788</v>
      </c>
      <c r="AF538" s="270" t="s">
        <v>788</v>
      </c>
      <c r="AG538" s="270" t="s">
        <v>788</v>
      </c>
      <c r="AH538" s="270" t="s">
        <v>788</v>
      </c>
      <c r="AI538" s="270" t="s">
        <v>788</v>
      </c>
      <c r="AJ538" s="270" t="s">
        <v>788</v>
      </c>
      <c r="AK538" s="270" t="s">
        <v>788</v>
      </c>
      <c r="AL538" s="270" t="s">
        <v>788</v>
      </c>
      <c r="AM538" s="270" t="s">
        <v>788</v>
      </c>
      <c r="AN538" s="270" t="s">
        <v>3075</v>
      </c>
      <c r="AO538" s="270" t="s">
        <v>3075</v>
      </c>
      <c r="AP538" s="270" t="s">
        <v>3075</v>
      </c>
      <c r="AQ538" s="270" t="s">
        <v>3075</v>
      </c>
      <c r="AR538" s="270" t="s">
        <v>3075</v>
      </c>
      <c r="AS538" s="270" t="s">
        <v>3075</v>
      </c>
      <c r="AT538" s="270" t="s">
        <v>3075</v>
      </c>
      <c r="AU538" s="270" t="s">
        <v>3075</v>
      </c>
      <c r="AV538" s="270" t="s">
        <v>3075</v>
      </c>
      <c r="AW538" s="277" t="s">
        <v>3075</v>
      </c>
      <c r="AX538" s="270" t="s">
        <v>3075</v>
      </c>
      <c r="AY538" s="270" t="s">
        <v>3075</v>
      </c>
      <c r="AZ538" s="270" t="s">
        <v>3075</v>
      </c>
      <c r="BA538" s="270" t="s">
        <v>3075</v>
      </c>
      <c r="BB538" s="270" t="s">
        <v>3075</v>
      </c>
      <c r="BC538" s="270" t="s">
        <v>3075</v>
      </c>
      <c r="BD538" s="270" t="s">
        <v>521</v>
      </c>
      <c r="BE538" s="270" t="str">
        <f>VLOOKUP(A538,[1]القائمة!A$1:F$4442,6,0)</f>
        <v/>
      </c>
      <c r="BF538">
        <f>VLOOKUP(A538,[1]القائمة!A$1:F$4442,1,0)</f>
        <v>524079</v>
      </c>
      <c r="BG538" t="str">
        <f>VLOOKUP(A538,[1]القائمة!A$1:F$4442,5,0)</f>
        <v>الثالثة</v>
      </c>
    </row>
    <row r="539" spans="1:83" ht="14.4" x14ac:dyDescent="0.3">
      <c r="A539" s="269">
        <v>524080</v>
      </c>
      <c r="B539" s="270" t="s">
        <v>521</v>
      </c>
      <c r="C539" s="270" t="s">
        <v>788</v>
      </c>
      <c r="D539" s="270" t="s">
        <v>788</v>
      </c>
      <c r="E539" s="270" t="s">
        <v>788</v>
      </c>
      <c r="F539" s="270" t="s">
        <v>788</v>
      </c>
      <c r="G539" s="270" t="s">
        <v>788</v>
      </c>
      <c r="H539" s="270" t="s">
        <v>788</v>
      </c>
      <c r="I539" s="270" t="s">
        <v>788</v>
      </c>
      <c r="J539" s="270" t="s">
        <v>788</v>
      </c>
      <c r="K539" s="270" t="s">
        <v>788</v>
      </c>
      <c r="L539" s="270" t="s">
        <v>788</v>
      </c>
      <c r="M539" s="270" t="s">
        <v>788</v>
      </c>
      <c r="N539" s="270" t="s">
        <v>788</v>
      </c>
      <c r="O539" s="270" t="s">
        <v>788</v>
      </c>
      <c r="P539" s="270" t="s">
        <v>788</v>
      </c>
      <c r="Q539" s="270" t="s">
        <v>788</v>
      </c>
      <c r="R539" s="270" t="s">
        <v>788</v>
      </c>
      <c r="S539" s="270" t="s">
        <v>788</v>
      </c>
      <c r="T539" s="270" t="s">
        <v>788</v>
      </c>
      <c r="U539" s="270" t="s">
        <v>788</v>
      </c>
      <c r="V539" s="270" t="s">
        <v>788</v>
      </c>
      <c r="W539" s="270" t="s">
        <v>788</v>
      </c>
      <c r="X539" s="270" t="s">
        <v>788</v>
      </c>
      <c r="Y539" s="270" t="s">
        <v>788</v>
      </c>
      <c r="Z539" s="270" t="s">
        <v>788</v>
      </c>
      <c r="AA539" s="270" t="s">
        <v>788</v>
      </c>
      <c r="AB539" s="270" t="s">
        <v>788</v>
      </c>
      <c r="AC539" s="270" t="s">
        <v>788</v>
      </c>
      <c r="AD539" s="270" t="s">
        <v>788</v>
      </c>
      <c r="AE539" s="270" t="s">
        <v>788</v>
      </c>
      <c r="AF539" s="270" t="s">
        <v>788</v>
      </c>
      <c r="AG539" s="270" t="s">
        <v>788</v>
      </c>
      <c r="AH539" s="270" t="s">
        <v>788</v>
      </c>
      <c r="AI539" s="270" t="s">
        <v>788</v>
      </c>
      <c r="AJ539" s="270" t="s">
        <v>788</v>
      </c>
      <c r="AK539" s="270" t="s">
        <v>788</v>
      </c>
      <c r="AL539" s="270" t="s">
        <v>788</v>
      </c>
      <c r="AM539" s="270" t="s">
        <v>788</v>
      </c>
      <c r="AN539" s="270" t="s">
        <v>3075</v>
      </c>
      <c r="AO539" s="270" t="s">
        <v>3075</v>
      </c>
      <c r="AP539" s="270" t="s">
        <v>3075</v>
      </c>
      <c r="AQ539" s="270" t="s">
        <v>3075</v>
      </c>
      <c r="AR539" s="270" t="s">
        <v>3075</v>
      </c>
      <c r="AS539" s="270" t="s">
        <v>3075</v>
      </c>
      <c r="AT539" s="270" t="s">
        <v>3075</v>
      </c>
      <c r="AU539" s="270" t="s">
        <v>3075</v>
      </c>
      <c r="AV539" s="270" t="s">
        <v>3075</v>
      </c>
      <c r="AW539" s="277" t="s">
        <v>3075</v>
      </c>
      <c r="AX539" s="270" t="s">
        <v>3075</v>
      </c>
      <c r="AY539" s="270" t="s">
        <v>3075</v>
      </c>
      <c r="AZ539" s="270" t="s">
        <v>3075</v>
      </c>
      <c r="BA539" s="270" t="s">
        <v>3075</v>
      </c>
      <c r="BB539" s="270" t="s">
        <v>3075</v>
      </c>
      <c r="BC539" s="270" t="s">
        <v>3075</v>
      </c>
      <c r="BD539" s="270" t="s">
        <v>521</v>
      </c>
      <c r="BE539" s="270" t="str">
        <f>VLOOKUP(A539,[1]القائمة!A$1:F$4442,6,0)</f>
        <v/>
      </c>
      <c r="BF539">
        <f>VLOOKUP(A539,[1]القائمة!A$1:F$4442,1,0)</f>
        <v>524080</v>
      </c>
      <c r="BG539" t="str">
        <f>VLOOKUP(A539,[1]القائمة!A$1:F$4442,5,0)</f>
        <v>الثالثة</v>
      </c>
      <c r="BH539" s="249"/>
      <c r="BI539" s="249"/>
      <c r="BJ539" s="249"/>
      <c r="BK539" s="249"/>
      <c r="BL539" s="249"/>
      <c r="BM539" s="249"/>
      <c r="BN539" s="249"/>
      <c r="BO539" s="249"/>
      <c r="BP539" s="249" t="s">
        <v>3075</v>
      </c>
      <c r="BQ539" s="249" t="s">
        <v>3075</v>
      </c>
      <c r="BR539" s="249" t="s">
        <v>3075</v>
      </c>
      <c r="BS539" s="249" t="s">
        <v>3075</v>
      </c>
      <c r="BT539" s="249" t="s">
        <v>3075</v>
      </c>
      <c r="BU539" s="249" t="s">
        <v>3075</v>
      </c>
      <c r="BV539" s="248"/>
      <c r="BW539" s="249"/>
      <c r="BX539" s="249"/>
      <c r="BY539" s="249"/>
      <c r="BZ539" s="249"/>
      <c r="CA539" s="242"/>
      <c r="CB539" s="242"/>
      <c r="CC539" s="242"/>
      <c r="CD539" s="242"/>
      <c r="CE539" s="249"/>
    </row>
    <row r="540" spans="1:83" ht="14.4" x14ac:dyDescent="0.3">
      <c r="A540" s="269">
        <v>524082</v>
      </c>
      <c r="B540" s="270" t="s">
        <v>521</v>
      </c>
      <c r="C540" s="270" t="s">
        <v>788</v>
      </c>
      <c r="D540" s="270" t="s">
        <v>788</v>
      </c>
      <c r="E540" s="270" t="s">
        <v>788</v>
      </c>
      <c r="F540" s="270" t="s">
        <v>788</v>
      </c>
      <c r="G540" s="270" t="s">
        <v>788</v>
      </c>
      <c r="H540" s="270" t="s">
        <v>788</v>
      </c>
      <c r="I540" s="270" t="s">
        <v>788</v>
      </c>
      <c r="J540" s="270" t="s">
        <v>788</v>
      </c>
      <c r="K540" s="270" t="s">
        <v>788</v>
      </c>
      <c r="L540" s="270" t="s">
        <v>788</v>
      </c>
      <c r="M540" s="270" t="s">
        <v>788</v>
      </c>
      <c r="N540" s="270" t="s">
        <v>788</v>
      </c>
      <c r="O540" s="270" t="s">
        <v>788</v>
      </c>
      <c r="P540" s="270" t="s">
        <v>788</v>
      </c>
      <c r="Q540" s="270" t="s">
        <v>788</v>
      </c>
      <c r="R540" s="270" t="s">
        <v>788</v>
      </c>
      <c r="S540" s="270" t="s">
        <v>788</v>
      </c>
      <c r="T540" s="270" t="s">
        <v>788</v>
      </c>
      <c r="U540" s="270" t="s">
        <v>788</v>
      </c>
      <c r="V540" s="270" t="s">
        <v>788</v>
      </c>
      <c r="W540" s="270" t="s">
        <v>788</v>
      </c>
      <c r="X540" s="270" t="s">
        <v>788</v>
      </c>
      <c r="Y540" s="270" t="s">
        <v>788</v>
      </c>
      <c r="Z540" s="270" t="s">
        <v>788</v>
      </c>
      <c r="AA540" s="270" t="s">
        <v>788</v>
      </c>
      <c r="AB540" s="270" t="s">
        <v>788</v>
      </c>
      <c r="AC540" s="270" t="s">
        <v>788</v>
      </c>
      <c r="AD540" s="270" t="s">
        <v>788</v>
      </c>
      <c r="AE540" s="270" t="s">
        <v>788</v>
      </c>
      <c r="AF540" s="270" t="s">
        <v>788</v>
      </c>
      <c r="AG540" s="270" t="s">
        <v>788</v>
      </c>
      <c r="AH540" s="270" t="s">
        <v>788</v>
      </c>
      <c r="AI540" s="270" t="s">
        <v>788</v>
      </c>
      <c r="AJ540" s="270" t="s">
        <v>788</v>
      </c>
      <c r="AK540" s="270" t="s">
        <v>788</v>
      </c>
      <c r="AL540" s="270" t="s">
        <v>788</v>
      </c>
      <c r="AM540" s="270" t="s">
        <v>788</v>
      </c>
      <c r="AN540" s="270" t="s">
        <v>3075</v>
      </c>
      <c r="AO540" s="270" t="s">
        <v>3075</v>
      </c>
      <c r="AP540" s="270" t="s">
        <v>3075</v>
      </c>
      <c r="AQ540" s="270" t="s">
        <v>3075</v>
      </c>
      <c r="AR540" s="270" t="s">
        <v>3075</v>
      </c>
      <c r="AS540" s="270" t="s">
        <v>3075</v>
      </c>
      <c r="AT540" s="270" t="s">
        <v>3075</v>
      </c>
      <c r="AU540" s="270" t="s">
        <v>3075</v>
      </c>
      <c r="AV540" s="270" t="s">
        <v>3075</v>
      </c>
      <c r="AW540" s="277" t="s">
        <v>3075</v>
      </c>
      <c r="AX540" s="270" t="s">
        <v>3075</v>
      </c>
      <c r="AY540" s="270" t="s">
        <v>4901</v>
      </c>
      <c r="AZ540" s="270" t="s">
        <v>4908</v>
      </c>
      <c r="BA540" s="270" t="s">
        <v>4247</v>
      </c>
      <c r="BB540" s="270" t="s">
        <v>3075</v>
      </c>
      <c r="BC540" s="270" t="s">
        <v>3075</v>
      </c>
      <c r="BD540" s="270" t="s">
        <v>521</v>
      </c>
      <c r="BE540" s="270" t="str">
        <f>VLOOKUP(A540,[1]القائمة!A$1:F$4442,6,0)</f>
        <v/>
      </c>
      <c r="BF540">
        <f>VLOOKUP(A540,[1]القائمة!A$1:F$4442,1,0)</f>
        <v>524082</v>
      </c>
      <c r="BG540" t="str">
        <f>VLOOKUP(A540,[1]القائمة!A$1:F$4442,5,0)</f>
        <v>الثالثة</v>
      </c>
    </row>
    <row r="541" spans="1:83" ht="14.4" x14ac:dyDescent="0.3">
      <c r="A541" s="269">
        <v>524086</v>
      </c>
      <c r="B541" s="270" t="s">
        <v>521</v>
      </c>
      <c r="C541" s="270" t="s">
        <v>788</v>
      </c>
      <c r="D541" s="270" t="s">
        <v>788</v>
      </c>
      <c r="E541" s="270" t="s">
        <v>788</v>
      </c>
      <c r="F541" s="270" t="s">
        <v>788</v>
      </c>
      <c r="G541" s="270" t="s">
        <v>788</v>
      </c>
      <c r="H541" s="270" t="s">
        <v>788</v>
      </c>
      <c r="I541" s="270" t="s">
        <v>788</v>
      </c>
      <c r="J541" s="270" t="s">
        <v>788</v>
      </c>
      <c r="K541" s="270" t="s">
        <v>788</v>
      </c>
      <c r="L541" s="270" t="s">
        <v>788</v>
      </c>
      <c r="M541" s="270" t="s">
        <v>788</v>
      </c>
      <c r="N541" s="270" t="s">
        <v>788</v>
      </c>
      <c r="O541" s="270" t="s">
        <v>788</v>
      </c>
      <c r="P541" s="270" t="s">
        <v>788</v>
      </c>
      <c r="Q541" s="270" t="s">
        <v>788</v>
      </c>
      <c r="R541" s="270" t="s">
        <v>788</v>
      </c>
      <c r="S541" s="270" t="s">
        <v>788</v>
      </c>
      <c r="T541" s="270" t="s">
        <v>788</v>
      </c>
      <c r="U541" s="270" t="s">
        <v>788</v>
      </c>
      <c r="V541" s="270" t="s">
        <v>788</v>
      </c>
      <c r="W541" s="270" t="s">
        <v>788</v>
      </c>
      <c r="X541" s="270" t="s">
        <v>788</v>
      </c>
      <c r="Y541" s="270" t="s">
        <v>788</v>
      </c>
      <c r="Z541" s="270" t="s">
        <v>788</v>
      </c>
      <c r="AA541" s="270" t="s">
        <v>788</v>
      </c>
      <c r="AB541" s="270" t="s">
        <v>788</v>
      </c>
      <c r="AC541" s="270" t="s">
        <v>788</v>
      </c>
      <c r="AD541" s="270" t="s">
        <v>788</v>
      </c>
      <c r="AE541" s="270" t="s">
        <v>788</v>
      </c>
      <c r="AF541" s="270" t="s">
        <v>788</v>
      </c>
      <c r="AG541" s="270" t="s">
        <v>788</v>
      </c>
      <c r="AH541" s="270" t="s">
        <v>788</v>
      </c>
      <c r="AI541" s="270" t="s">
        <v>788</v>
      </c>
      <c r="AJ541" s="270" t="s">
        <v>788</v>
      </c>
      <c r="AK541" s="270" t="s">
        <v>788</v>
      </c>
      <c r="AL541" s="270" t="s">
        <v>788</v>
      </c>
      <c r="AM541" s="270" t="s">
        <v>788</v>
      </c>
      <c r="AN541" s="270" t="s">
        <v>3075</v>
      </c>
      <c r="AO541" s="270" t="s">
        <v>3075</v>
      </c>
      <c r="AP541" s="270" t="s">
        <v>3075</v>
      </c>
      <c r="AQ541" s="270" t="s">
        <v>3075</v>
      </c>
      <c r="AR541" s="270" t="s">
        <v>3075</v>
      </c>
      <c r="AS541" s="270" t="s">
        <v>3075</v>
      </c>
      <c r="AT541" s="270" t="s">
        <v>3075</v>
      </c>
      <c r="AU541" s="270" t="s">
        <v>3075</v>
      </c>
      <c r="AV541" s="270" t="s">
        <v>3075</v>
      </c>
      <c r="AW541" s="277" t="s">
        <v>3075</v>
      </c>
      <c r="AX541" s="270" t="s">
        <v>3075</v>
      </c>
      <c r="AY541" s="270" t="s">
        <v>3075</v>
      </c>
      <c r="AZ541" s="270" t="s">
        <v>3075</v>
      </c>
      <c r="BA541" s="270" t="s">
        <v>3075</v>
      </c>
      <c r="BB541" s="270" t="s">
        <v>3075</v>
      </c>
      <c r="BC541" s="270" t="s">
        <v>3075</v>
      </c>
      <c r="BD541" s="270" t="s">
        <v>521</v>
      </c>
      <c r="BE541" s="270" t="str">
        <f>VLOOKUP(A541,[1]القائمة!A$1:F$4442,6,0)</f>
        <v/>
      </c>
      <c r="BF541">
        <f>VLOOKUP(A541,[1]القائمة!A$1:F$4442,1,0)</f>
        <v>524086</v>
      </c>
      <c r="BG541" t="str">
        <f>VLOOKUP(A541,[1]القائمة!A$1:F$4442,5,0)</f>
        <v>الثالثة</v>
      </c>
    </row>
    <row r="542" spans="1:83" ht="43.2" x14ac:dyDescent="0.3">
      <c r="A542" s="269">
        <v>524088</v>
      </c>
      <c r="B542" s="270" t="s">
        <v>521</v>
      </c>
      <c r="C542" s="270" t="s">
        <v>789</v>
      </c>
      <c r="D542" s="270" t="s">
        <v>789</v>
      </c>
      <c r="E542" s="270" t="s">
        <v>789</v>
      </c>
      <c r="F542" s="270" t="s">
        <v>789</v>
      </c>
      <c r="G542" s="270" t="s">
        <v>789</v>
      </c>
      <c r="H542" s="270" t="s">
        <v>789</v>
      </c>
      <c r="I542" s="270" t="s">
        <v>789</v>
      </c>
      <c r="J542" s="270" t="s">
        <v>789</v>
      </c>
      <c r="K542" s="270" t="s">
        <v>789</v>
      </c>
      <c r="L542" s="270" t="s">
        <v>789</v>
      </c>
      <c r="M542" s="270" t="s">
        <v>789</v>
      </c>
      <c r="N542" s="270" t="s">
        <v>789</v>
      </c>
      <c r="O542" s="270" t="s">
        <v>789</v>
      </c>
      <c r="P542" s="270" t="s">
        <v>789</v>
      </c>
      <c r="Q542" s="270" t="s">
        <v>789</v>
      </c>
      <c r="R542" s="270" t="s">
        <v>789</v>
      </c>
      <c r="S542" s="270" t="s">
        <v>789</v>
      </c>
      <c r="T542" s="270" t="s">
        <v>789</v>
      </c>
      <c r="U542" s="270" t="s">
        <v>789</v>
      </c>
      <c r="V542" s="270" t="s">
        <v>789</v>
      </c>
      <c r="W542" s="270" t="s">
        <v>789</v>
      </c>
      <c r="X542" s="270" t="s">
        <v>789</v>
      </c>
      <c r="Y542" s="270" t="s">
        <v>789</v>
      </c>
      <c r="Z542" s="270" t="s">
        <v>789</v>
      </c>
      <c r="AA542" s="270" t="s">
        <v>789</v>
      </c>
      <c r="AB542" s="270" t="s">
        <v>789</v>
      </c>
      <c r="AC542" s="270" t="s">
        <v>789</v>
      </c>
      <c r="AD542" s="270" t="s">
        <v>789</v>
      </c>
      <c r="AE542" s="270" t="s">
        <v>789</v>
      </c>
      <c r="AF542" s="270" t="s">
        <v>789</v>
      </c>
      <c r="AG542" s="270" t="s">
        <v>789</v>
      </c>
      <c r="AH542" s="270" t="s">
        <v>789</v>
      </c>
      <c r="AI542" s="270" t="s">
        <v>789</v>
      </c>
      <c r="AJ542" s="270" t="s">
        <v>789</v>
      </c>
      <c r="AK542" s="270" t="s">
        <v>789</v>
      </c>
      <c r="AL542" s="270" t="s">
        <v>789</v>
      </c>
      <c r="AM542" s="270" t="s">
        <v>789</v>
      </c>
      <c r="AN542" s="270" t="s">
        <v>3075</v>
      </c>
      <c r="AO542" s="270" t="s">
        <v>3075</v>
      </c>
      <c r="AP542" s="270" t="s">
        <v>3075</v>
      </c>
      <c r="AQ542" s="270" t="s">
        <v>3075</v>
      </c>
      <c r="AR542" s="270" t="s">
        <v>3075</v>
      </c>
      <c r="AS542" s="270" t="s">
        <v>3075</v>
      </c>
      <c r="AT542" s="270" t="s">
        <v>3075</v>
      </c>
      <c r="AU542" s="270" t="s">
        <v>3075</v>
      </c>
      <c r="AV542" s="270" t="s">
        <v>3075</v>
      </c>
      <c r="AW542" s="277" t="s">
        <v>3075</v>
      </c>
      <c r="AX542" s="270" t="s">
        <v>3075</v>
      </c>
      <c r="AY542" s="270" t="s">
        <v>3075</v>
      </c>
      <c r="AZ542" s="270" t="s">
        <v>3075</v>
      </c>
      <c r="BA542" s="270" t="s">
        <v>3075</v>
      </c>
      <c r="BB542" s="270" t="s">
        <v>3075</v>
      </c>
      <c r="BC542" s="270" t="s">
        <v>3075</v>
      </c>
      <c r="BD542" s="270" t="s">
        <v>521</v>
      </c>
      <c r="BE542" s="270" t="str">
        <f>VLOOKUP(A542,[1]القائمة!A$1:F$4442,6,0)</f>
        <v>مستنفذ فصل اول 2023-2024</v>
      </c>
      <c r="BF542">
        <f>VLOOKUP(A542,[1]القائمة!A$1:F$4442,1,0)</f>
        <v>524088</v>
      </c>
      <c r="BG542" t="str">
        <f>VLOOKUP(A542,[1]القائمة!A$1:F$4442,5,0)</f>
        <v>الثالثة</v>
      </c>
      <c r="BH542" s="249"/>
      <c r="BI542" s="249"/>
      <c r="BJ542" s="249"/>
      <c r="BK542" s="249"/>
      <c r="BL542" s="249"/>
      <c r="BM542" s="249"/>
      <c r="BN542" s="249"/>
      <c r="BO542" s="249"/>
      <c r="BP542" s="249" t="s">
        <v>3075</v>
      </c>
      <c r="BQ542" s="249" t="s">
        <v>3075</v>
      </c>
      <c r="BR542" s="249" t="s">
        <v>3075</v>
      </c>
      <c r="BS542" s="249" t="s">
        <v>3075</v>
      </c>
      <c r="BT542" s="249" t="s">
        <v>3075</v>
      </c>
      <c r="BU542" s="249" t="s">
        <v>3075</v>
      </c>
      <c r="BV542" s="248"/>
      <c r="BW542" s="249"/>
      <c r="BX542" s="249"/>
      <c r="BY542" s="249"/>
      <c r="BZ542" s="249"/>
      <c r="CA542" s="242"/>
      <c r="CB542" s="242"/>
      <c r="CC542" s="242"/>
      <c r="CD542" s="242"/>
      <c r="CE542" s="249"/>
    </row>
    <row r="543" spans="1:83" ht="14.4" x14ac:dyDescent="0.3">
      <c r="A543" s="269">
        <v>524104</v>
      </c>
      <c r="B543" s="270" t="s">
        <v>521</v>
      </c>
      <c r="C543" s="270" t="s">
        <v>788</v>
      </c>
      <c r="D543" s="270" t="s">
        <v>788</v>
      </c>
      <c r="E543" s="270" t="s">
        <v>788</v>
      </c>
      <c r="F543" s="270" t="s">
        <v>788</v>
      </c>
      <c r="G543" s="270" t="s">
        <v>788</v>
      </c>
      <c r="H543" s="270" t="s">
        <v>788</v>
      </c>
      <c r="I543" s="270" t="s">
        <v>788</v>
      </c>
      <c r="J543" s="270" t="s">
        <v>788</v>
      </c>
      <c r="K543" s="270" t="s">
        <v>788</v>
      </c>
      <c r="L543" s="270" t="s">
        <v>788</v>
      </c>
      <c r="M543" s="270" t="s">
        <v>788</v>
      </c>
      <c r="N543" s="270" t="s">
        <v>788</v>
      </c>
      <c r="O543" s="270" t="s">
        <v>788</v>
      </c>
      <c r="P543" s="270" t="s">
        <v>788</v>
      </c>
      <c r="Q543" s="270" t="s">
        <v>788</v>
      </c>
      <c r="R543" s="270" t="s">
        <v>788</v>
      </c>
      <c r="S543" s="270" t="s">
        <v>788</v>
      </c>
      <c r="T543" s="270" t="s">
        <v>788</v>
      </c>
      <c r="U543" s="270" t="s">
        <v>788</v>
      </c>
      <c r="V543" s="270" t="s">
        <v>788</v>
      </c>
      <c r="W543" s="270" t="s">
        <v>788</v>
      </c>
      <c r="X543" s="270" t="s">
        <v>788</v>
      </c>
      <c r="Y543" s="270" t="s">
        <v>788</v>
      </c>
      <c r="Z543" s="270" t="s">
        <v>788</v>
      </c>
      <c r="AA543" s="270" t="s">
        <v>788</v>
      </c>
      <c r="AB543" s="270" t="s">
        <v>788</v>
      </c>
      <c r="AC543" s="270" t="s">
        <v>788</v>
      </c>
      <c r="AD543" s="270" t="s">
        <v>788</v>
      </c>
      <c r="AE543" s="270" t="s">
        <v>788</v>
      </c>
      <c r="AF543" s="270" t="s">
        <v>788</v>
      </c>
      <c r="AG543" s="270" t="s">
        <v>788</v>
      </c>
      <c r="AH543" s="270" t="s">
        <v>788</v>
      </c>
      <c r="AI543" s="270" t="s">
        <v>788</v>
      </c>
      <c r="AJ543" s="270" t="s">
        <v>788</v>
      </c>
      <c r="AK543" s="270" t="s">
        <v>788</v>
      </c>
      <c r="AL543" s="270" t="s">
        <v>788</v>
      </c>
      <c r="AM543" s="270" t="s">
        <v>788</v>
      </c>
      <c r="AN543" s="270" t="s">
        <v>3075</v>
      </c>
      <c r="AO543" s="270" t="s">
        <v>3075</v>
      </c>
      <c r="AP543" s="270" t="s">
        <v>3075</v>
      </c>
      <c r="AQ543" s="270" t="s">
        <v>3075</v>
      </c>
      <c r="AR543" s="270" t="s">
        <v>3075</v>
      </c>
      <c r="AS543" s="270" t="s">
        <v>3075</v>
      </c>
      <c r="AT543" s="270" t="s">
        <v>3075</v>
      </c>
      <c r="AU543" s="270" t="s">
        <v>3075</v>
      </c>
      <c r="AV543" s="270" t="s">
        <v>3075</v>
      </c>
      <c r="AW543" s="277" t="s">
        <v>3075</v>
      </c>
      <c r="AX543" s="270" t="s">
        <v>3075</v>
      </c>
      <c r="AY543" s="270" t="s">
        <v>3075</v>
      </c>
      <c r="AZ543" s="270" t="s">
        <v>3075</v>
      </c>
      <c r="BA543" s="270" t="s">
        <v>3075</v>
      </c>
      <c r="BB543" s="270" t="s">
        <v>3075</v>
      </c>
      <c r="BC543" s="270" t="s">
        <v>3075</v>
      </c>
      <c r="BD543" s="270" t="s">
        <v>521</v>
      </c>
      <c r="BE543" s="270" t="str">
        <f>VLOOKUP(A543,[1]القائمة!A$1:F$4442,6,0)</f>
        <v/>
      </c>
      <c r="BF543">
        <f>VLOOKUP(A543,[1]القائمة!A$1:F$4442,1,0)</f>
        <v>524104</v>
      </c>
      <c r="BG543" t="str">
        <f>VLOOKUP(A543,[1]القائمة!A$1:F$4442,5,0)</f>
        <v>الثالثة</v>
      </c>
    </row>
    <row r="544" spans="1:83" ht="14.4" x14ac:dyDescent="0.3">
      <c r="A544" s="269">
        <v>524132</v>
      </c>
      <c r="B544" s="270" t="s">
        <v>521</v>
      </c>
      <c r="C544" s="270" t="s">
        <v>788</v>
      </c>
      <c r="D544" s="270" t="s">
        <v>788</v>
      </c>
      <c r="E544" s="270" t="s">
        <v>788</v>
      </c>
      <c r="F544" s="270" t="s">
        <v>788</v>
      </c>
      <c r="G544" s="270" t="s">
        <v>788</v>
      </c>
      <c r="H544" s="270" t="s">
        <v>788</v>
      </c>
      <c r="I544" s="270" t="s">
        <v>788</v>
      </c>
      <c r="J544" s="270" t="s">
        <v>788</v>
      </c>
      <c r="K544" s="270" t="s">
        <v>788</v>
      </c>
      <c r="L544" s="270" t="s">
        <v>788</v>
      </c>
      <c r="M544" s="270" t="s">
        <v>788</v>
      </c>
      <c r="N544" s="270" t="s">
        <v>788</v>
      </c>
      <c r="O544" s="270" t="s">
        <v>788</v>
      </c>
      <c r="P544" s="270" t="s">
        <v>788</v>
      </c>
      <c r="Q544" s="270" t="s">
        <v>788</v>
      </c>
      <c r="R544" s="270" t="s">
        <v>788</v>
      </c>
      <c r="S544" s="270" t="s">
        <v>788</v>
      </c>
      <c r="T544" s="270" t="s">
        <v>788</v>
      </c>
      <c r="U544" s="270" t="s">
        <v>788</v>
      </c>
      <c r="V544" s="270" t="s">
        <v>788</v>
      </c>
      <c r="W544" s="270" t="s">
        <v>788</v>
      </c>
      <c r="X544" s="270" t="s">
        <v>788</v>
      </c>
      <c r="Y544" s="270" t="s">
        <v>788</v>
      </c>
      <c r="Z544" s="270" t="s">
        <v>788</v>
      </c>
      <c r="AA544" s="270" t="s">
        <v>788</v>
      </c>
      <c r="AB544" s="270" t="s">
        <v>788</v>
      </c>
      <c r="AC544" s="270" t="s">
        <v>788</v>
      </c>
      <c r="AD544" s="270" t="s">
        <v>788</v>
      </c>
      <c r="AE544" s="270" t="s">
        <v>788</v>
      </c>
      <c r="AF544" s="270" t="s">
        <v>788</v>
      </c>
      <c r="AG544" s="270" t="s">
        <v>788</v>
      </c>
      <c r="AH544" s="270" t="s">
        <v>788</v>
      </c>
      <c r="AI544" s="270" t="s">
        <v>788</v>
      </c>
      <c r="AJ544" s="270" t="s">
        <v>788</v>
      </c>
      <c r="AK544" s="270" t="s">
        <v>788</v>
      </c>
      <c r="AL544" s="270" t="s">
        <v>788</v>
      </c>
      <c r="AM544" s="270" t="s">
        <v>788</v>
      </c>
      <c r="AN544" s="270" t="s">
        <v>3075</v>
      </c>
      <c r="AO544" s="270" t="s">
        <v>3075</v>
      </c>
      <c r="AP544" s="270" t="s">
        <v>3075</v>
      </c>
      <c r="AQ544" s="270" t="s">
        <v>3075</v>
      </c>
      <c r="AR544" s="270" t="s">
        <v>3075</v>
      </c>
      <c r="AS544" s="270" t="s">
        <v>3075</v>
      </c>
      <c r="AT544" s="270" t="s">
        <v>3075</v>
      </c>
      <c r="AU544" s="270" t="s">
        <v>3075</v>
      </c>
      <c r="AV544" s="270" t="s">
        <v>3075</v>
      </c>
      <c r="AW544" s="277" t="s">
        <v>3075</v>
      </c>
      <c r="AX544" s="270" t="s">
        <v>3075</v>
      </c>
      <c r="AY544" s="270" t="s">
        <v>3075</v>
      </c>
      <c r="AZ544" s="270" t="s">
        <v>3075</v>
      </c>
      <c r="BA544" s="270" t="s">
        <v>3075</v>
      </c>
      <c r="BB544" s="270" t="s">
        <v>3075</v>
      </c>
      <c r="BC544" s="270" t="s">
        <v>3075</v>
      </c>
      <c r="BD544" s="270" t="s">
        <v>521</v>
      </c>
      <c r="BE544" s="270" t="str">
        <f>VLOOKUP(A544,[1]القائمة!A$1:F$4442,6,0)</f>
        <v/>
      </c>
      <c r="BF544">
        <f>VLOOKUP(A544,[1]القائمة!A$1:F$4442,1,0)</f>
        <v>524132</v>
      </c>
      <c r="BG544" t="str">
        <f>VLOOKUP(A544,[1]القائمة!A$1:F$4442,5,0)</f>
        <v>الثالثة</v>
      </c>
    </row>
    <row r="545" spans="1:83" ht="14.4" x14ac:dyDescent="0.3">
      <c r="A545" s="269">
        <v>524147</v>
      </c>
      <c r="B545" s="270" t="s">
        <v>521</v>
      </c>
      <c r="C545" s="270" t="s">
        <v>788</v>
      </c>
      <c r="D545" s="270" t="s">
        <v>788</v>
      </c>
      <c r="E545" s="270" t="s">
        <v>788</v>
      </c>
      <c r="F545" s="270" t="s">
        <v>788</v>
      </c>
      <c r="G545" s="270" t="s">
        <v>788</v>
      </c>
      <c r="H545" s="270" t="s">
        <v>788</v>
      </c>
      <c r="I545" s="270" t="s">
        <v>788</v>
      </c>
      <c r="J545" s="270" t="s">
        <v>788</v>
      </c>
      <c r="K545" s="270" t="s">
        <v>788</v>
      </c>
      <c r="L545" s="270" t="s">
        <v>788</v>
      </c>
      <c r="M545" s="270" t="s">
        <v>788</v>
      </c>
      <c r="N545" s="270" t="s">
        <v>788</v>
      </c>
      <c r="O545" s="270" t="s">
        <v>788</v>
      </c>
      <c r="P545" s="270" t="s">
        <v>788</v>
      </c>
      <c r="Q545" s="270" t="s">
        <v>788</v>
      </c>
      <c r="R545" s="270" t="s">
        <v>788</v>
      </c>
      <c r="S545" s="270" t="s">
        <v>788</v>
      </c>
      <c r="T545" s="270" t="s">
        <v>788</v>
      </c>
      <c r="U545" s="270" t="s">
        <v>788</v>
      </c>
      <c r="V545" s="270" t="s">
        <v>788</v>
      </c>
      <c r="W545" s="270" t="s">
        <v>788</v>
      </c>
      <c r="X545" s="270" t="s">
        <v>788</v>
      </c>
      <c r="Y545" s="270" t="s">
        <v>788</v>
      </c>
      <c r="Z545" s="270" t="s">
        <v>788</v>
      </c>
      <c r="AA545" s="270" t="s">
        <v>788</v>
      </c>
      <c r="AB545" s="270" t="s">
        <v>788</v>
      </c>
      <c r="AC545" s="270" t="s">
        <v>788</v>
      </c>
      <c r="AD545" s="270" t="s">
        <v>788</v>
      </c>
      <c r="AE545" s="270" t="s">
        <v>788</v>
      </c>
      <c r="AF545" s="270" t="s">
        <v>788</v>
      </c>
      <c r="AG545" s="270" t="s">
        <v>788</v>
      </c>
      <c r="AH545" s="270" t="s">
        <v>788</v>
      </c>
      <c r="AI545" s="270" t="s">
        <v>788</v>
      </c>
      <c r="AJ545" s="270" t="s">
        <v>788</v>
      </c>
      <c r="AK545" s="270" t="s">
        <v>788</v>
      </c>
      <c r="AL545" s="270" t="s">
        <v>788</v>
      </c>
      <c r="AM545" s="270" t="s">
        <v>788</v>
      </c>
      <c r="AN545" s="270" t="s">
        <v>3075</v>
      </c>
      <c r="AO545" s="270" t="s">
        <v>3075</v>
      </c>
      <c r="AP545" s="270" t="s">
        <v>3075</v>
      </c>
      <c r="AQ545" s="270" t="s">
        <v>3075</v>
      </c>
      <c r="AR545" s="270" t="s">
        <v>3075</v>
      </c>
      <c r="AS545" s="270" t="s">
        <v>3075</v>
      </c>
      <c r="AT545" s="270" t="s">
        <v>3075</v>
      </c>
      <c r="AU545" s="270" t="s">
        <v>3075</v>
      </c>
      <c r="AV545" s="270" t="s">
        <v>3075</v>
      </c>
      <c r="AW545" s="277" t="s">
        <v>3075</v>
      </c>
      <c r="AX545" s="270" t="s">
        <v>3075</v>
      </c>
      <c r="AY545" s="270" t="s">
        <v>3075</v>
      </c>
      <c r="AZ545" s="270" t="s">
        <v>3075</v>
      </c>
      <c r="BA545" s="270" t="s">
        <v>3075</v>
      </c>
      <c r="BB545" s="270" t="s">
        <v>3075</v>
      </c>
      <c r="BC545" s="270" t="s">
        <v>3075</v>
      </c>
      <c r="BD545" s="270" t="s">
        <v>521</v>
      </c>
      <c r="BE545" s="270" t="str">
        <f>VLOOKUP(A545,[1]القائمة!A$1:F$4442,6,0)</f>
        <v/>
      </c>
      <c r="BF545">
        <f>VLOOKUP(A545,[1]القائمة!A$1:F$4442,1,0)</f>
        <v>524147</v>
      </c>
      <c r="BG545" t="str">
        <f>VLOOKUP(A545,[1]القائمة!A$1:F$4442,5,0)</f>
        <v>الثالثة</v>
      </c>
    </row>
    <row r="546" spans="1:83" ht="14.4" x14ac:dyDescent="0.3">
      <c r="A546" s="269">
        <v>524174</v>
      </c>
      <c r="B546" s="270" t="s">
        <v>521</v>
      </c>
      <c r="C546" s="270" t="s">
        <v>788</v>
      </c>
      <c r="D546" s="270" t="s">
        <v>788</v>
      </c>
      <c r="E546" s="270" t="s">
        <v>788</v>
      </c>
      <c r="F546" s="270" t="s">
        <v>788</v>
      </c>
      <c r="G546" s="270" t="s">
        <v>788</v>
      </c>
      <c r="H546" s="270" t="s">
        <v>788</v>
      </c>
      <c r="I546" s="270" t="s">
        <v>788</v>
      </c>
      <c r="J546" s="270" t="s">
        <v>788</v>
      </c>
      <c r="K546" s="270" t="s">
        <v>788</v>
      </c>
      <c r="L546" s="270" t="s">
        <v>788</v>
      </c>
      <c r="M546" s="270" t="s">
        <v>788</v>
      </c>
      <c r="N546" s="270" t="s">
        <v>788</v>
      </c>
      <c r="O546" s="270" t="s">
        <v>788</v>
      </c>
      <c r="P546" s="270" t="s">
        <v>788</v>
      </c>
      <c r="Q546" s="270" t="s">
        <v>788</v>
      </c>
      <c r="R546" s="270" t="s">
        <v>788</v>
      </c>
      <c r="S546" s="270" t="s">
        <v>788</v>
      </c>
      <c r="T546" s="270" t="s">
        <v>788</v>
      </c>
      <c r="U546" s="270" t="s">
        <v>788</v>
      </c>
      <c r="V546" s="270" t="s">
        <v>788</v>
      </c>
      <c r="W546" s="270" t="s">
        <v>788</v>
      </c>
      <c r="X546" s="270" t="s">
        <v>788</v>
      </c>
      <c r="Y546" s="270" t="s">
        <v>788</v>
      </c>
      <c r="Z546" s="270" t="s">
        <v>788</v>
      </c>
      <c r="AA546" s="270" t="s">
        <v>788</v>
      </c>
      <c r="AB546" s="270" t="s">
        <v>788</v>
      </c>
      <c r="AC546" s="270" t="s">
        <v>788</v>
      </c>
      <c r="AD546" s="270" t="s">
        <v>788</v>
      </c>
      <c r="AE546" s="270" t="s">
        <v>788</v>
      </c>
      <c r="AF546" s="270" t="s">
        <v>788</v>
      </c>
      <c r="AG546" s="270" t="s">
        <v>788</v>
      </c>
      <c r="AH546" s="270" t="s">
        <v>788</v>
      </c>
      <c r="AI546" s="270" t="s">
        <v>788</v>
      </c>
      <c r="AJ546" s="270" t="s">
        <v>788</v>
      </c>
      <c r="AK546" s="270" t="s">
        <v>788</v>
      </c>
      <c r="AL546" s="270" t="s">
        <v>788</v>
      </c>
      <c r="AM546" s="270" t="s">
        <v>788</v>
      </c>
      <c r="AN546" s="270" t="s">
        <v>3075</v>
      </c>
      <c r="AO546" s="270" t="s">
        <v>3075</v>
      </c>
      <c r="AP546" s="270" t="s">
        <v>3075</v>
      </c>
      <c r="AQ546" s="270" t="s">
        <v>3075</v>
      </c>
      <c r="AR546" s="270" t="s">
        <v>3075</v>
      </c>
      <c r="AS546" s="270" t="s">
        <v>3075</v>
      </c>
      <c r="AT546" s="270" t="s">
        <v>3075</v>
      </c>
      <c r="AU546" s="270" t="s">
        <v>3075</v>
      </c>
      <c r="AV546" s="270" t="s">
        <v>3075</v>
      </c>
      <c r="AW546" s="277" t="s">
        <v>3075</v>
      </c>
      <c r="AX546" s="270" t="s">
        <v>3075</v>
      </c>
      <c r="AY546" s="270" t="s">
        <v>3075</v>
      </c>
      <c r="AZ546" s="270" t="s">
        <v>3075</v>
      </c>
      <c r="BA546" s="270" t="s">
        <v>3075</v>
      </c>
      <c r="BB546" s="270" t="s">
        <v>3075</v>
      </c>
      <c r="BC546" s="270" t="s">
        <v>3075</v>
      </c>
      <c r="BD546" s="270" t="s">
        <v>521</v>
      </c>
      <c r="BE546" s="270" t="str">
        <f>VLOOKUP(A546,[1]القائمة!A$1:F$4442,6,0)</f>
        <v/>
      </c>
      <c r="BF546">
        <f>VLOOKUP(A546,[1]القائمة!A$1:F$4442,1,0)</f>
        <v>524174</v>
      </c>
      <c r="BG546" t="str">
        <f>VLOOKUP(A546,[1]القائمة!A$1:F$4442,5,0)</f>
        <v>الثالثة</v>
      </c>
    </row>
    <row r="547" spans="1:83" ht="14.4" x14ac:dyDescent="0.3">
      <c r="A547" s="269">
        <v>524185</v>
      </c>
      <c r="B547" s="270" t="s">
        <v>521</v>
      </c>
      <c r="C547" s="270" t="s">
        <v>788</v>
      </c>
      <c r="D547" s="270" t="s">
        <v>788</v>
      </c>
      <c r="E547" s="270" t="s">
        <v>788</v>
      </c>
      <c r="F547" s="270" t="s">
        <v>788</v>
      </c>
      <c r="G547" s="270" t="s">
        <v>788</v>
      </c>
      <c r="H547" s="270" t="s">
        <v>788</v>
      </c>
      <c r="I547" s="270" t="s">
        <v>788</v>
      </c>
      <c r="J547" s="270" t="s">
        <v>788</v>
      </c>
      <c r="K547" s="270" t="s">
        <v>788</v>
      </c>
      <c r="L547" s="270" t="s">
        <v>788</v>
      </c>
      <c r="M547" s="270" t="s">
        <v>788</v>
      </c>
      <c r="N547" s="270" t="s">
        <v>788</v>
      </c>
      <c r="O547" s="270" t="s">
        <v>788</v>
      </c>
      <c r="P547" s="270" t="s">
        <v>788</v>
      </c>
      <c r="Q547" s="270" t="s">
        <v>788</v>
      </c>
      <c r="R547" s="270" t="s">
        <v>788</v>
      </c>
      <c r="S547" s="270" t="s">
        <v>788</v>
      </c>
      <c r="T547" s="270" t="s">
        <v>788</v>
      </c>
      <c r="U547" s="270" t="s">
        <v>788</v>
      </c>
      <c r="V547" s="270" t="s">
        <v>788</v>
      </c>
      <c r="W547" s="270" t="s">
        <v>788</v>
      </c>
      <c r="X547" s="270" t="s">
        <v>788</v>
      </c>
      <c r="Y547" s="270" t="s">
        <v>788</v>
      </c>
      <c r="Z547" s="270" t="s">
        <v>788</v>
      </c>
      <c r="AA547" s="270" t="s">
        <v>788</v>
      </c>
      <c r="AB547" s="270" t="s">
        <v>788</v>
      </c>
      <c r="AC547" s="270" t="s">
        <v>788</v>
      </c>
      <c r="AD547" s="270" t="s">
        <v>788</v>
      </c>
      <c r="AE547" s="270" t="s">
        <v>788</v>
      </c>
      <c r="AF547" s="270" t="s">
        <v>788</v>
      </c>
      <c r="AG547" s="270" t="s">
        <v>788</v>
      </c>
      <c r="AH547" s="270" t="s">
        <v>788</v>
      </c>
      <c r="AI547" s="270" t="s">
        <v>788</v>
      </c>
      <c r="AJ547" s="270" t="s">
        <v>788</v>
      </c>
      <c r="AK547" s="270" t="s">
        <v>788</v>
      </c>
      <c r="AL547" s="270" t="s">
        <v>788</v>
      </c>
      <c r="AM547" s="270" t="s">
        <v>788</v>
      </c>
      <c r="AN547" s="270" t="s">
        <v>3075</v>
      </c>
      <c r="AO547" s="270" t="s">
        <v>3075</v>
      </c>
      <c r="AP547" s="270" t="s">
        <v>3075</v>
      </c>
      <c r="AQ547" s="270" t="s">
        <v>3075</v>
      </c>
      <c r="AR547" s="270" t="s">
        <v>3075</v>
      </c>
      <c r="AS547" s="270" t="s">
        <v>3075</v>
      </c>
      <c r="AT547" s="270" t="s">
        <v>3075</v>
      </c>
      <c r="AU547" s="270" t="s">
        <v>3075</v>
      </c>
      <c r="AV547" s="270" t="s">
        <v>3075</v>
      </c>
      <c r="AW547" s="277" t="s">
        <v>3075</v>
      </c>
      <c r="AX547" s="270" t="s">
        <v>3075</v>
      </c>
      <c r="AY547" s="270" t="s">
        <v>3075</v>
      </c>
      <c r="AZ547" s="270" t="s">
        <v>3075</v>
      </c>
      <c r="BA547" s="270" t="s">
        <v>3075</v>
      </c>
      <c r="BB547" s="270" t="s">
        <v>3075</v>
      </c>
      <c r="BC547" s="270" t="s">
        <v>3075</v>
      </c>
      <c r="BD547" s="270" t="s">
        <v>521</v>
      </c>
      <c r="BE547" s="270" t="str">
        <f>VLOOKUP(A547,[1]القائمة!A$1:F$4442,6,0)</f>
        <v/>
      </c>
      <c r="BF547">
        <f>VLOOKUP(A547,[1]القائمة!A$1:F$4442,1,0)</f>
        <v>524185</v>
      </c>
      <c r="BG547" t="str">
        <f>VLOOKUP(A547,[1]القائمة!A$1:F$4442,5,0)</f>
        <v>الثالثة</v>
      </c>
      <c r="BH547" s="249"/>
      <c r="BI547" s="249"/>
      <c r="BJ547" s="249"/>
      <c r="BK547" s="249"/>
      <c r="BL547" s="249"/>
      <c r="BM547" s="249"/>
      <c r="BN547" s="249"/>
      <c r="BO547" s="249"/>
      <c r="BP547" s="249" t="s">
        <v>3075</v>
      </c>
      <c r="BQ547" s="249" t="s">
        <v>3075</v>
      </c>
      <c r="BR547" s="249" t="s">
        <v>3075</v>
      </c>
      <c r="BS547" s="249" t="s">
        <v>3075</v>
      </c>
      <c r="BT547" s="249" t="s">
        <v>3075</v>
      </c>
      <c r="BU547" s="249" t="s">
        <v>3075</v>
      </c>
      <c r="BV547" s="248"/>
      <c r="BW547" s="249"/>
      <c r="BX547" s="249"/>
      <c r="BY547" s="249"/>
      <c r="BZ547" s="249"/>
      <c r="CA547" s="242"/>
      <c r="CB547" s="242"/>
      <c r="CC547" s="242"/>
      <c r="CD547" s="242"/>
      <c r="CE547" s="249"/>
    </row>
    <row r="548" spans="1:83" ht="14.4" x14ac:dyDescent="0.3">
      <c r="A548" s="269">
        <v>524206</v>
      </c>
      <c r="B548" s="270" t="s">
        <v>521</v>
      </c>
      <c r="C548" s="270" t="s">
        <v>788</v>
      </c>
      <c r="D548" s="270" t="s">
        <v>788</v>
      </c>
      <c r="E548" s="270" t="s">
        <v>788</v>
      </c>
      <c r="F548" s="270" t="s">
        <v>788</v>
      </c>
      <c r="G548" s="270" t="s">
        <v>788</v>
      </c>
      <c r="H548" s="270" t="s">
        <v>788</v>
      </c>
      <c r="I548" s="270" t="s">
        <v>788</v>
      </c>
      <c r="J548" s="270" t="s">
        <v>788</v>
      </c>
      <c r="K548" s="270" t="s">
        <v>788</v>
      </c>
      <c r="L548" s="270" t="s">
        <v>788</v>
      </c>
      <c r="M548" s="270" t="s">
        <v>788</v>
      </c>
      <c r="N548" s="270" t="s">
        <v>788</v>
      </c>
      <c r="O548" s="270" t="s">
        <v>788</v>
      </c>
      <c r="P548" s="270" t="s">
        <v>788</v>
      </c>
      <c r="Q548" s="270" t="s">
        <v>788</v>
      </c>
      <c r="R548" s="270" t="s">
        <v>788</v>
      </c>
      <c r="S548" s="270" t="s">
        <v>788</v>
      </c>
      <c r="T548" s="270" t="s">
        <v>788</v>
      </c>
      <c r="U548" s="270" t="s">
        <v>788</v>
      </c>
      <c r="V548" s="270" t="s">
        <v>788</v>
      </c>
      <c r="W548" s="270" t="s">
        <v>788</v>
      </c>
      <c r="X548" s="270" t="s">
        <v>788</v>
      </c>
      <c r="Y548" s="270" t="s">
        <v>788</v>
      </c>
      <c r="Z548" s="270" t="s">
        <v>788</v>
      </c>
      <c r="AA548" s="270" t="s">
        <v>788</v>
      </c>
      <c r="AB548" s="270" t="s">
        <v>788</v>
      </c>
      <c r="AC548" s="270" t="s">
        <v>788</v>
      </c>
      <c r="AD548" s="270" t="s">
        <v>788</v>
      </c>
      <c r="AE548" s="270" t="s">
        <v>788</v>
      </c>
      <c r="AF548" s="270" t="s">
        <v>788</v>
      </c>
      <c r="AG548" s="270" t="s">
        <v>788</v>
      </c>
      <c r="AH548" s="270" t="s">
        <v>788</v>
      </c>
      <c r="AI548" s="270" t="s">
        <v>788</v>
      </c>
      <c r="AJ548" s="270" t="s">
        <v>788</v>
      </c>
      <c r="AK548" s="270" t="s">
        <v>788</v>
      </c>
      <c r="AL548" s="270" t="s">
        <v>788</v>
      </c>
      <c r="AM548" s="270" t="s">
        <v>788</v>
      </c>
      <c r="AN548" s="270" t="s">
        <v>3075</v>
      </c>
      <c r="AO548" s="270" t="s">
        <v>3075</v>
      </c>
      <c r="AP548" s="270" t="s">
        <v>3075</v>
      </c>
      <c r="AQ548" s="270" t="s">
        <v>3075</v>
      </c>
      <c r="AR548" s="270" t="s">
        <v>3075</v>
      </c>
      <c r="AS548" s="270" t="s">
        <v>3075</v>
      </c>
      <c r="AT548" s="270" t="s">
        <v>3075</v>
      </c>
      <c r="AU548" s="270" t="s">
        <v>3075</v>
      </c>
      <c r="AV548" s="270" t="s">
        <v>3075</v>
      </c>
      <c r="AW548" s="277" t="s">
        <v>3075</v>
      </c>
      <c r="AX548" s="270" t="s">
        <v>3075</v>
      </c>
      <c r="AY548" s="270" t="s">
        <v>3075</v>
      </c>
      <c r="AZ548" s="270" t="s">
        <v>3075</v>
      </c>
      <c r="BA548" s="270" t="s">
        <v>3075</v>
      </c>
      <c r="BB548" s="270" t="s">
        <v>3075</v>
      </c>
      <c r="BC548" s="270" t="s">
        <v>3075</v>
      </c>
      <c r="BD548" s="270" t="s">
        <v>521</v>
      </c>
      <c r="BE548" s="270" t="str">
        <f>VLOOKUP(A548,[1]القائمة!A$1:F$4442,6,0)</f>
        <v/>
      </c>
      <c r="BF548">
        <f>VLOOKUP(A548,[1]القائمة!A$1:F$4442,1,0)</f>
        <v>524206</v>
      </c>
      <c r="BG548" t="str">
        <f>VLOOKUP(A548,[1]القائمة!A$1:F$4442,5,0)</f>
        <v>الثالثة</v>
      </c>
    </row>
    <row r="549" spans="1:83" ht="14.4" x14ac:dyDescent="0.3">
      <c r="A549" s="269">
        <v>524207</v>
      </c>
      <c r="B549" s="270" t="s">
        <v>521</v>
      </c>
      <c r="C549" s="270" t="s">
        <v>788</v>
      </c>
      <c r="D549" s="270" t="s">
        <v>788</v>
      </c>
      <c r="E549" s="270" t="s">
        <v>788</v>
      </c>
      <c r="F549" s="270" t="s">
        <v>788</v>
      </c>
      <c r="G549" s="270" t="s">
        <v>788</v>
      </c>
      <c r="H549" s="270" t="s">
        <v>788</v>
      </c>
      <c r="I549" s="270" t="s">
        <v>788</v>
      </c>
      <c r="J549" s="270" t="s">
        <v>788</v>
      </c>
      <c r="K549" s="270" t="s">
        <v>788</v>
      </c>
      <c r="L549" s="270" t="s">
        <v>788</v>
      </c>
      <c r="M549" s="270" t="s">
        <v>788</v>
      </c>
      <c r="N549" s="270" t="s">
        <v>788</v>
      </c>
      <c r="O549" s="270" t="s">
        <v>788</v>
      </c>
      <c r="P549" s="270" t="s">
        <v>788</v>
      </c>
      <c r="Q549" s="270" t="s">
        <v>788</v>
      </c>
      <c r="R549" s="270" t="s">
        <v>788</v>
      </c>
      <c r="S549" s="270" t="s">
        <v>788</v>
      </c>
      <c r="T549" s="270" t="s">
        <v>788</v>
      </c>
      <c r="U549" s="270" t="s">
        <v>788</v>
      </c>
      <c r="V549" s="270" t="s">
        <v>788</v>
      </c>
      <c r="W549" s="270" t="s">
        <v>788</v>
      </c>
      <c r="X549" s="270" t="s">
        <v>788</v>
      </c>
      <c r="Y549" s="270" t="s">
        <v>788</v>
      </c>
      <c r="Z549" s="270" t="s">
        <v>788</v>
      </c>
      <c r="AA549" s="270" t="s">
        <v>788</v>
      </c>
      <c r="AB549" s="270" t="s">
        <v>788</v>
      </c>
      <c r="AC549" s="270" t="s">
        <v>788</v>
      </c>
      <c r="AD549" s="270" t="s">
        <v>788</v>
      </c>
      <c r="AE549" s="270" t="s">
        <v>788</v>
      </c>
      <c r="AF549" s="270" t="s">
        <v>788</v>
      </c>
      <c r="AG549" s="270" t="s">
        <v>788</v>
      </c>
      <c r="AH549" s="270" t="s">
        <v>788</v>
      </c>
      <c r="AI549" s="270" t="s">
        <v>788</v>
      </c>
      <c r="AJ549" s="270" t="s">
        <v>788</v>
      </c>
      <c r="AK549" s="270" t="s">
        <v>788</v>
      </c>
      <c r="AL549" s="270" t="s">
        <v>788</v>
      </c>
      <c r="AM549" s="270" t="s">
        <v>788</v>
      </c>
      <c r="AN549" s="270" t="s">
        <v>3075</v>
      </c>
      <c r="AO549" s="270" t="s">
        <v>3075</v>
      </c>
      <c r="AP549" s="270" t="s">
        <v>3075</v>
      </c>
      <c r="AQ549" s="270" t="s">
        <v>3075</v>
      </c>
      <c r="AR549" s="270" t="s">
        <v>3075</v>
      </c>
      <c r="AS549" s="270" t="s">
        <v>3075</v>
      </c>
      <c r="AT549" s="270" t="s">
        <v>3075</v>
      </c>
      <c r="AU549" s="270" t="s">
        <v>3075</v>
      </c>
      <c r="AV549" s="270" t="s">
        <v>3075</v>
      </c>
      <c r="AW549" s="277" t="s">
        <v>3075</v>
      </c>
      <c r="AX549" s="270" t="s">
        <v>3075</v>
      </c>
      <c r="AY549" s="270" t="s">
        <v>3075</v>
      </c>
      <c r="AZ549" s="270" t="s">
        <v>3075</v>
      </c>
      <c r="BA549" s="270" t="s">
        <v>3075</v>
      </c>
      <c r="BB549" s="270" t="s">
        <v>3075</v>
      </c>
      <c r="BC549" s="270" t="s">
        <v>3075</v>
      </c>
      <c r="BD549" s="270" t="s">
        <v>521</v>
      </c>
      <c r="BE549" s="270" t="str">
        <f>VLOOKUP(A549,[1]القائمة!A$1:F$4442,6,0)</f>
        <v/>
      </c>
      <c r="BF549">
        <f>VLOOKUP(A549,[1]القائمة!A$1:F$4442,1,0)</f>
        <v>524207</v>
      </c>
      <c r="BG549" t="str">
        <f>VLOOKUP(A549,[1]القائمة!A$1:F$4442,5,0)</f>
        <v>الثالثة</v>
      </c>
    </row>
    <row r="550" spans="1:83" ht="14.4" x14ac:dyDescent="0.3">
      <c r="A550" s="269">
        <v>524217</v>
      </c>
      <c r="B550" s="270" t="s">
        <v>521</v>
      </c>
      <c r="C550" s="270" t="s">
        <v>788</v>
      </c>
      <c r="D550" s="270" t="s">
        <v>788</v>
      </c>
      <c r="E550" s="270" t="s">
        <v>788</v>
      </c>
      <c r="F550" s="270" t="s">
        <v>788</v>
      </c>
      <c r="G550" s="270" t="s">
        <v>788</v>
      </c>
      <c r="H550" s="270" t="s">
        <v>788</v>
      </c>
      <c r="I550" s="270" t="s">
        <v>788</v>
      </c>
      <c r="J550" s="270" t="s">
        <v>788</v>
      </c>
      <c r="K550" s="270" t="s">
        <v>788</v>
      </c>
      <c r="L550" s="270" t="s">
        <v>788</v>
      </c>
      <c r="M550" s="270" t="s">
        <v>788</v>
      </c>
      <c r="N550" s="270" t="s">
        <v>788</v>
      </c>
      <c r="O550" s="270" t="s">
        <v>788</v>
      </c>
      <c r="P550" s="270" t="s">
        <v>788</v>
      </c>
      <c r="Q550" s="270" t="s">
        <v>788</v>
      </c>
      <c r="R550" s="270" t="s">
        <v>788</v>
      </c>
      <c r="S550" s="270" t="s">
        <v>788</v>
      </c>
      <c r="T550" s="270" t="s">
        <v>788</v>
      </c>
      <c r="U550" s="270" t="s">
        <v>788</v>
      </c>
      <c r="V550" s="270" t="s">
        <v>788</v>
      </c>
      <c r="W550" s="270" t="s">
        <v>788</v>
      </c>
      <c r="X550" s="270" t="s">
        <v>788</v>
      </c>
      <c r="Y550" s="270" t="s">
        <v>788</v>
      </c>
      <c r="Z550" s="270" t="s">
        <v>788</v>
      </c>
      <c r="AA550" s="270" t="s">
        <v>788</v>
      </c>
      <c r="AB550" s="270" t="s">
        <v>788</v>
      </c>
      <c r="AC550" s="270" t="s">
        <v>788</v>
      </c>
      <c r="AD550" s="270" t="s">
        <v>788</v>
      </c>
      <c r="AE550" s="270" t="s">
        <v>788</v>
      </c>
      <c r="AF550" s="270" t="s">
        <v>788</v>
      </c>
      <c r="AG550" s="270" t="s">
        <v>788</v>
      </c>
      <c r="AH550" s="270" t="s">
        <v>788</v>
      </c>
      <c r="AI550" s="270" t="s">
        <v>788</v>
      </c>
      <c r="AJ550" s="270" t="s">
        <v>788</v>
      </c>
      <c r="AK550" s="270" t="s">
        <v>788</v>
      </c>
      <c r="AL550" s="270" t="s">
        <v>788</v>
      </c>
      <c r="AM550" s="270" t="s">
        <v>788</v>
      </c>
      <c r="AN550" s="270" t="s">
        <v>3075</v>
      </c>
      <c r="AO550" s="270" t="s">
        <v>3075</v>
      </c>
      <c r="AP550" s="270" t="s">
        <v>3075</v>
      </c>
      <c r="AQ550" s="270" t="s">
        <v>3075</v>
      </c>
      <c r="AR550" s="270" t="s">
        <v>3075</v>
      </c>
      <c r="AS550" s="270" t="s">
        <v>3075</v>
      </c>
      <c r="AT550" s="270" t="s">
        <v>3075</v>
      </c>
      <c r="AU550" s="270" t="s">
        <v>3075</v>
      </c>
      <c r="AV550" s="270" t="s">
        <v>3075</v>
      </c>
      <c r="AW550" s="277" t="s">
        <v>3075</v>
      </c>
      <c r="AX550" s="270" t="s">
        <v>3075</v>
      </c>
      <c r="AY550" s="270" t="s">
        <v>3075</v>
      </c>
      <c r="AZ550" s="270" t="s">
        <v>3075</v>
      </c>
      <c r="BA550" s="270" t="s">
        <v>3075</v>
      </c>
      <c r="BB550" s="270" t="s">
        <v>3075</v>
      </c>
      <c r="BC550" s="270" t="s">
        <v>3075</v>
      </c>
      <c r="BD550" s="270" t="s">
        <v>521</v>
      </c>
      <c r="BE550" s="270" t="str">
        <f>VLOOKUP(A550,[1]القائمة!A$1:F$4442,6,0)</f>
        <v/>
      </c>
      <c r="BF550">
        <f>VLOOKUP(A550,[1]القائمة!A$1:F$4442,1,0)</f>
        <v>524217</v>
      </c>
      <c r="BG550" t="str">
        <f>VLOOKUP(A550,[1]القائمة!A$1:F$4442,5,0)</f>
        <v>الثالثة</v>
      </c>
    </row>
    <row r="551" spans="1:83" ht="14.4" x14ac:dyDescent="0.3">
      <c r="A551" s="269">
        <v>524224</v>
      </c>
      <c r="B551" s="270" t="s">
        <v>521</v>
      </c>
      <c r="C551" s="270" t="s">
        <v>788</v>
      </c>
      <c r="D551" s="270" t="s">
        <v>788</v>
      </c>
      <c r="E551" s="270" t="s">
        <v>788</v>
      </c>
      <c r="F551" s="270" t="s">
        <v>788</v>
      </c>
      <c r="G551" s="270" t="s">
        <v>788</v>
      </c>
      <c r="H551" s="270" t="s">
        <v>788</v>
      </c>
      <c r="I551" s="270" t="s">
        <v>788</v>
      </c>
      <c r="J551" s="270" t="s">
        <v>788</v>
      </c>
      <c r="K551" s="270" t="s">
        <v>788</v>
      </c>
      <c r="L551" s="270" t="s">
        <v>788</v>
      </c>
      <c r="M551" s="270" t="s">
        <v>788</v>
      </c>
      <c r="N551" s="270" t="s">
        <v>788</v>
      </c>
      <c r="O551" s="270" t="s">
        <v>788</v>
      </c>
      <c r="P551" s="270" t="s">
        <v>788</v>
      </c>
      <c r="Q551" s="270" t="s">
        <v>788</v>
      </c>
      <c r="R551" s="270" t="s">
        <v>788</v>
      </c>
      <c r="S551" s="270" t="s">
        <v>788</v>
      </c>
      <c r="T551" s="270" t="s">
        <v>788</v>
      </c>
      <c r="U551" s="270" t="s">
        <v>788</v>
      </c>
      <c r="V551" s="270" t="s">
        <v>788</v>
      </c>
      <c r="W551" s="270" t="s">
        <v>788</v>
      </c>
      <c r="X551" s="270" t="s">
        <v>788</v>
      </c>
      <c r="Y551" s="270" t="s">
        <v>788</v>
      </c>
      <c r="Z551" s="270" t="s">
        <v>788</v>
      </c>
      <c r="AA551" s="270" t="s">
        <v>788</v>
      </c>
      <c r="AB551" s="270" t="s">
        <v>788</v>
      </c>
      <c r="AC551" s="270" t="s">
        <v>788</v>
      </c>
      <c r="AD551" s="270" t="s">
        <v>788</v>
      </c>
      <c r="AE551" s="270" t="s">
        <v>788</v>
      </c>
      <c r="AF551" s="270" t="s">
        <v>788</v>
      </c>
      <c r="AG551" s="270" t="s">
        <v>788</v>
      </c>
      <c r="AH551" s="270" t="s">
        <v>788</v>
      </c>
      <c r="AI551" s="270" t="s">
        <v>788</v>
      </c>
      <c r="AJ551" s="270" t="s">
        <v>788</v>
      </c>
      <c r="AK551" s="270" t="s">
        <v>788</v>
      </c>
      <c r="AL551" s="270" t="s">
        <v>788</v>
      </c>
      <c r="AM551" s="270" t="s">
        <v>788</v>
      </c>
      <c r="AN551" s="270" t="s">
        <v>3075</v>
      </c>
      <c r="AO551" s="270" t="s">
        <v>3075</v>
      </c>
      <c r="AP551" s="270" t="s">
        <v>3075</v>
      </c>
      <c r="AQ551" s="270" t="s">
        <v>3075</v>
      </c>
      <c r="AR551" s="270" t="s">
        <v>3075</v>
      </c>
      <c r="AS551" s="270" t="s">
        <v>3075</v>
      </c>
      <c r="AT551" s="270" t="s">
        <v>3075</v>
      </c>
      <c r="AU551" s="270" t="s">
        <v>3075</v>
      </c>
      <c r="AV551" s="270" t="s">
        <v>3075</v>
      </c>
      <c r="AW551" s="277" t="s">
        <v>3075</v>
      </c>
      <c r="AX551" s="270" t="s">
        <v>3075</v>
      </c>
      <c r="AY551" s="270" t="s">
        <v>3075</v>
      </c>
      <c r="AZ551" s="270" t="s">
        <v>3075</v>
      </c>
      <c r="BA551" s="270" t="s">
        <v>3075</v>
      </c>
      <c r="BB551" s="270" t="s">
        <v>3075</v>
      </c>
      <c r="BC551" s="270" t="s">
        <v>3075</v>
      </c>
      <c r="BD551" s="270" t="s">
        <v>521</v>
      </c>
      <c r="BE551" s="270" t="str">
        <f>VLOOKUP(A551,[1]القائمة!A$1:F$4442,6,0)</f>
        <v/>
      </c>
      <c r="BF551">
        <f>VLOOKUP(A551,[1]القائمة!A$1:F$4442,1,0)</f>
        <v>524224</v>
      </c>
      <c r="BG551" t="str">
        <f>VLOOKUP(A551,[1]القائمة!A$1:F$4442,5,0)</f>
        <v>الثالثة</v>
      </c>
      <c r="BH551" s="249"/>
      <c r="BI551" s="249"/>
      <c r="BJ551" s="249"/>
      <c r="BK551" s="249"/>
      <c r="BL551" s="249"/>
      <c r="BM551" s="249"/>
      <c r="BN551" s="249"/>
      <c r="BO551" s="249"/>
      <c r="BP551" s="249" t="s">
        <v>3075</v>
      </c>
      <c r="BQ551" s="249" t="s">
        <v>3075</v>
      </c>
      <c r="BR551" s="249" t="s">
        <v>3075</v>
      </c>
      <c r="BS551" s="249" t="s">
        <v>3075</v>
      </c>
      <c r="BT551" s="249" t="s">
        <v>3075</v>
      </c>
      <c r="BU551" s="249" t="s">
        <v>3075</v>
      </c>
      <c r="BV551" s="248"/>
      <c r="BW551" s="249"/>
      <c r="BX551" s="249"/>
      <c r="BY551" s="249"/>
      <c r="BZ551" s="249"/>
      <c r="CA551" s="242"/>
      <c r="CB551" s="242"/>
      <c r="CC551" s="242"/>
      <c r="CD551" s="242"/>
      <c r="CE551" s="249"/>
    </row>
    <row r="552" spans="1:83" ht="14.4" x14ac:dyDescent="0.3">
      <c r="A552" s="269">
        <v>524241</v>
      </c>
      <c r="B552" s="270" t="s">
        <v>521</v>
      </c>
      <c r="C552" s="270" t="s">
        <v>788</v>
      </c>
      <c r="D552" s="270" t="s">
        <v>788</v>
      </c>
      <c r="E552" s="270" t="s">
        <v>788</v>
      </c>
      <c r="F552" s="270" t="s">
        <v>788</v>
      </c>
      <c r="G552" s="270" t="s">
        <v>788</v>
      </c>
      <c r="H552" s="270" t="s">
        <v>788</v>
      </c>
      <c r="I552" s="270" t="s">
        <v>788</v>
      </c>
      <c r="J552" s="270" t="s">
        <v>788</v>
      </c>
      <c r="K552" s="270" t="s">
        <v>788</v>
      </c>
      <c r="L552" s="270" t="s">
        <v>788</v>
      </c>
      <c r="M552" s="270" t="s">
        <v>788</v>
      </c>
      <c r="N552" s="270" t="s">
        <v>788</v>
      </c>
      <c r="O552" s="270" t="s">
        <v>788</v>
      </c>
      <c r="P552" s="270" t="s">
        <v>788</v>
      </c>
      <c r="Q552" s="270" t="s">
        <v>788</v>
      </c>
      <c r="R552" s="270" t="s">
        <v>788</v>
      </c>
      <c r="S552" s="270" t="s">
        <v>788</v>
      </c>
      <c r="T552" s="270" t="s">
        <v>788</v>
      </c>
      <c r="U552" s="270" t="s">
        <v>788</v>
      </c>
      <c r="V552" s="270" t="s">
        <v>788</v>
      </c>
      <c r="W552" s="270" t="s">
        <v>788</v>
      </c>
      <c r="X552" s="270" t="s">
        <v>788</v>
      </c>
      <c r="Y552" s="270" t="s">
        <v>788</v>
      </c>
      <c r="Z552" s="270" t="s">
        <v>788</v>
      </c>
      <c r="AA552" s="270" t="s">
        <v>788</v>
      </c>
      <c r="AB552" s="270" t="s">
        <v>788</v>
      </c>
      <c r="AC552" s="270" t="s">
        <v>788</v>
      </c>
      <c r="AD552" s="270" t="s">
        <v>788</v>
      </c>
      <c r="AE552" s="270" t="s">
        <v>788</v>
      </c>
      <c r="AF552" s="270" t="s">
        <v>788</v>
      </c>
      <c r="AG552" s="270" t="s">
        <v>788</v>
      </c>
      <c r="AH552" s="270" t="s">
        <v>788</v>
      </c>
      <c r="AI552" s="270" t="s">
        <v>788</v>
      </c>
      <c r="AJ552" s="270" t="s">
        <v>788</v>
      </c>
      <c r="AK552" s="270" t="s">
        <v>788</v>
      </c>
      <c r="AL552" s="270" t="s">
        <v>788</v>
      </c>
      <c r="AM552" s="270" t="s">
        <v>788</v>
      </c>
      <c r="AN552" s="270" t="s">
        <v>3075</v>
      </c>
      <c r="AO552" s="270" t="s">
        <v>3075</v>
      </c>
      <c r="AP552" s="270" t="s">
        <v>3075</v>
      </c>
      <c r="AQ552" s="270" t="s">
        <v>3075</v>
      </c>
      <c r="AR552" s="270" t="s">
        <v>3075</v>
      </c>
      <c r="AS552" s="270" t="s">
        <v>3075</v>
      </c>
      <c r="AT552" s="270" t="s">
        <v>3075</v>
      </c>
      <c r="AU552" s="270" t="s">
        <v>3075</v>
      </c>
      <c r="AV552" s="270" t="s">
        <v>3075</v>
      </c>
      <c r="AW552" s="277" t="s">
        <v>3075</v>
      </c>
      <c r="AX552" s="270" t="s">
        <v>3075</v>
      </c>
      <c r="AY552" s="270" t="s">
        <v>3075</v>
      </c>
      <c r="AZ552" s="270" t="s">
        <v>3075</v>
      </c>
      <c r="BA552" s="270" t="s">
        <v>3075</v>
      </c>
      <c r="BB552" s="270" t="s">
        <v>3075</v>
      </c>
      <c r="BC552" s="270" t="s">
        <v>3075</v>
      </c>
      <c r="BD552" s="270" t="s">
        <v>521</v>
      </c>
      <c r="BE552" s="270" t="str">
        <f>VLOOKUP(A552,[1]القائمة!A$1:F$4442,6,0)</f>
        <v/>
      </c>
      <c r="BF552">
        <f>VLOOKUP(A552,[1]القائمة!A$1:F$4442,1,0)</f>
        <v>524241</v>
      </c>
      <c r="BG552" t="str">
        <f>VLOOKUP(A552,[1]القائمة!A$1:F$4442,5,0)</f>
        <v>الثالثة</v>
      </c>
    </row>
    <row r="553" spans="1:83" ht="14.4" x14ac:dyDescent="0.3">
      <c r="A553" s="269">
        <v>524243</v>
      </c>
      <c r="B553" s="270" t="s">
        <v>521</v>
      </c>
      <c r="C553" s="270" t="s">
        <v>788</v>
      </c>
      <c r="D553" s="270" t="s">
        <v>788</v>
      </c>
      <c r="E553" s="270" t="s">
        <v>788</v>
      </c>
      <c r="F553" s="270" t="s">
        <v>788</v>
      </c>
      <c r="G553" s="270" t="s">
        <v>788</v>
      </c>
      <c r="H553" s="270" t="s">
        <v>788</v>
      </c>
      <c r="I553" s="270" t="s">
        <v>788</v>
      </c>
      <c r="J553" s="270" t="s">
        <v>788</v>
      </c>
      <c r="K553" s="270" t="s">
        <v>788</v>
      </c>
      <c r="L553" s="270" t="s">
        <v>788</v>
      </c>
      <c r="M553" s="270" t="s">
        <v>788</v>
      </c>
      <c r="N553" s="270" t="s">
        <v>788</v>
      </c>
      <c r="O553" s="270" t="s">
        <v>788</v>
      </c>
      <c r="P553" s="270" t="s">
        <v>788</v>
      </c>
      <c r="Q553" s="270" t="s">
        <v>788</v>
      </c>
      <c r="R553" s="270" t="s">
        <v>788</v>
      </c>
      <c r="S553" s="270" t="s">
        <v>788</v>
      </c>
      <c r="T553" s="270" t="s">
        <v>788</v>
      </c>
      <c r="U553" s="270" t="s">
        <v>788</v>
      </c>
      <c r="V553" s="270" t="s">
        <v>788</v>
      </c>
      <c r="W553" s="270" t="s">
        <v>788</v>
      </c>
      <c r="X553" s="270" t="s">
        <v>788</v>
      </c>
      <c r="Y553" s="270" t="s">
        <v>788</v>
      </c>
      <c r="Z553" s="270" t="s">
        <v>788</v>
      </c>
      <c r="AA553" s="270" t="s">
        <v>788</v>
      </c>
      <c r="AB553" s="270" t="s">
        <v>788</v>
      </c>
      <c r="AC553" s="270" t="s">
        <v>788</v>
      </c>
      <c r="AD553" s="270" t="s">
        <v>788</v>
      </c>
      <c r="AE553" s="270" t="s">
        <v>788</v>
      </c>
      <c r="AF553" s="270" t="s">
        <v>788</v>
      </c>
      <c r="AG553" s="270" t="s">
        <v>788</v>
      </c>
      <c r="AH553" s="270" t="s">
        <v>788</v>
      </c>
      <c r="AI553" s="270" t="s">
        <v>788</v>
      </c>
      <c r="AJ553" s="270" t="s">
        <v>788</v>
      </c>
      <c r="AK553" s="270" t="s">
        <v>788</v>
      </c>
      <c r="AL553" s="270" t="s">
        <v>788</v>
      </c>
      <c r="AM553" s="270" t="s">
        <v>788</v>
      </c>
      <c r="AN553" s="270" t="s">
        <v>3075</v>
      </c>
      <c r="AO553" s="270" t="s">
        <v>3075</v>
      </c>
      <c r="AP553" s="270" t="s">
        <v>3075</v>
      </c>
      <c r="AQ553" s="270" t="s">
        <v>3075</v>
      </c>
      <c r="AR553" s="270" t="s">
        <v>3075</v>
      </c>
      <c r="AS553" s="270" t="s">
        <v>3075</v>
      </c>
      <c r="AT553" s="270" t="s">
        <v>3075</v>
      </c>
      <c r="AU553" s="270" t="s">
        <v>3075</v>
      </c>
      <c r="AV553" s="270" t="s">
        <v>3075</v>
      </c>
      <c r="AW553" s="277" t="s">
        <v>3075</v>
      </c>
      <c r="AX553" s="270" t="s">
        <v>3075</v>
      </c>
      <c r="AY553" s="270" t="s">
        <v>3075</v>
      </c>
      <c r="AZ553" s="270" t="s">
        <v>3075</v>
      </c>
      <c r="BA553" s="270" t="s">
        <v>3075</v>
      </c>
      <c r="BB553" s="270" t="s">
        <v>3075</v>
      </c>
      <c r="BC553" s="270" t="s">
        <v>3075</v>
      </c>
      <c r="BD553" s="270" t="s">
        <v>521</v>
      </c>
      <c r="BE553" s="270" t="str">
        <f>VLOOKUP(A553,[1]القائمة!A$1:F$4442,6,0)</f>
        <v/>
      </c>
      <c r="BF553">
        <f>VLOOKUP(A553,[1]القائمة!A$1:F$4442,1,0)</f>
        <v>524243</v>
      </c>
      <c r="BG553" t="str">
        <f>VLOOKUP(A553,[1]القائمة!A$1:F$4442,5,0)</f>
        <v>الثالثة</v>
      </c>
      <c r="BH553" s="249"/>
      <c r="BI553" s="249"/>
      <c r="BJ553" s="249"/>
      <c r="BK553" s="249"/>
      <c r="BL553" s="249"/>
      <c r="BM553" s="249"/>
      <c r="BN553" s="249"/>
      <c r="BO553" s="249"/>
      <c r="BP553" s="249" t="s">
        <v>3075</v>
      </c>
      <c r="BQ553" s="249" t="s">
        <v>3075</v>
      </c>
      <c r="BR553" s="249" t="s">
        <v>3075</v>
      </c>
      <c r="BS553" s="249" t="s">
        <v>3075</v>
      </c>
      <c r="BT553" s="249" t="s">
        <v>3075</v>
      </c>
      <c r="BU553" s="249" t="s">
        <v>3075</v>
      </c>
      <c r="BV553" s="248"/>
      <c r="BW553" s="249"/>
      <c r="BX553" s="249"/>
      <c r="BY553" s="249"/>
      <c r="BZ553" s="249"/>
      <c r="CA553" s="242"/>
      <c r="CB553" s="242"/>
      <c r="CC553" s="242"/>
      <c r="CD553" s="242"/>
      <c r="CE553" s="249"/>
    </row>
    <row r="554" spans="1:83" ht="14.4" x14ac:dyDescent="0.3">
      <c r="A554" s="269">
        <v>524244</v>
      </c>
      <c r="B554" s="270" t="s">
        <v>521</v>
      </c>
      <c r="C554" s="270" t="s">
        <v>788</v>
      </c>
      <c r="D554" s="270" t="s">
        <v>788</v>
      </c>
      <c r="E554" s="270" t="s">
        <v>788</v>
      </c>
      <c r="F554" s="270" t="s">
        <v>788</v>
      </c>
      <c r="G554" s="270" t="s">
        <v>788</v>
      </c>
      <c r="H554" s="270" t="s">
        <v>788</v>
      </c>
      <c r="I554" s="270" t="s">
        <v>788</v>
      </c>
      <c r="J554" s="270" t="s">
        <v>788</v>
      </c>
      <c r="K554" s="270" t="s">
        <v>788</v>
      </c>
      <c r="L554" s="270" t="s">
        <v>788</v>
      </c>
      <c r="M554" s="270" t="s">
        <v>788</v>
      </c>
      <c r="N554" s="270" t="s">
        <v>788</v>
      </c>
      <c r="O554" s="270" t="s">
        <v>788</v>
      </c>
      <c r="P554" s="270" t="s">
        <v>788</v>
      </c>
      <c r="Q554" s="270" t="s">
        <v>788</v>
      </c>
      <c r="R554" s="270" t="s">
        <v>788</v>
      </c>
      <c r="S554" s="270" t="s">
        <v>788</v>
      </c>
      <c r="T554" s="270" t="s">
        <v>788</v>
      </c>
      <c r="U554" s="270" t="s">
        <v>788</v>
      </c>
      <c r="V554" s="270" t="s">
        <v>788</v>
      </c>
      <c r="W554" s="270" t="s">
        <v>788</v>
      </c>
      <c r="X554" s="270" t="s">
        <v>788</v>
      </c>
      <c r="Y554" s="270" t="s">
        <v>788</v>
      </c>
      <c r="Z554" s="270" t="s">
        <v>788</v>
      </c>
      <c r="AA554" s="270" t="s">
        <v>788</v>
      </c>
      <c r="AB554" s="270" t="s">
        <v>788</v>
      </c>
      <c r="AC554" s="270" t="s">
        <v>788</v>
      </c>
      <c r="AD554" s="270" t="s">
        <v>788</v>
      </c>
      <c r="AE554" s="270" t="s">
        <v>788</v>
      </c>
      <c r="AF554" s="270" t="s">
        <v>788</v>
      </c>
      <c r="AG554" s="270" t="s">
        <v>788</v>
      </c>
      <c r="AH554" s="270" t="s">
        <v>788</v>
      </c>
      <c r="AI554" s="270" t="s">
        <v>788</v>
      </c>
      <c r="AJ554" s="270" t="s">
        <v>788</v>
      </c>
      <c r="AK554" s="270" t="s">
        <v>788</v>
      </c>
      <c r="AL554" s="270" t="s">
        <v>788</v>
      </c>
      <c r="AM554" s="270" t="s">
        <v>788</v>
      </c>
      <c r="AN554" s="270" t="s">
        <v>3075</v>
      </c>
      <c r="AO554" s="270" t="s">
        <v>3075</v>
      </c>
      <c r="AP554" s="270" t="s">
        <v>3075</v>
      </c>
      <c r="AQ554" s="270" t="s">
        <v>3075</v>
      </c>
      <c r="AR554" s="270" t="s">
        <v>3075</v>
      </c>
      <c r="AS554" s="270" t="s">
        <v>3075</v>
      </c>
      <c r="AT554" s="270" t="s">
        <v>3075</v>
      </c>
      <c r="AU554" s="270" t="s">
        <v>3075</v>
      </c>
      <c r="AV554" s="270" t="s">
        <v>3075</v>
      </c>
      <c r="AW554" s="277" t="s">
        <v>3075</v>
      </c>
      <c r="AX554" s="270" t="s">
        <v>3075</v>
      </c>
      <c r="AY554" s="270" t="s">
        <v>3075</v>
      </c>
      <c r="AZ554" s="270" t="s">
        <v>3075</v>
      </c>
      <c r="BA554" s="270" t="s">
        <v>3075</v>
      </c>
      <c r="BB554" s="270" t="s">
        <v>3075</v>
      </c>
      <c r="BC554" s="270" t="s">
        <v>3075</v>
      </c>
      <c r="BD554" s="270" t="s">
        <v>521</v>
      </c>
      <c r="BE554" s="270" t="str">
        <f>VLOOKUP(A554,[1]القائمة!A$1:F$4442,6,0)</f>
        <v/>
      </c>
      <c r="BF554">
        <f>VLOOKUP(A554,[1]القائمة!A$1:F$4442,1,0)</f>
        <v>524244</v>
      </c>
      <c r="BG554" t="str">
        <f>VLOOKUP(A554,[1]القائمة!A$1:F$4442,5,0)</f>
        <v>الثالثة</v>
      </c>
    </row>
    <row r="555" spans="1:83" ht="14.4" x14ac:dyDescent="0.3">
      <c r="A555" s="269">
        <v>524245</v>
      </c>
      <c r="B555" s="270" t="s">
        <v>521</v>
      </c>
      <c r="C555" s="270" t="s">
        <v>788</v>
      </c>
      <c r="D555" s="270" t="s">
        <v>788</v>
      </c>
      <c r="E555" s="270" t="s">
        <v>788</v>
      </c>
      <c r="F555" s="270" t="s">
        <v>788</v>
      </c>
      <c r="G555" s="270" t="s">
        <v>788</v>
      </c>
      <c r="H555" s="270" t="s">
        <v>788</v>
      </c>
      <c r="I555" s="270" t="s">
        <v>788</v>
      </c>
      <c r="J555" s="270" t="s">
        <v>788</v>
      </c>
      <c r="K555" s="270" t="s">
        <v>788</v>
      </c>
      <c r="L555" s="270" t="s">
        <v>788</v>
      </c>
      <c r="M555" s="270" t="s">
        <v>788</v>
      </c>
      <c r="N555" s="270" t="s">
        <v>788</v>
      </c>
      <c r="O555" s="270" t="s">
        <v>788</v>
      </c>
      <c r="P555" s="270" t="s">
        <v>788</v>
      </c>
      <c r="Q555" s="270" t="s">
        <v>788</v>
      </c>
      <c r="R555" s="270" t="s">
        <v>788</v>
      </c>
      <c r="S555" s="270" t="s">
        <v>788</v>
      </c>
      <c r="T555" s="270" t="s">
        <v>788</v>
      </c>
      <c r="U555" s="270" t="s">
        <v>788</v>
      </c>
      <c r="V555" s="270" t="s">
        <v>788</v>
      </c>
      <c r="W555" s="270" t="s">
        <v>788</v>
      </c>
      <c r="X555" s="270" t="s">
        <v>788</v>
      </c>
      <c r="Y555" s="270" t="s">
        <v>788</v>
      </c>
      <c r="Z555" s="270" t="s">
        <v>788</v>
      </c>
      <c r="AA555" s="270" t="s">
        <v>788</v>
      </c>
      <c r="AB555" s="270" t="s">
        <v>788</v>
      </c>
      <c r="AC555" s="270" t="s">
        <v>788</v>
      </c>
      <c r="AD555" s="270" t="s">
        <v>788</v>
      </c>
      <c r="AE555" s="270" t="s">
        <v>788</v>
      </c>
      <c r="AF555" s="270" t="s">
        <v>788</v>
      </c>
      <c r="AG555" s="270" t="s">
        <v>788</v>
      </c>
      <c r="AH555" s="270" t="s">
        <v>788</v>
      </c>
      <c r="AI555" s="270" t="s">
        <v>788</v>
      </c>
      <c r="AJ555" s="270" t="s">
        <v>788</v>
      </c>
      <c r="AK555" s="270" t="s">
        <v>788</v>
      </c>
      <c r="AL555" s="270" t="s">
        <v>788</v>
      </c>
      <c r="AM555" s="270" t="s">
        <v>788</v>
      </c>
      <c r="AN555" s="270" t="s">
        <v>3075</v>
      </c>
      <c r="AO555" s="270" t="s">
        <v>3075</v>
      </c>
      <c r="AP555" s="270" t="s">
        <v>3075</v>
      </c>
      <c r="AQ555" s="270" t="s">
        <v>3075</v>
      </c>
      <c r="AR555" s="270" t="s">
        <v>3075</v>
      </c>
      <c r="AS555" s="270" t="s">
        <v>3075</v>
      </c>
      <c r="AT555" s="270" t="s">
        <v>3075</v>
      </c>
      <c r="AU555" s="270" t="s">
        <v>3075</v>
      </c>
      <c r="AV555" s="270" t="s">
        <v>3075</v>
      </c>
      <c r="AW555" s="277" t="s">
        <v>3075</v>
      </c>
      <c r="AX555" s="270" t="s">
        <v>3075</v>
      </c>
      <c r="AY555" s="270" t="s">
        <v>3075</v>
      </c>
      <c r="AZ555" s="270" t="s">
        <v>3075</v>
      </c>
      <c r="BA555" s="270" t="s">
        <v>3075</v>
      </c>
      <c r="BB555" s="270" t="s">
        <v>3075</v>
      </c>
      <c r="BC555" s="270" t="s">
        <v>3075</v>
      </c>
      <c r="BD555" s="270" t="s">
        <v>521</v>
      </c>
      <c r="BE555" s="270" t="str">
        <f>VLOOKUP(A555,[1]القائمة!A$1:F$4442,6,0)</f>
        <v/>
      </c>
      <c r="BF555">
        <f>VLOOKUP(A555,[1]القائمة!A$1:F$4442,1,0)</f>
        <v>524245</v>
      </c>
      <c r="BG555" t="str">
        <f>VLOOKUP(A555,[1]القائمة!A$1:F$4442,5,0)</f>
        <v>الثالثة</v>
      </c>
    </row>
    <row r="556" spans="1:83" ht="14.4" x14ac:dyDescent="0.3">
      <c r="A556" s="269">
        <v>524247</v>
      </c>
      <c r="B556" s="270" t="s">
        <v>521</v>
      </c>
      <c r="C556" s="270" t="s">
        <v>788</v>
      </c>
      <c r="D556" s="270" t="s">
        <v>788</v>
      </c>
      <c r="E556" s="270" t="s">
        <v>788</v>
      </c>
      <c r="F556" s="270" t="s">
        <v>788</v>
      </c>
      <c r="G556" s="270" t="s">
        <v>788</v>
      </c>
      <c r="H556" s="270" t="s">
        <v>788</v>
      </c>
      <c r="I556" s="270" t="s">
        <v>788</v>
      </c>
      <c r="J556" s="270" t="s">
        <v>788</v>
      </c>
      <c r="K556" s="270" t="s">
        <v>788</v>
      </c>
      <c r="L556" s="270" t="s">
        <v>788</v>
      </c>
      <c r="M556" s="270" t="s">
        <v>788</v>
      </c>
      <c r="N556" s="270" t="s">
        <v>788</v>
      </c>
      <c r="O556" s="270" t="s">
        <v>788</v>
      </c>
      <c r="P556" s="270" t="s">
        <v>788</v>
      </c>
      <c r="Q556" s="270" t="s">
        <v>788</v>
      </c>
      <c r="R556" s="270" t="s">
        <v>788</v>
      </c>
      <c r="S556" s="270" t="s">
        <v>788</v>
      </c>
      <c r="T556" s="270" t="s">
        <v>788</v>
      </c>
      <c r="U556" s="270" t="s">
        <v>788</v>
      </c>
      <c r="V556" s="270" t="s">
        <v>788</v>
      </c>
      <c r="W556" s="270" t="s">
        <v>788</v>
      </c>
      <c r="X556" s="270" t="s">
        <v>788</v>
      </c>
      <c r="Y556" s="270" t="s">
        <v>788</v>
      </c>
      <c r="Z556" s="270" t="s">
        <v>788</v>
      </c>
      <c r="AA556" s="270" t="s">
        <v>788</v>
      </c>
      <c r="AB556" s="270" t="s">
        <v>788</v>
      </c>
      <c r="AC556" s="270" t="s">
        <v>788</v>
      </c>
      <c r="AD556" s="270" t="s">
        <v>788</v>
      </c>
      <c r="AE556" s="270" t="s">
        <v>788</v>
      </c>
      <c r="AF556" s="270" t="s">
        <v>788</v>
      </c>
      <c r="AG556" s="270" t="s">
        <v>788</v>
      </c>
      <c r="AH556" s="270" t="s">
        <v>788</v>
      </c>
      <c r="AI556" s="270" t="s">
        <v>788</v>
      </c>
      <c r="AJ556" s="270" t="s">
        <v>788</v>
      </c>
      <c r="AK556" s="270" t="s">
        <v>788</v>
      </c>
      <c r="AL556" s="270" t="s">
        <v>788</v>
      </c>
      <c r="AM556" s="270" t="s">
        <v>788</v>
      </c>
      <c r="AN556" s="270" t="s">
        <v>3075</v>
      </c>
      <c r="AO556" s="270" t="s">
        <v>3075</v>
      </c>
      <c r="AP556" s="270" t="s">
        <v>3075</v>
      </c>
      <c r="AQ556" s="270" t="s">
        <v>3075</v>
      </c>
      <c r="AR556" s="270" t="s">
        <v>3075</v>
      </c>
      <c r="AS556" s="270" t="s">
        <v>3075</v>
      </c>
      <c r="AT556" s="270" t="s">
        <v>3075</v>
      </c>
      <c r="AU556" s="270" t="s">
        <v>3075</v>
      </c>
      <c r="AV556" s="270" t="s">
        <v>3075</v>
      </c>
      <c r="AW556" s="277" t="s">
        <v>3075</v>
      </c>
      <c r="AX556" s="270" t="s">
        <v>3075</v>
      </c>
      <c r="AY556" s="270" t="s">
        <v>3075</v>
      </c>
      <c r="AZ556" s="270" t="s">
        <v>3075</v>
      </c>
      <c r="BA556" s="270" t="s">
        <v>3075</v>
      </c>
      <c r="BB556" s="270" t="s">
        <v>3075</v>
      </c>
      <c r="BC556" s="270" t="s">
        <v>3075</v>
      </c>
      <c r="BD556" s="270" t="s">
        <v>521</v>
      </c>
      <c r="BE556" s="270" t="str">
        <f>VLOOKUP(A556,[1]القائمة!A$1:F$4442,6,0)</f>
        <v/>
      </c>
      <c r="BF556">
        <f>VLOOKUP(A556,[1]القائمة!A$1:F$4442,1,0)</f>
        <v>524247</v>
      </c>
      <c r="BG556" t="str">
        <f>VLOOKUP(A556,[1]القائمة!A$1:F$4442,5,0)</f>
        <v>الثالثة</v>
      </c>
    </row>
    <row r="557" spans="1:83" ht="14.4" x14ac:dyDescent="0.3">
      <c r="A557" s="269">
        <v>524252</v>
      </c>
      <c r="B557" s="270" t="s">
        <v>521</v>
      </c>
      <c r="C557" s="270" t="s">
        <v>788</v>
      </c>
      <c r="D557" s="270" t="s">
        <v>788</v>
      </c>
      <c r="E557" s="270" t="s">
        <v>788</v>
      </c>
      <c r="F557" s="270" t="s">
        <v>788</v>
      </c>
      <c r="G557" s="270" t="s">
        <v>788</v>
      </c>
      <c r="H557" s="270" t="s">
        <v>788</v>
      </c>
      <c r="I557" s="270" t="s">
        <v>788</v>
      </c>
      <c r="J557" s="270" t="s">
        <v>788</v>
      </c>
      <c r="K557" s="270" t="s">
        <v>788</v>
      </c>
      <c r="L557" s="270" t="s">
        <v>788</v>
      </c>
      <c r="M557" s="270" t="s">
        <v>788</v>
      </c>
      <c r="N557" s="270" t="s">
        <v>788</v>
      </c>
      <c r="O557" s="270" t="s">
        <v>788</v>
      </c>
      <c r="P557" s="270" t="s">
        <v>788</v>
      </c>
      <c r="Q557" s="270" t="s">
        <v>788</v>
      </c>
      <c r="R557" s="270" t="s">
        <v>788</v>
      </c>
      <c r="S557" s="270" t="s">
        <v>788</v>
      </c>
      <c r="T557" s="270" t="s">
        <v>788</v>
      </c>
      <c r="U557" s="270" t="s">
        <v>788</v>
      </c>
      <c r="V557" s="270" t="s">
        <v>788</v>
      </c>
      <c r="W557" s="270" t="s">
        <v>788</v>
      </c>
      <c r="X557" s="270" t="s">
        <v>788</v>
      </c>
      <c r="Y557" s="270" t="s">
        <v>788</v>
      </c>
      <c r="Z557" s="270" t="s">
        <v>788</v>
      </c>
      <c r="AA557" s="270" t="s">
        <v>788</v>
      </c>
      <c r="AB557" s="270" t="s">
        <v>788</v>
      </c>
      <c r="AC557" s="270" t="s">
        <v>788</v>
      </c>
      <c r="AD557" s="270" t="s">
        <v>788</v>
      </c>
      <c r="AE557" s="270" t="s">
        <v>788</v>
      </c>
      <c r="AF557" s="270" t="s">
        <v>788</v>
      </c>
      <c r="AG557" s="270" t="s">
        <v>788</v>
      </c>
      <c r="AH557" s="270" t="s">
        <v>788</v>
      </c>
      <c r="AI557" s="270" t="s">
        <v>788</v>
      </c>
      <c r="AJ557" s="270" t="s">
        <v>788</v>
      </c>
      <c r="AK557" s="270" t="s">
        <v>788</v>
      </c>
      <c r="AL557" s="270" t="s">
        <v>788</v>
      </c>
      <c r="AM557" s="270" t="s">
        <v>788</v>
      </c>
      <c r="AN557" s="270" t="s">
        <v>3075</v>
      </c>
      <c r="AO557" s="270" t="s">
        <v>3075</v>
      </c>
      <c r="AP557" s="270" t="s">
        <v>3075</v>
      </c>
      <c r="AQ557" s="270" t="s">
        <v>3075</v>
      </c>
      <c r="AR557" s="270" t="s">
        <v>3075</v>
      </c>
      <c r="AS557" s="270" t="s">
        <v>3075</v>
      </c>
      <c r="AT557" s="270" t="s">
        <v>3075</v>
      </c>
      <c r="AU557" s="270" t="s">
        <v>3075</v>
      </c>
      <c r="AV557" s="270" t="s">
        <v>3075</v>
      </c>
      <c r="AW557" s="277" t="s">
        <v>3075</v>
      </c>
      <c r="AX557" s="270" t="s">
        <v>3075</v>
      </c>
      <c r="AY557" s="270" t="s">
        <v>4910</v>
      </c>
      <c r="AZ557" s="270" t="s">
        <v>4902</v>
      </c>
      <c r="BA557" s="270" t="s">
        <v>4904</v>
      </c>
      <c r="BB557" s="270" t="s">
        <v>3075</v>
      </c>
      <c r="BC557" s="270" t="s">
        <v>3075</v>
      </c>
      <c r="BD557" s="270" t="s">
        <v>521</v>
      </c>
      <c r="BE557" s="270" t="str">
        <f>VLOOKUP(A557,[1]القائمة!A$1:F$4442,6,0)</f>
        <v/>
      </c>
      <c r="BF557">
        <f>VLOOKUP(A557,[1]القائمة!A$1:F$4442,1,0)</f>
        <v>524252</v>
      </c>
      <c r="BG557" t="str">
        <f>VLOOKUP(A557,[1]القائمة!A$1:F$4442,5,0)</f>
        <v>الثالثة</v>
      </c>
    </row>
    <row r="558" spans="1:83" ht="14.4" x14ac:dyDescent="0.3">
      <c r="A558" s="269">
        <v>524269</v>
      </c>
      <c r="B558" s="270" t="s">
        <v>521</v>
      </c>
      <c r="C558" s="270" t="s">
        <v>788</v>
      </c>
      <c r="D558" s="270" t="s">
        <v>788</v>
      </c>
      <c r="E558" s="270" t="s">
        <v>788</v>
      </c>
      <c r="F558" s="270" t="s">
        <v>788</v>
      </c>
      <c r="G558" s="270" t="s">
        <v>788</v>
      </c>
      <c r="H558" s="270" t="s">
        <v>788</v>
      </c>
      <c r="I558" s="270" t="s">
        <v>788</v>
      </c>
      <c r="J558" s="270" t="s">
        <v>788</v>
      </c>
      <c r="K558" s="270" t="s">
        <v>788</v>
      </c>
      <c r="L558" s="270" t="s">
        <v>788</v>
      </c>
      <c r="M558" s="270" t="s">
        <v>788</v>
      </c>
      <c r="N558" s="270" t="s">
        <v>788</v>
      </c>
      <c r="O558" s="270" t="s">
        <v>788</v>
      </c>
      <c r="P558" s="270" t="s">
        <v>788</v>
      </c>
      <c r="Q558" s="270" t="s">
        <v>788</v>
      </c>
      <c r="R558" s="270" t="s">
        <v>788</v>
      </c>
      <c r="S558" s="270" t="s">
        <v>788</v>
      </c>
      <c r="T558" s="270" t="s">
        <v>788</v>
      </c>
      <c r="U558" s="270" t="s">
        <v>788</v>
      </c>
      <c r="V558" s="270" t="s">
        <v>788</v>
      </c>
      <c r="W558" s="270" t="s">
        <v>788</v>
      </c>
      <c r="X558" s="270" t="s">
        <v>788</v>
      </c>
      <c r="Y558" s="270" t="s">
        <v>788</v>
      </c>
      <c r="Z558" s="270" t="s">
        <v>788</v>
      </c>
      <c r="AA558" s="270" t="s">
        <v>788</v>
      </c>
      <c r="AB558" s="270" t="s">
        <v>788</v>
      </c>
      <c r="AC558" s="270" t="s">
        <v>788</v>
      </c>
      <c r="AD558" s="270" t="s">
        <v>788</v>
      </c>
      <c r="AE558" s="270" t="s">
        <v>788</v>
      </c>
      <c r="AF558" s="270" t="s">
        <v>788</v>
      </c>
      <c r="AG558" s="270" t="s">
        <v>788</v>
      </c>
      <c r="AH558" s="270" t="s">
        <v>788</v>
      </c>
      <c r="AI558" s="270" t="s">
        <v>788</v>
      </c>
      <c r="AJ558" s="270" t="s">
        <v>788</v>
      </c>
      <c r="AK558" s="270" t="s">
        <v>788</v>
      </c>
      <c r="AL558" s="270" t="s">
        <v>788</v>
      </c>
      <c r="AM558" s="270" t="s">
        <v>788</v>
      </c>
      <c r="AN558" s="270" t="s">
        <v>3075</v>
      </c>
      <c r="AO558" s="270" t="s">
        <v>3075</v>
      </c>
      <c r="AP558" s="270" t="s">
        <v>3075</v>
      </c>
      <c r="AQ558" s="270" t="s">
        <v>3075</v>
      </c>
      <c r="AR558" s="270" t="s">
        <v>3075</v>
      </c>
      <c r="AS558" s="270" t="s">
        <v>3075</v>
      </c>
      <c r="AT558" s="270" t="s">
        <v>3075</v>
      </c>
      <c r="AU558" s="270" t="s">
        <v>3075</v>
      </c>
      <c r="AV558" s="270" t="s">
        <v>3075</v>
      </c>
      <c r="AW558" s="277" t="s">
        <v>3075</v>
      </c>
      <c r="AX558" s="270" t="s">
        <v>3075</v>
      </c>
      <c r="AY558" s="270" t="s">
        <v>3075</v>
      </c>
      <c r="AZ558" s="270" t="s">
        <v>3075</v>
      </c>
      <c r="BA558" s="270" t="s">
        <v>3075</v>
      </c>
      <c r="BB558" s="270" t="s">
        <v>3075</v>
      </c>
      <c r="BC558" s="270" t="s">
        <v>3075</v>
      </c>
      <c r="BD558" s="270" t="s">
        <v>521</v>
      </c>
      <c r="BE558" s="270" t="str">
        <f>VLOOKUP(A558,[1]القائمة!A$1:F$4442,6,0)</f>
        <v/>
      </c>
      <c r="BF558">
        <f>VLOOKUP(A558,[1]القائمة!A$1:F$4442,1,0)</f>
        <v>524269</v>
      </c>
      <c r="BG558" t="str">
        <f>VLOOKUP(A558,[1]القائمة!A$1:F$4442,5,0)</f>
        <v>الثالثة</v>
      </c>
    </row>
    <row r="559" spans="1:83" ht="14.4" x14ac:dyDescent="0.3">
      <c r="A559" s="269">
        <v>524278</v>
      </c>
      <c r="B559" s="270" t="s">
        <v>521</v>
      </c>
      <c r="C559" s="270" t="s">
        <v>788</v>
      </c>
      <c r="D559" s="270" t="s">
        <v>788</v>
      </c>
      <c r="E559" s="270" t="s">
        <v>788</v>
      </c>
      <c r="F559" s="270" t="s">
        <v>788</v>
      </c>
      <c r="G559" s="270" t="s">
        <v>788</v>
      </c>
      <c r="H559" s="270" t="s">
        <v>788</v>
      </c>
      <c r="I559" s="270" t="s">
        <v>788</v>
      </c>
      <c r="J559" s="270" t="s">
        <v>788</v>
      </c>
      <c r="K559" s="270" t="s">
        <v>788</v>
      </c>
      <c r="L559" s="270" t="s">
        <v>788</v>
      </c>
      <c r="M559" s="270" t="s">
        <v>788</v>
      </c>
      <c r="N559" s="270" t="s">
        <v>788</v>
      </c>
      <c r="O559" s="270" t="s">
        <v>788</v>
      </c>
      <c r="P559" s="270" t="s">
        <v>788</v>
      </c>
      <c r="Q559" s="270" t="s">
        <v>788</v>
      </c>
      <c r="R559" s="270" t="s">
        <v>788</v>
      </c>
      <c r="S559" s="270" t="s">
        <v>788</v>
      </c>
      <c r="T559" s="270" t="s">
        <v>788</v>
      </c>
      <c r="U559" s="270" t="s">
        <v>788</v>
      </c>
      <c r="V559" s="270" t="s">
        <v>788</v>
      </c>
      <c r="W559" s="270" t="s">
        <v>788</v>
      </c>
      <c r="X559" s="270" t="s">
        <v>788</v>
      </c>
      <c r="Y559" s="270" t="s">
        <v>788</v>
      </c>
      <c r="Z559" s="270" t="s">
        <v>788</v>
      </c>
      <c r="AA559" s="270" t="s">
        <v>788</v>
      </c>
      <c r="AB559" s="270" t="s">
        <v>788</v>
      </c>
      <c r="AC559" s="270" t="s">
        <v>788</v>
      </c>
      <c r="AD559" s="270" t="s">
        <v>788</v>
      </c>
      <c r="AE559" s="270" t="s">
        <v>788</v>
      </c>
      <c r="AF559" s="270" t="s">
        <v>788</v>
      </c>
      <c r="AG559" s="270" t="s">
        <v>788</v>
      </c>
      <c r="AH559" s="270" t="s">
        <v>788</v>
      </c>
      <c r="AI559" s="270" t="s">
        <v>788</v>
      </c>
      <c r="AJ559" s="270" t="s">
        <v>788</v>
      </c>
      <c r="AK559" s="270" t="s">
        <v>788</v>
      </c>
      <c r="AL559" s="270" t="s">
        <v>788</v>
      </c>
      <c r="AM559" s="270" t="s">
        <v>788</v>
      </c>
      <c r="AN559" s="270" t="s">
        <v>3075</v>
      </c>
      <c r="AO559" s="270" t="s">
        <v>3075</v>
      </c>
      <c r="AP559" s="270" t="s">
        <v>3075</v>
      </c>
      <c r="AQ559" s="270" t="s">
        <v>3075</v>
      </c>
      <c r="AR559" s="270" t="s">
        <v>3075</v>
      </c>
      <c r="AS559" s="270" t="s">
        <v>3075</v>
      </c>
      <c r="AT559" s="270" t="s">
        <v>3075</v>
      </c>
      <c r="AU559" s="270" t="s">
        <v>3075</v>
      </c>
      <c r="AV559" s="270" t="s">
        <v>3075</v>
      </c>
      <c r="AW559" s="277" t="s">
        <v>3075</v>
      </c>
      <c r="AX559" s="270" t="s">
        <v>3075</v>
      </c>
      <c r="AY559" s="270" t="s">
        <v>3075</v>
      </c>
      <c r="AZ559" s="270" t="s">
        <v>3075</v>
      </c>
      <c r="BA559" s="270" t="s">
        <v>3075</v>
      </c>
      <c r="BB559" s="270" t="s">
        <v>3075</v>
      </c>
      <c r="BC559" s="270" t="s">
        <v>3075</v>
      </c>
      <c r="BD559" s="270" t="s">
        <v>521</v>
      </c>
      <c r="BE559" s="270" t="str">
        <f>VLOOKUP(A559,[1]القائمة!A$1:F$4442,6,0)</f>
        <v/>
      </c>
      <c r="BF559">
        <f>VLOOKUP(A559,[1]القائمة!A$1:F$4442,1,0)</f>
        <v>524278</v>
      </c>
      <c r="BG559" t="str">
        <f>VLOOKUP(A559,[1]القائمة!A$1:F$4442,5,0)</f>
        <v>الثالثة</v>
      </c>
    </row>
    <row r="560" spans="1:83" ht="14.4" x14ac:dyDescent="0.3">
      <c r="A560" s="269">
        <v>524280</v>
      </c>
      <c r="B560" s="270" t="s">
        <v>522</v>
      </c>
      <c r="C560" s="270" t="s">
        <v>788</v>
      </c>
      <c r="D560" s="270" t="s">
        <v>788</v>
      </c>
      <c r="E560" s="270" t="s">
        <v>788</v>
      </c>
      <c r="F560" s="270" t="s">
        <v>788</v>
      </c>
      <c r="G560" s="270" t="s">
        <v>788</v>
      </c>
      <c r="H560" s="270" t="s">
        <v>788</v>
      </c>
      <c r="I560" s="270" t="s">
        <v>788</v>
      </c>
      <c r="J560" s="270" t="s">
        <v>788</v>
      </c>
      <c r="K560" s="270" t="s">
        <v>788</v>
      </c>
      <c r="L560" s="270" t="s">
        <v>788</v>
      </c>
      <c r="M560" s="270" t="s">
        <v>788</v>
      </c>
      <c r="N560" s="270" t="s">
        <v>788</v>
      </c>
      <c r="O560" s="270" t="s">
        <v>788</v>
      </c>
      <c r="P560" s="270" t="s">
        <v>788</v>
      </c>
      <c r="Q560" s="270" t="s">
        <v>788</v>
      </c>
      <c r="R560" s="270" t="s">
        <v>788</v>
      </c>
      <c r="S560" s="270" t="s">
        <v>788</v>
      </c>
      <c r="T560" s="270" t="s">
        <v>788</v>
      </c>
      <c r="U560" s="270" t="s">
        <v>788</v>
      </c>
      <c r="V560" s="270" t="s">
        <v>788</v>
      </c>
      <c r="W560" s="270" t="s">
        <v>788</v>
      </c>
      <c r="X560" s="270" t="s">
        <v>788</v>
      </c>
      <c r="Y560" s="270" t="s">
        <v>788</v>
      </c>
      <c r="Z560" s="270" t="s">
        <v>788</v>
      </c>
      <c r="AA560" s="270" t="s">
        <v>788</v>
      </c>
      <c r="AB560" s="270" t="s">
        <v>788</v>
      </c>
      <c r="AC560" s="270" t="s">
        <v>788</v>
      </c>
      <c r="AD560" s="270" t="s">
        <v>788</v>
      </c>
      <c r="AE560" s="270" t="s">
        <v>788</v>
      </c>
      <c r="AF560" s="270" t="s">
        <v>788</v>
      </c>
      <c r="AG560" s="270" t="s">
        <v>788</v>
      </c>
      <c r="AH560" s="270" t="s">
        <v>3075</v>
      </c>
      <c r="AI560" s="270" t="s">
        <v>3075</v>
      </c>
      <c r="AJ560" s="270" t="s">
        <v>3075</v>
      </c>
      <c r="AK560" s="270" t="s">
        <v>3075</v>
      </c>
      <c r="AL560" s="270" t="s">
        <v>3075</v>
      </c>
      <c r="AM560" s="270" t="s">
        <v>3075</v>
      </c>
      <c r="AN560" s="270" t="s">
        <v>3075</v>
      </c>
      <c r="AO560" s="270" t="s">
        <v>3075</v>
      </c>
      <c r="AP560" s="270" t="s">
        <v>3075</v>
      </c>
      <c r="AQ560" s="270" t="s">
        <v>3075</v>
      </c>
      <c r="AR560" s="270" t="s">
        <v>3075</v>
      </c>
      <c r="AS560" s="270" t="s">
        <v>3075</v>
      </c>
      <c r="AT560" s="270" t="s">
        <v>3075</v>
      </c>
      <c r="AU560" s="270" t="s">
        <v>3075</v>
      </c>
      <c r="AV560" s="270" t="s">
        <v>3075</v>
      </c>
      <c r="AW560" s="277" t="s">
        <v>3075</v>
      </c>
      <c r="AX560" s="270" t="s">
        <v>3075</v>
      </c>
      <c r="AY560" s="270" t="s">
        <v>3075</v>
      </c>
      <c r="AZ560" s="270" t="s">
        <v>3075</v>
      </c>
      <c r="BA560" s="270" t="s">
        <v>3075</v>
      </c>
      <c r="BB560" s="270" t="s">
        <v>3075</v>
      </c>
      <c r="BC560" s="270" t="s">
        <v>3075</v>
      </c>
      <c r="BD560" s="270" t="s">
        <v>522</v>
      </c>
      <c r="BE560" s="270" t="str">
        <f>VLOOKUP(A560,[1]القائمة!A$1:F$4442,6,0)</f>
        <v/>
      </c>
      <c r="BF560">
        <f>VLOOKUP(A560,[1]القائمة!A$1:F$4442,1,0)</f>
        <v>524280</v>
      </c>
      <c r="BG560" t="str">
        <f>VLOOKUP(A560,[1]القائمة!A$1:F$4442,5,0)</f>
        <v>الثالثة حديث</v>
      </c>
    </row>
    <row r="561" spans="1:83" ht="14.4" x14ac:dyDescent="0.3">
      <c r="A561" s="269">
        <v>524293</v>
      </c>
      <c r="B561" s="270" t="s">
        <v>521</v>
      </c>
      <c r="C561" s="270" t="s">
        <v>788</v>
      </c>
      <c r="D561" s="270" t="s">
        <v>788</v>
      </c>
      <c r="E561" s="270" t="s">
        <v>788</v>
      </c>
      <c r="F561" s="270" t="s">
        <v>788</v>
      </c>
      <c r="G561" s="270" t="s">
        <v>788</v>
      </c>
      <c r="H561" s="270" t="s">
        <v>788</v>
      </c>
      <c r="I561" s="270" t="s">
        <v>788</v>
      </c>
      <c r="J561" s="270" t="s">
        <v>788</v>
      </c>
      <c r="K561" s="270" t="s">
        <v>788</v>
      </c>
      <c r="L561" s="270" t="s">
        <v>788</v>
      </c>
      <c r="M561" s="270" t="s">
        <v>788</v>
      </c>
      <c r="N561" s="270" t="s">
        <v>788</v>
      </c>
      <c r="O561" s="270" t="s">
        <v>788</v>
      </c>
      <c r="P561" s="270" t="s">
        <v>788</v>
      </c>
      <c r="Q561" s="270" t="s">
        <v>788</v>
      </c>
      <c r="R561" s="270" t="s">
        <v>788</v>
      </c>
      <c r="S561" s="270" t="s">
        <v>788</v>
      </c>
      <c r="T561" s="270" t="s">
        <v>788</v>
      </c>
      <c r="U561" s="270" t="s">
        <v>788</v>
      </c>
      <c r="V561" s="270" t="s">
        <v>788</v>
      </c>
      <c r="W561" s="270" t="s">
        <v>788</v>
      </c>
      <c r="X561" s="270" t="s">
        <v>788</v>
      </c>
      <c r="Y561" s="270" t="s">
        <v>788</v>
      </c>
      <c r="Z561" s="270" t="s">
        <v>788</v>
      </c>
      <c r="AA561" s="270" t="s">
        <v>788</v>
      </c>
      <c r="AB561" s="270" t="s">
        <v>788</v>
      </c>
      <c r="AC561" s="270" t="s">
        <v>788</v>
      </c>
      <c r="AD561" s="270" t="s">
        <v>788</v>
      </c>
      <c r="AE561" s="270" t="s">
        <v>788</v>
      </c>
      <c r="AF561" s="270" t="s">
        <v>788</v>
      </c>
      <c r="AG561" s="270" t="s">
        <v>788</v>
      </c>
      <c r="AH561" s="270" t="s">
        <v>788</v>
      </c>
      <c r="AI561" s="270" t="s">
        <v>788</v>
      </c>
      <c r="AJ561" s="270" t="s">
        <v>788</v>
      </c>
      <c r="AK561" s="270" t="s">
        <v>788</v>
      </c>
      <c r="AL561" s="270" t="s">
        <v>788</v>
      </c>
      <c r="AM561" s="270" t="s">
        <v>788</v>
      </c>
      <c r="AN561" s="270" t="s">
        <v>3075</v>
      </c>
      <c r="AO561" s="270" t="s">
        <v>3075</v>
      </c>
      <c r="AP561" s="270" t="s">
        <v>3075</v>
      </c>
      <c r="AQ561" s="270" t="s">
        <v>3075</v>
      </c>
      <c r="AR561" s="270" t="s">
        <v>3075</v>
      </c>
      <c r="AS561" s="270" t="s">
        <v>3075</v>
      </c>
      <c r="AT561" s="270" t="s">
        <v>3075</v>
      </c>
      <c r="AU561" s="270" t="s">
        <v>3075</v>
      </c>
      <c r="AV561" s="270" t="s">
        <v>3075</v>
      </c>
      <c r="AW561" s="277" t="s">
        <v>3075</v>
      </c>
      <c r="AX561" s="270" t="s">
        <v>3075</v>
      </c>
      <c r="AY561" s="270" t="s">
        <v>3075</v>
      </c>
      <c r="AZ561" s="270" t="s">
        <v>3075</v>
      </c>
      <c r="BA561" s="270" t="s">
        <v>3075</v>
      </c>
      <c r="BB561" s="270" t="s">
        <v>3075</v>
      </c>
      <c r="BC561" s="270" t="s">
        <v>3075</v>
      </c>
      <c r="BD561" s="270" t="s">
        <v>521</v>
      </c>
      <c r="BE561" s="270" t="str">
        <f>VLOOKUP(A561,[1]القائمة!A$1:F$4442,6,0)</f>
        <v/>
      </c>
      <c r="BF561">
        <f>VLOOKUP(A561,[1]القائمة!A$1:F$4442,1,0)</f>
        <v>524293</v>
      </c>
      <c r="BG561" t="str">
        <f>VLOOKUP(A561,[1]القائمة!A$1:F$4442,5,0)</f>
        <v>الثالثة</v>
      </c>
    </row>
    <row r="562" spans="1:83" ht="14.4" x14ac:dyDescent="0.3">
      <c r="A562" s="269">
        <v>524304</v>
      </c>
      <c r="B562" s="270" t="s">
        <v>521</v>
      </c>
      <c r="C562" s="270" t="s">
        <v>788</v>
      </c>
      <c r="D562" s="270" t="s">
        <v>788</v>
      </c>
      <c r="E562" s="270" t="s">
        <v>788</v>
      </c>
      <c r="F562" s="270" t="s">
        <v>788</v>
      </c>
      <c r="G562" s="270" t="s">
        <v>788</v>
      </c>
      <c r="H562" s="270" t="s">
        <v>788</v>
      </c>
      <c r="I562" s="270" t="s">
        <v>788</v>
      </c>
      <c r="J562" s="270" t="s">
        <v>788</v>
      </c>
      <c r="K562" s="270" t="s">
        <v>788</v>
      </c>
      <c r="L562" s="270" t="s">
        <v>788</v>
      </c>
      <c r="M562" s="270" t="s">
        <v>788</v>
      </c>
      <c r="N562" s="270" t="s">
        <v>788</v>
      </c>
      <c r="O562" s="270" t="s">
        <v>788</v>
      </c>
      <c r="P562" s="270" t="s">
        <v>788</v>
      </c>
      <c r="Q562" s="270" t="s">
        <v>788</v>
      </c>
      <c r="R562" s="270" t="s">
        <v>788</v>
      </c>
      <c r="S562" s="270" t="s">
        <v>788</v>
      </c>
      <c r="T562" s="270" t="s">
        <v>788</v>
      </c>
      <c r="U562" s="270" t="s">
        <v>788</v>
      </c>
      <c r="V562" s="270" t="s">
        <v>788</v>
      </c>
      <c r="W562" s="270" t="s">
        <v>788</v>
      </c>
      <c r="X562" s="270" t="s">
        <v>788</v>
      </c>
      <c r="Y562" s="270" t="s">
        <v>788</v>
      </c>
      <c r="Z562" s="270" t="s">
        <v>788</v>
      </c>
      <c r="AA562" s="270" t="s">
        <v>788</v>
      </c>
      <c r="AB562" s="270" t="s">
        <v>788</v>
      </c>
      <c r="AC562" s="270" t="s">
        <v>788</v>
      </c>
      <c r="AD562" s="270" t="s">
        <v>788</v>
      </c>
      <c r="AE562" s="270" t="s">
        <v>788</v>
      </c>
      <c r="AF562" s="270" t="s">
        <v>788</v>
      </c>
      <c r="AG562" s="270" t="s">
        <v>788</v>
      </c>
      <c r="AH562" s="270" t="s">
        <v>788</v>
      </c>
      <c r="AI562" s="270" t="s">
        <v>788</v>
      </c>
      <c r="AJ562" s="270" t="s">
        <v>788</v>
      </c>
      <c r="AK562" s="270" t="s">
        <v>788</v>
      </c>
      <c r="AL562" s="270" t="s">
        <v>788</v>
      </c>
      <c r="AM562" s="270" t="s">
        <v>788</v>
      </c>
      <c r="AN562" s="270" t="s">
        <v>3075</v>
      </c>
      <c r="AO562" s="270" t="s">
        <v>3075</v>
      </c>
      <c r="AP562" s="270" t="s">
        <v>3075</v>
      </c>
      <c r="AQ562" s="270" t="s">
        <v>3075</v>
      </c>
      <c r="AR562" s="270" t="s">
        <v>3075</v>
      </c>
      <c r="AS562" s="270" t="s">
        <v>3075</v>
      </c>
      <c r="AT562" s="270" t="s">
        <v>3075</v>
      </c>
      <c r="AU562" s="270" t="s">
        <v>3075</v>
      </c>
      <c r="AV562" s="270" t="s">
        <v>3075</v>
      </c>
      <c r="AW562" s="277" t="s">
        <v>3075</v>
      </c>
      <c r="AX562" s="270" t="s">
        <v>3075</v>
      </c>
      <c r="AY562" s="270" t="s">
        <v>3075</v>
      </c>
      <c r="AZ562" s="270" t="s">
        <v>3075</v>
      </c>
      <c r="BA562" s="270" t="s">
        <v>3075</v>
      </c>
      <c r="BB562" s="270" t="s">
        <v>3075</v>
      </c>
      <c r="BC562" s="270" t="s">
        <v>3075</v>
      </c>
      <c r="BD562" s="270" t="s">
        <v>521</v>
      </c>
      <c r="BE562" s="270" t="str">
        <f>VLOOKUP(A562,[1]القائمة!A$1:F$4442,6,0)</f>
        <v/>
      </c>
      <c r="BF562">
        <f>VLOOKUP(A562,[1]القائمة!A$1:F$4442,1,0)</f>
        <v>524304</v>
      </c>
      <c r="BG562" t="str">
        <f>VLOOKUP(A562,[1]القائمة!A$1:F$4442,5,0)</f>
        <v>الثالثة</v>
      </c>
    </row>
    <row r="563" spans="1:83" ht="14.4" x14ac:dyDescent="0.3">
      <c r="A563" s="269">
        <v>524310</v>
      </c>
      <c r="B563" s="270" t="s">
        <v>521</v>
      </c>
      <c r="C563" s="270" t="s">
        <v>788</v>
      </c>
      <c r="D563" s="270" t="s">
        <v>788</v>
      </c>
      <c r="E563" s="270" t="s">
        <v>788</v>
      </c>
      <c r="F563" s="270" t="s">
        <v>788</v>
      </c>
      <c r="G563" s="270" t="s">
        <v>788</v>
      </c>
      <c r="H563" s="270" t="s">
        <v>788</v>
      </c>
      <c r="I563" s="270" t="s">
        <v>788</v>
      </c>
      <c r="J563" s="270" t="s">
        <v>788</v>
      </c>
      <c r="K563" s="270" t="s">
        <v>788</v>
      </c>
      <c r="L563" s="270" t="s">
        <v>788</v>
      </c>
      <c r="M563" s="270" t="s">
        <v>788</v>
      </c>
      <c r="N563" s="270" t="s">
        <v>788</v>
      </c>
      <c r="O563" s="270" t="s">
        <v>788</v>
      </c>
      <c r="P563" s="270" t="s">
        <v>788</v>
      </c>
      <c r="Q563" s="270" t="s">
        <v>788</v>
      </c>
      <c r="R563" s="270" t="s">
        <v>788</v>
      </c>
      <c r="S563" s="270" t="s">
        <v>788</v>
      </c>
      <c r="T563" s="270" t="s">
        <v>788</v>
      </c>
      <c r="U563" s="270" t="s">
        <v>788</v>
      </c>
      <c r="V563" s="270" t="s">
        <v>788</v>
      </c>
      <c r="W563" s="270" t="s">
        <v>788</v>
      </c>
      <c r="X563" s="270" t="s">
        <v>788</v>
      </c>
      <c r="Y563" s="270" t="s">
        <v>788</v>
      </c>
      <c r="Z563" s="270" t="s">
        <v>788</v>
      </c>
      <c r="AA563" s="270" t="s">
        <v>788</v>
      </c>
      <c r="AB563" s="270" t="s">
        <v>788</v>
      </c>
      <c r="AC563" s="270" t="s">
        <v>788</v>
      </c>
      <c r="AD563" s="270" t="s">
        <v>788</v>
      </c>
      <c r="AE563" s="270" t="s">
        <v>788</v>
      </c>
      <c r="AF563" s="270" t="s">
        <v>788</v>
      </c>
      <c r="AG563" s="270" t="s">
        <v>788</v>
      </c>
      <c r="AH563" s="270" t="s">
        <v>788</v>
      </c>
      <c r="AI563" s="270" t="s">
        <v>788</v>
      </c>
      <c r="AJ563" s="270" t="s">
        <v>788</v>
      </c>
      <c r="AK563" s="270" t="s">
        <v>788</v>
      </c>
      <c r="AL563" s="270" t="s">
        <v>788</v>
      </c>
      <c r="AM563" s="270" t="s">
        <v>788</v>
      </c>
      <c r="AN563" s="270" t="s">
        <v>3075</v>
      </c>
      <c r="AO563" s="270" t="s">
        <v>3075</v>
      </c>
      <c r="AP563" s="270" t="s">
        <v>3075</v>
      </c>
      <c r="AQ563" s="270" t="s">
        <v>3075</v>
      </c>
      <c r="AR563" s="270" t="s">
        <v>3075</v>
      </c>
      <c r="AS563" s="270" t="s">
        <v>3075</v>
      </c>
      <c r="AT563" s="270" t="s">
        <v>3075</v>
      </c>
      <c r="AU563" s="270" t="s">
        <v>3075</v>
      </c>
      <c r="AV563" s="270" t="s">
        <v>3075</v>
      </c>
      <c r="AW563" s="277" t="s">
        <v>3075</v>
      </c>
      <c r="AX563" s="270" t="s">
        <v>3075</v>
      </c>
      <c r="AY563" s="270" t="s">
        <v>3075</v>
      </c>
      <c r="AZ563" s="270" t="s">
        <v>3075</v>
      </c>
      <c r="BA563" s="270" t="s">
        <v>3075</v>
      </c>
      <c r="BB563" s="270" t="s">
        <v>3075</v>
      </c>
      <c r="BC563" s="270" t="s">
        <v>3075</v>
      </c>
      <c r="BD563" s="270" t="s">
        <v>521</v>
      </c>
      <c r="BE563" s="270" t="str">
        <f>VLOOKUP(A563,[1]القائمة!A$1:F$4442,6,0)</f>
        <v/>
      </c>
      <c r="BF563">
        <f>VLOOKUP(A563,[1]القائمة!A$1:F$4442,1,0)</f>
        <v>524310</v>
      </c>
      <c r="BG563" t="str">
        <f>VLOOKUP(A563,[1]القائمة!A$1:F$4442,5,0)</f>
        <v>الثالثة</v>
      </c>
    </row>
    <row r="564" spans="1:83" ht="14.4" x14ac:dyDescent="0.3">
      <c r="A564" s="269">
        <v>524311</v>
      </c>
      <c r="B564" s="270" t="s">
        <v>522</v>
      </c>
      <c r="C564" s="270" t="s">
        <v>788</v>
      </c>
      <c r="D564" s="270" t="s">
        <v>788</v>
      </c>
      <c r="E564" s="270" t="s">
        <v>788</v>
      </c>
      <c r="F564" s="270" t="s">
        <v>788</v>
      </c>
      <c r="G564" s="270" t="s">
        <v>788</v>
      </c>
      <c r="H564" s="270" t="s">
        <v>788</v>
      </c>
      <c r="I564" s="270" t="s">
        <v>788</v>
      </c>
      <c r="J564" s="270" t="s">
        <v>788</v>
      </c>
      <c r="K564" s="270" t="s">
        <v>788</v>
      </c>
      <c r="L564" s="270" t="s">
        <v>788</v>
      </c>
      <c r="M564" s="270" t="s">
        <v>788</v>
      </c>
      <c r="N564" s="270" t="s">
        <v>788</v>
      </c>
      <c r="O564" s="270" t="s">
        <v>788</v>
      </c>
      <c r="P564" s="270" t="s">
        <v>788</v>
      </c>
      <c r="Q564" s="270" t="s">
        <v>788</v>
      </c>
      <c r="R564" s="270" t="s">
        <v>788</v>
      </c>
      <c r="S564" s="270" t="s">
        <v>788</v>
      </c>
      <c r="T564" s="270" t="s">
        <v>788</v>
      </c>
      <c r="U564" s="270" t="s">
        <v>788</v>
      </c>
      <c r="V564" s="270" t="s">
        <v>788</v>
      </c>
      <c r="W564" s="270" t="s">
        <v>788</v>
      </c>
      <c r="X564" s="270" t="s">
        <v>788</v>
      </c>
      <c r="Y564" s="270" t="s">
        <v>788</v>
      </c>
      <c r="Z564" s="270" t="s">
        <v>788</v>
      </c>
      <c r="AA564" s="270" t="s">
        <v>788</v>
      </c>
      <c r="AB564" s="270" t="s">
        <v>788</v>
      </c>
      <c r="AC564" s="270" t="s">
        <v>788</v>
      </c>
      <c r="AD564" s="270" t="s">
        <v>788</v>
      </c>
      <c r="AE564" s="270" t="s">
        <v>788</v>
      </c>
      <c r="AF564" s="270" t="s">
        <v>788</v>
      </c>
      <c r="AG564" s="270" t="s">
        <v>788</v>
      </c>
      <c r="AH564" s="270" t="s">
        <v>3075</v>
      </c>
      <c r="AI564" s="270" t="s">
        <v>3075</v>
      </c>
      <c r="AJ564" s="270" t="s">
        <v>3075</v>
      </c>
      <c r="AK564" s="270" t="s">
        <v>3075</v>
      </c>
      <c r="AL564" s="270" t="s">
        <v>3075</v>
      </c>
      <c r="AM564" s="270" t="s">
        <v>3075</v>
      </c>
      <c r="AN564" s="270" t="s">
        <v>3075</v>
      </c>
      <c r="AO564" s="270" t="s">
        <v>3075</v>
      </c>
      <c r="AP564" s="270" t="s">
        <v>3075</v>
      </c>
      <c r="AQ564" s="270" t="s">
        <v>3075</v>
      </c>
      <c r="AR564" s="270" t="s">
        <v>3075</v>
      </c>
      <c r="AS564" s="270" t="s">
        <v>3075</v>
      </c>
      <c r="AT564" s="270" t="s">
        <v>3075</v>
      </c>
      <c r="AU564" s="270" t="s">
        <v>3075</v>
      </c>
      <c r="AV564" s="270" t="s">
        <v>3075</v>
      </c>
      <c r="AW564" s="277" t="s">
        <v>3075</v>
      </c>
      <c r="AX564" s="270" t="s">
        <v>3075</v>
      </c>
      <c r="AY564" s="270" t="s">
        <v>3075</v>
      </c>
      <c r="AZ564" s="270" t="s">
        <v>3075</v>
      </c>
      <c r="BA564" s="270" t="s">
        <v>3075</v>
      </c>
      <c r="BB564" s="270" t="s">
        <v>3075</v>
      </c>
      <c r="BC564" s="270" t="s">
        <v>3075</v>
      </c>
      <c r="BD564" s="270" t="s">
        <v>522</v>
      </c>
      <c r="BE564" s="270" t="str">
        <f>VLOOKUP(A564,[1]القائمة!A$1:F$4442,6,0)</f>
        <v/>
      </c>
      <c r="BF564">
        <f>VLOOKUP(A564,[1]القائمة!A$1:F$4442,1,0)</f>
        <v>524311</v>
      </c>
      <c r="BG564" t="str">
        <f>VLOOKUP(A564,[1]القائمة!A$1:F$4442,5,0)</f>
        <v>الثالثة حديث</v>
      </c>
      <c r="BH564" s="249"/>
      <c r="BI564" s="249"/>
      <c r="BJ564" s="249"/>
      <c r="BK564" s="249"/>
      <c r="BL564" s="249"/>
      <c r="BM564" s="249"/>
      <c r="BN564" s="249"/>
      <c r="BO564" s="249"/>
      <c r="BP564" s="249" t="s">
        <v>3075</v>
      </c>
      <c r="BQ564" s="249" t="s">
        <v>3075</v>
      </c>
      <c r="BR564" s="249" t="s">
        <v>3075</v>
      </c>
      <c r="BS564" s="249" t="s">
        <v>3075</v>
      </c>
      <c r="BT564" s="249" t="s">
        <v>3075</v>
      </c>
      <c r="BU564" s="249" t="s">
        <v>3075</v>
      </c>
      <c r="BV564" s="248"/>
      <c r="BW564" s="249"/>
      <c r="BX564" s="249"/>
      <c r="BY564" s="249"/>
      <c r="BZ564" s="249"/>
      <c r="CA564" s="242"/>
      <c r="CB564" s="242"/>
      <c r="CC564" s="242"/>
      <c r="CD564" s="242"/>
      <c r="CE564" s="249"/>
    </row>
    <row r="565" spans="1:83" ht="14.4" x14ac:dyDescent="0.3">
      <c r="A565" s="269">
        <v>524335</v>
      </c>
      <c r="B565" s="270" t="s">
        <v>521</v>
      </c>
      <c r="C565" s="270" t="s">
        <v>788</v>
      </c>
      <c r="D565" s="270" t="s">
        <v>788</v>
      </c>
      <c r="E565" s="270" t="s">
        <v>788</v>
      </c>
      <c r="F565" s="270" t="s">
        <v>788</v>
      </c>
      <c r="G565" s="270" t="s">
        <v>788</v>
      </c>
      <c r="H565" s="270" t="s">
        <v>788</v>
      </c>
      <c r="I565" s="270" t="s">
        <v>788</v>
      </c>
      <c r="J565" s="270" t="s">
        <v>788</v>
      </c>
      <c r="K565" s="270" t="s">
        <v>788</v>
      </c>
      <c r="L565" s="270" t="s">
        <v>788</v>
      </c>
      <c r="M565" s="270" t="s">
        <v>788</v>
      </c>
      <c r="N565" s="270" t="s">
        <v>788</v>
      </c>
      <c r="O565" s="270" t="s">
        <v>788</v>
      </c>
      <c r="P565" s="270" t="s">
        <v>788</v>
      </c>
      <c r="Q565" s="270" t="s">
        <v>788</v>
      </c>
      <c r="R565" s="270" t="s">
        <v>788</v>
      </c>
      <c r="S565" s="270" t="s">
        <v>788</v>
      </c>
      <c r="T565" s="270" t="s">
        <v>788</v>
      </c>
      <c r="U565" s="270" t="s">
        <v>788</v>
      </c>
      <c r="V565" s="270" t="s">
        <v>788</v>
      </c>
      <c r="W565" s="270" t="s">
        <v>788</v>
      </c>
      <c r="X565" s="270" t="s">
        <v>788</v>
      </c>
      <c r="Y565" s="270" t="s">
        <v>788</v>
      </c>
      <c r="Z565" s="270" t="s">
        <v>788</v>
      </c>
      <c r="AA565" s="270" t="s">
        <v>788</v>
      </c>
      <c r="AB565" s="270" t="s">
        <v>788</v>
      </c>
      <c r="AC565" s="270" t="s">
        <v>788</v>
      </c>
      <c r="AD565" s="270" t="s">
        <v>788</v>
      </c>
      <c r="AE565" s="270" t="s">
        <v>788</v>
      </c>
      <c r="AF565" s="270" t="s">
        <v>788</v>
      </c>
      <c r="AG565" s="270" t="s">
        <v>788</v>
      </c>
      <c r="AH565" s="270" t="s">
        <v>788</v>
      </c>
      <c r="AI565" s="270" t="s">
        <v>788</v>
      </c>
      <c r="AJ565" s="270" t="s">
        <v>788</v>
      </c>
      <c r="AK565" s="270" t="s">
        <v>788</v>
      </c>
      <c r="AL565" s="270" t="s">
        <v>788</v>
      </c>
      <c r="AM565" s="270" t="s">
        <v>788</v>
      </c>
      <c r="AN565" s="270" t="s">
        <v>3075</v>
      </c>
      <c r="AO565" s="270" t="s">
        <v>3075</v>
      </c>
      <c r="AP565" s="270" t="s">
        <v>3075</v>
      </c>
      <c r="AQ565" s="270" t="s">
        <v>3075</v>
      </c>
      <c r="AR565" s="270" t="s">
        <v>3075</v>
      </c>
      <c r="AS565" s="270" t="s">
        <v>3075</v>
      </c>
      <c r="AT565" s="270" t="s">
        <v>3075</v>
      </c>
      <c r="AU565" s="270" t="s">
        <v>3075</v>
      </c>
      <c r="AV565" s="270" t="s">
        <v>3075</v>
      </c>
      <c r="AW565" s="277" t="s">
        <v>3075</v>
      </c>
      <c r="AX565" s="270" t="s">
        <v>3075</v>
      </c>
      <c r="AY565" s="270" t="s">
        <v>3075</v>
      </c>
      <c r="AZ565" s="270" t="s">
        <v>3075</v>
      </c>
      <c r="BA565" s="270" t="s">
        <v>3075</v>
      </c>
      <c r="BB565" s="270" t="s">
        <v>3075</v>
      </c>
      <c r="BC565" s="270" t="s">
        <v>3075</v>
      </c>
      <c r="BD565" s="270" t="s">
        <v>521</v>
      </c>
      <c r="BE565" s="270" t="str">
        <f>VLOOKUP(A565,[1]القائمة!A$1:F$4442,6,0)</f>
        <v/>
      </c>
      <c r="BF565">
        <f>VLOOKUP(A565,[1]القائمة!A$1:F$4442,1,0)</f>
        <v>524335</v>
      </c>
      <c r="BG565" t="str">
        <f>VLOOKUP(A565,[1]القائمة!A$1:F$4442,5,0)</f>
        <v>الثالثة</v>
      </c>
    </row>
    <row r="566" spans="1:83" ht="14.4" x14ac:dyDescent="0.3">
      <c r="A566" s="269">
        <v>524339</v>
      </c>
      <c r="B566" s="270" t="s">
        <v>521</v>
      </c>
      <c r="C566" s="270" t="s">
        <v>788</v>
      </c>
      <c r="D566" s="270" t="s">
        <v>788</v>
      </c>
      <c r="E566" s="270" t="s">
        <v>788</v>
      </c>
      <c r="F566" s="270" t="s">
        <v>788</v>
      </c>
      <c r="G566" s="270" t="s">
        <v>788</v>
      </c>
      <c r="H566" s="270" t="s">
        <v>788</v>
      </c>
      <c r="I566" s="270" t="s">
        <v>788</v>
      </c>
      <c r="J566" s="270" t="s">
        <v>788</v>
      </c>
      <c r="K566" s="270" t="s">
        <v>788</v>
      </c>
      <c r="L566" s="270" t="s">
        <v>788</v>
      </c>
      <c r="M566" s="270" t="s">
        <v>788</v>
      </c>
      <c r="N566" s="270" t="s">
        <v>788</v>
      </c>
      <c r="O566" s="270" t="s">
        <v>788</v>
      </c>
      <c r="P566" s="270" t="s">
        <v>788</v>
      </c>
      <c r="Q566" s="270" t="s">
        <v>788</v>
      </c>
      <c r="R566" s="270" t="s">
        <v>788</v>
      </c>
      <c r="S566" s="270" t="s">
        <v>788</v>
      </c>
      <c r="T566" s="270" t="s">
        <v>788</v>
      </c>
      <c r="U566" s="270" t="s">
        <v>788</v>
      </c>
      <c r="V566" s="270" t="s">
        <v>788</v>
      </c>
      <c r="W566" s="270" t="s">
        <v>788</v>
      </c>
      <c r="X566" s="270" t="s">
        <v>788</v>
      </c>
      <c r="Y566" s="270" t="s">
        <v>788</v>
      </c>
      <c r="Z566" s="270" t="s">
        <v>788</v>
      </c>
      <c r="AA566" s="270" t="s">
        <v>788</v>
      </c>
      <c r="AB566" s="270" t="s">
        <v>788</v>
      </c>
      <c r="AC566" s="270" t="s">
        <v>788</v>
      </c>
      <c r="AD566" s="270" t="s">
        <v>788</v>
      </c>
      <c r="AE566" s="270" t="s">
        <v>788</v>
      </c>
      <c r="AF566" s="270" t="s">
        <v>788</v>
      </c>
      <c r="AG566" s="270" t="s">
        <v>788</v>
      </c>
      <c r="AH566" s="270" t="s">
        <v>788</v>
      </c>
      <c r="AI566" s="270" t="s">
        <v>788</v>
      </c>
      <c r="AJ566" s="270" t="s">
        <v>788</v>
      </c>
      <c r="AK566" s="270" t="s">
        <v>788</v>
      </c>
      <c r="AL566" s="270" t="s">
        <v>788</v>
      </c>
      <c r="AM566" s="270" t="s">
        <v>788</v>
      </c>
      <c r="AN566" s="270" t="s">
        <v>3075</v>
      </c>
      <c r="AO566" s="270" t="s">
        <v>3075</v>
      </c>
      <c r="AP566" s="270" t="s">
        <v>3075</v>
      </c>
      <c r="AQ566" s="270" t="s">
        <v>3075</v>
      </c>
      <c r="AR566" s="270" t="s">
        <v>3075</v>
      </c>
      <c r="AS566" s="270" t="s">
        <v>3075</v>
      </c>
      <c r="AT566" s="270" t="s">
        <v>3075</v>
      </c>
      <c r="AU566" s="270" t="s">
        <v>3075</v>
      </c>
      <c r="AV566" s="270" t="s">
        <v>3075</v>
      </c>
      <c r="AW566" s="277" t="s">
        <v>3075</v>
      </c>
      <c r="AX566" s="270" t="s">
        <v>3075</v>
      </c>
      <c r="AY566" s="270" t="s">
        <v>3075</v>
      </c>
      <c r="AZ566" s="270" t="s">
        <v>3075</v>
      </c>
      <c r="BA566" s="270" t="s">
        <v>3075</v>
      </c>
      <c r="BB566" s="270" t="s">
        <v>3075</v>
      </c>
      <c r="BC566" s="270" t="s">
        <v>3075</v>
      </c>
      <c r="BD566" s="270" t="s">
        <v>521</v>
      </c>
      <c r="BE566" s="270" t="str">
        <f>VLOOKUP(A566,[1]القائمة!A$1:F$4442,6,0)</f>
        <v/>
      </c>
      <c r="BF566">
        <f>VLOOKUP(A566,[1]القائمة!A$1:F$4442,1,0)</f>
        <v>524339</v>
      </c>
      <c r="BG566" t="str">
        <f>VLOOKUP(A566,[1]القائمة!A$1:F$4442,5,0)</f>
        <v>الثالثة</v>
      </c>
    </row>
    <row r="567" spans="1:83" ht="14.4" x14ac:dyDescent="0.3">
      <c r="A567" s="269">
        <v>524340</v>
      </c>
      <c r="B567" s="270" t="s">
        <v>521</v>
      </c>
      <c r="C567" s="270" t="s">
        <v>788</v>
      </c>
      <c r="D567" s="270" t="s">
        <v>788</v>
      </c>
      <c r="E567" s="270" t="s">
        <v>788</v>
      </c>
      <c r="F567" s="270" t="s">
        <v>788</v>
      </c>
      <c r="G567" s="270" t="s">
        <v>788</v>
      </c>
      <c r="H567" s="270" t="s">
        <v>788</v>
      </c>
      <c r="I567" s="270" t="s">
        <v>788</v>
      </c>
      <c r="J567" s="270" t="s">
        <v>788</v>
      </c>
      <c r="K567" s="270" t="s">
        <v>788</v>
      </c>
      <c r="L567" s="270" t="s">
        <v>788</v>
      </c>
      <c r="M567" s="270" t="s">
        <v>788</v>
      </c>
      <c r="N567" s="270" t="s">
        <v>788</v>
      </c>
      <c r="O567" s="270" t="s">
        <v>788</v>
      </c>
      <c r="P567" s="270" t="s">
        <v>788</v>
      </c>
      <c r="Q567" s="270" t="s">
        <v>788</v>
      </c>
      <c r="R567" s="270" t="s">
        <v>788</v>
      </c>
      <c r="S567" s="270" t="s">
        <v>788</v>
      </c>
      <c r="T567" s="270" t="s">
        <v>788</v>
      </c>
      <c r="U567" s="270" t="s">
        <v>788</v>
      </c>
      <c r="V567" s="270" t="s">
        <v>788</v>
      </c>
      <c r="W567" s="270" t="s">
        <v>788</v>
      </c>
      <c r="X567" s="270" t="s">
        <v>788</v>
      </c>
      <c r="Y567" s="270" t="s">
        <v>788</v>
      </c>
      <c r="Z567" s="270" t="s">
        <v>788</v>
      </c>
      <c r="AA567" s="270" t="s">
        <v>788</v>
      </c>
      <c r="AB567" s="270" t="s">
        <v>788</v>
      </c>
      <c r="AC567" s="270" t="s">
        <v>788</v>
      </c>
      <c r="AD567" s="270" t="s">
        <v>788</v>
      </c>
      <c r="AE567" s="270" t="s">
        <v>788</v>
      </c>
      <c r="AF567" s="270" t="s">
        <v>788</v>
      </c>
      <c r="AG567" s="270" t="s">
        <v>788</v>
      </c>
      <c r="AH567" s="270" t="s">
        <v>788</v>
      </c>
      <c r="AI567" s="270" t="s">
        <v>788</v>
      </c>
      <c r="AJ567" s="270" t="s">
        <v>788</v>
      </c>
      <c r="AK567" s="270" t="s">
        <v>788</v>
      </c>
      <c r="AL567" s="270" t="s">
        <v>788</v>
      </c>
      <c r="AM567" s="270" t="s">
        <v>788</v>
      </c>
      <c r="AN567" s="270" t="s">
        <v>3075</v>
      </c>
      <c r="AO567" s="270" t="s">
        <v>3075</v>
      </c>
      <c r="AP567" s="270" t="s">
        <v>3075</v>
      </c>
      <c r="AQ567" s="270" t="s">
        <v>3075</v>
      </c>
      <c r="AR567" s="270" t="s">
        <v>3075</v>
      </c>
      <c r="AS567" s="270" t="s">
        <v>3075</v>
      </c>
      <c r="AT567" s="270" t="s">
        <v>3075</v>
      </c>
      <c r="AU567" s="270" t="s">
        <v>3075</v>
      </c>
      <c r="AV567" s="270" t="s">
        <v>3075</v>
      </c>
      <c r="AW567" s="277" t="s">
        <v>3075</v>
      </c>
      <c r="AX567" s="270" t="s">
        <v>3075</v>
      </c>
      <c r="AY567" s="270" t="s">
        <v>3075</v>
      </c>
      <c r="AZ567" s="270" t="s">
        <v>3075</v>
      </c>
      <c r="BA567" s="270" t="s">
        <v>3075</v>
      </c>
      <c r="BB567" s="270" t="s">
        <v>3075</v>
      </c>
      <c r="BC567" s="270" t="s">
        <v>3075</v>
      </c>
      <c r="BD567" s="270" t="s">
        <v>521</v>
      </c>
      <c r="BE567" s="270" t="str">
        <f>VLOOKUP(A567,[1]القائمة!A$1:F$4442,6,0)</f>
        <v/>
      </c>
      <c r="BF567">
        <f>VLOOKUP(A567,[1]القائمة!A$1:F$4442,1,0)</f>
        <v>524340</v>
      </c>
      <c r="BG567" t="str">
        <f>VLOOKUP(A567,[1]القائمة!A$1:F$4442,5,0)</f>
        <v>الثالثة</v>
      </c>
    </row>
    <row r="568" spans="1:83" ht="14.4" x14ac:dyDescent="0.3">
      <c r="A568" s="269">
        <v>524343</v>
      </c>
      <c r="B568" s="270" t="s">
        <v>521</v>
      </c>
      <c r="C568" s="270" t="s">
        <v>788</v>
      </c>
      <c r="D568" s="270" t="s">
        <v>788</v>
      </c>
      <c r="E568" s="270" t="s">
        <v>788</v>
      </c>
      <c r="F568" s="270" t="s">
        <v>788</v>
      </c>
      <c r="G568" s="270" t="s">
        <v>788</v>
      </c>
      <c r="H568" s="270" t="s">
        <v>788</v>
      </c>
      <c r="I568" s="270" t="s">
        <v>788</v>
      </c>
      <c r="J568" s="270" t="s">
        <v>788</v>
      </c>
      <c r="K568" s="270" t="s">
        <v>788</v>
      </c>
      <c r="L568" s="270" t="s">
        <v>788</v>
      </c>
      <c r="M568" s="270" t="s">
        <v>788</v>
      </c>
      <c r="N568" s="270" t="s">
        <v>788</v>
      </c>
      <c r="O568" s="270" t="s">
        <v>788</v>
      </c>
      <c r="P568" s="270" t="s">
        <v>788</v>
      </c>
      <c r="Q568" s="270" t="s">
        <v>788</v>
      </c>
      <c r="R568" s="270" t="s">
        <v>788</v>
      </c>
      <c r="S568" s="270" t="s">
        <v>788</v>
      </c>
      <c r="T568" s="270" t="s">
        <v>788</v>
      </c>
      <c r="U568" s="270" t="s">
        <v>788</v>
      </c>
      <c r="V568" s="270" t="s">
        <v>788</v>
      </c>
      <c r="W568" s="270" t="s">
        <v>788</v>
      </c>
      <c r="X568" s="270" t="s">
        <v>788</v>
      </c>
      <c r="Y568" s="270" t="s">
        <v>788</v>
      </c>
      <c r="Z568" s="270" t="s">
        <v>788</v>
      </c>
      <c r="AA568" s="270" t="s">
        <v>788</v>
      </c>
      <c r="AB568" s="270" t="s">
        <v>788</v>
      </c>
      <c r="AC568" s="270" t="s">
        <v>788</v>
      </c>
      <c r="AD568" s="270" t="s">
        <v>788</v>
      </c>
      <c r="AE568" s="270" t="s">
        <v>788</v>
      </c>
      <c r="AF568" s="270" t="s">
        <v>788</v>
      </c>
      <c r="AG568" s="270" t="s">
        <v>788</v>
      </c>
      <c r="AH568" s="270" t="s">
        <v>788</v>
      </c>
      <c r="AI568" s="270" t="s">
        <v>788</v>
      </c>
      <c r="AJ568" s="270" t="s">
        <v>788</v>
      </c>
      <c r="AK568" s="270" t="s">
        <v>788</v>
      </c>
      <c r="AL568" s="270" t="s">
        <v>788</v>
      </c>
      <c r="AM568" s="270" t="s">
        <v>788</v>
      </c>
      <c r="AN568" s="270" t="s">
        <v>3075</v>
      </c>
      <c r="AO568" s="270" t="s">
        <v>3075</v>
      </c>
      <c r="AP568" s="270" t="s">
        <v>3075</v>
      </c>
      <c r="AQ568" s="270" t="s">
        <v>3075</v>
      </c>
      <c r="AR568" s="270" t="s">
        <v>3075</v>
      </c>
      <c r="AS568" s="270" t="s">
        <v>3075</v>
      </c>
      <c r="AT568" s="270" t="s">
        <v>3075</v>
      </c>
      <c r="AU568" s="270" t="s">
        <v>3075</v>
      </c>
      <c r="AV568" s="270" t="s">
        <v>3075</v>
      </c>
      <c r="AW568" s="277" t="s">
        <v>3075</v>
      </c>
      <c r="AX568" s="270" t="s">
        <v>3075</v>
      </c>
      <c r="AY568" s="270" t="s">
        <v>3075</v>
      </c>
      <c r="AZ568" s="270" t="s">
        <v>3075</v>
      </c>
      <c r="BA568" s="270" t="s">
        <v>3075</v>
      </c>
      <c r="BB568" s="270" t="s">
        <v>3075</v>
      </c>
      <c r="BC568" s="270" t="s">
        <v>3075</v>
      </c>
      <c r="BD568" s="270" t="s">
        <v>521</v>
      </c>
      <c r="BE568" s="270" t="str">
        <f>VLOOKUP(A568,[1]القائمة!A$1:F$4442,6,0)</f>
        <v/>
      </c>
      <c r="BF568">
        <f>VLOOKUP(A568,[1]القائمة!A$1:F$4442,1,0)</f>
        <v>524343</v>
      </c>
      <c r="BG568" t="str">
        <f>VLOOKUP(A568,[1]القائمة!A$1:F$4442,5,0)</f>
        <v>الثالثة</v>
      </c>
    </row>
    <row r="569" spans="1:83" ht="14.4" x14ac:dyDescent="0.3">
      <c r="A569" s="269">
        <v>524347</v>
      </c>
      <c r="B569" s="270" t="s">
        <v>521</v>
      </c>
      <c r="C569" s="270" t="s">
        <v>788</v>
      </c>
      <c r="D569" s="270" t="s">
        <v>788</v>
      </c>
      <c r="E569" s="270" t="s">
        <v>788</v>
      </c>
      <c r="F569" s="270" t="s">
        <v>788</v>
      </c>
      <c r="G569" s="270" t="s">
        <v>788</v>
      </c>
      <c r="H569" s="270" t="s">
        <v>788</v>
      </c>
      <c r="I569" s="270" t="s">
        <v>788</v>
      </c>
      <c r="J569" s="270" t="s">
        <v>788</v>
      </c>
      <c r="K569" s="270" t="s">
        <v>788</v>
      </c>
      <c r="L569" s="270" t="s">
        <v>788</v>
      </c>
      <c r="M569" s="270" t="s">
        <v>788</v>
      </c>
      <c r="N569" s="270" t="s">
        <v>788</v>
      </c>
      <c r="O569" s="270" t="s">
        <v>788</v>
      </c>
      <c r="P569" s="270" t="s">
        <v>788</v>
      </c>
      <c r="Q569" s="270" t="s">
        <v>788</v>
      </c>
      <c r="R569" s="270" t="s">
        <v>788</v>
      </c>
      <c r="S569" s="270" t="s">
        <v>788</v>
      </c>
      <c r="T569" s="270" t="s">
        <v>788</v>
      </c>
      <c r="U569" s="270" t="s">
        <v>788</v>
      </c>
      <c r="V569" s="270" t="s">
        <v>788</v>
      </c>
      <c r="W569" s="270" t="s">
        <v>788</v>
      </c>
      <c r="X569" s="270" t="s">
        <v>788</v>
      </c>
      <c r="Y569" s="270" t="s">
        <v>788</v>
      </c>
      <c r="Z569" s="270" t="s">
        <v>788</v>
      </c>
      <c r="AA569" s="270" t="s">
        <v>788</v>
      </c>
      <c r="AB569" s="270" t="s">
        <v>788</v>
      </c>
      <c r="AC569" s="270" t="s">
        <v>788</v>
      </c>
      <c r="AD569" s="270" t="s">
        <v>788</v>
      </c>
      <c r="AE569" s="270" t="s">
        <v>788</v>
      </c>
      <c r="AF569" s="270" t="s">
        <v>788</v>
      </c>
      <c r="AG569" s="270" t="s">
        <v>788</v>
      </c>
      <c r="AH569" s="270" t="s">
        <v>788</v>
      </c>
      <c r="AI569" s="270" t="s">
        <v>788</v>
      </c>
      <c r="AJ569" s="270" t="s">
        <v>788</v>
      </c>
      <c r="AK569" s="270" t="s">
        <v>788</v>
      </c>
      <c r="AL569" s="270" t="s">
        <v>788</v>
      </c>
      <c r="AM569" s="270" t="s">
        <v>788</v>
      </c>
      <c r="AN569" s="270" t="s">
        <v>3075</v>
      </c>
      <c r="AO569" s="270" t="s">
        <v>3075</v>
      </c>
      <c r="AP569" s="270" t="s">
        <v>3075</v>
      </c>
      <c r="AQ569" s="270" t="s">
        <v>3075</v>
      </c>
      <c r="AR569" s="270" t="s">
        <v>3075</v>
      </c>
      <c r="AS569" s="270" t="s">
        <v>3075</v>
      </c>
      <c r="AT569" s="270" t="s">
        <v>3075</v>
      </c>
      <c r="AU569" s="270" t="s">
        <v>3075</v>
      </c>
      <c r="AV569" s="270" t="s">
        <v>3075</v>
      </c>
      <c r="AW569" s="277" t="s">
        <v>3075</v>
      </c>
      <c r="AX569" s="270" t="s">
        <v>3075</v>
      </c>
      <c r="AY569" s="270" t="s">
        <v>3075</v>
      </c>
      <c r="AZ569" s="270" t="s">
        <v>3075</v>
      </c>
      <c r="BA569" s="270" t="s">
        <v>3075</v>
      </c>
      <c r="BB569" s="270" t="s">
        <v>3075</v>
      </c>
      <c r="BC569" s="270" t="s">
        <v>3075</v>
      </c>
      <c r="BD569" s="270" t="s">
        <v>521</v>
      </c>
      <c r="BE569" s="270" t="str">
        <f>VLOOKUP(A569,[1]القائمة!A$1:F$4442,6,0)</f>
        <v/>
      </c>
      <c r="BF569">
        <f>VLOOKUP(A569,[1]القائمة!A$1:F$4442,1,0)</f>
        <v>524347</v>
      </c>
      <c r="BG569" t="str">
        <f>VLOOKUP(A569,[1]القائمة!A$1:F$4442,5,0)</f>
        <v>الثالثة</v>
      </c>
      <c r="BH569" s="249"/>
      <c r="BI569" s="249"/>
      <c r="BJ569" s="249"/>
      <c r="BK569" s="249"/>
      <c r="BL569" s="249"/>
      <c r="BM569" s="249"/>
      <c r="BN569" s="249"/>
      <c r="BO569" s="249"/>
      <c r="BP569" s="249" t="s">
        <v>3075</v>
      </c>
      <c r="BQ569" s="249" t="s">
        <v>3075</v>
      </c>
      <c r="BR569" s="249" t="s">
        <v>3075</v>
      </c>
      <c r="BS569" s="249" t="s">
        <v>3075</v>
      </c>
      <c r="BT569" s="249" t="s">
        <v>3075</v>
      </c>
      <c r="BU569" s="249" t="s">
        <v>3075</v>
      </c>
      <c r="BV569" s="248"/>
      <c r="BW569" s="249"/>
      <c r="BX569" s="249"/>
      <c r="BY569" s="249"/>
      <c r="BZ569" s="249"/>
      <c r="CA569" s="242"/>
      <c r="CB569" s="242"/>
      <c r="CC569" s="242"/>
      <c r="CD569" s="242"/>
      <c r="CE569" s="249"/>
    </row>
    <row r="570" spans="1:83" ht="14.4" x14ac:dyDescent="0.3">
      <c r="A570" s="269">
        <v>524353</v>
      </c>
      <c r="B570" s="270" t="s">
        <v>521</v>
      </c>
      <c r="C570" s="270" t="s">
        <v>788</v>
      </c>
      <c r="D570" s="270" t="s">
        <v>788</v>
      </c>
      <c r="E570" s="270" t="s">
        <v>788</v>
      </c>
      <c r="F570" s="270" t="s">
        <v>788</v>
      </c>
      <c r="G570" s="270" t="s">
        <v>788</v>
      </c>
      <c r="H570" s="270" t="s">
        <v>788</v>
      </c>
      <c r="I570" s="270" t="s">
        <v>788</v>
      </c>
      <c r="J570" s="270" t="s">
        <v>788</v>
      </c>
      <c r="K570" s="270" t="s">
        <v>788</v>
      </c>
      <c r="L570" s="270" t="s">
        <v>788</v>
      </c>
      <c r="M570" s="270" t="s">
        <v>788</v>
      </c>
      <c r="N570" s="270" t="s">
        <v>788</v>
      </c>
      <c r="O570" s="270" t="s">
        <v>788</v>
      </c>
      <c r="P570" s="270" t="s">
        <v>788</v>
      </c>
      <c r="Q570" s="270" t="s">
        <v>788</v>
      </c>
      <c r="R570" s="270" t="s">
        <v>788</v>
      </c>
      <c r="S570" s="270" t="s">
        <v>788</v>
      </c>
      <c r="T570" s="270" t="s">
        <v>788</v>
      </c>
      <c r="U570" s="270" t="s">
        <v>788</v>
      </c>
      <c r="V570" s="270" t="s">
        <v>788</v>
      </c>
      <c r="W570" s="270" t="s">
        <v>788</v>
      </c>
      <c r="X570" s="270" t="s">
        <v>788</v>
      </c>
      <c r="Y570" s="270" t="s">
        <v>788</v>
      </c>
      <c r="Z570" s="270" t="s">
        <v>788</v>
      </c>
      <c r="AA570" s="270" t="s">
        <v>788</v>
      </c>
      <c r="AB570" s="270" t="s">
        <v>788</v>
      </c>
      <c r="AC570" s="270" t="s">
        <v>788</v>
      </c>
      <c r="AD570" s="270" t="s">
        <v>788</v>
      </c>
      <c r="AE570" s="270" t="s">
        <v>788</v>
      </c>
      <c r="AF570" s="270" t="s">
        <v>788</v>
      </c>
      <c r="AG570" s="270" t="s">
        <v>788</v>
      </c>
      <c r="AH570" s="270" t="s">
        <v>788</v>
      </c>
      <c r="AI570" s="270" t="s">
        <v>788</v>
      </c>
      <c r="AJ570" s="270" t="s">
        <v>788</v>
      </c>
      <c r="AK570" s="270" t="s">
        <v>788</v>
      </c>
      <c r="AL570" s="270" t="s">
        <v>788</v>
      </c>
      <c r="AM570" s="270" t="s">
        <v>788</v>
      </c>
      <c r="AN570" s="270" t="s">
        <v>3075</v>
      </c>
      <c r="AO570" s="270" t="s">
        <v>3075</v>
      </c>
      <c r="AP570" s="270" t="s">
        <v>3075</v>
      </c>
      <c r="AQ570" s="270" t="s">
        <v>3075</v>
      </c>
      <c r="AR570" s="270" t="s">
        <v>3075</v>
      </c>
      <c r="AS570" s="270" t="s">
        <v>3075</v>
      </c>
      <c r="AT570" s="270" t="s">
        <v>3075</v>
      </c>
      <c r="AU570" s="270" t="s">
        <v>3075</v>
      </c>
      <c r="AV570" s="270" t="s">
        <v>3075</v>
      </c>
      <c r="AW570" s="277" t="s">
        <v>3075</v>
      </c>
      <c r="AX570" s="270" t="s">
        <v>3075</v>
      </c>
      <c r="AY570" s="270" t="s">
        <v>3075</v>
      </c>
      <c r="AZ570" s="270" t="s">
        <v>3075</v>
      </c>
      <c r="BA570" s="270" t="s">
        <v>3075</v>
      </c>
      <c r="BB570" s="270" t="s">
        <v>3075</v>
      </c>
      <c r="BC570" s="270" t="s">
        <v>3075</v>
      </c>
      <c r="BD570" s="270" t="s">
        <v>521</v>
      </c>
      <c r="BE570" s="270" t="str">
        <f>VLOOKUP(A570,[1]القائمة!A$1:F$4442,6,0)</f>
        <v/>
      </c>
      <c r="BF570">
        <f>VLOOKUP(A570,[1]القائمة!A$1:F$4442,1,0)</f>
        <v>524353</v>
      </c>
      <c r="BG570" t="str">
        <f>VLOOKUP(A570,[1]القائمة!A$1:F$4442,5,0)</f>
        <v>الثالثة</v>
      </c>
    </row>
    <row r="571" spans="1:83" ht="14.4" x14ac:dyDescent="0.3">
      <c r="A571" s="269">
        <v>524363</v>
      </c>
      <c r="B571" s="270" t="s">
        <v>521</v>
      </c>
      <c r="C571" s="270" t="s">
        <v>788</v>
      </c>
      <c r="D571" s="270" t="s">
        <v>788</v>
      </c>
      <c r="E571" s="270" t="s">
        <v>788</v>
      </c>
      <c r="F571" s="270" t="s">
        <v>788</v>
      </c>
      <c r="G571" s="270" t="s">
        <v>788</v>
      </c>
      <c r="H571" s="270" t="s">
        <v>788</v>
      </c>
      <c r="I571" s="270" t="s">
        <v>788</v>
      </c>
      <c r="J571" s="270" t="s">
        <v>788</v>
      </c>
      <c r="K571" s="270" t="s">
        <v>788</v>
      </c>
      <c r="L571" s="270" t="s">
        <v>788</v>
      </c>
      <c r="M571" s="270" t="s">
        <v>788</v>
      </c>
      <c r="N571" s="270" t="s">
        <v>788</v>
      </c>
      <c r="O571" s="270" t="s">
        <v>788</v>
      </c>
      <c r="P571" s="270" t="s">
        <v>788</v>
      </c>
      <c r="Q571" s="270" t="s">
        <v>788</v>
      </c>
      <c r="R571" s="270" t="s">
        <v>788</v>
      </c>
      <c r="S571" s="270" t="s">
        <v>788</v>
      </c>
      <c r="T571" s="270" t="s">
        <v>788</v>
      </c>
      <c r="U571" s="270" t="s">
        <v>788</v>
      </c>
      <c r="V571" s="270" t="s">
        <v>788</v>
      </c>
      <c r="W571" s="270" t="s">
        <v>788</v>
      </c>
      <c r="X571" s="270" t="s">
        <v>788</v>
      </c>
      <c r="Y571" s="270" t="s">
        <v>788</v>
      </c>
      <c r="Z571" s="270" t="s">
        <v>788</v>
      </c>
      <c r="AA571" s="270" t="s">
        <v>788</v>
      </c>
      <c r="AB571" s="270" t="s">
        <v>788</v>
      </c>
      <c r="AC571" s="270" t="s">
        <v>788</v>
      </c>
      <c r="AD571" s="270" t="s">
        <v>788</v>
      </c>
      <c r="AE571" s="270" t="s">
        <v>788</v>
      </c>
      <c r="AF571" s="270" t="s">
        <v>788</v>
      </c>
      <c r="AG571" s="270" t="s">
        <v>788</v>
      </c>
      <c r="AH571" s="270" t="s">
        <v>788</v>
      </c>
      <c r="AI571" s="270" t="s">
        <v>788</v>
      </c>
      <c r="AJ571" s="270" t="s">
        <v>788</v>
      </c>
      <c r="AK571" s="270" t="s">
        <v>788</v>
      </c>
      <c r="AL571" s="270" t="s">
        <v>788</v>
      </c>
      <c r="AM571" s="270" t="s">
        <v>788</v>
      </c>
      <c r="AN571" s="270" t="s">
        <v>3075</v>
      </c>
      <c r="AO571" s="270" t="s">
        <v>3075</v>
      </c>
      <c r="AP571" s="270" t="s">
        <v>3075</v>
      </c>
      <c r="AQ571" s="270" t="s">
        <v>3075</v>
      </c>
      <c r="AR571" s="270" t="s">
        <v>3075</v>
      </c>
      <c r="AS571" s="270" t="s">
        <v>3075</v>
      </c>
      <c r="AT571" s="270" t="s">
        <v>3075</v>
      </c>
      <c r="AU571" s="270" t="s">
        <v>3075</v>
      </c>
      <c r="AV571" s="270" t="s">
        <v>3075</v>
      </c>
      <c r="AW571" s="277" t="s">
        <v>3075</v>
      </c>
      <c r="AX571" s="270" t="s">
        <v>3075</v>
      </c>
      <c r="AY571" s="270" t="s">
        <v>3075</v>
      </c>
      <c r="AZ571" s="270" t="s">
        <v>3075</v>
      </c>
      <c r="BA571" s="270" t="s">
        <v>3075</v>
      </c>
      <c r="BB571" s="270" t="s">
        <v>3075</v>
      </c>
      <c r="BC571" s="270" t="s">
        <v>3075</v>
      </c>
      <c r="BD571" s="270" t="s">
        <v>521</v>
      </c>
      <c r="BE571" s="270" t="str">
        <f>VLOOKUP(A571,[1]القائمة!A$1:F$4442,6,0)</f>
        <v/>
      </c>
      <c r="BF571">
        <f>VLOOKUP(A571,[1]القائمة!A$1:F$4442,1,0)</f>
        <v>524363</v>
      </c>
      <c r="BG571" t="str">
        <f>VLOOKUP(A571,[1]القائمة!A$1:F$4442,5,0)</f>
        <v>الثالثة</v>
      </c>
      <c r="BH571" s="249"/>
      <c r="BI571" s="249"/>
      <c r="BJ571" s="249"/>
      <c r="BK571" s="249"/>
      <c r="BL571" s="249"/>
      <c r="BM571" s="249"/>
      <c r="BN571" s="249"/>
      <c r="BO571" s="249"/>
      <c r="BP571" s="249" t="s">
        <v>3075</v>
      </c>
      <c r="BQ571" s="249" t="s">
        <v>3075</v>
      </c>
      <c r="BR571" s="249" t="s">
        <v>3075</v>
      </c>
      <c r="BS571" s="249" t="s">
        <v>3075</v>
      </c>
      <c r="BT571" s="249" t="s">
        <v>3075</v>
      </c>
      <c r="BU571" s="249" t="s">
        <v>3075</v>
      </c>
      <c r="BV571" s="248"/>
      <c r="BW571" s="249"/>
      <c r="BX571" s="249"/>
      <c r="BY571" s="249"/>
      <c r="BZ571" s="249"/>
      <c r="CA571" s="242"/>
      <c r="CB571" s="242"/>
      <c r="CC571" s="242"/>
      <c r="CD571" s="242"/>
      <c r="CE571" s="249"/>
    </row>
    <row r="572" spans="1:83" ht="14.4" x14ac:dyDescent="0.3">
      <c r="A572" s="269">
        <v>524365</v>
      </c>
      <c r="B572" s="270" t="s">
        <v>521</v>
      </c>
      <c r="C572" s="270" t="s">
        <v>788</v>
      </c>
      <c r="D572" s="270" t="s">
        <v>788</v>
      </c>
      <c r="E572" s="270" t="s">
        <v>788</v>
      </c>
      <c r="F572" s="270" t="s">
        <v>788</v>
      </c>
      <c r="G572" s="270" t="s">
        <v>788</v>
      </c>
      <c r="H572" s="270" t="s">
        <v>788</v>
      </c>
      <c r="I572" s="270" t="s">
        <v>788</v>
      </c>
      <c r="J572" s="270" t="s">
        <v>788</v>
      </c>
      <c r="K572" s="270" t="s">
        <v>788</v>
      </c>
      <c r="L572" s="270" t="s">
        <v>788</v>
      </c>
      <c r="M572" s="270" t="s">
        <v>788</v>
      </c>
      <c r="N572" s="270" t="s">
        <v>788</v>
      </c>
      <c r="O572" s="270" t="s">
        <v>788</v>
      </c>
      <c r="P572" s="270" t="s">
        <v>788</v>
      </c>
      <c r="Q572" s="270" t="s">
        <v>788</v>
      </c>
      <c r="R572" s="270" t="s">
        <v>788</v>
      </c>
      <c r="S572" s="270" t="s">
        <v>788</v>
      </c>
      <c r="T572" s="270" t="s">
        <v>788</v>
      </c>
      <c r="U572" s="270" t="s">
        <v>788</v>
      </c>
      <c r="V572" s="270" t="s">
        <v>788</v>
      </c>
      <c r="W572" s="270" t="s">
        <v>788</v>
      </c>
      <c r="X572" s="270" t="s">
        <v>788</v>
      </c>
      <c r="Y572" s="270" t="s">
        <v>788</v>
      </c>
      <c r="Z572" s="270" t="s">
        <v>788</v>
      </c>
      <c r="AA572" s="270" t="s">
        <v>788</v>
      </c>
      <c r="AB572" s="270" t="s">
        <v>788</v>
      </c>
      <c r="AC572" s="270" t="s">
        <v>788</v>
      </c>
      <c r="AD572" s="270" t="s">
        <v>788</v>
      </c>
      <c r="AE572" s="270" t="s">
        <v>788</v>
      </c>
      <c r="AF572" s="270" t="s">
        <v>788</v>
      </c>
      <c r="AG572" s="270" t="s">
        <v>788</v>
      </c>
      <c r="AH572" s="270" t="s">
        <v>788</v>
      </c>
      <c r="AI572" s="270" t="s">
        <v>788</v>
      </c>
      <c r="AJ572" s="270" t="s">
        <v>788</v>
      </c>
      <c r="AK572" s="270" t="s">
        <v>788</v>
      </c>
      <c r="AL572" s="270" t="s">
        <v>788</v>
      </c>
      <c r="AM572" s="270" t="s">
        <v>788</v>
      </c>
      <c r="AN572" s="270" t="s">
        <v>3075</v>
      </c>
      <c r="AO572" s="270" t="s">
        <v>3075</v>
      </c>
      <c r="AP572" s="270" t="s">
        <v>3075</v>
      </c>
      <c r="AQ572" s="270" t="s">
        <v>3075</v>
      </c>
      <c r="AR572" s="270" t="s">
        <v>3075</v>
      </c>
      <c r="AS572" s="270" t="s">
        <v>3075</v>
      </c>
      <c r="AT572" s="270" t="s">
        <v>3075</v>
      </c>
      <c r="AU572" s="270" t="s">
        <v>3075</v>
      </c>
      <c r="AV572" s="270" t="s">
        <v>3075</v>
      </c>
      <c r="AW572" s="277" t="s">
        <v>3075</v>
      </c>
      <c r="AX572" s="270" t="s">
        <v>3075</v>
      </c>
      <c r="AY572" s="270" t="s">
        <v>3075</v>
      </c>
      <c r="AZ572" s="270" t="s">
        <v>3075</v>
      </c>
      <c r="BA572" s="270" t="s">
        <v>3075</v>
      </c>
      <c r="BB572" s="270" t="s">
        <v>3075</v>
      </c>
      <c r="BC572" s="270" t="s">
        <v>3075</v>
      </c>
      <c r="BD572" s="270" t="s">
        <v>521</v>
      </c>
      <c r="BE572" s="270" t="str">
        <f>VLOOKUP(A572,[1]القائمة!A$1:F$4442,6,0)</f>
        <v/>
      </c>
      <c r="BF572">
        <f>VLOOKUP(A572,[1]القائمة!A$1:F$4442,1,0)</f>
        <v>524365</v>
      </c>
      <c r="BG572" t="str">
        <f>VLOOKUP(A572,[1]القائمة!A$1:F$4442,5,0)</f>
        <v>الثالثة</v>
      </c>
    </row>
    <row r="573" spans="1:83" ht="14.4" x14ac:dyDescent="0.3">
      <c r="A573" s="269">
        <v>524367</v>
      </c>
      <c r="B573" s="270" t="s">
        <v>521</v>
      </c>
      <c r="C573" s="270" t="s">
        <v>788</v>
      </c>
      <c r="D573" s="270" t="s">
        <v>788</v>
      </c>
      <c r="E573" s="270" t="s">
        <v>788</v>
      </c>
      <c r="F573" s="270" t="s">
        <v>788</v>
      </c>
      <c r="G573" s="270" t="s">
        <v>788</v>
      </c>
      <c r="H573" s="270" t="s">
        <v>788</v>
      </c>
      <c r="I573" s="270" t="s">
        <v>788</v>
      </c>
      <c r="J573" s="270" t="s">
        <v>788</v>
      </c>
      <c r="K573" s="270" t="s">
        <v>788</v>
      </c>
      <c r="L573" s="270" t="s">
        <v>788</v>
      </c>
      <c r="M573" s="270" t="s">
        <v>788</v>
      </c>
      <c r="N573" s="270" t="s">
        <v>788</v>
      </c>
      <c r="O573" s="270" t="s">
        <v>788</v>
      </c>
      <c r="P573" s="270" t="s">
        <v>788</v>
      </c>
      <c r="Q573" s="270" t="s">
        <v>788</v>
      </c>
      <c r="R573" s="270" t="s">
        <v>788</v>
      </c>
      <c r="S573" s="270" t="s">
        <v>788</v>
      </c>
      <c r="T573" s="270" t="s">
        <v>788</v>
      </c>
      <c r="U573" s="270" t="s">
        <v>788</v>
      </c>
      <c r="V573" s="270" t="s">
        <v>788</v>
      </c>
      <c r="W573" s="270" t="s">
        <v>788</v>
      </c>
      <c r="X573" s="270" t="s">
        <v>788</v>
      </c>
      <c r="Y573" s="270" t="s">
        <v>788</v>
      </c>
      <c r="Z573" s="270" t="s">
        <v>788</v>
      </c>
      <c r="AA573" s="270" t="s">
        <v>788</v>
      </c>
      <c r="AB573" s="270" t="s">
        <v>788</v>
      </c>
      <c r="AC573" s="270" t="s">
        <v>788</v>
      </c>
      <c r="AD573" s="270" t="s">
        <v>788</v>
      </c>
      <c r="AE573" s="270" t="s">
        <v>788</v>
      </c>
      <c r="AF573" s="270" t="s">
        <v>788</v>
      </c>
      <c r="AG573" s="270" t="s">
        <v>788</v>
      </c>
      <c r="AH573" s="270" t="s">
        <v>788</v>
      </c>
      <c r="AI573" s="270" t="s">
        <v>788</v>
      </c>
      <c r="AJ573" s="270" t="s">
        <v>788</v>
      </c>
      <c r="AK573" s="270" t="s">
        <v>788</v>
      </c>
      <c r="AL573" s="270" t="s">
        <v>788</v>
      </c>
      <c r="AM573" s="270" t="s">
        <v>788</v>
      </c>
      <c r="AN573" s="270" t="s">
        <v>3075</v>
      </c>
      <c r="AO573" s="270" t="s">
        <v>3075</v>
      </c>
      <c r="AP573" s="270" t="s">
        <v>3075</v>
      </c>
      <c r="AQ573" s="270" t="s">
        <v>3075</v>
      </c>
      <c r="AR573" s="270" t="s">
        <v>3075</v>
      </c>
      <c r="AS573" s="270" t="s">
        <v>3075</v>
      </c>
      <c r="AT573" s="270" t="s">
        <v>3075</v>
      </c>
      <c r="AU573" s="270" t="s">
        <v>3075</v>
      </c>
      <c r="AV573" s="270" t="s">
        <v>3075</v>
      </c>
      <c r="AW573" s="277" t="s">
        <v>3075</v>
      </c>
      <c r="AX573" s="270" t="s">
        <v>3075</v>
      </c>
      <c r="AY573" s="270" t="s">
        <v>3075</v>
      </c>
      <c r="AZ573" s="270" t="s">
        <v>3075</v>
      </c>
      <c r="BA573" s="270" t="s">
        <v>3075</v>
      </c>
      <c r="BB573" s="270" t="s">
        <v>3075</v>
      </c>
      <c r="BC573" s="270" t="s">
        <v>3075</v>
      </c>
      <c r="BD573" s="270" t="s">
        <v>521</v>
      </c>
      <c r="BE573" s="270" t="str">
        <f>VLOOKUP(A573,[1]القائمة!A$1:F$4442,6,0)</f>
        <v/>
      </c>
      <c r="BF573">
        <f>VLOOKUP(A573,[1]القائمة!A$1:F$4442,1,0)</f>
        <v>524367</v>
      </c>
      <c r="BG573" t="str">
        <f>VLOOKUP(A573,[1]القائمة!A$1:F$4442,5,0)</f>
        <v>الثالثة</v>
      </c>
      <c r="BH573" s="249"/>
      <c r="BI573" s="249"/>
      <c r="BJ573" s="249"/>
      <c r="BK573" s="249"/>
      <c r="BL573" s="249"/>
      <c r="BM573" s="249"/>
      <c r="BN573" s="249"/>
      <c r="BO573" s="249"/>
      <c r="BP573" s="249" t="s">
        <v>3075</v>
      </c>
      <c r="BQ573" s="249" t="s">
        <v>3075</v>
      </c>
      <c r="BR573" s="249" t="s">
        <v>3075</v>
      </c>
      <c r="BS573" s="249" t="s">
        <v>3075</v>
      </c>
      <c r="BT573" s="249" t="s">
        <v>3075</v>
      </c>
      <c r="BU573" s="249" t="s">
        <v>3075</v>
      </c>
      <c r="BV573" s="248"/>
      <c r="BW573" s="249"/>
      <c r="BX573" s="249"/>
      <c r="BY573" s="249"/>
      <c r="BZ573" s="249"/>
      <c r="CA573" s="242"/>
      <c r="CB573" s="242"/>
      <c r="CC573" s="242"/>
      <c r="CD573" s="242"/>
      <c r="CE573" s="249"/>
    </row>
    <row r="574" spans="1:83" ht="14.4" x14ac:dyDescent="0.3">
      <c r="A574" s="269">
        <v>524368</v>
      </c>
      <c r="B574" s="270" t="s">
        <v>521</v>
      </c>
      <c r="C574" s="270" t="s">
        <v>788</v>
      </c>
      <c r="D574" s="270" t="s">
        <v>788</v>
      </c>
      <c r="E574" s="270" t="s">
        <v>788</v>
      </c>
      <c r="F574" s="270" t="s">
        <v>788</v>
      </c>
      <c r="G574" s="270" t="s">
        <v>788</v>
      </c>
      <c r="H574" s="270" t="s">
        <v>788</v>
      </c>
      <c r="I574" s="270" t="s">
        <v>788</v>
      </c>
      <c r="J574" s="270" t="s">
        <v>788</v>
      </c>
      <c r="K574" s="270" t="s">
        <v>788</v>
      </c>
      <c r="L574" s="270" t="s">
        <v>788</v>
      </c>
      <c r="M574" s="270" t="s">
        <v>788</v>
      </c>
      <c r="N574" s="270" t="s">
        <v>788</v>
      </c>
      <c r="O574" s="270" t="s">
        <v>788</v>
      </c>
      <c r="P574" s="270" t="s">
        <v>788</v>
      </c>
      <c r="Q574" s="270" t="s">
        <v>788</v>
      </c>
      <c r="R574" s="270" t="s">
        <v>788</v>
      </c>
      <c r="S574" s="270" t="s">
        <v>788</v>
      </c>
      <c r="T574" s="270" t="s">
        <v>788</v>
      </c>
      <c r="U574" s="270" t="s">
        <v>788</v>
      </c>
      <c r="V574" s="270" t="s">
        <v>788</v>
      </c>
      <c r="W574" s="270" t="s">
        <v>788</v>
      </c>
      <c r="X574" s="270" t="s">
        <v>788</v>
      </c>
      <c r="Y574" s="270" t="s">
        <v>788</v>
      </c>
      <c r="Z574" s="270" t="s">
        <v>788</v>
      </c>
      <c r="AA574" s="270" t="s">
        <v>788</v>
      </c>
      <c r="AB574" s="270" t="s">
        <v>788</v>
      </c>
      <c r="AC574" s="270" t="s">
        <v>788</v>
      </c>
      <c r="AD574" s="270" t="s">
        <v>788</v>
      </c>
      <c r="AE574" s="270" t="s">
        <v>788</v>
      </c>
      <c r="AF574" s="270" t="s">
        <v>788</v>
      </c>
      <c r="AG574" s="270" t="s">
        <v>788</v>
      </c>
      <c r="AH574" s="270" t="s">
        <v>788</v>
      </c>
      <c r="AI574" s="270" t="s">
        <v>788</v>
      </c>
      <c r="AJ574" s="270" t="s">
        <v>788</v>
      </c>
      <c r="AK574" s="270" t="s">
        <v>788</v>
      </c>
      <c r="AL574" s="270" t="s">
        <v>788</v>
      </c>
      <c r="AM574" s="270" t="s">
        <v>788</v>
      </c>
      <c r="AN574" s="270" t="s">
        <v>3075</v>
      </c>
      <c r="AO574" s="270" t="s">
        <v>3075</v>
      </c>
      <c r="AP574" s="270" t="s">
        <v>3075</v>
      </c>
      <c r="AQ574" s="270" t="s">
        <v>3075</v>
      </c>
      <c r="AR574" s="270" t="s">
        <v>3075</v>
      </c>
      <c r="AS574" s="270" t="s">
        <v>3075</v>
      </c>
      <c r="AT574" s="270" t="s">
        <v>3075</v>
      </c>
      <c r="AU574" s="270" t="s">
        <v>3075</v>
      </c>
      <c r="AV574" s="270" t="s">
        <v>3075</v>
      </c>
      <c r="AW574" s="277" t="s">
        <v>3075</v>
      </c>
      <c r="AX574" s="270" t="s">
        <v>3075</v>
      </c>
      <c r="AY574" s="270" t="s">
        <v>3075</v>
      </c>
      <c r="AZ574" s="270" t="s">
        <v>3075</v>
      </c>
      <c r="BA574" s="270" t="s">
        <v>3075</v>
      </c>
      <c r="BB574" s="270" t="s">
        <v>3075</v>
      </c>
      <c r="BC574" s="270" t="s">
        <v>3075</v>
      </c>
      <c r="BD574" s="270" t="s">
        <v>521</v>
      </c>
      <c r="BE574" s="270" t="str">
        <f>VLOOKUP(A574,[1]القائمة!A$1:F$4442,6,0)</f>
        <v/>
      </c>
      <c r="BF574">
        <f>VLOOKUP(A574,[1]القائمة!A$1:F$4442,1,0)</f>
        <v>524368</v>
      </c>
      <c r="BG574" t="str">
        <f>VLOOKUP(A574,[1]القائمة!A$1:F$4442,5,0)</f>
        <v>الثالثة</v>
      </c>
    </row>
    <row r="575" spans="1:83" ht="14.4" x14ac:dyDescent="0.3">
      <c r="A575" s="269">
        <v>524390</v>
      </c>
      <c r="B575" s="270" t="s">
        <v>521</v>
      </c>
      <c r="C575" s="270" t="s">
        <v>788</v>
      </c>
      <c r="D575" s="270" t="s">
        <v>788</v>
      </c>
      <c r="E575" s="270" t="s">
        <v>788</v>
      </c>
      <c r="F575" s="270" t="s">
        <v>788</v>
      </c>
      <c r="G575" s="270" t="s">
        <v>788</v>
      </c>
      <c r="H575" s="270" t="s">
        <v>788</v>
      </c>
      <c r="I575" s="270" t="s">
        <v>788</v>
      </c>
      <c r="J575" s="270" t="s">
        <v>788</v>
      </c>
      <c r="K575" s="270" t="s">
        <v>788</v>
      </c>
      <c r="L575" s="270" t="s">
        <v>788</v>
      </c>
      <c r="M575" s="270" t="s">
        <v>788</v>
      </c>
      <c r="N575" s="270" t="s">
        <v>788</v>
      </c>
      <c r="O575" s="270" t="s">
        <v>788</v>
      </c>
      <c r="P575" s="270" t="s">
        <v>788</v>
      </c>
      <c r="Q575" s="270" t="s">
        <v>788</v>
      </c>
      <c r="R575" s="270" t="s">
        <v>788</v>
      </c>
      <c r="S575" s="270" t="s">
        <v>788</v>
      </c>
      <c r="T575" s="270" t="s">
        <v>788</v>
      </c>
      <c r="U575" s="270" t="s">
        <v>788</v>
      </c>
      <c r="V575" s="270" t="s">
        <v>788</v>
      </c>
      <c r="W575" s="270" t="s">
        <v>788</v>
      </c>
      <c r="X575" s="270" t="s">
        <v>788</v>
      </c>
      <c r="Y575" s="270" t="s">
        <v>788</v>
      </c>
      <c r="Z575" s="270" t="s">
        <v>788</v>
      </c>
      <c r="AA575" s="270" t="s">
        <v>788</v>
      </c>
      <c r="AB575" s="270" t="s">
        <v>788</v>
      </c>
      <c r="AC575" s="270" t="s">
        <v>788</v>
      </c>
      <c r="AD575" s="270" t="s">
        <v>788</v>
      </c>
      <c r="AE575" s="270" t="s">
        <v>788</v>
      </c>
      <c r="AF575" s="270" t="s">
        <v>788</v>
      </c>
      <c r="AG575" s="270" t="s">
        <v>788</v>
      </c>
      <c r="AH575" s="270" t="s">
        <v>788</v>
      </c>
      <c r="AI575" s="270" t="s">
        <v>788</v>
      </c>
      <c r="AJ575" s="270" t="s">
        <v>788</v>
      </c>
      <c r="AK575" s="270" t="s">
        <v>788</v>
      </c>
      <c r="AL575" s="270" t="s">
        <v>788</v>
      </c>
      <c r="AM575" s="270" t="s">
        <v>788</v>
      </c>
      <c r="AN575" s="270" t="s">
        <v>3075</v>
      </c>
      <c r="AO575" s="270" t="s">
        <v>3075</v>
      </c>
      <c r="AP575" s="270" t="s">
        <v>3075</v>
      </c>
      <c r="AQ575" s="270" t="s">
        <v>3075</v>
      </c>
      <c r="AR575" s="270" t="s">
        <v>3075</v>
      </c>
      <c r="AS575" s="270" t="s">
        <v>3075</v>
      </c>
      <c r="AT575" s="270" t="s">
        <v>3075</v>
      </c>
      <c r="AU575" s="270" t="s">
        <v>3075</v>
      </c>
      <c r="AV575" s="270" t="s">
        <v>3075</v>
      </c>
      <c r="AW575" s="277" t="s">
        <v>3075</v>
      </c>
      <c r="AX575" s="270" t="s">
        <v>3075</v>
      </c>
      <c r="AY575" s="270" t="s">
        <v>3075</v>
      </c>
      <c r="AZ575" s="270" t="s">
        <v>3075</v>
      </c>
      <c r="BA575" s="270" t="s">
        <v>3075</v>
      </c>
      <c r="BB575" s="270" t="s">
        <v>3075</v>
      </c>
      <c r="BC575" s="270" t="s">
        <v>3075</v>
      </c>
      <c r="BD575" s="270" t="s">
        <v>521</v>
      </c>
      <c r="BE575" s="270" t="str">
        <f>VLOOKUP(A575,[1]القائمة!A$1:F$4442,6,0)</f>
        <v/>
      </c>
      <c r="BF575">
        <f>VLOOKUP(A575,[1]القائمة!A$1:F$4442,1,0)</f>
        <v>524390</v>
      </c>
      <c r="BG575" t="str">
        <f>VLOOKUP(A575,[1]القائمة!A$1:F$4442,5,0)</f>
        <v>الثالثة</v>
      </c>
    </row>
    <row r="576" spans="1:83" ht="14.4" x14ac:dyDescent="0.3">
      <c r="A576" s="269">
        <v>524397</v>
      </c>
      <c r="B576" s="270" t="s">
        <v>521</v>
      </c>
      <c r="C576" s="270" t="s">
        <v>788</v>
      </c>
      <c r="D576" s="270" t="s">
        <v>788</v>
      </c>
      <c r="E576" s="270" t="s">
        <v>788</v>
      </c>
      <c r="F576" s="270" t="s">
        <v>788</v>
      </c>
      <c r="G576" s="270" t="s">
        <v>788</v>
      </c>
      <c r="H576" s="270" t="s">
        <v>788</v>
      </c>
      <c r="I576" s="270" t="s">
        <v>788</v>
      </c>
      <c r="J576" s="270" t="s">
        <v>788</v>
      </c>
      <c r="K576" s="270" t="s">
        <v>788</v>
      </c>
      <c r="L576" s="270" t="s">
        <v>788</v>
      </c>
      <c r="M576" s="270" t="s">
        <v>788</v>
      </c>
      <c r="N576" s="270" t="s">
        <v>788</v>
      </c>
      <c r="O576" s="270" t="s">
        <v>788</v>
      </c>
      <c r="P576" s="270" t="s">
        <v>788</v>
      </c>
      <c r="Q576" s="270" t="s">
        <v>788</v>
      </c>
      <c r="R576" s="270" t="s">
        <v>788</v>
      </c>
      <c r="S576" s="270" t="s">
        <v>788</v>
      </c>
      <c r="T576" s="270" t="s">
        <v>788</v>
      </c>
      <c r="U576" s="270" t="s">
        <v>788</v>
      </c>
      <c r="V576" s="270" t="s">
        <v>788</v>
      </c>
      <c r="W576" s="270" t="s">
        <v>788</v>
      </c>
      <c r="X576" s="270" t="s">
        <v>788</v>
      </c>
      <c r="Y576" s="270" t="s">
        <v>788</v>
      </c>
      <c r="Z576" s="270" t="s">
        <v>788</v>
      </c>
      <c r="AA576" s="270" t="s">
        <v>788</v>
      </c>
      <c r="AB576" s="270" t="s">
        <v>788</v>
      </c>
      <c r="AC576" s="270" t="s">
        <v>788</v>
      </c>
      <c r="AD576" s="270" t="s">
        <v>788</v>
      </c>
      <c r="AE576" s="270" t="s">
        <v>788</v>
      </c>
      <c r="AF576" s="270" t="s">
        <v>788</v>
      </c>
      <c r="AG576" s="270" t="s">
        <v>788</v>
      </c>
      <c r="AH576" s="270" t="s">
        <v>788</v>
      </c>
      <c r="AI576" s="270" t="s">
        <v>788</v>
      </c>
      <c r="AJ576" s="270" t="s">
        <v>788</v>
      </c>
      <c r="AK576" s="270" t="s">
        <v>788</v>
      </c>
      <c r="AL576" s="270" t="s">
        <v>788</v>
      </c>
      <c r="AM576" s="270" t="s">
        <v>788</v>
      </c>
      <c r="AN576" s="270" t="s">
        <v>3075</v>
      </c>
      <c r="AO576" s="270" t="s">
        <v>3075</v>
      </c>
      <c r="AP576" s="270" t="s">
        <v>3075</v>
      </c>
      <c r="AQ576" s="270" t="s">
        <v>3075</v>
      </c>
      <c r="AR576" s="270" t="s">
        <v>3075</v>
      </c>
      <c r="AS576" s="270" t="s">
        <v>3075</v>
      </c>
      <c r="AT576" s="270" t="s">
        <v>3075</v>
      </c>
      <c r="AU576" s="270" t="s">
        <v>3075</v>
      </c>
      <c r="AV576" s="270" t="s">
        <v>3075</v>
      </c>
      <c r="AW576" s="277" t="s">
        <v>3075</v>
      </c>
      <c r="AX576" s="270" t="s">
        <v>3075</v>
      </c>
      <c r="AY576" s="270" t="s">
        <v>3075</v>
      </c>
      <c r="AZ576" s="270" t="s">
        <v>3075</v>
      </c>
      <c r="BA576" s="270" t="s">
        <v>3075</v>
      </c>
      <c r="BB576" s="270" t="s">
        <v>3075</v>
      </c>
      <c r="BC576" s="270" t="s">
        <v>3075</v>
      </c>
      <c r="BD576" s="270" t="s">
        <v>521</v>
      </c>
      <c r="BE576" s="270" t="str">
        <f>VLOOKUP(A576,[1]القائمة!A$1:F$4442,6,0)</f>
        <v/>
      </c>
      <c r="BF576">
        <f>VLOOKUP(A576,[1]القائمة!A$1:F$4442,1,0)</f>
        <v>524397</v>
      </c>
      <c r="BG576" t="str">
        <f>VLOOKUP(A576,[1]القائمة!A$1:F$4442,5,0)</f>
        <v>الثالثة</v>
      </c>
    </row>
    <row r="577" spans="1:83" ht="14.4" x14ac:dyDescent="0.3">
      <c r="A577" s="269">
        <v>524406</v>
      </c>
      <c r="B577" s="270" t="s">
        <v>521</v>
      </c>
      <c r="C577" s="270" t="s">
        <v>788</v>
      </c>
      <c r="D577" s="270" t="s">
        <v>788</v>
      </c>
      <c r="E577" s="270" t="s">
        <v>788</v>
      </c>
      <c r="F577" s="270" t="s">
        <v>788</v>
      </c>
      <c r="G577" s="270" t="s">
        <v>788</v>
      </c>
      <c r="H577" s="270" t="s">
        <v>788</v>
      </c>
      <c r="I577" s="270" t="s">
        <v>788</v>
      </c>
      <c r="J577" s="270" t="s">
        <v>788</v>
      </c>
      <c r="K577" s="270" t="s">
        <v>788</v>
      </c>
      <c r="L577" s="270" t="s">
        <v>788</v>
      </c>
      <c r="M577" s="270" t="s">
        <v>788</v>
      </c>
      <c r="N577" s="270" t="s">
        <v>788</v>
      </c>
      <c r="O577" s="270" t="s">
        <v>788</v>
      </c>
      <c r="P577" s="270" t="s">
        <v>788</v>
      </c>
      <c r="Q577" s="270" t="s">
        <v>788</v>
      </c>
      <c r="R577" s="270" t="s">
        <v>788</v>
      </c>
      <c r="S577" s="270" t="s">
        <v>788</v>
      </c>
      <c r="T577" s="270" t="s">
        <v>788</v>
      </c>
      <c r="U577" s="270" t="s">
        <v>788</v>
      </c>
      <c r="V577" s="270" t="s">
        <v>788</v>
      </c>
      <c r="W577" s="270" t="s">
        <v>788</v>
      </c>
      <c r="X577" s="270" t="s">
        <v>788</v>
      </c>
      <c r="Y577" s="270" t="s">
        <v>788</v>
      </c>
      <c r="Z577" s="270" t="s">
        <v>788</v>
      </c>
      <c r="AA577" s="270" t="s">
        <v>788</v>
      </c>
      <c r="AB577" s="270" t="s">
        <v>788</v>
      </c>
      <c r="AC577" s="270" t="s">
        <v>788</v>
      </c>
      <c r="AD577" s="270" t="s">
        <v>788</v>
      </c>
      <c r="AE577" s="270" t="s">
        <v>788</v>
      </c>
      <c r="AF577" s="270" t="s">
        <v>788</v>
      </c>
      <c r="AG577" s="270" t="s">
        <v>788</v>
      </c>
      <c r="AH577" s="270" t="s">
        <v>788</v>
      </c>
      <c r="AI577" s="270" t="s">
        <v>788</v>
      </c>
      <c r="AJ577" s="270" t="s">
        <v>788</v>
      </c>
      <c r="AK577" s="270" t="s">
        <v>788</v>
      </c>
      <c r="AL577" s="270" t="s">
        <v>788</v>
      </c>
      <c r="AM577" s="270" t="s">
        <v>788</v>
      </c>
      <c r="AN577" s="270" t="s">
        <v>3075</v>
      </c>
      <c r="AO577" s="270" t="s">
        <v>3075</v>
      </c>
      <c r="AP577" s="270" t="s">
        <v>3075</v>
      </c>
      <c r="AQ577" s="270" t="s">
        <v>3075</v>
      </c>
      <c r="AR577" s="270" t="s">
        <v>3075</v>
      </c>
      <c r="AS577" s="270" t="s">
        <v>3075</v>
      </c>
      <c r="AT577" s="270" t="s">
        <v>3075</v>
      </c>
      <c r="AU577" s="270" t="s">
        <v>3075</v>
      </c>
      <c r="AV577" s="270" t="s">
        <v>3075</v>
      </c>
      <c r="AW577" s="277" t="s">
        <v>3075</v>
      </c>
      <c r="AX577" s="270" t="s">
        <v>3075</v>
      </c>
      <c r="AY577" s="270" t="s">
        <v>3075</v>
      </c>
      <c r="AZ577" s="270" t="s">
        <v>3075</v>
      </c>
      <c r="BA577" s="270" t="s">
        <v>3075</v>
      </c>
      <c r="BB577" s="270" t="s">
        <v>3075</v>
      </c>
      <c r="BC577" s="270" t="s">
        <v>3075</v>
      </c>
      <c r="BD577" s="270" t="s">
        <v>521</v>
      </c>
      <c r="BE577" s="270" t="str">
        <f>VLOOKUP(A577,[1]القائمة!A$1:F$4442,6,0)</f>
        <v/>
      </c>
      <c r="BF577">
        <f>VLOOKUP(A577,[1]القائمة!A$1:F$4442,1,0)</f>
        <v>524406</v>
      </c>
      <c r="BG577" t="str">
        <f>VLOOKUP(A577,[1]القائمة!A$1:F$4442,5,0)</f>
        <v>الثالثة</v>
      </c>
    </row>
    <row r="578" spans="1:83" ht="14.4" x14ac:dyDescent="0.3">
      <c r="A578" s="269">
        <v>524416</v>
      </c>
      <c r="B578" s="270" t="s">
        <v>521</v>
      </c>
      <c r="C578" s="270" t="s">
        <v>788</v>
      </c>
      <c r="D578" s="270" t="s">
        <v>788</v>
      </c>
      <c r="E578" s="270" t="s">
        <v>788</v>
      </c>
      <c r="F578" s="270" t="s">
        <v>788</v>
      </c>
      <c r="G578" s="270" t="s">
        <v>788</v>
      </c>
      <c r="H578" s="270" t="s">
        <v>788</v>
      </c>
      <c r="I578" s="270" t="s">
        <v>788</v>
      </c>
      <c r="J578" s="270" t="s">
        <v>788</v>
      </c>
      <c r="K578" s="270" t="s">
        <v>788</v>
      </c>
      <c r="L578" s="270" t="s">
        <v>788</v>
      </c>
      <c r="M578" s="270" t="s">
        <v>788</v>
      </c>
      <c r="N578" s="270" t="s">
        <v>788</v>
      </c>
      <c r="O578" s="270" t="s">
        <v>788</v>
      </c>
      <c r="P578" s="270" t="s">
        <v>788</v>
      </c>
      <c r="Q578" s="270" t="s">
        <v>788</v>
      </c>
      <c r="R578" s="270" t="s">
        <v>788</v>
      </c>
      <c r="S578" s="270" t="s">
        <v>788</v>
      </c>
      <c r="T578" s="270" t="s">
        <v>788</v>
      </c>
      <c r="U578" s="270" t="s">
        <v>788</v>
      </c>
      <c r="V578" s="270" t="s">
        <v>788</v>
      </c>
      <c r="W578" s="270" t="s">
        <v>788</v>
      </c>
      <c r="X578" s="270" t="s">
        <v>788</v>
      </c>
      <c r="Y578" s="270" t="s">
        <v>788</v>
      </c>
      <c r="Z578" s="270" t="s">
        <v>788</v>
      </c>
      <c r="AA578" s="270" t="s">
        <v>788</v>
      </c>
      <c r="AB578" s="270" t="s">
        <v>788</v>
      </c>
      <c r="AC578" s="270" t="s">
        <v>788</v>
      </c>
      <c r="AD578" s="270" t="s">
        <v>788</v>
      </c>
      <c r="AE578" s="270" t="s">
        <v>788</v>
      </c>
      <c r="AF578" s="270" t="s">
        <v>788</v>
      </c>
      <c r="AG578" s="270" t="s">
        <v>788</v>
      </c>
      <c r="AH578" s="270" t="s">
        <v>788</v>
      </c>
      <c r="AI578" s="270" t="s">
        <v>788</v>
      </c>
      <c r="AJ578" s="270" t="s">
        <v>788</v>
      </c>
      <c r="AK578" s="270" t="s">
        <v>788</v>
      </c>
      <c r="AL578" s="270" t="s">
        <v>788</v>
      </c>
      <c r="AM578" s="270" t="s">
        <v>788</v>
      </c>
      <c r="AN578" s="270" t="s">
        <v>3075</v>
      </c>
      <c r="AO578" s="270" t="s">
        <v>3075</v>
      </c>
      <c r="AP578" s="270" t="s">
        <v>3075</v>
      </c>
      <c r="AQ578" s="270" t="s">
        <v>3075</v>
      </c>
      <c r="AR578" s="270" t="s">
        <v>3075</v>
      </c>
      <c r="AS578" s="270" t="s">
        <v>3075</v>
      </c>
      <c r="AT578" s="270" t="s">
        <v>3075</v>
      </c>
      <c r="AU578" s="270" t="s">
        <v>3075</v>
      </c>
      <c r="AV578" s="270" t="s">
        <v>3075</v>
      </c>
      <c r="AW578" s="277" t="s">
        <v>3075</v>
      </c>
      <c r="AX578" s="270" t="s">
        <v>3075</v>
      </c>
      <c r="AY578" s="270" t="s">
        <v>3075</v>
      </c>
      <c r="AZ578" s="270" t="s">
        <v>3075</v>
      </c>
      <c r="BA578" s="270" t="s">
        <v>3075</v>
      </c>
      <c r="BB578" s="270" t="s">
        <v>3075</v>
      </c>
      <c r="BC578" s="270" t="s">
        <v>3075</v>
      </c>
      <c r="BD578" s="270" t="s">
        <v>521</v>
      </c>
      <c r="BE578" s="270" t="str">
        <f>VLOOKUP(A578,[1]القائمة!A$1:F$4442,6,0)</f>
        <v/>
      </c>
      <c r="BF578">
        <f>VLOOKUP(A578,[1]القائمة!A$1:F$4442,1,0)</f>
        <v>524416</v>
      </c>
      <c r="BG578" t="str">
        <f>VLOOKUP(A578,[1]القائمة!A$1:F$4442,5,0)</f>
        <v>الثالثة</v>
      </c>
    </row>
    <row r="579" spans="1:83" ht="14.4" x14ac:dyDescent="0.3">
      <c r="A579" s="269">
        <v>524420</v>
      </c>
      <c r="B579" s="270" t="s">
        <v>521</v>
      </c>
      <c r="C579" s="270" t="s">
        <v>788</v>
      </c>
      <c r="D579" s="270" t="s">
        <v>788</v>
      </c>
      <c r="E579" s="270" t="s">
        <v>788</v>
      </c>
      <c r="F579" s="270" t="s">
        <v>788</v>
      </c>
      <c r="G579" s="270" t="s">
        <v>788</v>
      </c>
      <c r="H579" s="270" t="s">
        <v>788</v>
      </c>
      <c r="I579" s="270" t="s">
        <v>788</v>
      </c>
      <c r="J579" s="270" t="s">
        <v>788</v>
      </c>
      <c r="K579" s="270" t="s">
        <v>788</v>
      </c>
      <c r="L579" s="270" t="s">
        <v>788</v>
      </c>
      <c r="M579" s="270" t="s">
        <v>788</v>
      </c>
      <c r="N579" s="270" t="s">
        <v>788</v>
      </c>
      <c r="O579" s="270" t="s">
        <v>788</v>
      </c>
      <c r="P579" s="270" t="s">
        <v>788</v>
      </c>
      <c r="Q579" s="270" t="s">
        <v>788</v>
      </c>
      <c r="R579" s="270" t="s">
        <v>788</v>
      </c>
      <c r="S579" s="270" t="s">
        <v>788</v>
      </c>
      <c r="T579" s="270" t="s">
        <v>788</v>
      </c>
      <c r="U579" s="270" t="s">
        <v>788</v>
      </c>
      <c r="V579" s="270" t="s">
        <v>788</v>
      </c>
      <c r="W579" s="270" t="s">
        <v>788</v>
      </c>
      <c r="X579" s="270" t="s">
        <v>788</v>
      </c>
      <c r="Y579" s="270" t="s">
        <v>788</v>
      </c>
      <c r="Z579" s="270" t="s">
        <v>788</v>
      </c>
      <c r="AA579" s="270" t="s">
        <v>788</v>
      </c>
      <c r="AB579" s="270" t="s">
        <v>788</v>
      </c>
      <c r="AC579" s="270" t="s">
        <v>788</v>
      </c>
      <c r="AD579" s="270" t="s">
        <v>788</v>
      </c>
      <c r="AE579" s="270" t="s">
        <v>788</v>
      </c>
      <c r="AF579" s="270" t="s">
        <v>788</v>
      </c>
      <c r="AG579" s="270" t="s">
        <v>788</v>
      </c>
      <c r="AH579" s="270" t="s">
        <v>788</v>
      </c>
      <c r="AI579" s="270" t="s">
        <v>788</v>
      </c>
      <c r="AJ579" s="270" t="s">
        <v>788</v>
      </c>
      <c r="AK579" s="270" t="s">
        <v>788</v>
      </c>
      <c r="AL579" s="270" t="s">
        <v>788</v>
      </c>
      <c r="AM579" s="270" t="s">
        <v>788</v>
      </c>
      <c r="AN579" s="270" t="s">
        <v>3075</v>
      </c>
      <c r="AO579" s="270" t="s">
        <v>3075</v>
      </c>
      <c r="AP579" s="270" t="s">
        <v>3075</v>
      </c>
      <c r="AQ579" s="270" t="s">
        <v>3075</v>
      </c>
      <c r="AR579" s="270" t="s">
        <v>3075</v>
      </c>
      <c r="AS579" s="270" t="s">
        <v>3075</v>
      </c>
      <c r="AT579" s="270" t="s">
        <v>3075</v>
      </c>
      <c r="AU579" s="270" t="s">
        <v>3075</v>
      </c>
      <c r="AV579" s="270" t="s">
        <v>3075</v>
      </c>
      <c r="AW579" s="277" t="s">
        <v>3075</v>
      </c>
      <c r="AX579" s="270" t="s">
        <v>3075</v>
      </c>
      <c r="AY579" s="270" t="s">
        <v>3075</v>
      </c>
      <c r="AZ579" s="270" t="s">
        <v>3075</v>
      </c>
      <c r="BA579" s="270" t="s">
        <v>3075</v>
      </c>
      <c r="BB579" s="270" t="s">
        <v>3075</v>
      </c>
      <c r="BC579" s="270" t="s">
        <v>3075</v>
      </c>
      <c r="BD579" s="270" t="s">
        <v>521</v>
      </c>
      <c r="BE579" s="270" t="str">
        <f>VLOOKUP(A579,[1]القائمة!A$1:F$4442,6,0)</f>
        <v/>
      </c>
      <c r="BF579">
        <f>VLOOKUP(A579,[1]القائمة!A$1:F$4442,1,0)</f>
        <v>524420</v>
      </c>
      <c r="BG579" t="str">
        <f>VLOOKUP(A579,[1]القائمة!A$1:F$4442,5,0)</f>
        <v>الثالثة</v>
      </c>
      <c r="BH579" s="249"/>
      <c r="BI579" s="249"/>
      <c r="BJ579" s="249"/>
      <c r="BK579" s="249"/>
      <c r="BL579" s="249"/>
      <c r="BM579" s="249"/>
      <c r="BN579" s="249"/>
      <c r="BO579" s="249"/>
      <c r="BP579" s="249" t="s">
        <v>3075</v>
      </c>
      <c r="BQ579" s="249" t="s">
        <v>3075</v>
      </c>
      <c r="BR579" s="249" t="s">
        <v>3075</v>
      </c>
      <c r="BS579" s="249" t="s">
        <v>3075</v>
      </c>
      <c r="BT579" s="249" t="s">
        <v>3075</v>
      </c>
      <c r="BU579" s="249" t="s">
        <v>3075</v>
      </c>
      <c r="BV579" s="248"/>
      <c r="BW579" s="249"/>
      <c r="BX579" s="249"/>
      <c r="BY579" s="249"/>
      <c r="BZ579" s="249"/>
      <c r="CA579" s="242"/>
      <c r="CB579" s="242"/>
      <c r="CC579" s="242"/>
      <c r="CD579" s="242"/>
      <c r="CE579" s="249"/>
    </row>
    <row r="580" spans="1:83" ht="14.4" x14ac:dyDescent="0.3">
      <c r="A580" s="269">
        <v>524427</v>
      </c>
      <c r="B580" s="270" t="s">
        <v>521</v>
      </c>
      <c r="C580" s="270" t="s">
        <v>788</v>
      </c>
      <c r="D580" s="270" t="s">
        <v>788</v>
      </c>
      <c r="E580" s="270" t="s">
        <v>788</v>
      </c>
      <c r="F580" s="270" t="s">
        <v>788</v>
      </c>
      <c r="G580" s="270" t="s">
        <v>788</v>
      </c>
      <c r="H580" s="270" t="s">
        <v>788</v>
      </c>
      <c r="I580" s="270" t="s">
        <v>788</v>
      </c>
      <c r="J580" s="270" t="s">
        <v>788</v>
      </c>
      <c r="K580" s="270" t="s">
        <v>788</v>
      </c>
      <c r="L580" s="270" t="s">
        <v>788</v>
      </c>
      <c r="M580" s="270" t="s">
        <v>788</v>
      </c>
      <c r="N580" s="270" t="s">
        <v>788</v>
      </c>
      <c r="O580" s="270" t="s">
        <v>788</v>
      </c>
      <c r="P580" s="270" t="s">
        <v>788</v>
      </c>
      <c r="Q580" s="270" t="s">
        <v>788</v>
      </c>
      <c r="R580" s="270" t="s">
        <v>788</v>
      </c>
      <c r="S580" s="270" t="s">
        <v>788</v>
      </c>
      <c r="T580" s="270" t="s">
        <v>788</v>
      </c>
      <c r="U580" s="270" t="s">
        <v>788</v>
      </c>
      <c r="V580" s="270" t="s">
        <v>788</v>
      </c>
      <c r="W580" s="270" t="s">
        <v>788</v>
      </c>
      <c r="X580" s="270" t="s">
        <v>788</v>
      </c>
      <c r="Y580" s="270" t="s">
        <v>788</v>
      </c>
      <c r="Z580" s="270" t="s">
        <v>788</v>
      </c>
      <c r="AA580" s="270" t="s">
        <v>788</v>
      </c>
      <c r="AB580" s="270" t="s">
        <v>788</v>
      </c>
      <c r="AC580" s="270" t="s">
        <v>788</v>
      </c>
      <c r="AD580" s="270" t="s">
        <v>788</v>
      </c>
      <c r="AE580" s="270" t="s">
        <v>788</v>
      </c>
      <c r="AF580" s="270" t="s">
        <v>788</v>
      </c>
      <c r="AG580" s="270" t="s">
        <v>788</v>
      </c>
      <c r="AH580" s="270" t="s">
        <v>788</v>
      </c>
      <c r="AI580" s="270" t="s">
        <v>788</v>
      </c>
      <c r="AJ580" s="270" t="s">
        <v>788</v>
      </c>
      <c r="AK580" s="270" t="s">
        <v>788</v>
      </c>
      <c r="AL580" s="270" t="s">
        <v>788</v>
      </c>
      <c r="AM580" s="270" t="s">
        <v>788</v>
      </c>
      <c r="AN580" s="270" t="s">
        <v>3075</v>
      </c>
      <c r="AO580" s="270" t="s">
        <v>3075</v>
      </c>
      <c r="AP580" s="270" t="s">
        <v>3075</v>
      </c>
      <c r="AQ580" s="270" t="s">
        <v>3075</v>
      </c>
      <c r="AR580" s="270" t="s">
        <v>3075</v>
      </c>
      <c r="AS580" s="270" t="s">
        <v>3075</v>
      </c>
      <c r="AT580" s="270" t="s">
        <v>3075</v>
      </c>
      <c r="AU580" s="270" t="s">
        <v>3075</v>
      </c>
      <c r="AV580" s="270" t="s">
        <v>3075</v>
      </c>
      <c r="AW580" s="277" t="s">
        <v>3075</v>
      </c>
      <c r="AX580" s="270" t="s">
        <v>3075</v>
      </c>
      <c r="AY580" s="270" t="s">
        <v>3075</v>
      </c>
      <c r="AZ580" s="270" t="s">
        <v>3075</v>
      </c>
      <c r="BA580" s="270" t="s">
        <v>3075</v>
      </c>
      <c r="BB580" s="270" t="s">
        <v>3075</v>
      </c>
      <c r="BC580" s="270" t="s">
        <v>3075</v>
      </c>
      <c r="BD580" s="270" t="s">
        <v>521</v>
      </c>
      <c r="BE580" s="270" t="str">
        <f>VLOOKUP(A580,[1]القائمة!A$1:F$4442,6,0)</f>
        <v/>
      </c>
      <c r="BF580">
        <f>VLOOKUP(A580,[1]القائمة!A$1:F$4442,1,0)</f>
        <v>524427</v>
      </c>
      <c r="BG580" t="str">
        <f>VLOOKUP(A580,[1]القائمة!A$1:F$4442,5,0)</f>
        <v>الثالثة</v>
      </c>
    </row>
    <row r="581" spans="1:83" ht="14.4" x14ac:dyDescent="0.3">
      <c r="A581" s="269">
        <v>524429</v>
      </c>
      <c r="B581" s="270" t="s">
        <v>521</v>
      </c>
      <c r="C581" s="270" t="s">
        <v>788</v>
      </c>
      <c r="D581" s="270" t="s">
        <v>788</v>
      </c>
      <c r="E581" s="270" t="s">
        <v>788</v>
      </c>
      <c r="F581" s="270" t="s">
        <v>788</v>
      </c>
      <c r="G581" s="270" t="s">
        <v>788</v>
      </c>
      <c r="H581" s="270" t="s">
        <v>788</v>
      </c>
      <c r="I581" s="270" t="s">
        <v>788</v>
      </c>
      <c r="J581" s="270" t="s">
        <v>788</v>
      </c>
      <c r="K581" s="270" t="s">
        <v>788</v>
      </c>
      <c r="L581" s="270" t="s">
        <v>788</v>
      </c>
      <c r="M581" s="270" t="s">
        <v>788</v>
      </c>
      <c r="N581" s="270" t="s">
        <v>788</v>
      </c>
      <c r="O581" s="270" t="s">
        <v>788</v>
      </c>
      <c r="P581" s="270" t="s">
        <v>788</v>
      </c>
      <c r="Q581" s="270" t="s">
        <v>788</v>
      </c>
      <c r="R581" s="270" t="s">
        <v>788</v>
      </c>
      <c r="S581" s="270" t="s">
        <v>788</v>
      </c>
      <c r="T581" s="270" t="s">
        <v>788</v>
      </c>
      <c r="U581" s="270" t="s">
        <v>788</v>
      </c>
      <c r="V581" s="270" t="s">
        <v>788</v>
      </c>
      <c r="W581" s="270" t="s">
        <v>788</v>
      </c>
      <c r="X581" s="270" t="s">
        <v>788</v>
      </c>
      <c r="Y581" s="270" t="s">
        <v>788</v>
      </c>
      <c r="Z581" s="270" t="s">
        <v>788</v>
      </c>
      <c r="AA581" s="270" t="s">
        <v>788</v>
      </c>
      <c r="AB581" s="270" t="s">
        <v>788</v>
      </c>
      <c r="AC581" s="270" t="s">
        <v>788</v>
      </c>
      <c r="AD581" s="270" t="s">
        <v>788</v>
      </c>
      <c r="AE581" s="270" t="s">
        <v>788</v>
      </c>
      <c r="AF581" s="270" t="s">
        <v>788</v>
      </c>
      <c r="AG581" s="270" t="s">
        <v>788</v>
      </c>
      <c r="AH581" s="270" t="s">
        <v>788</v>
      </c>
      <c r="AI581" s="270" t="s">
        <v>788</v>
      </c>
      <c r="AJ581" s="270" t="s">
        <v>788</v>
      </c>
      <c r="AK581" s="270" t="s">
        <v>788</v>
      </c>
      <c r="AL581" s="270" t="s">
        <v>788</v>
      </c>
      <c r="AM581" s="270" t="s">
        <v>788</v>
      </c>
      <c r="AN581" s="270" t="s">
        <v>3075</v>
      </c>
      <c r="AO581" s="270" t="s">
        <v>3075</v>
      </c>
      <c r="AP581" s="270" t="s">
        <v>3075</v>
      </c>
      <c r="AQ581" s="270" t="s">
        <v>3075</v>
      </c>
      <c r="AR581" s="270" t="s">
        <v>3075</v>
      </c>
      <c r="AS581" s="270" t="s">
        <v>3075</v>
      </c>
      <c r="AT581" s="270" t="s">
        <v>3075</v>
      </c>
      <c r="AU581" s="270" t="s">
        <v>3075</v>
      </c>
      <c r="AV581" s="270" t="s">
        <v>3075</v>
      </c>
      <c r="AW581" s="277" t="s">
        <v>3075</v>
      </c>
      <c r="AX581" s="270" t="s">
        <v>3075</v>
      </c>
      <c r="AY581" s="270" t="s">
        <v>3075</v>
      </c>
      <c r="AZ581" s="270" t="s">
        <v>3075</v>
      </c>
      <c r="BA581" s="270" t="s">
        <v>3075</v>
      </c>
      <c r="BB581" s="270" t="s">
        <v>3075</v>
      </c>
      <c r="BC581" s="270" t="s">
        <v>3075</v>
      </c>
      <c r="BD581" s="270" t="s">
        <v>521</v>
      </c>
      <c r="BE581" s="270" t="str">
        <f>VLOOKUP(A581,[1]القائمة!A$1:F$4442,6,0)</f>
        <v/>
      </c>
      <c r="BF581">
        <f>VLOOKUP(A581,[1]القائمة!A$1:F$4442,1,0)</f>
        <v>524429</v>
      </c>
      <c r="BG581" t="str">
        <f>VLOOKUP(A581,[1]القائمة!A$1:F$4442,5,0)</f>
        <v>الثالثة</v>
      </c>
    </row>
    <row r="582" spans="1:83" ht="14.4" x14ac:dyDescent="0.3">
      <c r="A582" s="269">
        <v>524434</v>
      </c>
      <c r="B582" s="270" t="s">
        <v>521</v>
      </c>
      <c r="C582" s="270" t="s">
        <v>788</v>
      </c>
      <c r="D582" s="270" t="s">
        <v>788</v>
      </c>
      <c r="E582" s="270" t="s">
        <v>788</v>
      </c>
      <c r="F582" s="270" t="s">
        <v>788</v>
      </c>
      <c r="G582" s="270" t="s">
        <v>788</v>
      </c>
      <c r="H582" s="270" t="s">
        <v>788</v>
      </c>
      <c r="I582" s="270" t="s">
        <v>788</v>
      </c>
      <c r="J582" s="270" t="s">
        <v>788</v>
      </c>
      <c r="K582" s="270" t="s">
        <v>788</v>
      </c>
      <c r="L582" s="270" t="s">
        <v>788</v>
      </c>
      <c r="M582" s="270" t="s">
        <v>788</v>
      </c>
      <c r="N582" s="270" t="s">
        <v>788</v>
      </c>
      <c r="O582" s="270" t="s">
        <v>788</v>
      </c>
      <c r="P582" s="270" t="s">
        <v>788</v>
      </c>
      <c r="Q582" s="270" t="s">
        <v>788</v>
      </c>
      <c r="R582" s="270" t="s">
        <v>788</v>
      </c>
      <c r="S582" s="270" t="s">
        <v>788</v>
      </c>
      <c r="T582" s="270" t="s">
        <v>788</v>
      </c>
      <c r="U582" s="270" t="s">
        <v>788</v>
      </c>
      <c r="V582" s="270" t="s">
        <v>788</v>
      </c>
      <c r="W582" s="270" t="s">
        <v>788</v>
      </c>
      <c r="X582" s="270" t="s">
        <v>788</v>
      </c>
      <c r="Y582" s="270" t="s">
        <v>788</v>
      </c>
      <c r="Z582" s="270" t="s">
        <v>788</v>
      </c>
      <c r="AA582" s="270" t="s">
        <v>788</v>
      </c>
      <c r="AB582" s="270" t="s">
        <v>788</v>
      </c>
      <c r="AC582" s="270" t="s">
        <v>788</v>
      </c>
      <c r="AD582" s="270" t="s">
        <v>788</v>
      </c>
      <c r="AE582" s="270" t="s">
        <v>788</v>
      </c>
      <c r="AF582" s="270" t="s">
        <v>788</v>
      </c>
      <c r="AG582" s="270" t="s">
        <v>788</v>
      </c>
      <c r="AH582" s="270" t="s">
        <v>788</v>
      </c>
      <c r="AI582" s="270" t="s">
        <v>788</v>
      </c>
      <c r="AJ582" s="270" t="s">
        <v>788</v>
      </c>
      <c r="AK582" s="270" t="s">
        <v>788</v>
      </c>
      <c r="AL582" s="270" t="s">
        <v>788</v>
      </c>
      <c r="AM582" s="270" t="s">
        <v>788</v>
      </c>
      <c r="AN582" s="270" t="s">
        <v>3075</v>
      </c>
      <c r="AO582" s="270" t="s">
        <v>3075</v>
      </c>
      <c r="AP582" s="270" t="s">
        <v>3075</v>
      </c>
      <c r="AQ582" s="270" t="s">
        <v>3075</v>
      </c>
      <c r="AR582" s="270" t="s">
        <v>3075</v>
      </c>
      <c r="AS582" s="270" t="s">
        <v>3075</v>
      </c>
      <c r="AT582" s="270" t="s">
        <v>3075</v>
      </c>
      <c r="AU582" s="270" t="s">
        <v>3075</v>
      </c>
      <c r="AV582" s="270" t="s">
        <v>3075</v>
      </c>
      <c r="AW582" s="277" t="s">
        <v>3075</v>
      </c>
      <c r="AX582" s="270" t="s">
        <v>3075</v>
      </c>
      <c r="AY582" s="270" t="s">
        <v>3075</v>
      </c>
      <c r="AZ582" s="270" t="s">
        <v>3075</v>
      </c>
      <c r="BA582" s="270" t="s">
        <v>3075</v>
      </c>
      <c r="BB582" s="270" t="s">
        <v>3075</v>
      </c>
      <c r="BC582" s="270" t="s">
        <v>3075</v>
      </c>
      <c r="BD582" s="270" t="s">
        <v>521</v>
      </c>
      <c r="BE582" s="270" t="str">
        <f>VLOOKUP(A582,[1]القائمة!A$1:F$4442,6,0)</f>
        <v/>
      </c>
      <c r="BF582">
        <f>VLOOKUP(A582,[1]القائمة!A$1:F$4442,1,0)</f>
        <v>524434</v>
      </c>
      <c r="BG582" t="str">
        <f>VLOOKUP(A582,[1]القائمة!A$1:F$4442,5,0)</f>
        <v>الثالثة</v>
      </c>
    </row>
    <row r="583" spans="1:83" ht="14.4" x14ac:dyDescent="0.3">
      <c r="A583" s="269">
        <v>524440</v>
      </c>
      <c r="B583" s="270" t="s">
        <v>521</v>
      </c>
      <c r="C583" s="270" t="s">
        <v>788</v>
      </c>
      <c r="D583" s="270" t="s">
        <v>788</v>
      </c>
      <c r="E583" s="270" t="s">
        <v>788</v>
      </c>
      <c r="F583" s="270" t="s">
        <v>788</v>
      </c>
      <c r="G583" s="270" t="s">
        <v>788</v>
      </c>
      <c r="H583" s="270" t="s">
        <v>788</v>
      </c>
      <c r="I583" s="270" t="s">
        <v>788</v>
      </c>
      <c r="J583" s="270" t="s">
        <v>788</v>
      </c>
      <c r="K583" s="270" t="s">
        <v>788</v>
      </c>
      <c r="L583" s="270" t="s">
        <v>788</v>
      </c>
      <c r="M583" s="270" t="s">
        <v>788</v>
      </c>
      <c r="N583" s="270" t="s">
        <v>788</v>
      </c>
      <c r="O583" s="270" t="s">
        <v>788</v>
      </c>
      <c r="P583" s="270" t="s">
        <v>788</v>
      </c>
      <c r="Q583" s="270" t="s">
        <v>788</v>
      </c>
      <c r="R583" s="270" t="s">
        <v>788</v>
      </c>
      <c r="S583" s="270" t="s">
        <v>788</v>
      </c>
      <c r="T583" s="270" t="s">
        <v>788</v>
      </c>
      <c r="U583" s="270" t="s">
        <v>788</v>
      </c>
      <c r="V583" s="270" t="s">
        <v>788</v>
      </c>
      <c r="W583" s="270" t="s">
        <v>788</v>
      </c>
      <c r="X583" s="270" t="s">
        <v>788</v>
      </c>
      <c r="Y583" s="270" t="s">
        <v>788</v>
      </c>
      <c r="Z583" s="270" t="s">
        <v>788</v>
      </c>
      <c r="AA583" s="270" t="s">
        <v>788</v>
      </c>
      <c r="AB583" s="270" t="s">
        <v>788</v>
      </c>
      <c r="AC583" s="270" t="s">
        <v>788</v>
      </c>
      <c r="AD583" s="270" t="s">
        <v>788</v>
      </c>
      <c r="AE583" s="270" t="s">
        <v>788</v>
      </c>
      <c r="AF583" s="270" t="s">
        <v>788</v>
      </c>
      <c r="AG583" s="270" t="s">
        <v>788</v>
      </c>
      <c r="AH583" s="270" t="s">
        <v>788</v>
      </c>
      <c r="AI583" s="270" t="s">
        <v>788</v>
      </c>
      <c r="AJ583" s="270" t="s">
        <v>788</v>
      </c>
      <c r="AK583" s="270" t="s">
        <v>788</v>
      </c>
      <c r="AL583" s="270" t="s">
        <v>788</v>
      </c>
      <c r="AM583" s="270" t="s">
        <v>788</v>
      </c>
      <c r="AN583" s="270" t="s">
        <v>3075</v>
      </c>
      <c r="AO583" s="270" t="s">
        <v>3075</v>
      </c>
      <c r="AP583" s="270" t="s">
        <v>3075</v>
      </c>
      <c r="AQ583" s="270" t="s">
        <v>3075</v>
      </c>
      <c r="AR583" s="270" t="s">
        <v>3075</v>
      </c>
      <c r="AS583" s="270" t="s">
        <v>3075</v>
      </c>
      <c r="AT583" s="270" t="s">
        <v>3075</v>
      </c>
      <c r="AU583" s="270" t="s">
        <v>3075</v>
      </c>
      <c r="AV583" s="270" t="s">
        <v>3075</v>
      </c>
      <c r="AW583" s="277" t="s">
        <v>3075</v>
      </c>
      <c r="AX583" s="270" t="s">
        <v>3075</v>
      </c>
      <c r="AY583" s="270" t="s">
        <v>3075</v>
      </c>
      <c r="AZ583" s="270" t="s">
        <v>3075</v>
      </c>
      <c r="BA583" s="270" t="s">
        <v>3075</v>
      </c>
      <c r="BB583" s="270" t="s">
        <v>3075</v>
      </c>
      <c r="BC583" s="270" t="s">
        <v>3075</v>
      </c>
      <c r="BD583" s="270" t="s">
        <v>521</v>
      </c>
      <c r="BE583" s="270" t="str">
        <f>VLOOKUP(A583,[1]القائمة!A$1:F$4442,6,0)</f>
        <v/>
      </c>
      <c r="BF583">
        <f>VLOOKUP(A583,[1]القائمة!A$1:F$4442,1,0)</f>
        <v>524440</v>
      </c>
      <c r="BG583" t="str">
        <f>VLOOKUP(A583,[1]القائمة!A$1:F$4442,5,0)</f>
        <v>الثالثة</v>
      </c>
    </row>
    <row r="584" spans="1:83" ht="14.4" x14ac:dyDescent="0.3">
      <c r="A584" s="269">
        <v>524445</v>
      </c>
      <c r="B584" s="270" t="s">
        <v>521</v>
      </c>
      <c r="C584" s="270" t="s">
        <v>788</v>
      </c>
      <c r="D584" s="270" t="s">
        <v>788</v>
      </c>
      <c r="E584" s="270" t="s">
        <v>788</v>
      </c>
      <c r="F584" s="270" t="s">
        <v>788</v>
      </c>
      <c r="G584" s="270" t="s">
        <v>788</v>
      </c>
      <c r="H584" s="270" t="s">
        <v>788</v>
      </c>
      <c r="I584" s="270" t="s">
        <v>788</v>
      </c>
      <c r="J584" s="270" t="s">
        <v>788</v>
      </c>
      <c r="K584" s="270" t="s">
        <v>788</v>
      </c>
      <c r="L584" s="270" t="s">
        <v>788</v>
      </c>
      <c r="M584" s="270" t="s">
        <v>788</v>
      </c>
      <c r="N584" s="270" t="s">
        <v>788</v>
      </c>
      <c r="O584" s="270" t="s">
        <v>788</v>
      </c>
      <c r="P584" s="270" t="s">
        <v>788</v>
      </c>
      <c r="Q584" s="270" t="s">
        <v>788</v>
      </c>
      <c r="R584" s="270" t="s">
        <v>788</v>
      </c>
      <c r="S584" s="270" t="s">
        <v>788</v>
      </c>
      <c r="T584" s="270" t="s">
        <v>788</v>
      </c>
      <c r="U584" s="270" t="s">
        <v>788</v>
      </c>
      <c r="V584" s="270" t="s">
        <v>788</v>
      </c>
      <c r="W584" s="270" t="s">
        <v>788</v>
      </c>
      <c r="X584" s="270" t="s">
        <v>788</v>
      </c>
      <c r="Y584" s="270" t="s">
        <v>788</v>
      </c>
      <c r="Z584" s="270" t="s">
        <v>788</v>
      </c>
      <c r="AA584" s="270" t="s">
        <v>788</v>
      </c>
      <c r="AB584" s="270" t="s">
        <v>788</v>
      </c>
      <c r="AC584" s="270" t="s">
        <v>788</v>
      </c>
      <c r="AD584" s="270" t="s">
        <v>788</v>
      </c>
      <c r="AE584" s="270" t="s">
        <v>788</v>
      </c>
      <c r="AF584" s="270" t="s">
        <v>788</v>
      </c>
      <c r="AG584" s="270" t="s">
        <v>788</v>
      </c>
      <c r="AH584" s="270" t="s">
        <v>788</v>
      </c>
      <c r="AI584" s="270" t="s">
        <v>788</v>
      </c>
      <c r="AJ584" s="270" t="s">
        <v>788</v>
      </c>
      <c r="AK584" s="270" t="s">
        <v>788</v>
      </c>
      <c r="AL584" s="270" t="s">
        <v>788</v>
      </c>
      <c r="AM584" s="270" t="s">
        <v>788</v>
      </c>
      <c r="AN584" s="270" t="s">
        <v>3075</v>
      </c>
      <c r="AO584" s="270" t="s">
        <v>3075</v>
      </c>
      <c r="AP584" s="270" t="s">
        <v>3075</v>
      </c>
      <c r="AQ584" s="270" t="s">
        <v>3075</v>
      </c>
      <c r="AR584" s="270" t="s">
        <v>3075</v>
      </c>
      <c r="AS584" s="270" t="s">
        <v>3075</v>
      </c>
      <c r="AT584" s="270" t="s">
        <v>3075</v>
      </c>
      <c r="AU584" s="270" t="s">
        <v>3075</v>
      </c>
      <c r="AV584" s="270" t="s">
        <v>3075</v>
      </c>
      <c r="AW584" s="277" t="s">
        <v>3075</v>
      </c>
      <c r="AX584" s="270" t="s">
        <v>3075</v>
      </c>
      <c r="AY584" s="270" t="s">
        <v>3075</v>
      </c>
      <c r="AZ584" s="270" t="s">
        <v>3075</v>
      </c>
      <c r="BA584" s="270" t="s">
        <v>3075</v>
      </c>
      <c r="BB584" s="270" t="s">
        <v>3075</v>
      </c>
      <c r="BC584" s="270" t="s">
        <v>3075</v>
      </c>
      <c r="BD584" s="270" t="s">
        <v>521</v>
      </c>
      <c r="BE584" s="270" t="str">
        <f>VLOOKUP(A584,[1]القائمة!A$1:F$4442,6,0)</f>
        <v/>
      </c>
      <c r="BF584">
        <f>VLOOKUP(A584,[1]القائمة!A$1:F$4442,1,0)</f>
        <v>524445</v>
      </c>
      <c r="BG584" t="str">
        <f>VLOOKUP(A584,[1]القائمة!A$1:F$4442,5,0)</f>
        <v>الثالثة</v>
      </c>
      <c r="BH584" s="249"/>
      <c r="BI584" s="249"/>
      <c r="BJ584" s="249"/>
      <c r="BK584" s="249"/>
      <c r="BL584" s="249"/>
      <c r="BM584" s="249"/>
      <c r="BN584" s="249"/>
      <c r="BO584" s="249"/>
      <c r="BP584" s="249" t="s">
        <v>3075</v>
      </c>
      <c r="BQ584" s="249" t="s">
        <v>3075</v>
      </c>
      <c r="BR584" s="249" t="s">
        <v>3075</v>
      </c>
      <c r="BS584" s="249" t="s">
        <v>3075</v>
      </c>
      <c r="BT584" s="249" t="s">
        <v>3075</v>
      </c>
      <c r="BU584" s="249" t="s">
        <v>3075</v>
      </c>
      <c r="BV584" s="248"/>
      <c r="BW584" s="249"/>
      <c r="BX584" s="249"/>
      <c r="BY584" s="249"/>
      <c r="BZ584" s="249"/>
      <c r="CA584" s="242"/>
      <c r="CB584" s="242"/>
      <c r="CC584" s="242"/>
      <c r="CD584" s="242"/>
      <c r="CE584" s="249"/>
    </row>
    <row r="585" spans="1:83" ht="14.4" x14ac:dyDescent="0.3">
      <c r="A585" s="269">
        <v>524452</v>
      </c>
      <c r="B585" s="270" t="s">
        <v>521</v>
      </c>
      <c r="C585" s="270" t="s">
        <v>788</v>
      </c>
      <c r="D585" s="270" t="s">
        <v>788</v>
      </c>
      <c r="E585" s="270" t="s">
        <v>788</v>
      </c>
      <c r="F585" s="270" t="s">
        <v>788</v>
      </c>
      <c r="G585" s="270" t="s">
        <v>788</v>
      </c>
      <c r="H585" s="270" t="s">
        <v>788</v>
      </c>
      <c r="I585" s="270" t="s">
        <v>788</v>
      </c>
      <c r="J585" s="270" t="s">
        <v>788</v>
      </c>
      <c r="K585" s="270" t="s">
        <v>788</v>
      </c>
      <c r="L585" s="270" t="s">
        <v>788</v>
      </c>
      <c r="M585" s="270" t="s">
        <v>788</v>
      </c>
      <c r="N585" s="270" t="s">
        <v>788</v>
      </c>
      <c r="O585" s="270" t="s">
        <v>788</v>
      </c>
      <c r="P585" s="270" t="s">
        <v>788</v>
      </c>
      <c r="Q585" s="270" t="s">
        <v>788</v>
      </c>
      <c r="R585" s="270" t="s">
        <v>788</v>
      </c>
      <c r="S585" s="270" t="s">
        <v>788</v>
      </c>
      <c r="T585" s="270" t="s">
        <v>788</v>
      </c>
      <c r="U585" s="270" t="s">
        <v>788</v>
      </c>
      <c r="V585" s="270" t="s">
        <v>788</v>
      </c>
      <c r="W585" s="270" t="s">
        <v>788</v>
      </c>
      <c r="X585" s="270" t="s">
        <v>788</v>
      </c>
      <c r="Y585" s="270" t="s">
        <v>788</v>
      </c>
      <c r="Z585" s="270" t="s">
        <v>788</v>
      </c>
      <c r="AA585" s="270" t="s">
        <v>788</v>
      </c>
      <c r="AB585" s="270" t="s">
        <v>788</v>
      </c>
      <c r="AC585" s="270" t="s">
        <v>788</v>
      </c>
      <c r="AD585" s="270" t="s">
        <v>788</v>
      </c>
      <c r="AE585" s="270" t="s">
        <v>788</v>
      </c>
      <c r="AF585" s="270" t="s">
        <v>788</v>
      </c>
      <c r="AG585" s="270" t="s">
        <v>788</v>
      </c>
      <c r="AH585" s="270" t="s">
        <v>788</v>
      </c>
      <c r="AI585" s="270" t="s">
        <v>788</v>
      </c>
      <c r="AJ585" s="270" t="s">
        <v>788</v>
      </c>
      <c r="AK585" s="270" t="s">
        <v>788</v>
      </c>
      <c r="AL585" s="270" t="s">
        <v>788</v>
      </c>
      <c r="AM585" s="270" t="s">
        <v>788</v>
      </c>
      <c r="AN585" s="270" t="s">
        <v>3075</v>
      </c>
      <c r="AO585" s="270" t="s">
        <v>3075</v>
      </c>
      <c r="AP585" s="270" t="s">
        <v>3075</v>
      </c>
      <c r="AQ585" s="270" t="s">
        <v>3075</v>
      </c>
      <c r="AR585" s="270" t="s">
        <v>3075</v>
      </c>
      <c r="AS585" s="270" t="s">
        <v>3075</v>
      </c>
      <c r="AT585" s="270" t="s">
        <v>3075</v>
      </c>
      <c r="AU585" s="270" t="s">
        <v>3075</v>
      </c>
      <c r="AV585" s="270" t="s">
        <v>3075</v>
      </c>
      <c r="AW585" s="277" t="s">
        <v>3075</v>
      </c>
      <c r="AX585" s="270" t="s">
        <v>3075</v>
      </c>
      <c r="AY585" s="270" t="s">
        <v>3075</v>
      </c>
      <c r="AZ585" s="270" t="s">
        <v>3075</v>
      </c>
      <c r="BA585" s="270" t="s">
        <v>3075</v>
      </c>
      <c r="BB585" s="270" t="s">
        <v>3075</v>
      </c>
      <c r="BC585" s="270" t="s">
        <v>3075</v>
      </c>
      <c r="BD585" s="270" t="s">
        <v>521</v>
      </c>
      <c r="BE585" s="270" t="str">
        <f>VLOOKUP(A585,[1]القائمة!A$1:F$4442,6,0)</f>
        <v/>
      </c>
      <c r="BF585">
        <f>VLOOKUP(A585,[1]القائمة!A$1:F$4442,1,0)</f>
        <v>524452</v>
      </c>
      <c r="BG585" t="str">
        <f>VLOOKUP(A585,[1]القائمة!A$1:F$4442,5,0)</f>
        <v>الثالثة</v>
      </c>
      <c r="BH585" s="249"/>
      <c r="BI585" s="249"/>
      <c r="BJ585" s="249"/>
      <c r="BK585" s="249"/>
      <c r="BL585" s="249"/>
      <c r="BM585" s="249"/>
      <c r="BN585" s="249"/>
      <c r="BO585" s="249"/>
      <c r="BP585" s="249" t="s">
        <v>3075</v>
      </c>
      <c r="BQ585" s="249" t="s">
        <v>3075</v>
      </c>
      <c r="BR585" s="249" t="s">
        <v>3075</v>
      </c>
      <c r="BS585" s="249" t="s">
        <v>3075</v>
      </c>
      <c r="BT585" s="249" t="s">
        <v>3075</v>
      </c>
      <c r="BU585" s="249" t="s">
        <v>3075</v>
      </c>
      <c r="BV585" s="248"/>
      <c r="BW585" s="249"/>
      <c r="BX585" s="249"/>
      <c r="BY585" s="249"/>
      <c r="BZ585" s="249"/>
      <c r="CA585" s="242"/>
      <c r="CB585" s="242"/>
      <c r="CC585" s="242"/>
      <c r="CD585" s="242"/>
      <c r="CE585" s="249"/>
    </row>
    <row r="586" spans="1:83" ht="14.4" x14ac:dyDescent="0.3">
      <c r="A586" s="269">
        <v>524460</v>
      </c>
      <c r="B586" s="270" t="s">
        <v>521</v>
      </c>
      <c r="C586" s="270" t="s">
        <v>788</v>
      </c>
      <c r="D586" s="270" t="s">
        <v>788</v>
      </c>
      <c r="E586" s="270" t="s">
        <v>788</v>
      </c>
      <c r="F586" s="270" t="s">
        <v>788</v>
      </c>
      <c r="G586" s="270" t="s">
        <v>788</v>
      </c>
      <c r="H586" s="270" t="s">
        <v>788</v>
      </c>
      <c r="I586" s="270" t="s">
        <v>788</v>
      </c>
      <c r="J586" s="270" t="s">
        <v>788</v>
      </c>
      <c r="K586" s="270" t="s">
        <v>788</v>
      </c>
      <c r="L586" s="270" t="s">
        <v>788</v>
      </c>
      <c r="M586" s="270" t="s">
        <v>788</v>
      </c>
      <c r="N586" s="270" t="s">
        <v>788</v>
      </c>
      <c r="O586" s="270" t="s">
        <v>788</v>
      </c>
      <c r="P586" s="270" t="s">
        <v>788</v>
      </c>
      <c r="Q586" s="270" t="s">
        <v>788</v>
      </c>
      <c r="R586" s="270" t="s">
        <v>788</v>
      </c>
      <c r="S586" s="270" t="s">
        <v>788</v>
      </c>
      <c r="T586" s="270" t="s">
        <v>788</v>
      </c>
      <c r="U586" s="270" t="s">
        <v>788</v>
      </c>
      <c r="V586" s="270" t="s">
        <v>788</v>
      </c>
      <c r="W586" s="270" t="s">
        <v>788</v>
      </c>
      <c r="X586" s="270" t="s">
        <v>788</v>
      </c>
      <c r="Y586" s="270" t="s">
        <v>788</v>
      </c>
      <c r="Z586" s="270" t="s">
        <v>788</v>
      </c>
      <c r="AA586" s="270" t="s">
        <v>788</v>
      </c>
      <c r="AB586" s="270" t="s">
        <v>788</v>
      </c>
      <c r="AC586" s="270" t="s">
        <v>788</v>
      </c>
      <c r="AD586" s="270" t="s">
        <v>788</v>
      </c>
      <c r="AE586" s="270" t="s">
        <v>788</v>
      </c>
      <c r="AF586" s="270" t="s">
        <v>788</v>
      </c>
      <c r="AG586" s="270" t="s">
        <v>788</v>
      </c>
      <c r="AH586" s="270" t="s">
        <v>788</v>
      </c>
      <c r="AI586" s="270" t="s">
        <v>788</v>
      </c>
      <c r="AJ586" s="270" t="s">
        <v>788</v>
      </c>
      <c r="AK586" s="270" t="s">
        <v>788</v>
      </c>
      <c r="AL586" s="270" t="s">
        <v>788</v>
      </c>
      <c r="AM586" s="270" t="s">
        <v>788</v>
      </c>
      <c r="AN586" s="270" t="s">
        <v>3075</v>
      </c>
      <c r="AO586" s="270" t="s">
        <v>3075</v>
      </c>
      <c r="AP586" s="270" t="s">
        <v>3075</v>
      </c>
      <c r="AQ586" s="270" t="s">
        <v>3075</v>
      </c>
      <c r="AR586" s="270" t="s">
        <v>3075</v>
      </c>
      <c r="AS586" s="270" t="s">
        <v>3075</v>
      </c>
      <c r="AT586" s="270" t="s">
        <v>3075</v>
      </c>
      <c r="AU586" s="270" t="s">
        <v>3075</v>
      </c>
      <c r="AV586" s="270" t="s">
        <v>3075</v>
      </c>
      <c r="AW586" s="277" t="s">
        <v>3075</v>
      </c>
      <c r="AX586" s="270" t="s">
        <v>3075</v>
      </c>
      <c r="AY586" s="270" t="s">
        <v>3075</v>
      </c>
      <c r="AZ586" s="270" t="s">
        <v>3075</v>
      </c>
      <c r="BA586" s="270" t="s">
        <v>3075</v>
      </c>
      <c r="BB586" s="270" t="s">
        <v>3075</v>
      </c>
      <c r="BC586" s="270" t="s">
        <v>3075</v>
      </c>
      <c r="BD586" s="270" t="s">
        <v>521</v>
      </c>
      <c r="BE586" s="270" t="str">
        <f>VLOOKUP(A586,[1]القائمة!A$1:F$4442,6,0)</f>
        <v/>
      </c>
      <c r="BF586">
        <f>VLOOKUP(A586,[1]القائمة!A$1:F$4442,1,0)</f>
        <v>524460</v>
      </c>
      <c r="BG586" t="str">
        <f>VLOOKUP(A586,[1]القائمة!A$1:F$4442,5,0)</f>
        <v>الثالثة</v>
      </c>
    </row>
    <row r="587" spans="1:83" ht="14.4" x14ac:dyDescent="0.3">
      <c r="A587" s="269">
        <v>524467</v>
      </c>
      <c r="B587" s="270" t="s">
        <v>521</v>
      </c>
      <c r="C587" s="270" t="s">
        <v>788</v>
      </c>
      <c r="D587" s="270" t="s">
        <v>788</v>
      </c>
      <c r="E587" s="270" t="s">
        <v>788</v>
      </c>
      <c r="F587" s="270" t="s">
        <v>788</v>
      </c>
      <c r="G587" s="270" t="s">
        <v>788</v>
      </c>
      <c r="H587" s="270" t="s">
        <v>788</v>
      </c>
      <c r="I587" s="270" t="s">
        <v>788</v>
      </c>
      <c r="J587" s="270" t="s">
        <v>788</v>
      </c>
      <c r="K587" s="270" t="s">
        <v>788</v>
      </c>
      <c r="L587" s="270" t="s">
        <v>788</v>
      </c>
      <c r="M587" s="270" t="s">
        <v>788</v>
      </c>
      <c r="N587" s="270" t="s">
        <v>788</v>
      </c>
      <c r="O587" s="270" t="s">
        <v>788</v>
      </c>
      <c r="P587" s="270" t="s">
        <v>788</v>
      </c>
      <c r="Q587" s="270" t="s">
        <v>788</v>
      </c>
      <c r="R587" s="270" t="s">
        <v>788</v>
      </c>
      <c r="S587" s="270" t="s">
        <v>788</v>
      </c>
      <c r="T587" s="270" t="s">
        <v>788</v>
      </c>
      <c r="U587" s="270" t="s">
        <v>788</v>
      </c>
      <c r="V587" s="270" t="s">
        <v>788</v>
      </c>
      <c r="W587" s="270" t="s">
        <v>788</v>
      </c>
      <c r="X587" s="270" t="s">
        <v>788</v>
      </c>
      <c r="Y587" s="270" t="s">
        <v>788</v>
      </c>
      <c r="Z587" s="270" t="s">
        <v>788</v>
      </c>
      <c r="AA587" s="270" t="s">
        <v>788</v>
      </c>
      <c r="AB587" s="270" t="s">
        <v>788</v>
      </c>
      <c r="AC587" s="270" t="s">
        <v>788</v>
      </c>
      <c r="AD587" s="270" t="s">
        <v>788</v>
      </c>
      <c r="AE587" s="270" t="s">
        <v>788</v>
      </c>
      <c r="AF587" s="270" t="s">
        <v>788</v>
      </c>
      <c r="AG587" s="270" t="s">
        <v>788</v>
      </c>
      <c r="AH587" s="270" t="s">
        <v>788</v>
      </c>
      <c r="AI587" s="270" t="s">
        <v>788</v>
      </c>
      <c r="AJ587" s="270" t="s">
        <v>788</v>
      </c>
      <c r="AK587" s="270" t="s">
        <v>788</v>
      </c>
      <c r="AL587" s="270" t="s">
        <v>788</v>
      </c>
      <c r="AM587" s="270" t="s">
        <v>788</v>
      </c>
      <c r="AN587" s="270" t="s">
        <v>3075</v>
      </c>
      <c r="AO587" s="270" t="s">
        <v>3075</v>
      </c>
      <c r="AP587" s="270" t="s">
        <v>3075</v>
      </c>
      <c r="AQ587" s="270" t="s">
        <v>3075</v>
      </c>
      <c r="AR587" s="270" t="s">
        <v>3075</v>
      </c>
      <c r="AS587" s="270" t="s">
        <v>3075</v>
      </c>
      <c r="AT587" s="270" t="s">
        <v>3075</v>
      </c>
      <c r="AU587" s="270" t="s">
        <v>3075</v>
      </c>
      <c r="AV587" s="270" t="s">
        <v>3075</v>
      </c>
      <c r="AW587" s="277" t="s">
        <v>3075</v>
      </c>
      <c r="AX587" s="270" t="s">
        <v>3075</v>
      </c>
      <c r="AY587" s="270" t="s">
        <v>3075</v>
      </c>
      <c r="AZ587" s="270" t="s">
        <v>3075</v>
      </c>
      <c r="BA587" s="270" t="s">
        <v>3075</v>
      </c>
      <c r="BB587" s="270" t="s">
        <v>3075</v>
      </c>
      <c r="BC587" s="270" t="s">
        <v>3075</v>
      </c>
      <c r="BD587" s="270" t="s">
        <v>521</v>
      </c>
      <c r="BE587" s="270" t="str">
        <f>VLOOKUP(A587,[1]القائمة!A$1:F$4442,6,0)</f>
        <v/>
      </c>
      <c r="BF587">
        <f>VLOOKUP(A587,[1]القائمة!A$1:F$4442,1,0)</f>
        <v>524467</v>
      </c>
      <c r="BG587" t="str">
        <f>VLOOKUP(A587,[1]القائمة!A$1:F$4442,5,0)</f>
        <v>الثالثة</v>
      </c>
    </row>
    <row r="588" spans="1:83" ht="14.4" x14ac:dyDescent="0.3">
      <c r="A588" s="269">
        <v>524487</v>
      </c>
      <c r="B588" s="270" t="s">
        <v>521</v>
      </c>
      <c r="C588" s="270" t="s">
        <v>788</v>
      </c>
      <c r="D588" s="270" t="s">
        <v>788</v>
      </c>
      <c r="E588" s="270" t="s">
        <v>788</v>
      </c>
      <c r="F588" s="270" t="s">
        <v>788</v>
      </c>
      <c r="G588" s="270" t="s">
        <v>788</v>
      </c>
      <c r="H588" s="270" t="s">
        <v>788</v>
      </c>
      <c r="I588" s="270" t="s">
        <v>788</v>
      </c>
      <c r="J588" s="270" t="s">
        <v>788</v>
      </c>
      <c r="K588" s="270" t="s">
        <v>788</v>
      </c>
      <c r="L588" s="270" t="s">
        <v>788</v>
      </c>
      <c r="M588" s="270" t="s">
        <v>788</v>
      </c>
      <c r="N588" s="270" t="s">
        <v>788</v>
      </c>
      <c r="O588" s="270" t="s">
        <v>788</v>
      </c>
      <c r="P588" s="270" t="s">
        <v>788</v>
      </c>
      <c r="Q588" s="270" t="s">
        <v>788</v>
      </c>
      <c r="R588" s="270" t="s">
        <v>788</v>
      </c>
      <c r="S588" s="270" t="s">
        <v>788</v>
      </c>
      <c r="T588" s="270" t="s">
        <v>788</v>
      </c>
      <c r="U588" s="270" t="s">
        <v>788</v>
      </c>
      <c r="V588" s="270" t="s">
        <v>788</v>
      </c>
      <c r="W588" s="270" t="s">
        <v>788</v>
      </c>
      <c r="X588" s="270" t="s">
        <v>788</v>
      </c>
      <c r="Y588" s="270" t="s">
        <v>788</v>
      </c>
      <c r="Z588" s="270" t="s">
        <v>788</v>
      </c>
      <c r="AA588" s="270" t="s">
        <v>788</v>
      </c>
      <c r="AB588" s="270" t="s">
        <v>788</v>
      </c>
      <c r="AC588" s="270" t="s">
        <v>788</v>
      </c>
      <c r="AD588" s="270" t="s">
        <v>788</v>
      </c>
      <c r="AE588" s="270" t="s">
        <v>788</v>
      </c>
      <c r="AF588" s="270" t="s">
        <v>788</v>
      </c>
      <c r="AG588" s="270" t="s">
        <v>788</v>
      </c>
      <c r="AH588" s="270" t="s">
        <v>788</v>
      </c>
      <c r="AI588" s="270" t="s">
        <v>788</v>
      </c>
      <c r="AJ588" s="270" t="s">
        <v>788</v>
      </c>
      <c r="AK588" s="270" t="s">
        <v>788</v>
      </c>
      <c r="AL588" s="270" t="s">
        <v>788</v>
      </c>
      <c r="AM588" s="270" t="s">
        <v>788</v>
      </c>
      <c r="AN588" s="270" t="s">
        <v>3075</v>
      </c>
      <c r="AO588" s="270" t="s">
        <v>3075</v>
      </c>
      <c r="AP588" s="270" t="s">
        <v>3075</v>
      </c>
      <c r="AQ588" s="270" t="s">
        <v>3075</v>
      </c>
      <c r="AR588" s="270" t="s">
        <v>3075</v>
      </c>
      <c r="AS588" s="270" t="s">
        <v>3075</v>
      </c>
      <c r="AT588" s="270" t="s">
        <v>3075</v>
      </c>
      <c r="AU588" s="270" t="s">
        <v>3075</v>
      </c>
      <c r="AV588" s="270" t="s">
        <v>3075</v>
      </c>
      <c r="AW588" s="277" t="s">
        <v>3075</v>
      </c>
      <c r="AX588" s="270" t="s">
        <v>3075</v>
      </c>
      <c r="AY588" s="270" t="s">
        <v>3075</v>
      </c>
      <c r="AZ588" s="270" t="s">
        <v>3075</v>
      </c>
      <c r="BA588" s="270" t="s">
        <v>3075</v>
      </c>
      <c r="BB588" s="270" t="s">
        <v>3075</v>
      </c>
      <c r="BC588" s="270" t="s">
        <v>3075</v>
      </c>
      <c r="BD588" s="270" t="s">
        <v>521</v>
      </c>
      <c r="BE588" s="270" t="str">
        <f>VLOOKUP(A588,[1]القائمة!A$1:F$4442,6,0)</f>
        <v/>
      </c>
      <c r="BF588">
        <f>VLOOKUP(A588,[1]القائمة!A$1:F$4442,1,0)</f>
        <v>524487</v>
      </c>
      <c r="BG588" t="str">
        <f>VLOOKUP(A588,[1]القائمة!A$1:F$4442,5,0)</f>
        <v>الثالثة</v>
      </c>
      <c r="BH588" s="249"/>
      <c r="BI588" s="249"/>
      <c r="BJ588" s="249"/>
      <c r="BK588" s="249"/>
      <c r="BL588" s="249"/>
      <c r="BM588" s="249"/>
      <c r="BN588" s="249"/>
      <c r="BO588" s="249"/>
      <c r="BP588" s="249" t="s">
        <v>3075</v>
      </c>
      <c r="BQ588" s="249" t="s">
        <v>3075</v>
      </c>
      <c r="BR588" s="249" t="s">
        <v>3075</v>
      </c>
      <c r="BS588" s="249" t="s">
        <v>3075</v>
      </c>
      <c r="BT588" s="249" t="s">
        <v>3075</v>
      </c>
      <c r="BU588" s="249" t="s">
        <v>3075</v>
      </c>
      <c r="BV588" s="248"/>
      <c r="BW588" s="249"/>
      <c r="BX588" s="249"/>
      <c r="BY588" s="249"/>
      <c r="BZ588" s="249"/>
      <c r="CA588" s="242"/>
      <c r="CB588" s="242"/>
      <c r="CC588" s="242"/>
      <c r="CD588" s="242"/>
      <c r="CE588" s="249"/>
    </row>
    <row r="589" spans="1:83" ht="14.4" x14ac:dyDescent="0.3">
      <c r="A589" s="269">
        <v>524489</v>
      </c>
      <c r="B589" s="270" t="s">
        <v>521</v>
      </c>
      <c r="C589" s="270" t="s">
        <v>788</v>
      </c>
      <c r="D589" s="270" t="s">
        <v>788</v>
      </c>
      <c r="E589" s="270" t="s">
        <v>788</v>
      </c>
      <c r="F589" s="270" t="s">
        <v>788</v>
      </c>
      <c r="G589" s="270" t="s">
        <v>788</v>
      </c>
      <c r="H589" s="270" t="s">
        <v>788</v>
      </c>
      <c r="I589" s="270" t="s">
        <v>788</v>
      </c>
      <c r="J589" s="270" t="s">
        <v>788</v>
      </c>
      <c r="K589" s="270" t="s">
        <v>788</v>
      </c>
      <c r="L589" s="270" t="s">
        <v>788</v>
      </c>
      <c r="M589" s="270" t="s">
        <v>788</v>
      </c>
      <c r="N589" s="270" t="s">
        <v>788</v>
      </c>
      <c r="O589" s="270" t="s">
        <v>788</v>
      </c>
      <c r="P589" s="270" t="s">
        <v>788</v>
      </c>
      <c r="Q589" s="270" t="s">
        <v>788</v>
      </c>
      <c r="R589" s="270" t="s">
        <v>788</v>
      </c>
      <c r="S589" s="270" t="s">
        <v>788</v>
      </c>
      <c r="T589" s="270" t="s">
        <v>788</v>
      </c>
      <c r="U589" s="270" t="s">
        <v>788</v>
      </c>
      <c r="V589" s="270" t="s">
        <v>788</v>
      </c>
      <c r="W589" s="270" t="s">
        <v>788</v>
      </c>
      <c r="X589" s="270" t="s">
        <v>788</v>
      </c>
      <c r="Y589" s="270" t="s">
        <v>788</v>
      </c>
      <c r="Z589" s="270" t="s">
        <v>788</v>
      </c>
      <c r="AA589" s="270" t="s">
        <v>788</v>
      </c>
      <c r="AB589" s="270" t="s">
        <v>788</v>
      </c>
      <c r="AC589" s="270" t="s">
        <v>788</v>
      </c>
      <c r="AD589" s="270" t="s">
        <v>788</v>
      </c>
      <c r="AE589" s="270" t="s">
        <v>788</v>
      </c>
      <c r="AF589" s="270" t="s">
        <v>788</v>
      </c>
      <c r="AG589" s="270" t="s">
        <v>788</v>
      </c>
      <c r="AH589" s="270" t="s">
        <v>788</v>
      </c>
      <c r="AI589" s="270" t="s">
        <v>788</v>
      </c>
      <c r="AJ589" s="270" t="s">
        <v>788</v>
      </c>
      <c r="AK589" s="270" t="s">
        <v>788</v>
      </c>
      <c r="AL589" s="270" t="s">
        <v>788</v>
      </c>
      <c r="AM589" s="270" t="s">
        <v>788</v>
      </c>
      <c r="AN589" s="270" t="s">
        <v>3075</v>
      </c>
      <c r="AO589" s="270" t="s">
        <v>3075</v>
      </c>
      <c r="AP589" s="270" t="s">
        <v>3075</v>
      </c>
      <c r="AQ589" s="270" t="s">
        <v>3075</v>
      </c>
      <c r="AR589" s="270" t="s">
        <v>3075</v>
      </c>
      <c r="AS589" s="270" t="s">
        <v>3075</v>
      </c>
      <c r="AT589" s="270" t="s">
        <v>3075</v>
      </c>
      <c r="AU589" s="270" t="s">
        <v>3075</v>
      </c>
      <c r="AV589" s="270" t="s">
        <v>3075</v>
      </c>
      <c r="AW589" s="277" t="s">
        <v>3075</v>
      </c>
      <c r="AX589" s="270" t="s">
        <v>3075</v>
      </c>
      <c r="AY589" s="270" t="s">
        <v>3075</v>
      </c>
      <c r="AZ589" s="270" t="s">
        <v>3075</v>
      </c>
      <c r="BA589" s="270" t="s">
        <v>3075</v>
      </c>
      <c r="BB589" s="270" t="s">
        <v>3075</v>
      </c>
      <c r="BC589" s="270" t="s">
        <v>3075</v>
      </c>
      <c r="BD589" s="270" t="s">
        <v>521</v>
      </c>
      <c r="BE589" s="270" t="str">
        <f>VLOOKUP(A589,[1]القائمة!A$1:F$4442,6,0)</f>
        <v/>
      </c>
      <c r="BF589">
        <f>VLOOKUP(A589,[1]القائمة!A$1:F$4442,1,0)</f>
        <v>524489</v>
      </c>
      <c r="BG589" t="str">
        <f>VLOOKUP(A589,[1]القائمة!A$1:F$4442,5,0)</f>
        <v>الثالثة</v>
      </c>
      <c r="BH589" s="249"/>
      <c r="BI589" s="249"/>
      <c r="BJ589" s="249"/>
      <c r="BK589" s="249"/>
      <c r="BL589" s="249"/>
      <c r="BM589" s="249"/>
      <c r="BN589" s="249"/>
      <c r="BO589" s="249"/>
      <c r="BP589" s="249" t="s">
        <v>3075</v>
      </c>
      <c r="BQ589" s="249" t="s">
        <v>3075</v>
      </c>
      <c r="BR589" s="249" t="s">
        <v>3075</v>
      </c>
      <c r="BS589" s="249" t="s">
        <v>3075</v>
      </c>
      <c r="BT589" s="249" t="s">
        <v>3075</v>
      </c>
      <c r="BU589" s="249" t="s">
        <v>3075</v>
      </c>
      <c r="BV589" s="248"/>
      <c r="BW589" s="249"/>
      <c r="BX589" s="249"/>
      <c r="BY589" s="249"/>
      <c r="BZ589" s="249"/>
      <c r="CA589" s="242"/>
      <c r="CB589" s="242"/>
      <c r="CC589" s="242"/>
      <c r="CD589" s="242"/>
      <c r="CE589" s="249"/>
    </row>
    <row r="590" spans="1:83" ht="14.4" x14ac:dyDescent="0.3">
      <c r="A590" s="269">
        <v>524494</v>
      </c>
      <c r="B590" s="270" t="s">
        <v>521</v>
      </c>
      <c r="C590" s="270" t="s">
        <v>788</v>
      </c>
      <c r="D590" s="270" t="s">
        <v>788</v>
      </c>
      <c r="E590" s="270" t="s">
        <v>788</v>
      </c>
      <c r="F590" s="270" t="s">
        <v>788</v>
      </c>
      <c r="G590" s="270" t="s">
        <v>788</v>
      </c>
      <c r="H590" s="270" t="s">
        <v>788</v>
      </c>
      <c r="I590" s="270" t="s">
        <v>788</v>
      </c>
      <c r="J590" s="270" t="s">
        <v>788</v>
      </c>
      <c r="K590" s="270" t="s">
        <v>788</v>
      </c>
      <c r="L590" s="270" t="s">
        <v>788</v>
      </c>
      <c r="M590" s="270" t="s">
        <v>788</v>
      </c>
      <c r="N590" s="270" t="s">
        <v>788</v>
      </c>
      <c r="O590" s="270" t="s">
        <v>788</v>
      </c>
      <c r="P590" s="270" t="s">
        <v>788</v>
      </c>
      <c r="Q590" s="270" t="s">
        <v>788</v>
      </c>
      <c r="R590" s="270" t="s">
        <v>788</v>
      </c>
      <c r="S590" s="270" t="s">
        <v>788</v>
      </c>
      <c r="T590" s="270" t="s">
        <v>788</v>
      </c>
      <c r="U590" s="270" t="s">
        <v>788</v>
      </c>
      <c r="V590" s="270" t="s">
        <v>788</v>
      </c>
      <c r="W590" s="270" t="s">
        <v>788</v>
      </c>
      <c r="X590" s="270" t="s">
        <v>788</v>
      </c>
      <c r="Y590" s="270" t="s">
        <v>788</v>
      </c>
      <c r="Z590" s="270" t="s">
        <v>788</v>
      </c>
      <c r="AA590" s="270" t="s">
        <v>788</v>
      </c>
      <c r="AB590" s="270" t="s">
        <v>788</v>
      </c>
      <c r="AC590" s="270" t="s">
        <v>788</v>
      </c>
      <c r="AD590" s="270" t="s">
        <v>788</v>
      </c>
      <c r="AE590" s="270" t="s">
        <v>788</v>
      </c>
      <c r="AF590" s="270" t="s">
        <v>788</v>
      </c>
      <c r="AG590" s="270" t="s">
        <v>788</v>
      </c>
      <c r="AH590" s="270" t="s">
        <v>788</v>
      </c>
      <c r="AI590" s="270" t="s">
        <v>788</v>
      </c>
      <c r="AJ590" s="270" t="s">
        <v>788</v>
      </c>
      <c r="AK590" s="270" t="s">
        <v>788</v>
      </c>
      <c r="AL590" s="270" t="s">
        <v>788</v>
      </c>
      <c r="AM590" s="270" t="s">
        <v>788</v>
      </c>
      <c r="AN590" s="270" t="s">
        <v>3075</v>
      </c>
      <c r="AO590" s="270" t="s">
        <v>3075</v>
      </c>
      <c r="AP590" s="270" t="s">
        <v>3075</v>
      </c>
      <c r="AQ590" s="270" t="s">
        <v>3075</v>
      </c>
      <c r="AR590" s="270" t="s">
        <v>3075</v>
      </c>
      <c r="AS590" s="270" t="s">
        <v>3075</v>
      </c>
      <c r="AT590" s="270" t="s">
        <v>3075</v>
      </c>
      <c r="AU590" s="270" t="s">
        <v>3075</v>
      </c>
      <c r="AV590" s="270" t="s">
        <v>3075</v>
      </c>
      <c r="AW590" s="277" t="s">
        <v>3075</v>
      </c>
      <c r="AX590" s="270" t="s">
        <v>3075</v>
      </c>
      <c r="AY590" s="270" t="s">
        <v>3075</v>
      </c>
      <c r="AZ590" s="270" t="s">
        <v>3075</v>
      </c>
      <c r="BA590" s="270" t="s">
        <v>3075</v>
      </c>
      <c r="BB590" s="270" t="s">
        <v>3075</v>
      </c>
      <c r="BC590" s="270" t="s">
        <v>3075</v>
      </c>
      <c r="BD590" s="270" t="s">
        <v>521</v>
      </c>
      <c r="BE590" s="270" t="str">
        <f>VLOOKUP(A590,[1]القائمة!A$1:F$4442,6,0)</f>
        <v/>
      </c>
      <c r="BF590">
        <f>VLOOKUP(A590,[1]القائمة!A$1:F$4442,1,0)</f>
        <v>524494</v>
      </c>
      <c r="BG590" t="str">
        <f>VLOOKUP(A590,[1]القائمة!A$1:F$4442,5,0)</f>
        <v>الثالثة</v>
      </c>
    </row>
    <row r="591" spans="1:83" ht="14.4" x14ac:dyDescent="0.3">
      <c r="A591" s="269">
        <v>524498</v>
      </c>
      <c r="B591" s="270" t="s">
        <v>521</v>
      </c>
      <c r="C591" s="270" t="s">
        <v>788</v>
      </c>
      <c r="D591" s="270" t="s">
        <v>788</v>
      </c>
      <c r="E591" s="270" t="s">
        <v>788</v>
      </c>
      <c r="F591" s="270" t="s">
        <v>788</v>
      </c>
      <c r="G591" s="270" t="s">
        <v>788</v>
      </c>
      <c r="H591" s="270" t="s">
        <v>788</v>
      </c>
      <c r="I591" s="270" t="s">
        <v>788</v>
      </c>
      <c r="J591" s="270" t="s">
        <v>788</v>
      </c>
      <c r="K591" s="270" t="s">
        <v>788</v>
      </c>
      <c r="L591" s="270" t="s">
        <v>788</v>
      </c>
      <c r="M591" s="270" t="s">
        <v>788</v>
      </c>
      <c r="N591" s="270" t="s">
        <v>788</v>
      </c>
      <c r="O591" s="270" t="s">
        <v>788</v>
      </c>
      <c r="P591" s="270" t="s">
        <v>788</v>
      </c>
      <c r="Q591" s="270" t="s">
        <v>788</v>
      </c>
      <c r="R591" s="270" t="s">
        <v>788</v>
      </c>
      <c r="S591" s="270" t="s">
        <v>788</v>
      </c>
      <c r="T591" s="270" t="s">
        <v>788</v>
      </c>
      <c r="U591" s="270" t="s">
        <v>788</v>
      </c>
      <c r="V591" s="270" t="s">
        <v>788</v>
      </c>
      <c r="W591" s="270" t="s">
        <v>788</v>
      </c>
      <c r="X591" s="270" t="s">
        <v>788</v>
      </c>
      <c r="Y591" s="270" t="s">
        <v>788</v>
      </c>
      <c r="Z591" s="270" t="s">
        <v>788</v>
      </c>
      <c r="AA591" s="270" t="s">
        <v>788</v>
      </c>
      <c r="AB591" s="270" t="s">
        <v>788</v>
      </c>
      <c r="AC591" s="270" t="s">
        <v>788</v>
      </c>
      <c r="AD591" s="270" t="s">
        <v>788</v>
      </c>
      <c r="AE591" s="270" t="s">
        <v>788</v>
      </c>
      <c r="AF591" s="270" t="s">
        <v>788</v>
      </c>
      <c r="AG591" s="270" t="s">
        <v>788</v>
      </c>
      <c r="AH591" s="270" t="s">
        <v>788</v>
      </c>
      <c r="AI591" s="270" t="s">
        <v>788</v>
      </c>
      <c r="AJ591" s="270" t="s">
        <v>788</v>
      </c>
      <c r="AK591" s="270" t="s">
        <v>788</v>
      </c>
      <c r="AL591" s="270" t="s">
        <v>788</v>
      </c>
      <c r="AM591" s="270" t="s">
        <v>788</v>
      </c>
      <c r="AN591" s="270" t="s">
        <v>3075</v>
      </c>
      <c r="AO591" s="270" t="s">
        <v>3075</v>
      </c>
      <c r="AP591" s="270" t="s">
        <v>3075</v>
      </c>
      <c r="AQ591" s="270" t="s">
        <v>3075</v>
      </c>
      <c r="AR591" s="270" t="s">
        <v>3075</v>
      </c>
      <c r="AS591" s="270" t="s">
        <v>3075</v>
      </c>
      <c r="AT591" s="270" t="s">
        <v>3075</v>
      </c>
      <c r="AU591" s="270" t="s">
        <v>3075</v>
      </c>
      <c r="AV591" s="270" t="s">
        <v>3075</v>
      </c>
      <c r="AW591" s="277" t="s">
        <v>3075</v>
      </c>
      <c r="AX591" s="270" t="s">
        <v>3075</v>
      </c>
      <c r="AY591" s="270" t="s">
        <v>3075</v>
      </c>
      <c r="AZ591" s="270" t="s">
        <v>3075</v>
      </c>
      <c r="BA591" s="270" t="s">
        <v>3075</v>
      </c>
      <c r="BB591" s="270" t="s">
        <v>3075</v>
      </c>
      <c r="BC591" s="270" t="s">
        <v>3075</v>
      </c>
      <c r="BD591" s="270" t="s">
        <v>521</v>
      </c>
      <c r="BE591" s="270" t="str">
        <f>VLOOKUP(A591,[1]القائمة!A$1:F$4442,6,0)</f>
        <v/>
      </c>
      <c r="BF591">
        <f>VLOOKUP(A591,[1]القائمة!A$1:F$4442,1,0)</f>
        <v>524498</v>
      </c>
      <c r="BG591" t="str">
        <f>VLOOKUP(A591,[1]القائمة!A$1:F$4442,5,0)</f>
        <v>الثالثة</v>
      </c>
    </row>
    <row r="592" spans="1:83" ht="14.4" x14ac:dyDescent="0.3">
      <c r="A592" s="269">
        <v>524499</v>
      </c>
      <c r="B592" s="270" t="s">
        <v>521</v>
      </c>
      <c r="C592" s="270" t="s">
        <v>788</v>
      </c>
      <c r="D592" s="270" t="s">
        <v>788</v>
      </c>
      <c r="E592" s="270" t="s">
        <v>788</v>
      </c>
      <c r="F592" s="270" t="s">
        <v>788</v>
      </c>
      <c r="G592" s="270" t="s">
        <v>788</v>
      </c>
      <c r="H592" s="270" t="s">
        <v>788</v>
      </c>
      <c r="I592" s="270" t="s">
        <v>788</v>
      </c>
      <c r="J592" s="270" t="s">
        <v>788</v>
      </c>
      <c r="K592" s="270" t="s">
        <v>788</v>
      </c>
      <c r="L592" s="270" t="s">
        <v>788</v>
      </c>
      <c r="M592" s="270" t="s">
        <v>788</v>
      </c>
      <c r="N592" s="270" t="s">
        <v>788</v>
      </c>
      <c r="O592" s="270" t="s">
        <v>788</v>
      </c>
      <c r="P592" s="270" t="s">
        <v>788</v>
      </c>
      <c r="Q592" s="270" t="s">
        <v>788</v>
      </c>
      <c r="R592" s="270" t="s">
        <v>788</v>
      </c>
      <c r="S592" s="270" t="s">
        <v>788</v>
      </c>
      <c r="T592" s="270" t="s">
        <v>788</v>
      </c>
      <c r="U592" s="270" t="s">
        <v>788</v>
      </c>
      <c r="V592" s="270" t="s">
        <v>788</v>
      </c>
      <c r="W592" s="270" t="s">
        <v>788</v>
      </c>
      <c r="X592" s="270" t="s">
        <v>788</v>
      </c>
      <c r="Y592" s="270" t="s">
        <v>788</v>
      </c>
      <c r="Z592" s="270" t="s">
        <v>788</v>
      </c>
      <c r="AA592" s="270" t="s">
        <v>788</v>
      </c>
      <c r="AB592" s="270" t="s">
        <v>788</v>
      </c>
      <c r="AC592" s="270" t="s">
        <v>788</v>
      </c>
      <c r="AD592" s="270" t="s">
        <v>788</v>
      </c>
      <c r="AE592" s="270" t="s">
        <v>788</v>
      </c>
      <c r="AF592" s="270" t="s">
        <v>788</v>
      </c>
      <c r="AG592" s="270" t="s">
        <v>788</v>
      </c>
      <c r="AH592" s="270" t="s">
        <v>788</v>
      </c>
      <c r="AI592" s="270" t="s">
        <v>788</v>
      </c>
      <c r="AJ592" s="270" t="s">
        <v>788</v>
      </c>
      <c r="AK592" s="270" t="s">
        <v>788</v>
      </c>
      <c r="AL592" s="270" t="s">
        <v>788</v>
      </c>
      <c r="AM592" s="270" t="s">
        <v>788</v>
      </c>
      <c r="AN592" s="270" t="s">
        <v>3075</v>
      </c>
      <c r="AO592" s="270" t="s">
        <v>3075</v>
      </c>
      <c r="AP592" s="270" t="s">
        <v>3075</v>
      </c>
      <c r="AQ592" s="270" t="s">
        <v>3075</v>
      </c>
      <c r="AR592" s="270" t="s">
        <v>3075</v>
      </c>
      <c r="AS592" s="270" t="s">
        <v>3075</v>
      </c>
      <c r="AT592" s="270" t="s">
        <v>3075</v>
      </c>
      <c r="AU592" s="270" t="s">
        <v>3075</v>
      </c>
      <c r="AV592" s="270" t="s">
        <v>3075</v>
      </c>
      <c r="AW592" s="277" t="s">
        <v>3075</v>
      </c>
      <c r="AX592" s="270" t="s">
        <v>3075</v>
      </c>
      <c r="AY592" s="270" t="s">
        <v>3075</v>
      </c>
      <c r="AZ592" s="270" t="s">
        <v>3075</v>
      </c>
      <c r="BA592" s="270" t="s">
        <v>3075</v>
      </c>
      <c r="BB592" s="270" t="s">
        <v>3075</v>
      </c>
      <c r="BC592" s="270" t="s">
        <v>3075</v>
      </c>
      <c r="BD592" s="270" t="s">
        <v>521</v>
      </c>
      <c r="BE592" s="270" t="str">
        <f>VLOOKUP(A592,[1]القائمة!A$1:F$4442,6,0)</f>
        <v/>
      </c>
      <c r="BF592">
        <f>VLOOKUP(A592,[1]القائمة!A$1:F$4442,1,0)</f>
        <v>524499</v>
      </c>
      <c r="BG592" t="str">
        <f>VLOOKUP(A592,[1]القائمة!A$1:F$4442,5,0)</f>
        <v>الثالثة</v>
      </c>
    </row>
    <row r="593" spans="1:83" ht="14.4" x14ac:dyDescent="0.3">
      <c r="A593" s="269">
        <v>524506</v>
      </c>
      <c r="B593" s="270" t="s">
        <v>521</v>
      </c>
      <c r="C593" s="270" t="s">
        <v>788</v>
      </c>
      <c r="D593" s="270" t="s">
        <v>788</v>
      </c>
      <c r="E593" s="270" t="s">
        <v>788</v>
      </c>
      <c r="F593" s="270" t="s">
        <v>788</v>
      </c>
      <c r="G593" s="270" t="s">
        <v>788</v>
      </c>
      <c r="H593" s="270" t="s">
        <v>788</v>
      </c>
      <c r="I593" s="270" t="s">
        <v>788</v>
      </c>
      <c r="J593" s="270" t="s">
        <v>788</v>
      </c>
      <c r="K593" s="270" t="s">
        <v>788</v>
      </c>
      <c r="L593" s="270" t="s">
        <v>788</v>
      </c>
      <c r="M593" s="270" t="s">
        <v>788</v>
      </c>
      <c r="N593" s="270" t="s">
        <v>788</v>
      </c>
      <c r="O593" s="270" t="s">
        <v>788</v>
      </c>
      <c r="P593" s="270" t="s">
        <v>788</v>
      </c>
      <c r="Q593" s="270" t="s">
        <v>788</v>
      </c>
      <c r="R593" s="270" t="s">
        <v>788</v>
      </c>
      <c r="S593" s="270" t="s">
        <v>788</v>
      </c>
      <c r="T593" s="270" t="s">
        <v>788</v>
      </c>
      <c r="U593" s="270" t="s">
        <v>788</v>
      </c>
      <c r="V593" s="270" t="s">
        <v>788</v>
      </c>
      <c r="W593" s="270" t="s">
        <v>788</v>
      </c>
      <c r="X593" s="270" t="s">
        <v>788</v>
      </c>
      <c r="Y593" s="270" t="s">
        <v>788</v>
      </c>
      <c r="Z593" s="270" t="s">
        <v>788</v>
      </c>
      <c r="AA593" s="270" t="s">
        <v>788</v>
      </c>
      <c r="AB593" s="270" t="s">
        <v>788</v>
      </c>
      <c r="AC593" s="270" t="s">
        <v>788</v>
      </c>
      <c r="AD593" s="270" t="s">
        <v>788</v>
      </c>
      <c r="AE593" s="270" t="s">
        <v>788</v>
      </c>
      <c r="AF593" s="270" t="s">
        <v>788</v>
      </c>
      <c r="AG593" s="270" t="s">
        <v>788</v>
      </c>
      <c r="AH593" s="270" t="s">
        <v>788</v>
      </c>
      <c r="AI593" s="270" t="s">
        <v>788</v>
      </c>
      <c r="AJ593" s="270" t="s">
        <v>788</v>
      </c>
      <c r="AK593" s="270" t="s">
        <v>788</v>
      </c>
      <c r="AL593" s="270" t="s">
        <v>788</v>
      </c>
      <c r="AM593" s="270" t="s">
        <v>788</v>
      </c>
      <c r="AN593" s="270" t="s">
        <v>3075</v>
      </c>
      <c r="AO593" s="270" t="s">
        <v>3075</v>
      </c>
      <c r="AP593" s="270" t="s">
        <v>3075</v>
      </c>
      <c r="AQ593" s="270" t="s">
        <v>3075</v>
      </c>
      <c r="AR593" s="270" t="s">
        <v>3075</v>
      </c>
      <c r="AS593" s="270" t="s">
        <v>3075</v>
      </c>
      <c r="AT593" s="270" t="s">
        <v>3075</v>
      </c>
      <c r="AU593" s="270" t="s">
        <v>3075</v>
      </c>
      <c r="AV593" s="270" t="s">
        <v>3075</v>
      </c>
      <c r="AW593" s="277" t="s">
        <v>3075</v>
      </c>
      <c r="AX593" s="270" t="s">
        <v>3075</v>
      </c>
      <c r="AY593" s="270" t="s">
        <v>3075</v>
      </c>
      <c r="AZ593" s="270" t="s">
        <v>3075</v>
      </c>
      <c r="BA593" s="270" t="s">
        <v>3075</v>
      </c>
      <c r="BB593" s="270" t="s">
        <v>3075</v>
      </c>
      <c r="BC593" s="270" t="s">
        <v>3075</v>
      </c>
      <c r="BD593" s="270" t="s">
        <v>521</v>
      </c>
      <c r="BE593" s="270" t="str">
        <f>VLOOKUP(A593,[1]القائمة!A$1:F$4442,6,0)</f>
        <v/>
      </c>
      <c r="BF593">
        <f>VLOOKUP(A593,[1]القائمة!A$1:F$4442,1,0)</f>
        <v>524506</v>
      </c>
      <c r="BG593" t="str">
        <f>VLOOKUP(A593,[1]القائمة!A$1:F$4442,5,0)</f>
        <v>الثالثة</v>
      </c>
    </row>
    <row r="594" spans="1:83" ht="14.4" x14ac:dyDescent="0.3">
      <c r="A594" s="269">
        <v>524507</v>
      </c>
      <c r="B594" s="270" t="s">
        <v>521</v>
      </c>
      <c r="C594" s="270" t="s">
        <v>788</v>
      </c>
      <c r="D594" s="270" t="s">
        <v>788</v>
      </c>
      <c r="E594" s="270" t="s">
        <v>788</v>
      </c>
      <c r="F594" s="270" t="s">
        <v>788</v>
      </c>
      <c r="G594" s="270" t="s">
        <v>788</v>
      </c>
      <c r="H594" s="270" t="s">
        <v>788</v>
      </c>
      <c r="I594" s="270" t="s">
        <v>788</v>
      </c>
      <c r="J594" s="270" t="s">
        <v>788</v>
      </c>
      <c r="K594" s="270" t="s">
        <v>788</v>
      </c>
      <c r="L594" s="270" t="s">
        <v>788</v>
      </c>
      <c r="M594" s="270" t="s">
        <v>788</v>
      </c>
      <c r="N594" s="270" t="s">
        <v>788</v>
      </c>
      <c r="O594" s="270" t="s">
        <v>788</v>
      </c>
      <c r="P594" s="270" t="s">
        <v>788</v>
      </c>
      <c r="Q594" s="270" t="s">
        <v>788</v>
      </c>
      <c r="R594" s="270" t="s">
        <v>788</v>
      </c>
      <c r="S594" s="270" t="s">
        <v>788</v>
      </c>
      <c r="T594" s="270" t="s">
        <v>788</v>
      </c>
      <c r="U594" s="270" t="s">
        <v>788</v>
      </c>
      <c r="V594" s="270" t="s">
        <v>788</v>
      </c>
      <c r="W594" s="270" t="s">
        <v>788</v>
      </c>
      <c r="X594" s="270" t="s">
        <v>788</v>
      </c>
      <c r="Y594" s="270" t="s">
        <v>788</v>
      </c>
      <c r="Z594" s="270" t="s">
        <v>788</v>
      </c>
      <c r="AA594" s="270" t="s">
        <v>788</v>
      </c>
      <c r="AB594" s="270" t="s">
        <v>788</v>
      </c>
      <c r="AC594" s="270" t="s">
        <v>788</v>
      </c>
      <c r="AD594" s="270" t="s">
        <v>788</v>
      </c>
      <c r="AE594" s="270" t="s">
        <v>788</v>
      </c>
      <c r="AF594" s="270" t="s">
        <v>788</v>
      </c>
      <c r="AG594" s="270" t="s">
        <v>788</v>
      </c>
      <c r="AH594" s="270" t="s">
        <v>788</v>
      </c>
      <c r="AI594" s="270" t="s">
        <v>788</v>
      </c>
      <c r="AJ594" s="270" t="s">
        <v>788</v>
      </c>
      <c r="AK594" s="270" t="s">
        <v>788</v>
      </c>
      <c r="AL594" s="270" t="s">
        <v>788</v>
      </c>
      <c r="AM594" s="270" t="s">
        <v>788</v>
      </c>
      <c r="AN594" s="270" t="s">
        <v>3075</v>
      </c>
      <c r="AO594" s="270" t="s">
        <v>3075</v>
      </c>
      <c r="AP594" s="270" t="s">
        <v>3075</v>
      </c>
      <c r="AQ594" s="270" t="s">
        <v>3075</v>
      </c>
      <c r="AR594" s="270" t="s">
        <v>3075</v>
      </c>
      <c r="AS594" s="270" t="s">
        <v>3075</v>
      </c>
      <c r="AT594" s="270" t="s">
        <v>3075</v>
      </c>
      <c r="AU594" s="270" t="s">
        <v>3075</v>
      </c>
      <c r="AV594" s="270" t="s">
        <v>3075</v>
      </c>
      <c r="AW594" s="277" t="s">
        <v>3075</v>
      </c>
      <c r="AX594" s="270" t="s">
        <v>3075</v>
      </c>
      <c r="AY594" s="270" t="s">
        <v>3075</v>
      </c>
      <c r="AZ594" s="270" t="s">
        <v>3075</v>
      </c>
      <c r="BA594" s="270" t="s">
        <v>3075</v>
      </c>
      <c r="BB594" s="270" t="s">
        <v>3075</v>
      </c>
      <c r="BC594" s="270" t="s">
        <v>3075</v>
      </c>
      <c r="BD594" s="270" t="s">
        <v>521</v>
      </c>
      <c r="BE594" s="270" t="str">
        <f>VLOOKUP(A594,[1]القائمة!A$1:F$4442,6,0)</f>
        <v/>
      </c>
      <c r="BF594">
        <f>VLOOKUP(A594,[1]القائمة!A$1:F$4442,1,0)</f>
        <v>524507</v>
      </c>
      <c r="BG594" t="str">
        <f>VLOOKUP(A594,[1]القائمة!A$1:F$4442,5,0)</f>
        <v>الثالثة</v>
      </c>
      <c r="BH594" s="249"/>
      <c r="BI594" s="249"/>
      <c r="BJ594" s="249"/>
      <c r="BK594" s="249"/>
      <c r="BL594" s="249"/>
      <c r="BM594" s="249"/>
      <c r="BN594" s="249"/>
      <c r="BO594" s="249"/>
      <c r="BP594" s="249" t="s">
        <v>3075</v>
      </c>
      <c r="BQ594" s="249" t="s">
        <v>3075</v>
      </c>
      <c r="BR594" s="249" t="s">
        <v>3075</v>
      </c>
      <c r="BS594" s="249" t="s">
        <v>3075</v>
      </c>
      <c r="BT594" s="249" t="s">
        <v>3075</v>
      </c>
      <c r="BU594" s="249" t="s">
        <v>3075</v>
      </c>
      <c r="BV594" s="248"/>
      <c r="BW594" s="249"/>
      <c r="BX594" s="249"/>
      <c r="BY594" s="249"/>
      <c r="BZ594" s="249"/>
      <c r="CA594" s="242"/>
      <c r="CB594" s="242"/>
      <c r="CC594" s="242"/>
      <c r="CD594" s="242"/>
      <c r="CE594" s="249"/>
    </row>
    <row r="595" spans="1:83" ht="14.4" x14ac:dyDescent="0.3">
      <c r="A595" s="269">
        <v>524508</v>
      </c>
      <c r="B595" s="270" t="s">
        <v>521</v>
      </c>
      <c r="C595" s="270" t="s">
        <v>788</v>
      </c>
      <c r="D595" s="270" t="s">
        <v>788</v>
      </c>
      <c r="E595" s="270" t="s">
        <v>788</v>
      </c>
      <c r="F595" s="270" t="s">
        <v>788</v>
      </c>
      <c r="G595" s="270" t="s">
        <v>788</v>
      </c>
      <c r="H595" s="270" t="s">
        <v>788</v>
      </c>
      <c r="I595" s="270" t="s">
        <v>788</v>
      </c>
      <c r="J595" s="270" t="s">
        <v>788</v>
      </c>
      <c r="K595" s="270" t="s">
        <v>788</v>
      </c>
      <c r="L595" s="270" t="s">
        <v>788</v>
      </c>
      <c r="M595" s="270" t="s">
        <v>788</v>
      </c>
      <c r="N595" s="270" t="s">
        <v>788</v>
      </c>
      <c r="O595" s="270" t="s">
        <v>788</v>
      </c>
      <c r="P595" s="270" t="s">
        <v>788</v>
      </c>
      <c r="Q595" s="270" t="s">
        <v>788</v>
      </c>
      <c r="R595" s="270" t="s">
        <v>788</v>
      </c>
      <c r="S595" s="270" t="s">
        <v>788</v>
      </c>
      <c r="T595" s="270" t="s">
        <v>788</v>
      </c>
      <c r="U595" s="270" t="s">
        <v>788</v>
      </c>
      <c r="V595" s="270" t="s">
        <v>788</v>
      </c>
      <c r="W595" s="270" t="s">
        <v>788</v>
      </c>
      <c r="X595" s="270" t="s">
        <v>788</v>
      </c>
      <c r="Y595" s="270" t="s">
        <v>788</v>
      </c>
      <c r="Z595" s="270" t="s">
        <v>788</v>
      </c>
      <c r="AA595" s="270" t="s">
        <v>788</v>
      </c>
      <c r="AB595" s="270" t="s">
        <v>788</v>
      </c>
      <c r="AC595" s="270" t="s">
        <v>788</v>
      </c>
      <c r="AD595" s="270" t="s">
        <v>788</v>
      </c>
      <c r="AE595" s="270" t="s">
        <v>788</v>
      </c>
      <c r="AF595" s="270" t="s">
        <v>788</v>
      </c>
      <c r="AG595" s="270" t="s">
        <v>788</v>
      </c>
      <c r="AH595" s="270" t="s">
        <v>788</v>
      </c>
      <c r="AI595" s="270" t="s">
        <v>788</v>
      </c>
      <c r="AJ595" s="270" t="s">
        <v>788</v>
      </c>
      <c r="AK595" s="270" t="s">
        <v>788</v>
      </c>
      <c r="AL595" s="270" t="s">
        <v>788</v>
      </c>
      <c r="AM595" s="270" t="s">
        <v>788</v>
      </c>
      <c r="AN595" s="270" t="s">
        <v>3075</v>
      </c>
      <c r="AO595" s="270" t="s">
        <v>3075</v>
      </c>
      <c r="AP595" s="270" t="s">
        <v>3075</v>
      </c>
      <c r="AQ595" s="270" t="s">
        <v>3075</v>
      </c>
      <c r="AR595" s="270" t="s">
        <v>3075</v>
      </c>
      <c r="AS595" s="270" t="s">
        <v>3075</v>
      </c>
      <c r="AT595" s="270" t="s">
        <v>3075</v>
      </c>
      <c r="AU595" s="270" t="s">
        <v>3075</v>
      </c>
      <c r="AV595" s="270" t="s">
        <v>3075</v>
      </c>
      <c r="AW595" s="277" t="s">
        <v>3075</v>
      </c>
      <c r="AX595" s="270" t="s">
        <v>3075</v>
      </c>
      <c r="AY595" s="270" t="s">
        <v>3075</v>
      </c>
      <c r="AZ595" s="270" t="s">
        <v>3075</v>
      </c>
      <c r="BA595" s="270" t="s">
        <v>3075</v>
      </c>
      <c r="BB595" s="270" t="s">
        <v>3075</v>
      </c>
      <c r="BC595" s="270" t="s">
        <v>3075</v>
      </c>
      <c r="BD595" s="270" t="s">
        <v>521</v>
      </c>
      <c r="BE595" s="270" t="str">
        <f>VLOOKUP(A595,[1]القائمة!A$1:F$4442,6,0)</f>
        <v/>
      </c>
      <c r="BF595">
        <f>VLOOKUP(A595,[1]القائمة!A$1:F$4442,1,0)</f>
        <v>524508</v>
      </c>
      <c r="BG595" t="str">
        <f>VLOOKUP(A595,[1]القائمة!A$1:F$4442,5,0)</f>
        <v>الثالثة</v>
      </c>
      <c r="BH595" s="249"/>
      <c r="BI595" s="249"/>
      <c r="BJ595" s="249"/>
      <c r="BK595" s="249"/>
      <c r="BL595" s="249"/>
      <c r="BM595" s="249"/>
      <c r="BN595" s="249"/>
      <c r="BO595" s="249"/>
      <c r="BP595" s="249" t="s">
        <v>3075</v>
      </c>
      <c r="BQ595" s="249" t="s">
        <v>3075</v>
      </c>
      <c r="BR595" s="249" t="s">
        <v>3075</v>
      </c>
      <c r="BS595" s="249" t="s">
        <v>3075</v>
      </c>
      <c r="BT595" s="249" t="s">
        <v>3075</v>
      </c>
      <c r="BU595" s="249" t="s">
        <v>3075</v>
      </c>
      <c r="BV595" s="248"/>
      <c r="BW595" s="249"/>
      <c r="BX595" s="249"/>
      <c r="BY595" s="249"/>
      <c r="BZ595" s="249"/>
      <c r="CA595" s="242"/>
      <c r="CB595" s="242"/>
      <c r="CC595" s="242"/>
      <c r="CD595" s="242"/>
      <c r="CE595" s="249"/>
    </row>
    <row r="596" spans="1:83" ht="14.4" x14ac:dyDescent="0.3">
      <c r="A596" s="269">
        <v>524513</v>
      </c>
      <c r="B596" s="270" t="s">
        <v>521</v>
      </c>
      <c r="C596" s="270" t="s">
        <v>788</v>
      </c>
      <c r="D596" s="270" t="s">
        <v>788</v>
      </c>
      <c r="E596" s="270" t="s">
        <v>788</v>
      </c>
      <c r="F596" s="270" t="s">
        <v>788</v>
      </c>
      <c r="G596" s="270" t="s">
        <v>788</v>
      </c>
      <c r="H596" s="270" t="s">
        <v>788</v>
      </c>
      <c r="I596" s="270" t="s">
        <v>788</v>
      </c>
      <c r="J596" s="270" t="s">
        <v>788</v>
      </c>
      <c r="K596" s="270" t="s">
        <v>788</v>
      </c>
      <c r="L596" s="270" t="s">
        <v>788</v>
      </c>
      <c r="M596" s="270" t="s">
        <v>788</v>
      </c>
      <c r="N596" s="270" t="s">
        <v>788</v>
      </c>
      <c r="O596" s="270" t="s">
        <v>788</v>
      </c>
      <c r="P596" s="270" t="s">
        <v>788</v>
      </c>
      <c r="Q596" s="270" t="s">
        <v>788</v>
      </c>
      <c r="R596" s="270" t="s">
        <v>788</v>
      </c>
      <c r="S596" s="270" t="s">
        <v>788</v>
      </c>
      <c r="T596" s="270" t="s">
        <v>788</v>
      </c>
      <c r="U596" s="270" t="s">
        <v>788</v>
      </c>
      <c r="V596" s="270" t="s">
        <v>788</v>
      </c>
      <c r="W596" s="270" t="s">
        <v>788</v>
      </c>
      <c r="X596" s="270" t="s">
        <v>788</v>
      </c>
      <c r="Y596" s="270" t="s">
        <v>788</v>
      </c>
      <c r="Z596" s="270" t="s">
        <v>788</v>
      </c>
      <c r="AA596" s="270" t="s">
        <v>788</v>
      </c>
      <c r="AB596" s="270" t="s">
        <v>788</v>
      </c>
      <c r="AC596" s="270" t="s">
        <v>788</v>
      </c>
      <c r="AD596" s="270" t="s">
        <v>788</v>
      </c>
      <c r="AE596" s="270" t="s">
        <v>788</v>
      </c>
      <c r="AF596" s="270" t="s">
        <v>788</v>
      </c>
      <c r="AG596" s="270" t="s">
        <v>788</v>
      </c>
      <c r="AH596" s="270" t="s">
        <v>788</v>
      </c>
      <c r="AI596" s="270" t="s">
        <v>788</v>
      </c>
      <c r="AJ596" s="270" t="s">
        <v>788</v>
      </c>
      <c r="AK596" s="270" t="s">
        <v>788</v>
      </c>
      <c r="AL596" s="270" t="s">
        <v>788</v>
      </c>
      <c r="AM596" s="270" t="s">
        <v>788</v>
      </c>
      <c r="AN596" s="270" t="s">
        <v>3075</v>
      </c>
      <c r="AO596" s="270" t="s">
        <v>3075</v>
      </c>
      <c r="AP596" s="270" t="s">
        <v>3075</v>
      </c>
      <c r="AQ596" s="270" t="s">
        <v>3075</v>
      </c>
      <c r="AR596" s="270" t="s">
        <v>3075</v>
      </c>
      <c r="AS596" s="270" t="s">
        <v>3075</v>
      </c>
      <c r="AT596" s="270" t="s">
        <v>3075</v>
      </c>
      <c r="AU596" s="270" t="s">
        <v>3075</v>
      </c>
      <c r="AV596" s="270" t="s">
        <v>3075</v>
      </c>
      <c r="AW596" s="277" t="s">
        <v>3075</v>
      </c>
      <c r="AX596" s="270" t="s">
        <v>3075</v>
      </c>
      <c r="AY596" s="270" t="s">
        <v>3075</v>
      </c>
      <c r="AZ596" s="270" t="s">
        <v>3075</v>
      </c>
      <c r="BA596" s="270" t="s">
        <v>3075</v>
      </c>
      <c r="BB596" s="270" t="s">
        <v>3075</v>
      </c>
      <c r="BC596" s="270" t="s">
        <v>3075</v>
      </c>
      <c r="BD596" s="270" t="s">
        <v>521</v>
      </c>
      <c r="BE596" s="270" t="str">
        <f>VLOOKUP(A596,[1]القائمة!A$1:F$4442,6,0)</f>
        <v/>
      </c>
      <c r="BF596">
        <f>VLOOKUP(A596,[1]القائمة!A$1:F$4442,1,0)</f>
        <v>524513</v>
      </c>
      <c r="BG596" t="str">
        <f>VLOOKUP(A596,[1]القائمة!A$1:F$4442,5,0)</f>
        <v>الثالثة</v>
      </c>
    </row>
    <row r="597" spans="1:83" ht="14.4" x14ac:dyDescent="0.3">
      <c r="A597" s="269">
        <v>524519</v>
      </c>
      <c r="B597" s="270" t="s">
        <v>521</v>
      </c>
      <c r="C597" s="270" t="s">
        <v>789</v>
      </c>
      <c r="D597" s="270" t="s">
        <v>789</v>
      </c>
      <c r="E597" s="270" t="s">
        <v>789</v>
      </c>
      <c r="F597" s="270" t="s">
        <v>789</v>
      </c>
      <c r="G597" s="270" t="s">
        <v>789</v>
      </c>
      <c r="H597" s="270" t="s">
        <v>789</v>
      </c>
      <c r="I597" s="270" t="s">
        <v>789</v>
      </c>
      <c r="J597" s="270" t="s">
        <v>789</v>
      </c>
      <c r="K597" s="270" t="s">
        <v>789</v>
      </c>
      <c r="L597" s="270" t="s">
        <v>789</v>
      </c>
      <c r="M597" s="270" t="s">
        <v>789</v>
      </c>
      <c r="N597" s="270" t="s">
        <v>789</v>
      </c>
      <c r="O597" s="270" t="s">
        <v>789</v>
      </c>
      <c r="P597" s="270" t="s">
        <v>789</v>
      </c>
      <c r="Q597" s="270" t="s">
        <v>789</v>
      </c>
      <c r="R597" s="270" t="s">
        <v>789</v>
      </c>
      <c r="S597" s="270" t="s">
        <v>789</v>
      </c>
      <c r="T597" s="270" t="s">
        <v>789</v>
      </c>
      <c r="U597" s="270" t="s">
        <v>789</v>
      </c>
      <c r="V597" s="270" t="s">
        <v>789</v>
      </c>
      <c r="W597" s="270" t="s">
        <v>789</v>
      </c>
      <c r="X597" s="270" t="s">
        <v>789</v>
      </c>
      <c r="Y597" s="270" t="s">
        <v>789</v>
      </c>
      <c r="Z597" s="270" t="s">
        <v>789</v>
      </c>
      <c r="AA597" s="270" t="s">
        <v>789</v>
      </c>
      <c r="AB597" s="270" t="s">
        <v>789</v>
      </c>
      <c r="AC597" s="270" t="s">
        <v>789</v>
      </c>
      <c r="AD597" s="270" t="s">
        <v>789</v>
      </c>
      <c r="AE597" s="270" t="s">
        <v>789</v>
      </c>
      <c r="AF597" s="270" t="s">
        <v>789</v>
      </c>
      <c r="AG597" s="270" t="s">
        <v>789</v>
      </c>
      <c r="AH597" s="270" t="s">
        <v>789</v>
      </c>
      <c r="AI597" s="270" t="s">
        <v>789</v>
      </c>
      <c r="AJ597" s="270" t="s">
        <v>789</v>
      </c>
      <c r="AK597" s="270" t="s">
        <v>789</v>
      </c>
      <c r="AL597" s="270" t="s">
        <v>789</v>
      </c>
      <c r="AM597" s="270" t="s">
        <v>789</v>
      </c>
      <c r="AN597" s="270" t="s">
        <v>3075</v>
      </c>
      <c r="AO597" s="270" t="s">
        <v>3075</v>
      </c>
      <c r="AP597" s="270" t="s">
        <v>3075</v>
      </c>
      <c r="AQ597" s="270" t="s">
        <v>3075</v>
      </c>
      <c r="AR597" s="270" t="s">
        <v>3075</v>
      </c>
      <c r="AS597" s="270" t="s">
        <v>3075</v>
      </c>
      <c r="AT597" s="270" t="s">
        <v>3075</v>
      </c>
      <c r="AU597" s="270" t="s">
        <v>3075</v>
      </c>
      <c r="AV597" s="270" t="s">
        <v>3075</v>
      </c>
      <c r="AW597" s="277" t="s">
        <v>3075</v>
      </c>
      <c r="AX597" s="270" t="s">
        <v>3075</v>
      </c>
      <c r="AY597" s="270" t="s">
        <v>3075</v>
      </c>
      <c r="AZ597" s="270" t="s">
        <v>3075</v>
      </c>
      <c r="BA597" s="270" t="s">
        <v>3075</v>
      </c>
      <c r="BB597" s="270" t="s">
        <v>3075</v>
      </c>
      <c r="BC597" s="270" t="s">
        <v>3075</v>
      </c>
      <c r="BD597" s="270" t="s">
        <v>521</v>
      </c>
      <c r="BE597" s="270" t="str">
        <f>VLOOKUP(A597,[1]القائمة!A$1:F$4442,6,0)</f>
        <v/>
      </c>
      <c r="BF597">
        <f>VLOOKUP(A597,[1]القائمة!A$1:F$4442,1,0)</f>
        <v>524519</v>
      </c>
      <c r="BG597" t="str">
        <f>VLOOKUP(A597,[1]القائمة!A$1:F$4442,5,0)</f>
        <v>الثالثة</v>
      </c>
    </row>
    <row r="598" spans="1:83" ht="14.4" x14ac:dyDescent="0.3">
      <c r="A598" s="269">
        <v>524528</v>
      </c>
      <c r="B598" s="270" t="s">
        <v>521</v>
      </c>
      <c r="C598" s="270" t="s">
        <v>788</v>
      </c>
      <c r="D598" s="270" t="s">
        <v>788</v>
      </c>
      <c r="E598" s="270" t="s">
        <v>788</v>
      </c>
      <c r="F598" s="270" t="s">
        <v>788</v>
      </c>
      <c r="G598" s="270" t="s">
        <v>788</v>
      </c>
      <c r="H598" s="270" t="s">
        <v>788</v>
      </c>
      <c r="I598" s="270" t="s">
        <v>788</v>
      </c>
      <c r="J598" s="270" t="s">
        <v>788</v>
      </c>
      <c r="K598" s="270" t="s">
        <v>788</v>
      </c>
      <c r="L598" s="270" t="s">
        <v>788</v>
      </c>
      <c r="M598" s="270" t="s">
        <v>788</v>
      </c>
      <c r="N598" s="270" t="s">
        <v>788</v>
      </c>
      <c r="O598" s="270" t="s">
        <v>788</v>
      </c>
      <c r="P598" s="270" t="s">
        <v>788</v>
      </c>
      <c r="Q598" s="270" t="s">
        <v>788</v>
      </c>
      <c r="R598" s="270" t="s">
        <v>788</v>
      </c>
      <c r="S598" s="270" t="s">
        <v>788</v>
      </c>
      <c r="T598" s="270" t="s">
        <v>788</v>
      </c>
      <c r="U598" s="270" t="s">
        <v>788</v>
      </c>
      <c r="V598" s="270" t="s">
        <v>788</v>
      </c>
      <c r="W598" s="270" t="s">
        <v>788</v>
      </c>
      <c r="X598" s="270" t="s">
        <v>788</v>
      </c>
      <c r="Y598" s="270" t="s">
        <v>788</v>
      </c>
      <c r="Z598" s="270" t="s">
        <v>788</v>
      </c>
      <c r="AA598" s="270" t="s">
        <v>788</v>
      </c>
      <c r="AB598" s="270" t="s">
        <v>788</v>
      </c>
      <c r="AC598" s="270" t="s">
        <v>788</v>
      </c>
      <c r="AD598" s="270" t="s">
        <v>788</v>
      </c>
      <c r="AE598" s="270" t="s">
        <v>788</v>
      </c>
      <c r="AF598" s="270" t="s">
        <v>788</v>
      </c>
      <c r="AG598" s="270" t="s">
        <v>788</v>
      </c>
      <c r="AH598" s="270" t="s">
        <v>788</v>
      </c>
      <c r="AI598" s="270" t="s">
        <v>788</v>
      </c>
      <c r="AJ598" s="270" t="s">
        <v>788</v>
      </c>
      <c r="AK598" s="270" t="s">
        <v>788</v>
      </c>
      <c r="AL598" s="270" t="s">
        <v>788</v>
      </c>
      <c r="AM598" s="270" t="s">
        <v>788</v>
      </c>
      <c r="AN598" s="270" t="s">
        <v>3075</v>
      </c>
      <c r="AO598" s="270" t="s">
        <v>3075</v>
      </c>
      <c r="AP598" s="270" t="s">
        <v>3075</v>
      </c>
      <c r="AQ598" s="270" t="s">
        <v>3075</v>
      </c>
      <c r="AR598" s="270" t="s">
        <v>3075</v>
      </c>
      <c r="AS598" s="270" t="s">
        <v>3075</v>
      </c>
      <c r="AT598" s="270" t="s">
        <v>3075</v>
      </c>
      <c r="AU598" s="270" t="s">
        <v>3075</v>
      </c>
      <c r="AV598" s="270" t="s">
        <v>3075</v>
      </c>
      <c r="AW598" s="277" t="s">
        <v>3075</v>
      </c>
      <c r="AX598" s="270" t="s">
        <v>3075</v>
      </c>
      <c r="AY598" s="270" t="s">
        <v>3075</v>
      </c>
      <c r="AZ598" s="270" t="s">
        <v>3075</v>
      </c>
      <c r="BA598" s="270" t="s">
        <v>3075</v>
      </c>
      <c r="BB598" s="270" t="s">
        <v>3075</v>
      </c>
      <c r="BC598" s="270" t="s">
        <v>3075</v>
      </c>
      <c r="BD598" s="270" t="s">
        <v>521</v>
      </c>
      <c r="BE598" s="270" t="str">
        <f>VLOOKUP(A598,[1]القائمة!A$1:F$4442,6,0)</f>
        <v/>
      </c>
      <c r="BF598">
        <f>VLOOKUP(A598,[1]القائمة!A$1:F$4442,1,0)</f>
        <v>524528</v>
      </c>
      <c r="BG598" t="str">
        <f>VLOOKUP(A598,[1]القائمة!A$1:F$4442,5,0)</f>
        <v>الثالثة</v>
      </c>
    </row>
    <row r="599" spans="1:83" ht="14.4" x14ac:dyDescent="0.3">
      <c r="A599" s="269">
        <v>524530</v>
      </c>
      <c r="B599" s="270" t="s">
        <v>521</v>
      </c>
      <c r="C599" s="270" t="s">
        <v>788</v>
      </c>
      <c r="D599" s="270" t="s">
        <v>788</v>
      </c>
      <c r="E599" s="270" t="s">
        <v>788</v>
      </c>
      <c r="F599" s="270" t="s">
        <v>788</v>
      </c>
      <c r="G599" s="270" t="s">
        <v>788</v>
      </c>
      <c r="H599" s="270" t="s">
        <v>788</v>
      </c>
      <c r="I599" s="270" t="s">
        <v>788</v>
      </c>
      <c r="J599" s="270" t="s">
        <v>788</v>
      </c>
      <c r="K599" s="270" t="s">
        <v>788</v>
      </c>
      <c r="L599" s="270" t="s">
        <v>788</v>
      </c>
      <c r="M599" s="270" t="s">
        <v>788</v>
      </c>
      <c r="N599" s="270" t="s">
        <v>788</v>
      </c>
      <c r="O599" s="270" t="s">
        <v>788</v>
      </c>
      <c r="P599" s="270" t="s">
        <v>788</v>
      </c>
      <c r="Q599" s="270" t="s">
        <v>788</v>
      </c>
      <c r="R599" s="270" t="s">
        <v>788</v>
      </c>
      <c r="S599" s="270" t="s">
        <v>788</v>
      </c>
      <c r="T599" s="270" t="s">
        <v>788</v>
      </c>
      <c r="U599" s="270" t="s">
        <v>788</v>
      </c>
      <c r="V599" s="270" t="s">
        <v>788</v>
      </c>
      <c r="W599" s="270" t="s">
        <v>788</v>
      </c>
      <c r="X599" s="270" t="s">
        <v>788</v>
      </c>
      <c r="Y599" s="270" t="s">
        <v>788</v>
      </c>
      <c r="Z599" s="270" t="s">
        <v>788</v>
      </c>
      <c r="AA599" s="270" t="s">
        <v>788</v>
      </c>
      <c r="AB599" s="270" t="s">
        <v>788</v>
      </c>
      <c r="AC599" s="270" t="s">
        <v>788</v>
      </c>
      <c r="AD599" s="270" t="s">
        <v>788</v>
      </c>
      <c r="AE599" s="270" t="s">
        <v>788</v>
      </c>
      <c r="AF599" s="270" t="s">
        <v>788</v>
      </c>
      <c r="AG599" s="270" t="s">
        <v>788</v>
      </c>
      <c r="AH599" s="270" t="s">
        <v>788</v>
      </c>
      <c r="AI599" s="270" t="s">
        <v>788</v>
      </c>
      <c r="AJ599" s="270" t="s">
        <v>788</v>
      </c>
      <c r="AK599" s="270" t="s">
        <v>788</v>
      </c>
      <c r="AL599" s="270" t="s">
        <v>788</v>
      </c>
      <c r="AM599" s="270" t="s">
        <v>788</v>
      </c>
      <c r="AN599" s="270" t="s">
        <v>3075</v>
      </c>
      <c r="AO599" s="270" t="s">
        <v>3075</v>
      </c>
      <c r="AP599" s="270" t="s">
        <v>3075</v>
      </c>
      <c r="AQ599" s="270" t="s">
        <v>3075</v>
      </c>
      <c r="AR599" s="270" t="s">
        <v>3075</v>
      </c>
      <c r="AS599" s="270" t="s">
        <v>3075</v>
      </c>
      <c r="AT599" s="270" t="s">
        <v>3075</v>
      </c>
      <c r="AU599" s="270" t="s">
        <v>3075</v>
      </c>
      <c r="AV599" s="270" t="s">
        <v>3075</v>
      </c>
      <c r="AW599" s="277" t="s">
        <v>3075</v>
      </c>
      <c r="AX599" s="270" t="s">
        <v>3075</v>
      </c>
      <c r="AY599" s="270" t="s">
        <v>3075</v>
      </c>
      <c r="AZ599" s="270" t="s">
        <v>3075</v>
      </c>
      <c r="BA599" s="270" t="s">
        <v>3075</v>
      </c>
      <c r="BB599" s="270" t="s">
        <v>3075</v>
      </c>
      <c r="BC599" s="270" t="s">
        <v>3075</v>
      </c>
      <c r="BD599" s="270" t="s">
        <v>521</v>
      </c>
      <c r="BE599" s="270" t="str">
        <f>VLOOKUP(A599,[1]القائمة!A$1:F$4442,6,0)</f>
        <v/>
      </c>
      <c r="BF599">
        <f>VLOOKUP(A599,[1]القائمة!A$1:F$4442,1,0)</f>
        <v>524530</v>
      </c>
      <c r="BG599" t="str">
        <f>VLOOKUP(A599,[1]القائمة!A$1:F$4442,5,0)</f>
        <v>الثالثة</v>
      </c>
      <c r="BH599" s="249"/>
      <c r="BI599" s="249"/>
      <c r="BJ599" s="249"/>
      <c r="BK599" s="249"/>
      <c r="BL599" s="249"/>
      <c r="BM599" s="249"/>
      <c r="BN599" s="249"/>
      <c r="BO599" s="249"/>
      <c r="BP599" s="249" t="s">
        <v>3075</v>
      </c>
      <c r="BQ599" s="249" t="s">
        <v>3075</v>
      </c>
      <c r="BR599" s="249" t="s">
        <v>3075</v>
      </c>
      <c r="BS599" s="249" t="s">
        <v>3075</v>
      </c>
      <c r="BT599" s="249" t="s">
        <v>3075</v>
      </c>
      <c r="BU599" s="249" t="s">
        <v>3075</v>
      </c>
      <c r="BV599" s="248"/>
      <c r="BW599" s="249"/>
      <c r="BX599" s="249"/>
      <c r="BY599" s="249"/>
      <c r="BZ599" s="249"/>
      <c r="CA599" s="242"/>
      <c r="CB599" s="242"/>
      <c r="CC599" s="242"/>
      <c r="CD599" s="242"/>
      <c r="CE599" s="249"/>
    </row>
    <row r="600" spans="1:83" ht="14.4" x14ac:dyDescent="0.3">
      <c r="A600" s="269">
        <v>524540</v>
      </c>
      <c r="B600" s="270" t="s">
        <v>521</v>
      </c>
      <c r="C600" s="270" t="s">
        <v>788</v>
      </c>
      <c r="D600" s="270" t="s">
        <v>788</v>
      </c>
      <c r="E600" s="270" t="s">
        <v>788</v>
      </c>
      <c r="F600" s="270" t="s">
        <v>788</v>
      </c>
      <c r="G600" s="270" t="s">
        <v>788</v>
      </c>
      <c r="H600" s="270" t="s">
        <v>788</v>
      </c>
      <c r="I600" s="270" t="s">
        <v>788</v>
      </c>
      <c r="J600" s="270" t="s">
        <v>788</v>
      </c>
      <c r="K600" s="270" t="s">
        <v>788</v>
      </c>
      <c r="L600" s="270" t="s">
        <v>788</v>
      </c>
      <c r="M600" s="270" t="s">
        <v>788</v>
      </c>
      <c r="N600" s="270" t="s">
        <v>788</v>
      </c>
      <c r="O600" s="270" t="s">
        <v>788</v>
      </c>
      <c r="P600" s="270" t="s">
        <v>788</v>
      </c>
      <c r="Q600" s="270" t="s">
        <v>788</v>
      </c>
      <c r="R600" s="270" t="s">
        <v>788</v>
      </c>
      <c r="S600" s="270" t="s">
        <v>788</v>
      </c>
      <c r="T600" s="270" t="s">
        <v>788</v>
      </c>
      <c r="U600" s="270" t="s">
        <v>788</v>
      </c>
      <c r="V600" s="270" t="s">
        <v>788</v>
      </c>
      <c r="W600" s="270" t="s">
        <v>788</v>
      </c>
      <c r="X600" s="270" t="s">
        <v>788</v>
      </c>
      <c r="Y600" s="270" t="s">
        <v>788</v>
      </c>
      <c r="Z600" s="270" t="s">
        <v>788</v>
      </c>
      <c r="AA600" s="270" t="s">
        <v>788</v>
      </c>
      <c r="AB600" s="270" t="s">
        <v>788</v>
      </c>
      <c r="AC600" s="270" t="s">
        <v>788</v>
      </c>
      <c r="AD600" s="270" t="s">
        <v>788</v>
      </c>
      <c r="AE600" s="270" t="s">
        <v>788</v>
      </c>
      <c r="AF600" s="270" t="s">
        <v>788</v>
      </c>
      <c r="AG600" s="270" t="s">
        <v>788</v>
      </c>
      <c r="AH600" s="270" t="s">
        <v>788</v>
      </c>
      <c r="AI600" s="270" t="s">
        <v>788</v>
      </c>
      <c r="AJ600" s="270" t="s">
        <v>788</v>
      </c>
      <c r="AK600" s="270" t="s">
        <v>788</v>
      </c>
      <c r="AL600" s="270" t="s">
        <v>788</v>
      </c>
      <c r="AM600" s="270" t="s">
        <v>788</v>
      </c>
      <c r="AN600" s="270" t="s">
        <v>3075</v>
      </c>
      <c r="AO600" s="270" t="s">
        <v>3075</v>
      </c>
      <c r="AP600" s="270" t="s">
        <v>3075</v>
      </c>
      <c r="AQ600" s="270" t="s">
        <v>3075</v>
      </c>
      <c r="AR600" s="270" t="s">
        <v>3075</v>
      </c>
      <c r="AS600" s="270" t="s">
        <v>3075</v>
      </c>
      <c r="AT600" s="270" t="s">
        <v>3075</v>
      </c>
      <c r="AU600" s="270" t="s">
        <v>3075</v>
      </c>
      <c r="AV600" s="270" t="s">
        <v>3075</v>
      </c>
      <c r="AW600" s="277" t="s">
        <v>3075</v>
      </c>
      <c r="AX600" s="270" t="s">
        <v>3075</v>
      </c>
      <c r="AY600" s="270" t="s">
        <v>3075</v>
      </c>
      <c r="AZ600" s="270" t="s">
        <v>3075</v>
      </c>
      <c r="BA600" s="270" t="s">
        <v>3075</v>
      </c>
      <c r="BB600" s="270" t="s">
        <v>3075</v>
      </c>
      <c r="BC600" s="270" t="s">
        <v>3075</v>
      </c>
      <c r="BD600" s="270" t="s">
        <v>521</v>
      </c>
      <c r="BE600" s="270" t="str">
        <f>VLOOKUP(A600,[1]القائمة!A$1:F$4442,6,0)</f>
        <v/>
      </c>
      <c r="BF600">
        <f>VLOOKUP(A600,[1]القائمة!A$1:F$4442,1,0)</f>
        <v>524540</v>
      </c>
      <c r="BG600" t="str">
        <f>VLOOKUP(A600,[1]القائمة!A$1:F$4442,5,0)</f>
        <v>الثالثة</v>
      </c>
    </row>
    <row r="601" spans="1:83" ht="14.4" x14ac:dyDescent="0.3">
      <c r="A601" s="269">
        <v>524546</v>
      </c>
      <c r="B601" s="270" t="s">
        <v>521</v>
      </c>
      <c r="C601" s="270" t="s">
        <v>788</v>
      </c>
      <c r="D601" s="270" t="s">
        <v>788</v>
      </c>
      <c r="E601" s="270" t="s">
        <v>788</v>
      </c>
      <c r="F601" s="270" t="s">
        <v>788</v>
      </c>
      <c r="G601" s="270" t="s">
        <v>788</v>
      </c>
      <c r="H601" s="270" t="s">
        <v>788</v>
      </c>
      <c r="I601" s="270" t="s">
        <v>788</v>
      </c>
      <c r="J601" s="270" t="s">
        <v>788</v>
      </c>
      <c r="K601" s="270" t="s">
        <v>788</v>
      </c>
      <c r="L601" s="270" t="s">
        <v>788</v>
      </c>
      <c r="M601" s="270" t="s">
        <v>788</v>
      </c>
      <c r="N601" s="270" t="s">
        <v>788</v>
      </c>
      <c r="O601" s="270" t="s">
        <v>788</v>
      </c>
      <c r="P601" s="270" t="s">
        <v>788</v>
      </c>
      <c r="Q601" s="270" t="s">
        <v>788</v>
      </c>
      <c r="R601" s="270" t="s">
        <v>788</v>
      </c>
      <c r="S601" s="270" t="s">
        <v>788</v>
      </c>
      <c r="T601" s="270" t="s">
        <v>788</v>
      </c>
      <c r="U601" s="270" t="s">
        <v>788</v>
      </c>
      <c r="V601" s="270" t="s">
        <v>788</v>
      </c>
      <c r="W601" s="270" t="s">
        <v>788</v>
      </c>
      <c r="X601" s="270" t="s">
        <v>788</v>
      </c>
      <c r="Y601" s="270" t="s">
        <v>788</v>
      </c>
      <c r="Z601" s="270" t="s">
        <v>788</v>
      </c>
      <c r="AA601" s="270" t="s">
        <v>788</v>
      </c>
      <c r="AB601" s="270" t="s">
        <v>788</v>
      </c>
      <c r="AC601" s="270" t="s">
        <v>788</v>
      </c>
      <c r="AD601" s="270" t="s">
        <v>788</v>
      </c>
      <c r="AE601" s="270" t="s">
        <v>788</v>
      </c>
      <c r="AF601" s="270" t="s">
        <v>788</v>
      </c>
      <c r="AG601" s="270" t="s">
        <v>788</v>
      </c>
      <c r="AH601" s="270" t="s">
        <v>788</v>
      </c>
      <c r="AI601" s="270" t="s">
        <v>788</v>
      </c>
      <c r="AJ601" s="270" t="s">
        <v>788</v>
      </c>
      <c r="AK601" s="270" t="s">
        <v>788</v>
      </c>
      <c r="AL601" s="270" t="s">
        <v>788</v>
      </c>
      <c r="AM601" s="270" t="s">
        <v>788</v>
      </c>
      <c r="AN601" s="270" t="s">
        <v>3075</v>
      </c>
      <c r="AO601" s="270" t="s">
        <v>3075</v>
      </c>
      <c r="AP601" s="270" t="s">
        <v>3075</v>
      </c>
      <c r="AQ601" s="270" t="s">
        <v>3075</v>
      </c>
      <c r="AR601" s="270" t="s">
        <v>3075</v>
      </c>
      <c r="AS601" s="270" t="s">
        <v>3075</v>
      </c>
      <c r="AT601" s="270" t="s">
        <v>3075</v>
      </c>
      <c r="AU601" s="270" t="s">
        <v>3075</v>
      </c>
      <c r="AV601" s="270" t="s">
        <v>3075</v>
      </c>
      <c r="AW601" s="277" t="s">
        <v>3075</v>
      </c>
      <c r="AX601" s="270" t="s">
        <v>3075</v>
      </c>
      <c r="AY601" s="270" t="s">
        <v>3075</v>
      </c>
      <c r="AZ601" s="270" t="s">
        <v>3075</v>
      </c>
      <c r="BA601" s="270" t="s">
        <v>3075</v>
      </c>
      <c r="BB601" s="270" t="s">
        <v>3075</v>
      </c>
      <c r="BC601" s="270" t="s">
        <v>3075</v>
      </c>
      <c r="BD601" s="270" t="s">
        <v>521</v>
      </c>
      <c r="BE601" s="270" t="str">
        <f>VLOOKUP(A601,[1]القائمة!A$1:F$4442,6,0)</f>
        <v/>
      </c>
      <c r="BF601">
        <f>VLOOKUP(A601,[1]القائمة!A$1:F$4442,1,0)</f>
        <v>524546</v>
      </c>
      <c r="BG601" t="str">
        <f>VLOOKUP(A601,[1]القائمة!A$1:F$4442,5,0)</f>
        <v>الثالثة</v>
      </c>
    </row>
    <row r="602" spans="1:83" ht="14.4" x14ac:dyDescent="0.3">
      <c r="A602" s="269">
        <v>524554</v>
      </c>
      <c r="B602" s="270" t="s">
        <v>521</v>
      </c>
      <c r="C602" s="270" t="s">
        <v>788</v>
      </c>
      <c r="D602" s="270" t="s">
        <v>788</v>
      </c>
      <c r="E602" s="270" t="s">
        <v>788</v>
      </c>
      <c r="F602" s="270" t="s">
        <v>788</v>
      </c>
      <c r="G602" s="270" t="s">
        <v>788</v>
      </c>
      <c r="H602" s="270" t="s">
        <v>788</v>
      </c>
      <c r="I602" s="270" t="s">
        <v>788</v>
      </c>
      <c r="J602" s="270" t="s">
        <v>788</v>
      </c>
      <c r="K602" s="270" t="s">
        <v>788</v>
      </c>
      <c r="L602" s="270" t="s">
        <v>788</v>
      </c>
      <c r="M602" s="270" t="s">
        <v>788</v>
      </c>
      <c r="N602" s="270" t="s">
        <v>788</v>
      </c>
      <c r="O602" s="270" t="s">
        <v>788</v>
      </c>
      <c r="P602" s="270" t="s">
        <v>788</v>
      </c>
      <c r="Q602" s="270" t="s">
        <v>788</v>
      </c>
      <c r="R602" s="270" t="s">
        <v>788</v>
      </c>
      <c r="S602" s="270" t="s">
        <v>788</v>
      </c>
      <c r="T602" s="270" t="s">
        <v>788</v>
      </c>
      <c r="U602" s="270" t="s">
        <v>788</v>
      </c>
      <c r="V602" s="270" t="s">
        <v>788</v>
      </c>
      <c r="W602" s="270" t="s">
        <v>788</v>
      </c>
      <c r="X602" s="270" t="s">
        <v>788</v>
      </c>
      <c r="Y602" s="270" t="s">
        <v>788</v>
      </c>
      <c r="Z602" s="270" t="s">
        <v>788</v>
      </c>
      <c r="AA602" s="270" t="s">
        <v>788</v>
      </c>
      <c r="AB602" s="270" t="s">
        <v>788</v>
      </c>
      <c r="AC602" s="270" t="s">
        <v>788</v>
      </c>
      <c r="AD602" s="270" t="s">
        <v>788</v>
      </c>
      <c r="AE602" s="270" t="s">
        <v>788</v>
      </c>
      <c r="AF602" s="270" t="s">
        <v>788</v>
      </c>
      <c r="AG602" s="270" t="s">
        <v>788</v>
      </c>
      <c r="AH602" s="270" t="s">
        <v>788</v>
      </c>
      <c r="AI602" s="270" t="s">
        <v>788</v>
      </c>
      <c r="AJ602" s="270" t="s">
        <v>788</v>
      </c>
      <c r="AK602" s="270" t="s">
        <v>788</v>
      </c>
      <c r="AL602" s="270" t="s">
        <v>788</v>
      </c>
      <c r="AM602" s="270" t="s">
        <v>788</v>
      </c>
      <c r="AN602" s="270" t="s">
        <v>3075</v>
      </c>
      <c r="AO602" s="270" t="s">
        <v>3075</v>
      </c>
      <c r="AP602" s="270" t="s">
        <v>3075</v>
      </c>
      <c r="AQ602" s="270" t="s">
        <v>3075</v>
      </c>
      <c r="AR602" s="270" t="s">
        <v>3075</v>
      </c>
      <c r="AS602" s="270" t="s">
        <v>3075</v>
      </c>
      <c r="AT602" s="270" t="s">
        <v>3075</v>
      </c>
      <c r="AU602" s="270" t="s">
        <v>3075</v>
      </c>
      <c r="AV602" s="270" t="s">
        <v>3075</v>
      </c>
      <c r="AW602" s="277" t="s">
        <v>3075</v>
      </c>
      <c r="AX602" s="270" t="s">
        <v>3075</v>
      </c>
      <c r="AY602" s="270" t="s">
        <v>3075</v>
      </c>
      <c r="AZ602" s="270" t="s">
        <v>3075</v>
      </c>
      <c r="BA602" s="270" t="s">
        <v>3075</v>
      </c>
      <c r="BB602" s="270" t="s">
        <v>3075</v>
      </c>
      <c r="BC602" s="270" t="s">
        <v>3075</v>
      </c>
      <c r="BD602" s="270" t="s">
        <v>521</v>
      </c>
      <c r="BE602" s="270" t="str">
        <f>VLOOKUP(A602,[1]القائمة!A$1:F$4442,6,0)</f>
        <v/>
      </c>
      <c r="BF602">
        <f>VLOOKUP(A602,[1]القائمة!A$1:F$4442,1,0)</f>
        <v>524554</v>
      </c>
      <c r="BG602" t="str">
        <f>VLOOKUP(A602,[1]القائمة!A$1:F$4442,5,0)</f>
        <v>الثالثة</v>
      </c>
    </row>
    <row r="603" spans="1:83" ht="14.4" x14ac:dyDescent="0.3">
      <c r="A603" s="269">
        <v>524556</v>
      </c>
      <c r="B603" s="270" t="s">
        <v>521</v>
      </c>
      <c r="C603" s="270" t="s">
        <v>788</v>
      </c>
      <c r="D603" s="270" t="s">
        <v>788</v>
      </c>
      <c r="E603" s="270" t="s">
        <v>788</v>
      </c>
      <c r="F603" s="270" t="s">
        <v>788</v>
      </c>
      <c r="G603" s="270" t="s">
        <v>788</v>
      </c>
      <c r="H603" s="270" t="s">
        <v>788</v>
      </c>
      <c r="I603" s="270" t="s">
        <v>788</v>
      </c>
      <c r="J603" s="270" t="s">
        <v>788</v>
      </c>
      <c r="K603" s="270" t="s">
        <v>788</v>
      </c>
      <c r="L603" s="270" t="s">
        <v>788</v>
      </c>
      <c r="M603" s="270" t="s">
        <v>788</v>
      </c>
      <c r="N603" s="270" t="s">
        <v>788</v>
      </c>
      <c r="O603" s="270" t="s">
        <v>788</v>
      </c>
      <c r="P603" s="270" t="s">
        <v>788</v>
      </c>
      <c r="Q603" s="270" t="s">
        <v>788</v>
      </c>
      <c r="R603" s="270" t="s">
        <v>788</v>
      </c>
      <c r="S603" s="270" t="s">
        <v>788</v>
      </c>
      <c r="T603" s="270" t="s">
        <v>788</v>
      </c>
      <c r="U603" s="270" t="s">
        <v>788</v>
      </c>
      <c r="V603" s="270" t="s">
        <v>788</v>
      </c>
      <c r="W603" s="270" t="s">
        <v>788</v>
      </c>
      <c r="X603" s="270" t="s">
        <v>788</v>
      </c>
      <c r="Y603" s="270" t="s">
        <v>788</v>
      </c>
      <c r="Z603" s="270" t="s">
        <v>788</v>
      </c>
      <c r="AA603" s="270" t="s">
        <v>788</v>
      </c>
      <c r="AB603" s="270" t="s">
        <v>788</v>
      </c>
      <c r="AC603" s="270" t="s">
        <v>788</v>
      </c>
      <c r="AD603" s="270" t="s">
        <v>788</v>
      </c>
      <c r="AE603" s="270" t="s">
        <v>788</v>
      </c>
      <c r="AF603" s="270" t="s">
        <v>788</v>
      </c>
      <c r="AG603" s="270" t="s">
        <v>788</v>
      </c>
      <c r="AH603" s="270" t="s">
        <v>788</v>
      </c>
      <c r="AI603" s="270" t="s">
        <v>788</v>
      </c>
      <c r="AJ603" s="270" t="s">
        <v>788</v>
      </c>
      <c r="AK603" s="270" t="s">
        <v>788</v>
      </c>
      <c r="AL603" s="270" t="s">
        <v>788</v>
      </c>
      <c r="AM603" s="270" t="s">
        <v>788</v>
      </c>
      <c r="AN603" s="270" t="s">
        <v>3075</v>
      </c>
      <c r="AO603" s="270" t="s">
        <v>3075</v>
      </c>
      <c r="AP603" s="270" t="s">
        <v>3075</v>
      </c>
      <c r="AQ603" s="270" t="s">
        <v>3075</v>
      </c>
      <c r="AR603" s="270" t="s">
        <v>3075</v>
      </c>
      <c r="AS603" s="270" t="s">
        <v>3075</v>
      </c>
      <c r="AT603" s="270" t="s">
        <v>3075</v>
      </c>
      <c r="AU603" s="270" t="s">
        <v>3075</v>
      </c>
      <c r="AV603" s="270" t="s">
        <v>3075</v>
      </c>
      <c r="AW603" s="277" t="s">
        <v>3075</v>
      </c>
      <c r="AX603" s="270" t="s">
        <v>3075</v>
      </c>
      <c r="AY603" s="270" t="s">
        <v>3075</v>
      </c>
      <c r="AZ603" s="270" t="s">
        <v>3075</v>
      </c>
      <c r="BA603" s="270" t="s">
        <v>3075</v>
      </c>
      <c r="BB603" s="270" t="s">
        <v>3075</v>
      </c>
      <c r="BC603" s="270" t="s">
        <v>3075</v>
      </c>
      <c r="BD603" s="270" t="s">
        <v>521</v>
      </c>
      <c r="BE603" s="270" t="str">
        <f>VLOOKUP(A603,[1]القائمة!A$1:F$4442,6,0)</f>
        <v/>
      </c>
      <c r="BF603">
        <f>VLOOKUP(A603,[1]القائمة!A$1:F$4442,1,0)</f>
        <v>524556</v>
      </c>
      <c r="BG603" t="str">
        <f>VLOOKUP(A603,[1]القائمة!A$1:F$4442,5,0)</f>
        <v>الثالثة</v>
      </c>
    </row>
    <row r="604" spans="1:83" ht="14.4" x14ac:dyDescent="0.3">
      <c r="A604" s="269">
        <v>524557</v>
      </c>
      <c r="B604" s="270" t="s">
        <v>521</v>
      </c>
      <c r="C604" s="270" t="s">
        <v>788</v>
      </c>
      <c r="D604" s="270" t="s">
        <v>788</v>
      </c>
      <c r="E604" s="270" t="s">
        <v>788</v>
      </c>
      <c r="F604" s="270" t="s">
        <v>788</v>
      </c>
      <c r="G604" s="270" t="s">
        <v>788</v>
      </c>
      <c r="H604" s="270" t="s">
        <v>788</v>
      </c>
      <c r="I604" s="270" t="s">
        <v>788</v>
      </c>
      <c r="J604" s="270" t="s">
        <v>788</v>
      </c>
      <c r="K604" s="270" t="s">
        <v>788</v>
      </c>
      <c r="L604" s="270" t="s">
        <v>788</v>
      </c>
      <c r="M604" s="270" t="s">
        <v>788</v>
      </c>
      <c r="N604" s="270" t="s">
        <v>788</v>
      </c>
      <c r="O604" s="270" t="s">
        <v>788</v>
      </c>
      <c r="P604" s="270" t="s">
        <v>788</v>
      </c>
      <c r="Q604" s="270" t="s">
        <v>788</v>
      </c>
      <c r="R604" s="270" t="s">
        <v>788</v>
      </c>
      <c r="S604" s="270" t="s">
        <v>788</v>
      </c>
      <c r="T604" s="270" t="s">
        <v>788</v>
      </c>
      <c r="U604" s="270" t="s">
        <v>788</v>
      </c>
      <c r="V604" s="270" t="s">
        <v>788</v>
      </c>
      <c r="W604" s="270" t="s">
        <v>788</v>
      </c>
      <c r="X604" s="270" t="s">
        <v>788</v>
      </c>
      <c r="Y604" s="270" t="s">
        <v>788</v>
      </c>
      <c r="Z604" s="270" t="s">
        <v>788</v>
      </c>
      <c r="AA604" s="270" t="s">
        <v>788</v>
      </c>
      <c r="AB604" s="270" t="s">
        <v>788</v>
      </c>
      <c r="AC604" s="270" t="s">
        <v>788</v>
      </c>
      <c r="AD604" s="270" t="s">
        <v>788</v>
      </c>
      <c r="AE604" s="270" t="s">
        <v>788</v>
      </c>
      <c r="AF604" s="270" t="s">
        <v>788</v>
      </c>
      <c r="AG604" s="270" t="s">
        <v>788</v>
      </c>
      <c r="AH604" s="270" t="s">
        <v>788</v>
      </c>
      <c r="AI604" s="270" t="s">
        <v>788</v>
      </c>
      <c r="AJ604" s="270" t="s">
        <v>788</v>
      </c>
      <c r="AK604" s="270" t="s">
        <v>788</v>
      </c>
      <c r="AL604" s="270" t="s">
        <v>788</v>
      </c>
      <c r="AM604" s="270" t="s">
        <v>788</v>
      </c>
      <c r="AN604" s="270" t="s">
        <v>3075</v>
      </c>
      <c r="AO604" s="270" t="s">
        <v>3075</v>
      </c>
      <c r="AP604" s="270" t="s">
        <v>3075</v>
      </c>
      <c r="AQ604" s="270" t="s">
        <v>3075</v>
      </c>
      <c r="AR604" s="270" t="s">
        <v>3075</v>
      </c>
      <c r="AS604" s="270" t="s">
        <v>3075</v>
      </c>
      <c r="AT604" s="270" t="s">
        <v>3075</v>
      </c>
      <c r="AU604" s="270" t="s">
        <v>3075</v>
      </c>
      <c r="AV604" s="270" t="s">
        <v>3075</v>
      </c>
      <c r="AW604" s="277" t="s">
        <v>3075</v>
      </c>
      <c r="AX604" s="270" t="s">
        <v>3075</v>
      </c>
      <c r="AY604" s="270" t="s">
        <v>3075</v>
      </c>
      <c r="AZ604" s="270" t="s">
        <v>3075</v>
      </c>
      <c r="BA604" s="270" t="s">
        <v>3075</v>
      </c>
      <c r="BB604" s="270" t="s">
        <v>3075</v>
      </c>
      <c r="BC604" s="270" t="s">
        <v>3075</v>
      </c>
      <c r="BD604" s="270" t="s">
        <v>521</v>
      </c>
      <c r="BE604" s="270" t="str">
        <f>VLOOKUP(A604,[1]القائمة!A$1:F$4442,6,0)</f>
        <v/>
      </c>
      <c r="BF604">
        <f>VLOOKUP(A604,[1]القائمة!A$1:F$4442,1,0)</f>
        <v>524557</v>
      </c>
      <c r="BG604" t="str">
        <f>VLOOKUP(A604,[1]القائمة!A$1:F$4442,5,0)</f>
        <v>الثالثة</v>
      </c>
    </row>
    <row r="605" spans="1:83" ht="14.4" x14ac:dyDescent="0.3">
      <c r="A605" s="269">
        <v>524558</v>
      </c>
      <c r="B605" s="270" t="s">
        <v>521</v>
      </c>
      <c r="C605" s="270" t="s">
        <v>788</v>
      </c>
      <c r="D605" s="270" t="s">
        <v>788</v>
      </c>
      <c r="E605" s="270" t="s">
        <v>788</v>
      </c>
      <c r="F605" s="270" t="s">
        <v>788</v>
      </c>
      <c r="G605" s="270" t="s">
        <v>788</v>
      </c>
      <c r="H605" s="270" t="s">
        <v>788</v>
      </c>
      <c r="I605" s="270" t="s">
        <v>788</v>
      </c>
      <c r="J605" s="270" t="s">
        <v>788</v>
      </c>
      <c r="K605" s="270" t="s">
        <v>788</v>
      </c>
      <c r="L605" s="270" t="s">
        <v>788</v>
      </c>
      <c r="M605" s="270" t="s">
        <v>788</v>
      </c>
      <c r="N605" s="270" t="s">
        <v>788</v>
      </c>
      <c r="O605" s="270" t="s">
        <v>788</v>
      </c>
      <c r="P605" s="270" t="s">
        <v>788</v>
      </c>
      <c r="Q605" s="270" t="s">
        <v>788</v>
      </c>
      <c r="R605" s="270" t="s">
        <v>788</v>
      </c>
      <c r="S605" s="270" t="s">
        <v>788</v>
      </c>
      <c r="T605" s="270" t="s">
        <v>788</v>
      </c>
      <c r="U605" s="270" t="s">
        <v>788</v>
      </c>
      <c r="V605" s="270" t="s">
        <v>788</v>
      </c>
      <c r="W605" s="270" t="s">
        <v>788</v>
      </c>
      <c r="X605" s="270" t="s">
        <v>788</v>
      </c>
      <c r="Y605" s="270" t="s">
        <v>788</v>
      </c>
      <c r="Z605" s="270" t="s">
        <v>788</v>
      </c>
      <c r="AA605" s="270" t="s">
        <v>788</v>
      </c>
      <c r="AB605" s="270" t="s">
        <v>788</v>
      </c>
      <c r="AC605" s="270" t="s">
        <v>788</v>
      </c>
      <c r="AD605" s="270" t="s">
        <v>788</v>
      </c>
      <c r="AE605" s="270" t="s">
        <v>788</v>
      </c>
      <c r="AF605" s="270" t="s">
        <v>788</v>
      </c>
      <c r="AG605" s="270" t="s">
        <v>788</v>
      </c>
      <c r="AH605" s="270" t="s">
        <v>788</v>
      </c>
      <c r="AI605" s="270" t="s">
        <v>788</v>
      </c>
      <c r="AJ605" s="270" t="s">
        <v>788</v>
      </c>
      <c r="AK605" s="270" t="s">
        <v>788</v>
      </c>
      <c r="AL605" s="270" t="s">
        <v>788</v>
      </c>
      <c r="AM605" s="270" t="s">
        <v>788</v>
      </c>
      <c r="AN605" s="270" t="s">
        <v>3075</v>
      </c>
      <c r="AO605" s="270" t="s">
        <v>3075</v>
      </c>
      <c r="AP605" s="270" t="s">
        <v>3075</v>
      </c>
      <c r="AQ605" s="270" t="s">
        <v>3075</v>
      </c>
      <c r="AR605" s="270" t="s">
        <v>3075</v>
      </c>
      <c r="AS605" s="270" t="s">
        <v>3075</v>
      </c>
      <c r="AT605" s="270" t="s">
        <v>3075</v>
      </c>
      <c r="AU605" s="270" t="s">
        <v>3075</v>
      </c>
      <c r="AV605" s="270" t="s">
        <v>3075</v>
      </c>
      <c r="AW605" s="277" t="s">
        <v>3075</v>
      </c>
      <c r="AX605" s="270" t="s">
        <v>3075</v>
      </c>
      <c r="AY605" s="270" t="s">
        <v>3075</v>
      </c>
      <c r="AZ605" s="270" t="s">
        <v>3075</v>
      </c>
      <c r="BA605" s="270" t="s">
        <v>3075</v>
      </c>
      <c r="BB605" s="270" t="s">
        <v>3075</v>
      </c>
      <c r="BC605" s="270" t="s">
        <v>3075</v>
      </c>
      <c r="BD605" s="270" t="s">
        <v>521</v>
      </c>
      <c r="BE605" s="270" t="str">
        <f>VLOOKUP(A605,[1]القائمة!A$1:F$4442,6,0)</f>
        <v/>
      </c>
      <c r="BF605">
        <f>VLOOKUP(A605,[1]القائمة!A$1:F$4442,1,0)</f>
        <v>524558</v>
      </c>
      <c r="BG605" t="str">
        <f>VLOOKUP(A605,[1]القائمة!A$1:F$4442,5,0)</f>
        <v>الثالثة</v>
      </c>
    </row>
    <row r="606" spans="1:83" ht="14.4" x14ac:dyDescent="0.3">
      <c r="A606" s="269">
        <v>524561</v>
      </c>
      <c r="B606" s="270" t="s">
        <v>521</v>
      </c>
      <c r="C606" s="270" t="s">
        <v>788</v>
      </c>
      <c r="D606" s="270" t="s">
        <v>788</v>
      </c>
      <c r="E606" s="270" t="s">
        <v>788</v>
      </c>
      <c r="F606" s="270" t="s">
        <v>788</v>
      </c>
      <c r="G606" s="270" t="s">
        <v>788</v>
      </c>
      <c r="H606" s="270" t="s">
        <v>788</v>
      </c>
      <c r="I606" s="270" t="s">
        <v>788</v>
      </c>
      <c r="J606" s="270" t="s">
        <v>788</v>
      </c>
      <c r="K606" s="270" t="s">
        <v>788</v>
      </c>
      <c r="L606" s="270" t="s">
        <v>788</v>
      </c>
      <c r="M606" s="270" t="s">
        <v>788</v>
      </c>
      <c r="N606" s="270" t="s">
        <v>788</v>
      </c>
      <c r="O606" s="270" t="s">
        <v>788</v>
      </c>
      <c r="P606" s="270" t="s">
        <v>788</v>
      </c>
      <c r="Q606" s="270" t="s">
        <v>788</v>
      </c>
      <c r="R606" s="270" t="s">
        <v>788</v>
      </c>
      <c r="S606" s="270" t="s">
        <v>788</v>
      </c>
      <c r="T606" s="270" t="s">
        <v>788</v>
      </c>
      <c r="U606" s="270" t="s">
        <v>788</v>
      </c>
      <c r="V606" s="270" t="s">
        <v>788</v>
      </c>
      <c r="W606" s="270" t="s">
        <v>788</v>
      </c>
      <c r="X606" s="270" t="s">
        <v>788</v>
      </c>
      <c r="Y606" s="270" t="s">
        <v>788</v>
      </c>
      <c r="Z606" s="270" t="s">
        <v>788</v>
      </c>
      <c r="AA606" s="270" t="s">
        <v>788</v>
      </c>
      <c r="AB606" s="270" t="s">
        <v>788</v>
      </c>
      <c r="AC606" s="270" t="s">
        <v>788</v>
      </c>
      <c r="AD606" s="270" t="s">
        <v>788</v>
      </c>
      <c r="AE606" s="270" t="s">
        <v>788</v>
      </c>
      <c r="AF606" s="270" t="s">
        <v>788</v>
      </c>
      <c r="AG606" s="270" t="s">
        <v>788</v>
      </c>
      <c r="AH606" s="270" t="s">
        <v>788</v>
      </c>
      <c r="AI606" s="270" t="s">
        <v>788</v>
      </c>
      <c r="AJ606" s="270" t="s">
        <v>788</v>
      </c>
      <c r="AK606" s="270" t="s">
        <v>788</v>
      </c>
      <c r="AL606" s="270" t="s">
        <v>788</v>
      </c>
      <c r="AM606" s="270" t="s">
        <v>788</v>
      </c>
      <c r="AN606" s="270" t="s">
        <v>3075</v>
      </c>
      <c r="AO606" s="270" t="s">
        <v>3075</v>
      </c>
      <c r="AP606" s="270" t="s">
        <v>3075</v>
      </c>
      <c r="AQ606" s="270" t="s">
        <v>3075</v>
      </c>
      <c r="AR606" s="270" t="s">
        <v>3075</v>
      </c>
      <c r="AS606" s="270" t="s">
        <v>3075</v>
      </c>
      <c r="AT606" s="270" t="s">
        <v>3075</v>
      </c>
      <c r="AU606" s="270" t="s">
        <v>3075</v>
      </c>
      <c r="AV606" s="270" t="s">
        <v>3075</v>
      </c>
      <c r="AW606" s="277" t="s">
        <v>3075</v>
      </c>
      <c r="AX606" s="270" t="s">
        <v>3075</v>
      </c>
      <c r="AY606" s="270" t="s">
        <v>3075</v>
      </c>
      <c r="AZ606" s="270" t="s">
        <v>3075</v>
      </c>
      <c r="BA606" s="270" t="s">
        <v>3075</v>
      </c>
      <c r="BB606" s="270" t="s">
        <v>3075</v>
      </c>
      <c r="BC606" s="270" t="s">
        <v>3075</v>
      </c>
      <c r="BD606" s="270" t="s">
        <v>521</v>
      </c>
      <c r="BE606" s="270" t="str">
        <f>VLOOKUP(A606,[1]القائمة!A$1:F$4442,6,0)</f>
        <v/>
      </c>
      <c r="BF606">
        <f>VLOOKUP(A606,[1]القائمة!A$1:F$4442,1,0)</f>
        <v>524561</v>
      </c>
      <c r="BG606" t="str">
        <f>VLOOKUP(A606,[1]القائمة!A$1:F$4442,5,0)</f>
        <v>الثالثة</v>
      </c>
    </row>
    <row r="607" spans="1:83" ht="14.4" x14ac:dyDescent="0.3">
      <c r="A607" s="269">
        <v>524566</v>
      </c>
      <c r="B607" s="270" t="s">
        <v>521</v>
      </c>
      <c r="C607" s="270" t="s">
        <v>788</v>
      </c>
      <c r="D607" s="270" t="s">
        <v>788</v>
      </c>
      <c r="E607" s="270" t="s">
        <v>788</v>
      </c>
      <c r="F607" s="270" t="s">
        <v>788</v>
      </c>
      <c r="G607" s="270" t="s">
        <v>788</v>
      </c>
      <c r="H607" s="270" t="s">
        <v>788</v>
      </c>
      <c r="I607" s="270" t="s">
        <v>788</v>
      </c>
      <c r="J607" s="270" t="s">
        <v>788</v>
      </c>
      <c r="K607" s="270" t="s">
        <v>788</v>
      </c>
      <c r="L607" s="270" t="s">
        <v>788</v>
      </c>
      <c r="M607" s="270" t="s">
        <v>788</v>
      </c>
      <c r="N607" s="270" t="s">
        <v>788</v>
      </c>
      <c r="O607" s="270" t="s">
        <v>788</v>
      </c>
      <c r="P607" s="270" t="s">
        <v>788</v>
      </c>
      <c r="Q607" s="270" t="s">
        <v>788</v>
      </c>
      <c r="R607" s="270" t="s">
        <v>788</v>
      </c>
      <c r="S607" s="270" t="s">
        <v>788</v>
      </c>
      <c r="T607" s="270" t="s">
        <v>788</v>
      </c>
      <c r="U607" s="270" t="s">
        <v>788</v>
      </c>
      <c r="V607" s="270" t="s">
        <v>788</v>
      </c>
      <c r="W607" s="270" t="s">
        <v>788</v>
      </c>
      <c r="X607" s="270" t="s">
        <v>788</v>
      </c>
      <c r="Y607" s="270" t="s">
        <v>788</v>
      </c>
      <c r="Z607" s="270" t="s">
        <v>788</v>
      </c>
      <c r="AA607" s="270" t="s">
        <v>788</v>
      </c>
      <c r="AB607" s="270" t="s">
        <v>788</v>
      </c>
      <c r="AC607" s="270" t="s">
        <v>788</v>
      </c>
      <c r="AD607" s="270" t="s">
        <v>788</v>
      </c>
      <c r="AE607" s="270" t="s">
        <v>788</v>
      </c>
      <c r="AF607" s="270" t="s">
        <v>788</v>
      </c>
      <c r="AG607" s="270" t="s">
        <v>788</v>
      </c>
      <c r="AH607" s="270" t="s">
        <v>788</v>
      </c>
      <c r="AI607" s="270" t="s">
        <v>788</v>
      </c>
      <c r="AJ607" s="270" t="s">
        <v>788</v>
      </c>
      <c r="AK607" s="270" t="s">
        <v>788</v>
      </c>
      <c r="AL607" s="270" t="s">
        <v>788</v>
      </c>
      <c r="AM607" s="270" t="s">
        <v>788</v>
      </c>
      <c r="AN607" s="270" t="s">
        <v>3075</v>
      </c>
      <c r="AO607" s="270" t="s">
        <v>3075</v>
      </c>
      <c r="AP607" s="270" t="s">
        <v>3075</v>
      </c>
      <c r="AQ607" s="270" t="s">
        <v>3075</v>
      </c>
      <c r="AR607" s="270" t="s">
        <v>3075</v>
      </c>
      <c r="AS607" s="270" t="s">
        <v>3075</v>
      </c>
      <c r="AT607" s="270" t="s">
        <v>3075</v>
      </c>
      <c r="AU607" s="270" t="s">
        <v>3075</v>
      </c>
      <c r="AV607" s="270" t="s">
        <v>3075</v>
      </c>
      <c r="AW607" s="277" t="s">
        <v>3075</v>
      </c>
      <c r="AX607" s="270" t="s">
        <v>3075</v>
      </c>
      <c r="AY607" s="270" t="s">
        <v>3075</v>
      </c>
      <c r="AZ607" s="270" t="s">
        <v>3075</v>
      </c>
      <c r="BA607" s="270" t="s">
        <v>3075</v>
      </c>
      <c r="BB607" s="270" t="s">
        <v>3075</v>
      </c>
      <c r="BC607" s="270" t="s">
        <v>3075</v>
      </c>
      <c r="BD607" s="270" t="s">
        <v>521</v>
      </c>
      <c r="BE607" s="270" t="str">
        <f>VLOOKUP(A607,[1]القائمة!A$1:F$4442,6,0)</f>
        <v/>
      </c>
      <c r="BF607">
        <f>VLOOKUP(A607,[1]القائمة!A$1:F$4442,1,0)</f>
        <v>524566</v>
      </c>
      <c r="BG607" t="str">
        <f>VLOOKUP(A607,[1]القائمة!A$1:F$4442,5,0)</f>
        <v>الثالثة</v>
      </c>
    </row>
    <row r="608" spans="1:83" ht="14.4" x14ac:dyDescent="0.3">
      <c r="A608" s="269">
        <v>524580</v>
      </c>
      <c r="B608" s="270" t="s">
        <v>521</v>
      </c>
      <c r="C608" s="270" t="s">
        <v>788</v>
      </c>
      <c r="D608" s="270" t="s">
        <v>788</v>
      </c>
      <c r="E608" s="270" t="s">
        <v>788</v>
      </c>
      <c r="F608" s="270" t="s">
        <v>788</v>
      </c>
      <c r="G608" s="270" t="s">
        <v>788</v>
      </c>
      <c r="H608" s="270" t="s">
        <v>788</v>
      </c>
      <c r="I608" s="270" t="s">
        <v>788</v>
      </c>
      <c r="J608" s="270" t="s">
        <v>788</v>
      </c>
      <c r="K608" s="270" t="s">
        <v>788</v>
      </c>
      <c r="L608" s="270" t="s">
        <v>788</v>
      </c>
      <c r="M608" s="270" t="s">
        <v>788</v>
      </c>
      <c r="N608" s="270" t="s">
        <v>788</v>
      </c>
      <c r="O608" s="270" t="s">
        <v>788</v>
      </c>
      <c r="P608" s="270" t="s">
        <v>788</v>
      </c>
      <c r="Q608" s="270" t="s">
        <v>788</v>
      </c>
      <c r="R608" s="270" t="s">
        <v>788</v>
      </c>
      <c r="S608" s="270" t="s">
        <v>788</v>
      </c>
      <c r="T608" s="270" t="s">
        <v>788</v>
      </c>
      <c r="U608" s="270" t="s">
        <v>788</v>
      </c>
      <c r="V608" s="270" t="s">
        <v>788</v>
      </c>
      <c r="W608" s="270" t="s">
        <v>788</v>
      </c>
      <c r="X608" s="270" t="s">
        <v>788</v>
      </c>
      <c r="Y608" s="270" t="s">
        <v>788</v>
      </c>
      <c r="Z608" s="270" t="s">
        <v>788</v>
      </c>
      <c r="AA608" s="270" t="s">
        <v>788</v>
      </c>
      <c r="AB608" s="270" t="s">
        <v>788</v>
      </c>
      <c r="AC608" s="270" t="s">
        <v>788</v>
      </c>
      <c r="AD608" s="270" t="s">
        <v>788</v>
      </c>
      <c r="AE608" s="270" t="s">
        <v>788</v>
      </c>
      <c r="AF608" s="270" t="s">
        <v>788</v>
      </c>
      <c r="AG608" s="270" t="s">
        <v>788</v>
      </c>
      <c r="AH608" s="270" t="s">
        <v>788</v>
      </c>
      <c r="AI608" s="270" t="s">
        <v>788</v>
      </c>
      <c r="AJ608" s="270" t="s">
        <v>788</v>
      </c>
      <c r="AK608" s="270" t="s">
        <v>788</v>
      </c>
      <c r="AL608" s="270" t="s">
        <v>788</v>
      </c>
      <c r="AM608" s="270" t="s">
        <v>788</v>
      </c>
      <c r="AN608" s="270" t="s">
        <v>3075</v>
      </c>
      <c r="AO608" s="270" t="s">
        <v>3075</v>
      </c>
      <c r="AP608" s="270" t="s">
        <v>3075</v>
      </c>
      <c r="AQ608" s="270" t="s">
        <v>3075</v>
      </c>
      <c r="AR608" s="270" t="s">
        <v>3075</v>
      </c>
      <c r="AS608" s="270" t="s">
        <v>3075</v>
      </c>
      <c r="AT608" s="270" t="s">
        <v>3075</v>
      </c>
      <c r="AU608" s="270" t="s">
        <v>3075</v>
      </c>
      <c r="AV608" s="270" t="s">
        <v>3075</v>
      </c>
      <c r="AW608" s="277" t="s">
        <v>3075</v>
      </c>
      <c r="AX608" s="270" t="s">
        <v>3075</v>
      </c>
      <c r="AY608" s="270" t="s">
        <v>4909</v>
      </c>
      <c r="AZ608" s="270" t="s">
        <v>4906</v>
      </c>
      <c r="BA608" s="270" t="s">
        <v>3075</v>
      </c>
      <c r="BB608" s="270" t="s">
        <v>3075</v>
      </c>
      <c r="BC608" s="270" t="s">
        <v>3075</v>
      </c>
      <c r="BD608" s="270" t="s">
        <v>521</v>
      </c>
      <c r="BE608" s="270" t="str">
        <f>VLOOKUP(A608,[1]القائمة!A$1:F$4442,6,0)</f>
        <v/>
      </c>
      <c r="BF608">
        <f>VLOOKUP(A608,[1]القائمة!A$1:F$4442,1,0)</f>
        <v>524580</v>
      </c>
      <c r="BG608" t="str">
        <f>VLOOKUP(A608,[1]القائمة!A$1:F$4442,5,0)</f>
        <v>الثالثة</v>
      </c>
    </row>
    <row r="609" spans="1:59" ht="14.4" x14ac:dyDescent="0.3">
      <c r="A609" s="269">
        <v>524599</v>
      </c>
      <c r="B609" s="270" t="s">
        <v>521</v>
      </c>
      <c r="C609" s="270" t="s">
        <v>788</v>
      </c>
      <c r="D609" s="270" t="s">
        <v>788</v>
      </c>
      <c r="E609" s="270" t="s">
        <v>788</v>
      </c>
      <c r="F609" s="270" t="s">
        <v>788</v>
      </c>
      <c r="G609" s="270" t="s">
        <v>788</v>
      </c>
      <c r="H609" s="270" t="s">
        <v>788</v>
      </c>
      <c r="I609" s="270" t="s">
        <v>788</v>
      </c>
      <c r="J609" s="270" t="s">
        <v>788</v>
      </c>
      <c r="K609" s="270" t="s">
        <v>788</v>
      </c>
      <c r="L609" s="270" t="s">
        <v>788</v>
      </c>
      <c r="M609" s="270" t="s">
        <v>788</v>
      </c>
      <c r="N609" s="270" t="s">
        <v>788</v>
      </c>
      <c r="O609" s="270" t="s">
        <v>788</v>
      </c>
      <c r="P609" s="270" t="s">
        <v>788</v>
      </c>
      <c r="Q609" s="270" t="s">
        <v>788</v>
      </c>
      <c r="R609" s="270" t="s">
        <v>788</v>
      </c>
      <c r="S609" s="270" t="s">
        <v>788</v>
      </c>
      <c r="T609" s="270" t="s">
        <v>788</v>
      </c>
      <c r="U609" s="270" t="s">
        <v>788</v>
      </c>
      <c r="V609" s="270" t="s">
        <v>788</v>
      </c>
      <c r="W609" s="270" t="s">
        <v>788</v>
      </c>
      <c r="X609" s="270" t="s">
        <v>788</v>
      </c>
      <c r="Y609" s="270" t="s">
        <v>788</v>
      </c>
      <c r="Z609" s="270" t="s">
        <v>788</v>
      </c>
      <c r="AA609" s="270" t="s">
        <v>788</v>
      </c>
      <c r="AB609" s="270" t="s">
        <v>788</v>
      </c>
      <c r="AC609" s="270" t="s">
        <v>788</v>
      </c>
      <c r="AD609" s="270" t="s">
        <v>788</v>
      </c>
      <c r="AE609" s="270" t="s">
        <v>788</v>
      </c>
      <c r="AF609" s="270" t="s">
        <v>788</v>
      </c>
      <c r="AG609" s="270" t="s">
        <v>788</v>
      </c>
      <c r="AH609" s="270" t="s">
        <v>788</v>
      </c>
      <c r="AI609" s="270" t="s">
        <v>788</v>
      </c>
      <c r="AJ609" s="270" t="s">
        <v>788</v>
      </c>
      <c r="AK609" s="270" t="s">
        <v>788</v>
      </c>
      <c r="AL609" s="270" t="s">
        <v>788</v>
      </c>
      <c r="AM609" s="270" t="s">
        <v>788</v>
      </c>
      <c r="AN609" s="270" t="s">
        <v>4206</v>
      </c>
      <c r="AO609" s="270" t="s">
        <v>4206</v>
      </c>
      <c r="AP609" s="270" t="s">
        <v>4206</v>
      </c>
      <c r="AQ609" s="270" t="s">
        <v>4206</v>
      </c>
      <c r="AR609" s="270" t="s">
        <v>4206</v>
      </c>
      <c r="AS609" s="270" t="s">
        <v>4206</v>
      </c>
      <c r="AT609" s="270" t="s">
        <v>4206</v>
      </c>
      <c r="AU609" s="270" t="s">
        <v>4206</v>
      </c>
      <c r="AV609" s="270" t="s">
        <v>4206</v>
      </c>
      <c r="AW609" s="277" t="s">
        <v>4206</v>
      </c>
      <c r="AX609" s="270" t="s">
        <v>3075</v>
      </c>
      <c r="AY609" s="270" t="s">
        <v>3075</v>
      </c>
      <c r="AZ609" s="270" t="s">
        <v>3075</v>
      </c>
      <c r="BA609" s="270" t="s">
        <v>3075</v>
      </c>
      <c r="BB609" s="270" t="s">
        <v>3075</v>
      </c>
      <c r="BC609" s="270" t="s">
        <v>3075</v>
      </c>
      <c r="BD609" s="270" t="s">
        <v>521</v>
      </c>
      <c r="BE609" s="270" t="str">
        <f>VLOOKUP(A609,[1]القائمة!A$1:F$4442,6,0)</f>
        <v/>
      </c>
      <c r="BF609">
        <f>VLOOKUP(A609,[1]القائمة!A$1:F$4442,1,0)</f>
        <v>524599</v>
      </c>
      <c r="BG609" t="str">
        <f>VLOOKUP(A609,[1]القائمة!A$1:F$4442,5,0)</f>
        <v>الثالثة</v>
      </c>
    </row>
    <row r="610" spans="1:59" ht="14.4" x14ac:dyDescent="0.3">
      <c r="A610" s="269">
        <v>524601</v>
      </c>
      <c r="B610" s="270" t="s">
        <v>521</v>
      </c>
      <c r="C610" s="270" t="s">
        <v>788</v>
      </c>
      <c r="D610" s="270" t="s">
        <v>788</v>
      </c>
      <c r="E610" s="270" t="s">
        <v>788</v>
      </c>
      <c r="F610" s="270" t="s">
        <v>788</v>
      </c>
      <c r="G610" s="270" t="s">
        <v>788</v>
      </c>
      <c r="H610" s="270" t="s">
        <v>788</v>
      </c>
      <c r="I610" s="270" t="s">
        <v>788</v>
      </c>
      <c r="J610" s="270" t="s">
        <v>788</v>
      </c>
      <c r="K610" s="270" t="s">
        <v>788</v>
      </c>
      <c r="L610" s="270" t="s">
        <v>788</v>
      </c>
      <c r="M610" s="270" t="s">
        <v>788</v>
      </c>
      <c r="N610" s="270" t="s">
        <v>788</v>
      </c>
      <c r="O610" s="270" t="s">
        <v>788</v>
      </c>
      <c r="P610" s="270" t="s">
        <v>788</v>
      </c>
      <c r="Q610" s="270" t="s">
        <v>788</v>
      </c>
      <c r="R610" s="270" t="s">
        <v>788</v>
      </c>
      <c r="S610" s="270" t="s">
        <v>788</v>
      </c>
      <c r="T610" s="270" t="s">
        <v>788</v>
      </c>
      <c r="U610" s="270" t="s">
        <v>788</v>
      </c>
      <c r="V610" s="270" t="s">
        <v>788</v>
      </c>
      <c r="W610" s="270" t="s">
        <v>788</v>
      </c>
      <c r="X610" s="270" t="s">
        <v>788</v>
      </c>
      <c r="Y610" s="270" t="s">
        <v>788</v>
      </c>
      <c r="Z610" s="270" t="s">
        <v>788</v>
      </c>
      <c r="AA610" s="270" t="s">
        <v>788</v>
      </c>
      <c r="AB610" s="270" t="s">
        <v>788</v>
      </c>
      <c r="AC610" s="270" t="s">
        <v>788</v>
      </c>
      <c r="AD610" s="270" t="s">
        <v>788</v>
      </c>
      <c r="AE610" s="270" t="s">
        <v>788</v>
      </c>
      <c r="AF610" s="270" t="s">
        <v>788</v>
      </c>
      <c r="AG610" s="270" t="s">
        <v>788</v>
      </c>
      <c r="AH610" s="270" t="s">
        <v>788</v>
      </c>
      <c r="AI610" s="270" t="s">
        <v>788</v>
      </c>
      <c r="AJ610" s="270" t="s">
        <v>788</v>
      </c>
      <c r="AK610" s="270" t="s">
        <v>788</v>
      </c>
      <c r="AL610" s="270" t="s">
        <v>788</v>
      </c>
      <c r="AM610" s="270" t="s">
        <v>788</v>
      </c>
      <c r="AN610" s="270" t="s">
        <v>3075</v>
      </c>
      <c r="AO610" s="270" t="s">
        <v>3075</v>
      </c>
      <c r="AP610" s="270" t="s">
        <v>3075</v>
      </c>
      <c r="AQ610" s="270" t="s">
        <v>3075</v>
      </c>
      <c r="AR610" s="270" t="s">
        <v>3075</v>
      </c>
      <c r="AS610" s="270" t="s">
        <v>3075</v>
      </c>
      <c r="AT610" s="270" t="s">
        <v>3075</v>
      </c>
      <c r="AU610" s="270" t="s">
        <v>3075</v>
      </c>
      <c r="AV610" s="270" t="s">
        <v>3075</v>
      </c>
      <c r="AW610" s="277" t="s">
        <v>3075</v>
      </c>
      <c r="AX610" s="270" t="s">
        <v>3075</v>
      </c>
      <c r="AY610" s="270" t="s">
        <v>3075</v>
      </c>
      <c r="AZ610" s="270" t="s">
        <v>3075</v>
      </c>
      <c r="BA610" s="270" t="s">
        <v>3075</v>
      </c>
      <c r="BB610" s="270" t="s">
        <v>3075</v>
      </c>
      <c r="BC610" s="270" t="s">
        <v>3075</v>
      </c>
      <c r="BD610" s="270" t="s">
        <v>521</v>
      </c>
      <c r="BE610" s="270" t="str">
        <f>VLOOKUP(A610,[1]القائمة!A$1:F$4442,6,0)</f>
        <v/>
      </c>
      <c r="BF610">
        <f>VLOOKUP(A610,[1]القائمة!A$1:F$4442,1,0)</f>
        <v>524601</v>
      </c>
      <c r="BG610" t="str">
        <f>VLOOKUP(A610,[1]القائمة!A$1:F$4442,5,0)</f>
        <v>الثالثة</v>
      </c>
    </row>
    <row r="611" spans="1:59" ht="14.4" x14ac:dyDescent="0.3">
      <c r="A611" s="269">
        <v>524609</v>
      </c>
      <c r="B611" s="270" t="s">
        <v>522</v>
      </c>
      <c r="C611" s="270" t="s">
        <v>788</v>
      </c>
      <c r="D611" s="270" t="s">
        <v>788</v>
      </c>
      <c r="E611" s="270" t="s">
        <v>788</v>
      </c>
      <c r="F611" s="270" t="s">
        <v>788</v>
      </c>
      <c r="G611" s="270" t="s">
        <v>788</v>
      </c>
      <c r="H611" s="270" t="s">
        <v>788</v>
      </c>
      <c r="I611" s="270" t="s">
        <v>788</v>
      </c>
      <c r="J611" s="270" t="s">
        <v>788</v>
      </c>
      <c r="K611" s="270" t="s">
        <v>788</v>
      </c>
      <c r="L611" s="270" t="s">
        <v>788</v>
      </c>
      <c r="M611" s="270" t="s">
        <v>788</v>
      </c>
      <c r="N611" s="270" t="s">
        <v>788</v>
      </c>
      <c r="O611" s="270" t="s">
        <v>788</v>
      </c>
      <c r="P611" s="270" t="s">
        <v>788</v>
      </c>
      <c r="Q611" s="270" t="s">
        <v>788</v>
      </c>
      <c r="R611" s="270" t="s">
        <v>788</v>
      </c>
      <c r="S611" s="270" t="s">
        <v>788</v>
      </c>
      <c r="T611" s="270" t="s">
        <v>788</v>
      </c>
      <c r="U611" s="270" t="s">
        <v>788</v>
      </c>
      <c r="V611" s="270" t="s">
        <v>788</v>
      </c>
      <c r="W611" s="270" t="s">
        <v>788</v>
      </c>
      <c r="X611" s="270" t="s">
        <v>788</v>
      </c>
      <c r="Y611" s="270" t="s">
        <v>788</v>
      </c>
      <c r="Z611" s="270" t="s">
        <v>788</v>
      </c>
      <c r="AA611" s="270" t="s">
        <v>788</v>
      </c>
      <c r="AB611" s="270" t="s">
        <v>788</v>
      </c>
      <c r="AC611" s="270" t="s">
        <v>788</v>
      </c>
      <c r="AD611" s="270" t="s">
        <v>788</v>
      </c>
      <c r="AE611" s="270" t="s">
        <v>788</v>
      </c>
      <c r="AF611" s="270" t="s">
        <v>788</v>
      </c>
      <c r="AG611" s="270" t="s">
        <v>788</v>
      </c>
      <c r="AH611" s="270" t="s">
        <v>3075</v>
      </c>
      <c r="AI611" s="270" t="s">
        <v>3075</v>
      </c>
      <c r="AJ611" s="270" t="s">
        <v>3075</v>
      </c>
      <c r="AK611" s="270" t="s">
        <v>3075</v>
      </c>
      <c r="AL611" s="270" t="s">
        <v>3075</v>
      </c>
      <c r="AM611" s="270" t="s">
        <v>3075</v>
      </c>
      <c r="AN611" s="270" t="s">
        <v>3075</v>
      </c>
      <c r="AO611" s="270" t="s">
        <v>3075</v>
      </c>
      <c r="AP611" s="270" t="s">
        <v>3075</v>
      </c>
      <c r="AQ611" s="270" t="s">
        <v>3075</v>
      </c>
      <c r="AR611" s="270" t="s">
        <v>3075</v>
      </c>
      <c r="AS611" s="270" t="s">
        <v>3075</v>
      </c>
      <c r="AT611" s="270" t="s">
        <v>3075</v>
      </c>
      <c r="AU611" s="270" t="s">
        <v>3075</v>
      </c>
      <c r="AV611" s="270" t="s">
        <v>3075</v>
      </c>
      <c r="AW611" s="277" t="s">
        <v>3075</v>
      </c>
      <c r="AX611" s="270" t="s">
        <v>3075</v>
      </c>
      <c r="AY611" s="270" t="s">
        <v>3075</v>
      </c>
      <c r="AZ611" s="270" t="s">
        <v>3075</v>
      </c>
      <c r="BA611" s="270" t="s">
        <v>3075</v>
      </c>
      <c r="BB611" s="270" t="s">
        <v>3075</v>
      </c>
      <c r="BC611" s="270" t="s">
        <v>3075</v>
      </c>
      <c r="BD611" s="270" t="s">
        <v>522</v>
      </c>
      <c r="BE611" s="270" t="str">
        <f>VLOOKUP(A611,[1]القائمة!A$1:F$4442,6,0)</f>
        <v/>
      </c>
      <c r="BF611">
        <f>VLOOKUP(A611,[1]القائمة!A$1:F$4442,1,0)</f>
        <v>524609</v>
      </c>
      <c r="BG611" t="str">
        <f>VLOOKUP(A611,[1]القائمة!A$1:F$4442,5,0)</f>
        <v>الثالثة حديث</v>
      </c>
    </row>
    <row r="612" spans="1:59" ht="14.4" x14ac:dyDescent="0.3">
      <c r="A612" s="269">
        <v>524610</v>
      </c>
      <c r="B612" s="270" t="s">
        <v>521</v>
      </c>
      <c r="C612" s="270" t="s">
        <v>788</v>
      </c>
      <c r="D612" s="270" t="s">
        <v>788</v>
      </c>
      <c r="E612" s="270" t="s">
        <v>788</v>
      </c>
      <c r="F612" s="270" t="s">
        <v>788</v>
      </c>
      <c r="G612" s="270" t="s">
        <v>788</v>
      </c>
      <c r="H612" s="270" t="s">
        <v>788</v>
      </c>
      <c r="I612" s="270" t="s">
        <v>788</v>
      </c>
      <c r="J612" s="270" t="s">
        <v>788</v>
      </c>
      <c r="K612" s="270" t="s">
        <v>788</v>
      </c>
      <c r="L612" s="270" t="s">
        <v>788</v>
      </c>
      <c r="M612" s="270" t="s">
        <v>788</v>
      </c>
      <c r="N612" s="270" t="s">
        <v>788</v>
      </c>
      <c r="O612" s="270" t="s">
        <v>788</v>
      </c>
      <c r="P612" s="270" t="s">
        <v>788</v>
      </c>
      <c r="Q612" s="270" t="s">
        <v>788</v>
      </c>
      <c r="R612" s="270" t="s">
        <v>788</v>
      </c>
      <c r="S612" s="270" t="s">
        <v>788</v>
      </c>
      <c r="T612" s="270" t="s">
        <v>788</v>
      </c>
      <c r="U612" s="270" t="s">
        <v>788</v>
      </c>
      <c r="V612" s="270" t="s">
        <v>788</v>
      </c>
      <c r="W612" s="270" t="s">
        <v>788</v>
      </c>
      <c r="X612" s="270" t="s">
        <v>788</v>
      </c>
      <c r="Y612" s="270" t="s">
        <v>788</v>
      </c>
      <c r="Z612" s="270" t="s">
        <v>788</v>
      </c>
      <c r="AA612" s="270" t="s">
        <v>788</v>
      </c>
      <c r="AB612" s="270" t="s">
        <v>788</v>
      </c>
      <c r="AC612" s="270" t="s">
        <v>788</v>
      </c>
      <c r="AD612" s="270" t="s">
        <v>788</v>
      </c>
      <c r="AE612" s="270" t="s">
        <v>788</v>
      </c>
      <c r="AF612" s="270" t="s">
        <v>788</v>
      </c>
      <c r="AG612" s="270" t="s">
        <v>788</v>
      </c>
      <c r="AH612" s="270" t="s">
        <v>788</v>
      </c>
      <c r="AI612" s="270" t="s">
        <v>788</v>
      </c>
      <c r="AJ612" s="270" t="s">
        <v>788</v>
      </c>
      <c r="AK612" s="270" t="s">
        <v>788</v>
      </c>
      <c r="AL612" s="270" t="s">
        <v>788</v>
      </c>
      <c r="AM612" s="270" t="s">
        <v>788</v>
      </c>
      <c r="AN612" s="270" t="s">
        <v>3075</v>
      </c>
      <c r="AO612" s="270" t="s">
        <v>3075</v>
      </c>
      <c r="AP612" s="270" t="s">
        <v>3075</v>
      </c>
      <c r="AQ612" s="270" t="s">
        <v>3075</v>
      </c>
      <c r="AR612" s="270" t="s">
        <v>3075</v>
      </c>
      <c r="AS612" s="270" t="s">
        <v>3075</v>
      </c>
      <c r="AT612" s="270" t="s">
        <v>3075</v>
      </c>
      <c r="AU612" s="270" t="s">
        <v>3075</v>
      </c>
      <c r="AV612" s="270" t="s">
        <v>3075</v>
      </c>
      <c r="AW612" s="277" t="s">
        <v>3075</v>
      </c>
      <c r="AX612" s="270" t="s">
        <v>3075</v>
      </c>
      <c r="AY612" s="270" t="s">
        <v>3075</v>
      </c>
      <c r="AZ612" s="270" t="s">
        <v>3075</v>
      </c>
      <c r="BA612" s="270" t="s">
        <v>3075</v>
      </c>
      <c r="BB612" s="270" t="s">
        <v>3075</v>
      </c>
      <c r="BC612" s="270" t="s">
        <v>3075</v>
      </c>
      <c r="BD612" s="270" t="s">
        <v>521</v>
      </c>
      <c r="BE612" s="270" t="str">
        <f>VLOOKUP(A612,[1]القائمة!A$1:F$4442,6,0)</f>
        <v/>
      </c>
      <c r="BF612">
        <f>VLOOKUP(A612,[1]القائمة!A$1:F$4442,1,0)</f>
        <v>524610</v>
      </c>
      <c r="BG612" t="str">
        <f>VLOOKUP(A612,[1]القائمة!A$1:F$4442,5,0)</f>
        <v>الثالثة</v>
      </c>
    </row>
    <row r="613" spans="1:59" ht="14.4" x14ac:dyDescent="0.3">
      <c r="A613" s="269">
        <v>524616</v>
      </c>
      <c r="B613" s="270" t="s">
        <v>521</v>
      </c>
      <c r="C613" s="270" t="s">
        <v>788</v>
      </c>
      <c r="D613" s="270" t="s">
        <v>788</v>
      </c>
      <c r="E613" s="270" t="s">
        <v>788</v>
      </c>
      <c r="F613" s="270" t="s">
        <v>788</v>
      </c>
      <c r="G613" s="270" t="s">
        <v>788</v>
      </c>
      <c r="H613" s="270" t="s">
        <v>788</v>
      </c>
      <c r="I613" s="270" t="s">
        <v>788</v>
      </c>
      <c r="J613" s="270" t="s">
        <v>788</v>
      </c>
      <c r="K613" s="270" t="s">
        <v>788</v>
      </c>
      <c r="L613" s="270" t="s">
        <v>788</v>
      </c>
      <c r="M613" s="270" t="s">
        <v>788</v>
      </c>
      <c r="N613" s="270" t="s">
        <v>788</v>
      </c>
      <c r="O613" s="270" t="s">
        <v>788</v>
      </c>
      <c r="P613" s="270" t="s">
        <v>788</v>
      </c>
      <c r="Q613" s="270" t="s">
        <v>788</v>
      </c>
      <c r="R613" s="270" t="s">
        <v>788</v>
      </c>
      <c r="S613" s="270" t="s">
        <v>788</v>
      </c>
      <c r="T613" s="270" t="s">
        <v>788</v>
      </c>
      <c r="U613" s="270" t="s">
        <v>788</v>
      </c>
      <c r="V613" s="270" t="s">
        <v>788</v>
      </c>
      <c r="W613" s="270" t="s">
        <v>788</v>
      </c>
      <c r="X613" s="270" t="s">
        <v>788</v>
      </c>
      <c r="Y613" s="270" t="s">
        <v>788</v>
      </c>
      <c r="Z613" s="270" t="s">
        <v>788</v>
      </c>
      <c r="AA613" s="270" t="s">
        <v>788</v>
      </c>
      <c r="AB613" s="270" t="s">
        <v>788</v>
      </c>
      <c r="AC613" s="270" t="s">
        <v>788</v>
      </c>
      <c r="AD613" s="270" t="s">
        <v>788</v>
      </c>
      <c r="AE613" s="270" t="s">
        <v>788</v>
      </c>
      <c r="AF613" s="270" t="s">
        <v>788</v>
      </c>
      <c r="AG613" s="270" t="s">
        <v>788</v>
      </c>
      <c r="AH613" s="270" t="s">
        <v>788</v>
      </c>
      <c r="AI613" s="270" t="s">
        <v>788</v>
      </c>
      <c r="AJ613" s="270" t="s">
        <v>788</v>
      </c>
      <c r="AK613" s="270" t="s">
        <v>788</v>
      </c>
      <c r="AL613" s="270" t="s">
        <v>788</v>
      </c>
      <c r="AM613" s="270" t="s">
        <v>788</v>
      </c>
      <c r="AN613" s="270" t="s">
        <v>3075</v>
      </c>
      <c r="AO613" s="270" t="s">
        <v>3075</v>
      </c>
      <c r="AP613" s="270" t="s">
        <v>3075</v>
      </c>
      <c r="AQ613" s="270" t="s">
        <v>3075</v>
      </c>
      <c r="AR613" s="270" t="s">
        <v>3075</v>
      </c>
      <c r="AS613" s="270" t="s">
        <v>3075</v>
      </c>
      <c r="AT613" s="270" t="s">
        <v>3075</v>
      </c>
      <c r="AU613" s="270" t="s">
        <v>3075</v>
      </c>
      <c r="AV613" s="270" t="s">
        <v>3075</v>
      </c>
      <c r="AW613" s="277" t="s">
        <v>3075</v>
      </c>
      <c r="AX613" s="270" t="s">
        <v>3075</v>
      </c>
      <c r="AY613" s="270" t="s">
        <v>3075</v>
      </c>
      <c r="AZ613" s="270" t="s">
        <v>3075</v>
      </c>
      <c r="BA613" s="270" t="s">
        <v>3075</v>
      </c>
      <c r="BB613" s="270" t="s">
        <v>3075</v>
      </c>
      <c r="BC613" s="270" t="s">
        <v>3075</v>
      </c>
      <c r="BD613" s="270" t="s">
        <v>521</v>
      </c>
      <c r="BE613" s="270" t="str">
        <f>VLOOKUP(A613,[1]القائمة!A$1:F$4442,6,0)</f>
        <v/>
      </c>
      <c r="BF613">
        <f>VLOOKUP(A613,[1]القائمة!A$1:F$4442,1,0)</f>
        <v>524616</v>
      </c>
      <c r="BG613" t="str">
        <f>VLOOKUP(A613,[1]القائمة!A$1:F$4442,5,0)</f>
        <v>الثالثة</v>
      </c>
    </row>
    <row r="614" spans="1:59" ht="14.4" x14ac:dyDescent="0.3">
      <c r="A614" s="269">
        <v>524622</v>
      </c>
      <c r="B614" s="270" t="s">
        <v>521</v>
      </c>
      <c r="C614" s="270" t="s">
        <v>788</v>
      </c>
      <c r="D614" s="270" t="s">
        <v>788</v>
      </c>
      <c r="E614" s="270" t="s">
        <v>788</v>
      </c>
      <c r="F614" s="270" t="s">
        <v>788</v>
      </c>
      <c r="G614" s="270" t="s">
        <v>788</v>
      </c>
      <c r="H614" s="270" t="s">
        <v>788</v>
      </c>
      <c r="I614" s="270" t="s">
        <v>788</v>
      </c>
      <c r="J614" s="270" t="s">
        <v>788</v>
      </c>
      <c r="K614" s="270" t="s">
        <v>788</v>
      </c>
      <c r="L614" s="270" t="s">
        <v>788</v>
      </c>
      <c r="M614" s="270" t="s">
        <v>788</v>
      </c>
      <c r="N614" s="270" t="s">
        <v>788</v>
      </c>
      <c r="O614" s="270" t="s">
        <v>788</v>
      </c>
      <c r="P614" s="270" t="s">
        <v>788</v>
      </c>
      <c r="Q614" s="270" t="s">
        <v>788</v>
      </c>
      <c r="R614" s="270" t="s">
        <v>788</v>
      </c>
      <c r="S614" s="270" t="s">
        <v>788</v>
      </c>
      <c r="T614" s="270" t="s">
        <v>788</v>
      </c>
      <c r="U614" s="270" t="s">
        <v>788</v>
      </c>
      <c r="V614" s="270" t="s">
        <v>788</v>
      </c>
      <c r="W614" s="270" t="s">
        <v>788</v>
      </c>
      <c r="X614" s="270" t="s">
        <v>788</v>
      </c>
      <c r="Y614" s="270" t="s">
        <v>788</v>
      </c>
      <c r="Z614" s="270" t="s">
        <v>788</v>
      </c>
      <c r="AA614" s="270" t="s">
        <v>788</v>
      </c>
      <c r="AB614" s="270" t="s">
        <v>788</v>
      </c>
      <c r="AC614" s="270" t="s">
        <v>788</v>
      </c>
      <c r="AD614" s="270" t="s">
        <v>788</v>
      </c>
      <c r="AE614" s="270" t="s">
        <v>788</v>
      </c>
      <c r="AF614" s="270" t="s">
        <v>788</v>
      </c>
      <c r="AG614" s="270" t="s">
        <v>788</v>
      </c>
      <c r="AH614" s="270" t="s">
        <v>788</v>
      </c>
      <c r="AI614" s="270" t="s">
        <v>788</v>
      </c>
      <c r="AJ614" s="270" t="s">
        <v>788</v>
      </c>
      <c r="AK614" s="270" t="s">
        <v>788</v>
      </c>
      <c r="AL614" s="270" t="s">
        <v>788</v>
      </c>
      <c r="AM614" s="270" t="s">
        <v>788</v>
      </c>
      <c r="AN614" s="270" t="s">
        <v>3075</v>
      </c>
      <c r="AO614" s="270" t="s">
        <v>3075</v>
      </c>
      <c r="AP614" s="270" t="s">
        <v>3075</v>
      </c>
      <c r="AQ614" s="270" t="s">
        <v>3075</v>
      </c>
      <c r="AR614" s="270" t="s">
        <v>3075</v>
      </c>
      <c r="AS614" s="270" t="s">
        <v>3075</v>
      </c>
      <c r="AT614" s="270" t="s">
        <v>3075</v>
      </c>
      <c r="AU614" s="270" t="s">
        <v>3075</v>
      </c>
      <c r="AV614" s="270" t="s">
        <v>3075</v>
      </c>
      <c r="AW614" s="277" t="s">
        <v>3075</v>
      </c>
      <c r="AX614" s="270" t="s">
        <v>3075</v>
      </c>
      <c r="AY614" s="270" t="s">
        <v>3075</v>
      </c>
      <c r="AZ614" s="270" t="s">
        <v>3075</v>
      </c>
      <c r="BA614" s="270" t="s">
        <v>3075</v>
      </c>
      <c r="BB614" s="270" t="s">
        <v>3075</v>
      </c>
      <c r="BC614" s="270" t="s">
        <v>3075</v>
      </c>
      <c r="BD614" s="270" t="s">
        <v>521</v>
      </c>
      <c r="BE614" s="270" t="str">
        <f>VLOOKUP(A614,[1]القائمة!A$1:F$4442,6,0)</f>
        <v/>
      </c>
      <c r="BF614">
        <f>VLOOKUP(A614,[1]القائمة!A$1:F$4442,1,0)</f>
        <v>524622</v>
      </c>
      <c r="BG614" t="str">
        <f>VLOOKUP(A614,[1]القائمة!A$1:F$4442,5,0)</f>
        <v>الثالثة</v>
      </c>
    </row>
    <row r="615" spans="1:59" ht="14.4" x14ac:dyDescent="0.3">
      <c r="A615" s="269">
        <v>524629</v>
      </c>
      <c r="B615" s="270" t="s">
        <v>521</v>
      </c>
      <c r="C615" s="270" t="s">
        <v>788</v>
      </c>
      <c r="D615" s="270" t="s">
        <v>788</v>
      </c>
      <c r="E615" s="270" t="s">
        <v>788</v>
      </c>
      <c r="F615" s="270" t="s">
        <v>788</v>
      </c>
      <c r="G615" s="270" t="s">
        <v>788</v>
      </c>
      <c r="H615" s="270" t="s">
        <v>788</v>
      </c>
      <c r="I615" s="270" t="s">
        <v>788</v>
      </c>
      <c r="J615" s="270" t="s">
        <v>788</v>
      </c>
      <c r="K615" s="270" t="s">
        <v>788</v>
      </c>
      <c r="L615" s="270" t="s">
        <v>788</v>
      </c>
      <c r="M615" s="270" t="s">
        <v>788</v>
      </c>
      <c r="N615" s="270" t="s">
        <v>788</v>
      </c>
      <c r="O615" s="270" t="s">
        <v>788</v>
      </c>
      <c r="P615" s="270" t="s">
        <v>788</v>
      </c>
      <c r="Q615" s="270" t="s">
        <v>788</v>
      </c>
      <c r="R615" s="270" t="s">
        <v>788</v>
      </c>
      <c r="S615" s="270" t="s">
        <v>788</v>
      </c>
      <c r="T615" s="270" t="s">
        <v>788</v>
      </c>
      <c r="U615" s="270" t="s">
        <v>788</v>
      </c>
      <c r="V615" s="270" t="s">
        <v>788</v>
      </c>
      <c r="W615" s="270" t="s">
        <v>788</v>
      </c>
      <c r="X615" s="270" t="s">
        <v>788</v>
      </c>
      <c r="Y615" s="270" t="s">
        <v>788</v>
      </c>
      <c r="Z615" s="270" t="s">
        <v>788</v>
      </c>
      <c r="AA615" s="270" t="s">
        <v>788</v>
      </c>
      <c r="AB615" s="270" t="s">
        <v>788</v>
      </c>
      <c r="AC615" s="270" t="s">
        <v>788</v>
      </c>
      <c r="AD615" s="270" t="s">
        <v>788</v>
      </c>
      <c r="AE615" s="270" t="s">
        <v>788</v>
      </c>
      <c r="AF615" s="270" t="s">
        <v>788</v>
      </c>
      <c r="AG615" s="270" t="s">
        <v>788</v>
      </c>
      <c r="AH615" s="270" t="s">
        <v>788</v>
      </c>
      <c r="AI615" s="270" t="s">
        <v>788</v>
      </c>
      <c r="AJ615" s="270" t="s">
        <v>788</v>
      </c>
      <c r="AK615" s="270" t="s">
        <v>788</v>
      </c>
      <c r="AL615" s="270" t="s">
        <v>788</v>
      </c>
      <c r="AM615" s="270" t="s">
        <v>788</v>
      </c>
      <c r="AN615" s="270" t="s">
        <v>3075</v>
      </c>
      <c r="AO615" s="270" t="s">
        <v>3075</v>
      </c>
      <c r="AP615" s="270" t="s">
        <v>3075</v>
      </c>
      <c r="AQ615" s="270" t="s">
        <v>3075</v>
      </c>
      <c r="AR615" s="270" t="s">
        <v>3075</v>
      </c>
      <c r="AS615" s="270" t="s">
        <v>3075</v>
      </c>
      <c r="AT615" s="270" t="s">
        <v>3075</v>
      </c>
      <c r="AU615" s="270" t="s">
        <v>3075</v>
      </c>
      <c r="AV615" s="270" t="s">
        <v>3075</v>
      </c>
      <c r="AW615" s="277" t="s">
        <v>3075</v>
      </c>
      <c r="AX615" s="270" t="s">
        <v>3075</v>
      </c>
      <c r="AY615" s="270" t="s">
        <v>3075</v>
      </c>
      <c r="AZ615" s="270" t="s">
        <v>3075</v>
      </c>
      <c r="BA615" s="270" t="s">
        <v>3075</v>
      </c>
      <c r="BB615" s="270" t="s">
        <v>3075</v>
      </c>
      <c r="BC615" s="270" t="s">
        <v>3075</v>
      </c>
      <c r="BD615" s="270" t="s">
        <v>521</v>
      </c>
      <c r="BE615" s="270" t="str">
        <f>VLOOKUP(A615,[1]القائمة!A$1:F$4442,6,0)</f>
        <v/>
      </c>
      <c r="BF615">
        <f>VLOOKUP(A615,[1]القائمة!A$1:F$4442,1,0)</f>
        <v>524629</v>
      </c>
      <c r="BG615" t="str">
        <f>VLOOKUP(A615,[1]القائمة!A$1:F$4442,5,0)</f>
        <v>الثالثة</v>
      </c>
    </row>
    <row r="616" spans="1:59" ht="14.4" x14ac:dyDescent="0.3">
      <c r="A616" s="269">
        <v>524631</v>
      </c>
      <c r="B616" s="270" t="s">
        <v>521</v>
      </c>
      <c r="C616" s="270" t="s">
        <v>788</v>
      </c>
      <c r="D616" s="270" t="s">
        <v>788</v>
      </c>
      <c r="E616" s="270" t="s">
        <v>788</v>
      </c>
      <c r="F616" s="270" t="s">
        <v>788</v>
      </c>
      <c r="G616" s="270" t="s">
        <v>788</v>
      </c>
      <c r="H616" s="270" t="s">
        <v>788</v>
      </c>
      <c r="I616" s="270" t="s">
        <v>788</v>
      </c>
      <c r="J616" s="270" t="s">
        <v>788</v>
      </c>
      <c r="K616" s="270" t="s">
        <v>788</v>
      </c>
      <c r="L616" s="270" t="s">
        <v>788</v>
      </c>
      <c r="M616" s="270" t="s">
        <v>788</v>
      </c>
      <c r="N616" s="270" t="s">
        <v>788</v>
      </c>
      <c r="O616" s="270" t="s">
        <v>788</v>
      </c>
      <c r="P616" s="270" t="s">
        <v>788</v>
      </c>
      <c r="Q616" s="270" t="s">
        <v>788</v>
      </c>
      <c r="R616" s="270" t="s">
        <v>788</v>
      </c>
      <c r="S616" s="270" t="s">
        <v>788</v>
      </c>
      <c r="T616" s="270" t="s">
        <v>788</v>
      </c>
      <c r="U616" s="270" t="s">
        <v>788</v>
      </c>
      <c r="V616" s="270" t="s">
        <v>788</v>
      </c>
      <c r="W616" s="270" t="s">
        <v>788</v>
      </c>
      <c r="X616" s="270" t="s">
        <v>788</v>
      </c>
      <c r="Y616" s="270" t="s">
        <v>788</v>
      </c>
      <c r="Z616" s="270" t="s">
        <v>788</v>
      </c>
      <c r="AA616" s="270" t="s">
        <v>788</v>
      </c>
      <c r="AB616" s="270" t="s">
        <v>788</v>
      </c>
      <c r="AC616" s="270" t="s">
        <v>788</v>
      </c>
      <c r="AD616" s="270" t="s">
        <v>788</v>
      </c>
      <c r="AE616" s="270" t="s">
        <v>788</v>
      </c>
      <c r="AF616" s="270" t="s">
        <v>788</v>
      </c>
      <c r="AG616" s="270" t="s">
        <v>788</v>
      </c>
      <c r="AH616" s="270" t="s">
        <v>788</v>
      </c>
      <c r="AI616" s="270" t="s">
        <v>788</v>
      </c>
      <c r="AJ616" s="270" t="s">
        <v>788</v>
      </c>
      <c r="AK616" s="270" t="s">
        <v>788</v>
      </c>
      <c r="AL616" s="270" t="s">
        <v>788</v>
      </c>
      <c r="AM616" s="270" t="s">
        <v>788</v>
      </c>
      <c r="AN616" s="270" t="s">
        <v>3075</v>
      </c>
      <c r="AO616" s="270" t="s">
        <v>3075</v>
      </c>
      <c r="AP616" s="270" t="s">
        <v>3075</v>
      </c>
      <c r="AQ616" s="270" t="s">
        <v>3075</v>
      </c>
      <c r="AR616" s="270" t="s">
        <v>3075</v>
      </c>
      <c r="AS616" s="270" t="s">
        <v>3075</v>
      </c>
      <c r="AT616" s="270" t="s">
        <v>3075</v>
      </c>
      <c r="AU616" s="270" t="s">
        <v>3075</v>
      </c>
      <c r="AV616" s="270" t="s">
        <v>3075</v>
      </c>
      <c r="AW616" s="277" t="s">
        <v>3075</v>
      </c>
      <c r="AX616" s="270" t="s">
        <v>3075</v>
      </c>
      <c r="AY616" s="270" t="s">
        <v>3075</v>
      </c>
      <c r="AZ616" s="270" t="s">
        <v>3075</v>
      </c>
      <c r="BA616" s="270" t="s">
        <v>3075</v>
      </c>
      <c r="BB616" s="270" t="s">
        <v>3075</v>
      </c>
      <c r="BC616" s="270" t="s">
        <v>3075</v>
      </c>
      <c r="BD616" s="270" t="s">
        <v>521</v>
      </c>
      <c r="BE616" s="270" t="str">
        <f>VLOOKUP(A616,[1]القائمة!A$1:F$4442,6,0)</f>
        <v/>
      </c>
      <c r="BF616">
        <f>VLOOKUP(A616,[1]القائمة!A$1:F$4442,1,0)</f>
        <v>524631</v>
      </c>
      <c r="BG616" t="str">
        <f>VLOOKUP(A616,[1]القائمة!A$1:F$4442,5,0)</f>
        <v>الثالثة</v>
      </c>
    </row>
    <row r="617" spans="1:59" ht="14.4" x14ac:dyDescent="0.3">
      <c r="A617" s="269">
        <v>524632</v>
      </c>
      <c r="B617" s="270" t="s">
        <v>521</v>
      </c>
      <c r="C617" s="270" t="s">
        <v>788</v>
      </c>
      <c r="D617" s="270" t="s">
        <v>788</v>
      </c>
      <c r="E617" s="270" t="s">
        <v>788</v>
      </c>
      <c r="F617" s="270" t="s">
        <v>788</v>
      </c>
      <c r="G617" s="270" t="s">
        <v>788</v>
      </c>
      <c r="H617" s="270" t="s">
        <v>788</v>
      </c>
      <c r="I617" s="270" t="s">
        <v>788</v>
      </c>
      <c r="J617" s="270" t="s">
        <v>788</v>
      </c>
      <c r="K617" s="270" t="s">
        <v>788</v>
      </c>
      <c r="L617" s="270" t="s">
        <v>788</v>
      </c>
      <c r="M617" s="270" t="s">
        <v>788</v>
      </c>
      <c r="N617" s="270" t="s">
        <v>788</v>
      </c>
      <c r="O617" s="270" t="s">
        <v>788</v>
      </c>
      <c r="P617" s="270" t="s">
        <v>788</v>
      </c>
      <c r="Q617" s="270" t="s">
        <v>788</v>
      </c>
      <c r="R617" s="270" t="s">
        <v>788</v>
      </c>
      <c r="S617" s="270" t="s">
        <v>788</v>
      </c>
      <c r="T617" s="270" t="s">
        <v>788</v>
      </c>
      <c r="U617" s="270" t="s">
        <v>788</v>
      </c>
      <c r="V617" s="270" t="s">
        <v>788</v>
      </c>
      <c r="W617" s="270" t="s">
        <v>788</v>
      </c>
      <c r="X617" s="270" t="s">
        <v>788</v>
      </c>
      <c r="Y617" s="270" t="s">
        <v>788</v>
      </c>
      <c r="Z617" s="270" t="s">
        <v>788</v>
      </c>
      <c r="AA617" s="270" t="s">
        <v>788</v>
      </c>
      <c r="AB617" s="270" t="s">
        <v>788</v>
      </c>
      <c r="AC617" s="270" t="s">
        <v>788</v>
      </c>
      <c r="AD617" s="270" t="s">
        <v>788</v>
      </c>
      <c r="AE617" s="270" t="s">
        <v>788</v>
      </c>
      <c r="AF617" s="270" t="s">
        <v>788</v>
      </c>
      <c r="AG617" s="270" t="s">
        <v>788</v>
      </c>
      <c r="AH617" s="270" t="s">
        <v>788</v>
      </c>
      <c r="AI617" s="270" t="s">
        <v>788</v>
      </c>
      <c r="AJ617" s="270" t="s">
        <v>788</v>
      </c>
      <c r="AK617" s="270" t="s">
        <v>788</v>
      </c>
      <c r="AL617" s="270" t="s">
        <v>788</v>
      </c>
      <c r="AM617" s="270" t="s">
        <v>788</v>
      </c>
      <c r="AN617" s="270" t="s">
        <v>3075</v>
      </c>
      <c r="AO617" s="270" t="s">
        <v>3075</v>
      </c>
      <c r="AP617" s="270" t="s">
        <v>3075</v>
      </c>
      <c r="AQ617" s="270" t="s">
        <v>3075</v>
      </c>
      <c r="AR617" s="270" t="s">
        <v>3075</v>
      </c>
      <c r="AS617" s="270" t="s">
        <v>3075</v>
      </c>
      <c r="AT617" s="270" t="s">
        <v>3075</v>
      </c>
      <c r="AU617" s="270" t="s">
        <v>3075</v>
      </c>
      <c r="AV617" s="270" t="s">
        <v>3075</v>
      </c>
      <c r="AW617" s="277" t="s">
        <v>3075</v>
      </c>
      <c r="AX617" s="270" t="s">
        <v>3075</v>
      </c>
      <c r="AY617" s="270" t="s">
        <v>3075</v>
      </c>
      <c r="AZ617" s="270" t="s">
        <v>3075</v>
      </c>
      <c r="BA617" s="270" t="s">
        <v>3075</v>
      </c>
      <c r="BB617" s="270" t="s">
        <v>3075</v>
      </c>
      <c r="BC617" s="270" t="s">
        <v>3075</v>
      </c>
      <c r="BD617" s="270" t="s">
        <v>521</v>
      </c>
      <c r="BE617" s="270" t="str">
        <f>VLOOKUP(A617,[1]القائمة!A$1:F$4442,6,0)</f>
        <v/>
      </c>
      <c r="BF617">
        <f>VLOOKUP(A617,[1]القائمة!A$1:F$4442,1,0)</f>
        <v>524632</v>
      </c>
      <c r="BG617" t="str">
        <f>VLOOKUP(A617,[1]القائمة!A$1:F$4442,5,0)</f>
        <v>الثالثة</v>
      </c>
    </row>
    <row r="618" spans="1:59" ht="14.4" x14ac:dyDescent="0.3">
      <c r="A618" s="269">
        <v>524633</v>
      </c>
      <c r="B618" s="270" t="s">
        <v>521</v>
      </c>
      <c r="C618" s="270" t="s">
        <v>788</v>
      </c>
      <c r="D618" s="270" t="s">
        <v>788</v>
      </c>
      <c r="E618" s="270" t="s">
        <v>788</v>
      </c>
      <c r="F618" s="270" t="s">
        <v>788</v>
      </c>
      <c r="G618" s="270" t="s">
        <v>788</v>
      </c>
      <c r="H618" s="270" t="s">
        <v>788</v>
      </c>
      <c r="I618" s="270" t="s">
        <v>788</v>
      </c>
      <c r="J618" s="270" t="s">
        <v>788</v>
      </c>
      <c r="K618" s="270" t="s">
        <v>788</v>
      </c>
      <c r="L618" s="270" t="s">
        <v>788</v>
      </c>
      <c r="M618" s="270" t="s">
        <v>788</v>
      </c>
      <c r="N618" s="270" t="s">
        <v>788</v>
      </c>
      <c r="O618" s="270" t="s">
        <v>788</v>
      </c>
      <c r="P618" s="270" t="s">
        <v>788</v>
      </c>
      <c r="Q618" s="270" t="s">
        <v>788</v>
      </c>
      <c r="R618" s="270" t="s">
        <v>788</v>
      </c>
      <c r="S618" s="270" t="s">
        <v>788</v>
      </c>
      <c r="T618" s="270" t="s">
        <v>788</v>
      </c>
      <c r="U618" s="270" t="s">
        <v>788</v>
      </c>
      <c r="V618" s="270" t="s">
        <v>788</v>
      </c>
      <c r="W618" s="270" t="s">
        <v>788</v>
      </c>
      <c r="X618" s="270" t="s">
        <v>788</v>
      </c>
      <c r="Y618" s="270" t="s">
        <v>788</v>
      </c>
      <c r="Z618" s="270" t="s">
        <v>788</v>
      </c>
      <c r="AA618" s="270" t="s">
        <v>788</v>
      </c>
      <c r="AB618" s="270" t="s">
        <v>788</v>
      </c>
      <c r="AC618" s="270" t="s">
        <v>788</v>
      </c>
      <c r="AD618" s="270" t="s">
        <v>788</v>
      </c>
      <c r="AE618" s="270" t="s">
        <v>788</v>
      </c>
      <c r="AF618" s="270" t="s">
        <v>788</v>
      </c>
      <c r="AG618" s="270" t="s">
        <v>788</v>
      </c>
      <c r="AH618" s="270" t="s">
        <v>788</v>
      </c>
      <c r="AI618" s="270" t="s">
        <v>788</v>
      </c>
      <c r="AJ618" s="270" t="s">
        <v>788</v>
      </c>
      <c r="AK618" s="270" t="s">
        <v>788</v>
      </c>
      <c r="AL618" s="270" t="s">
        <v>788</v>
      </c>
      <c r="AM618" s="270" t="s">
        <v>788</v>
      </c>
      <c r="AN618" s="270" t="s">
        <v>3075</v>
      </c>
      <c r="AO618" s="270" t="s">
        <v>3075</v>
      </c>
      <c r="AP618" s="270" t="s">
        <v>3075</v>
      </c>
      <c r="AQ618" s="270" t="s">
        <v>3075</v>
      </c>
      <c r="AR618" s="270" t="s">
        <v>3075</v>
      </c>
      <c r="AS618" s="270" t="s">
        <v>3075</v>
      </c>
      <c r="AT618" s="270" t="s">
        <v>3075</v>
      </c>
      <c r="AU618" s="270" t="s">
        <v>3075</v>
      </c>
      <c r="AV618" s="270" t="s">
        <v>3075</v>
      </c>
      <c r="AW618" s="277" t="s">
        <v>3075</v>
      </c>
      <c r="AX618" s="270" t="s">
        <v>3075</v>
      </c>
      <c r="AY618" s="270" t="s">
        <v>3075</v>
      </c>
      <c r="AZ618" s="270" t="s">
        <v>3075</v>
      </c>
      <c r="BA618" s="270" t="s">
        <v>3075</v>
      </c>
      <c r="BB618" s="270" t="s">
        <v>3075</v>
      </c>
      <c r="BC618" s="270" t="s">
        <v>3075</v>
      </c>
      <c r="BD618" s="270" t="s">
        <v>521</v>
      </c>
      <c r="BE618" s="270" t="str">
        <f>VLOOKUP(A618,[1]القائمة!A$1:F$4442,6,0)</f>
        <v/>
      </c>
      <c r="BF618">
        <f>VLOOKUP(A618,[1]القائمة!A$1:F$4442,1,0)</f>
        <v>524633</v>
      </c>
      <c r="BG618" t="str">
        <f>VLOOKUP(A618,[1]القائمة!A$1:F$4442,5,0)</f>
        <v>الثالثة</v>
      </c>
    </row>
    <row r="619" spans="1:59" ht="14.4" x14ac:dyDescent="0.3">
      <c r="A619" s="269">
        <v>524645</v>
      </c>
      <c r="B619" s="270" t="s">
        <v>521</v>
      </c>
      <c r="C619" s="270" t="s">
        <v>788</v>
      </c>
      <c r="D619" s="270" t="s">
        <v>788</v>
      </c>
      <c r="E619" s="270" t="s">
        <v>788</v>
      </c>
      <c r="F619" s="270" t="s">
        <v>788</v>
      </c>
      <c r="G619" s="270" t="s">
        <v>788</v>
      </c>
      <c r="H619" s="270" t="s">
        <v>788</v>
      </c>
      <c r="I619" s="270" t="s">
        <v>788</v>
      </c>
      <c r="J619" s="270" t="s">
        <v>788</v>
      </c>
      <c r="K619" s="270" t="s">
        <v>788</v>
      </c>
      <c r="L619" s="270" t="s">
        <v>788</v>
      </c>
      <c r="M619" s="270" t="s">
        <v>788</v>
      </c>
      <c r="N619" s="270" t="s">
        <v>788</v>
      </c>
      <c r="O619" s="270" t="s">
        <v>788</v>
      </c>
      <c r="P619" s="270" t="s">
        <v>788</v>
      </c>
      <c r="Q619" s="270" t="s">
        <v>788</v>
      </c>
      <c r="R619" s="270" t="s">
        <v>788</v>
      </c>
      <c r="S619" s="270" t="s">
        <v>788</v>
      </c>
      <c r="T619" s="270" t="s">
        <v>788</v>
      </c>
      <c r="U619" s="270" t="s">
        <v>788</v>
      </c>
      <c r="V619" s="270" t="s">
        <v>788</v>
      </c>
      <c r="W619" s="270" t="s">
        <v>788</v>
      </c>
      <c r="X619" s="270" t="s">
        <v>788</v>
      </c>
      <c r="Y619" s="270" t="s">
        <v>788</v>
      </c>
      <c r="Z619" s="270" t="s">
        <v>788</v>
      </c>
      <c r="AA619" s="270" t="s">
        <v>788</v>
      </c>
      <c r="AB619" s="270" t="s">
        <v>3075</v>
      </c>
      <c r="AC619" s="270" t="s">
        <v>3075</v>
      </c>
      <c r="AD619" s="270" t="s">
        <v>3075</v>
      </c>
      <c r="AE619" s="270" t="s">
        <v>3075</v>
      </c>
      <c r="AF619" s="270" t="s">
        <v>3075</v>
      </c>
      <c r="AG619" s="270" t="s">
        <v>3075</v>
      </c>
      <c r="AH619" s="270" t="s">
        <v>3075</v>
      </c>
      <c r="AI619" s="270" t="s">
        <v>3075</v>
      </c>
      <c r="AJ619" s="270" t="s">
        <v>3075</v>
      </c>
      <c r="AK619" s="270" t="s">
        <v>3075</v>
      </c>
      <c r="AL619" s="270" t="s">
        <v>3075</v>
      </c>
      <c r="AM619" s="270" t="s">
        <v>3075</v>
      </c>
      <c r="AN619" s="270" t="s">
        <v>3075</v>
      </c>
      <c r="AO619" s="270" t="s">
        <v>3075</v>
      </c>
      <c r="AP619" s="270" t="s">
        <v>3075</v>
      </c>
      <c r="AQ619" s="270" t="s">
        <v>3075</v>
      </c>
      <c r="AR619" s="270" t="s">
        <v>3075</v>
      </c>
      <c r="AS619" s="270" t="s">
        <v>3075</v>
      </c>
      <c r="AT619" s="270" t="s">
        <v>3075</v>
      </c>
      <c r="AU619" s="270" t="s">
        <v>3075</v>
      </c>
      <c r="AV619" s="270" t="s">
        <v>3075</v>
      </c>
      <c r="AW619" s="277" t="s">
        <v>3075</v>
      </c>
      <c r="AX619" s="270" t="s">
        <v>3075</v>
      </c>
      <c r="AY619" s="270" t="s">
        <v>3075</v>
      </c>
      <c r="AZ619" s="270" t="s">
        <v>3075</v>
      </c>
      <c r="BA619" s="270" t="s">
        <v>3075</v>
      </c>
      <c r="BB619" s="270" t="s">
        <v>3075</v>
      </c>
      <c r="BC619" s="270" t="s">
        <v>3075</v>
      </c>
      <c r="BD619" s="270" t="s">
        <v>521</v>
      </c>
      <c r="BE619" s="270" t="str">
        <f>VLOOKUP(A619,[1]القائمة!A$1:F$4442,6,0)</f>
        <v/>
      </c>
      <c r="BF619">
        <f>VLOOKUP(A619,[1]القائمة!A$1:F$4442,1,0)</f>
        <v>524645</v>
      </c>
      <c r="BG619" t="str">
        <f>VLOOKUP(A619,[1]القائمة!A$1:F$4442,5,0)</f>
        <v>الثالثة</v>
      </c>
    </row>
    <row r="620" spans="1:59" ht="14.4" x14ac:dyDescent="0.3">
      <c r="A620" s="269">
        <v>524649</v>
      </c>
      <c r="B620" s="270" t="s">
        <v>521</v>
      </c>
      <c r="C620" s="270" t="s">
        <v>788</v>
      </c>
      <c r="D620" s="270" t="s">
        <v>788</v>
      </c>
      <c r="E620" s="270" t="s">
        <v>788</v>
      </c>
      <c r="F620" s="270" t="s">
        <v>788</v>
      </c>
      <c r="G620" s="270" t="s">
        <v>788</v>
      </c>
      <c r="H620" s="270" t="s">
        <v>788</v>
      </c>
      <c r="I620" s="270" t="s">
        <v>788</v>
      </c>
      <c r="J620" s="270" t="s">
        <v>788</v>
      </c>
      <c r="K620" s="270" t="s">
        <v>788</v>
      </c>
      <c r="L620" s="270" t="s">
        <v>788</v>
      </c>
      <c r="M620" s="270" t="s">
        <v>788</v>
      </c>
      <c r="N620" s="270" t="s">
        <v>788</v>
      </c>
      <c r="O620" s="270" t="s">
        <v>788</v>
      </c>
      <c r="P620" s="270" t="s">
        <v>788</v>
      </c>
      <c r="Q620" s="270" t="s">
        <v>788</v>
      </c>
      <c r="R620" s="270" t="s">
        <v>788</v>
      </c>
      <c r="S620" s="270" t="s">
        <v>788</v>
      </c>
      <c r="T620" s="270" t="s">
        <v>788</v>
      </c>
      <c r="U620" s="270" t="s">
        <v>788</v>
      </c>
      <c r="V620" s="270" t="s">
        <v>788</v>
      </c>
      <c r="W620" s="270" t="s">
        <v>788</v>
      </c>
      <c r="X620" s="270" t="s">
        <v>788</v>
      </c>
      <c r="Y620" s="270" t="s">
        <v>788</v>
      </c>
      <c r="Z620" s="270" t="s">
        <v>788</v>
      </c>
      <c r="AA620" s="270" t="s">
        <v>788</v>
      </c>
      <c r="AB620" s="270" t="s">
        <v>788</v>
      </c>
      <c r="AC620" s="270" t="s">
        <v>788</v>
      </c>
      <c r="AD620" s="270" t="s">
        <v>788</v>
      </c>
      <c r="AE620" s="270" t="s">
        <v>788</v>
      </c>
      <c r="AF620" s="270" t="s">
        <v>788</v>
      </c>
      <c r="AG620" s="270" t="s">
        <v>788</v>
      </c>
      <c r="AH620" s="270" t="s">
        <v>788</v>
      </c>
      <c r="AI620" s="270" t="s">
        <v>788</v>
      </c>
      <c r="AJ620" s="270" t="s">
        <v>788</v>
      </c>
      <c r="AK620" s="270" t="s">
        <v>788</v>
      </c>
      <c r="AL620" s="270" t="s">
        <v>788</v>
      </c>
      <c r="AM620" s="270" t="s">
        <v>788</v>
      </c>
      <c r="AN620" s="270" t="s">
        <v>3075</v>
      </c>
      <c r="AO620" s="270" t="s">
        <v>3075</v>
      </c>
      <c r="AP620" s="270" t="s">
        <v>3075</v>
      </c>
      <c r="AQ620" s="270" t="s">
        <v>3075</v>
      </c>
      <c r="AR620" s="270" t="s">
        <v>3075</v>
      </c>
      <c r="AS620" s="270" t="s">
        <v>3075</v>
      </c>
      <c r="AT620" s="270" t="s">
        <v>3075</v>
      </c>
      <c r="AU620" s="270" t="s">
        <v>3075</v>
      </c>
      <c r="AV620" s="270" t="s">
        <v>3075</v>
      </c>
      <c r="AW620" s="277" t="s">
        <v>3075</v>
      </c>
      <c r="AX620" s="270" t="s">
        <v>3075</v>
      </c>
      <c r="AY620" s="270" t="s">
        <v>3075</v>
      </c>
      <c r="AZ620" s="270" t="s">
        <v>3075</v>
      </c>
      <c r="BA620" s="270" t="s">
        <v>3075</v>
      </c>
      <c r="BB620" s="270" t="s">
        <v>3075</v>
      </c>
      <c r="BC620" s="270" t="s">
        <v>3075</v>
      </c>
      <c r="BD620" s="270" t="s">
        <v>521</v>
      </c>
      <c r="BE620" s="270" t="str">
        <f>VLOOKUP(A620,[1]القائمة!A$1:F$4442,6,0)</f>
        <v/>
      </c>
      <c r="BF620">
        <f>VLOOKUP(A620,[1]القائمة!A$1:F$4442,1,0)</f>
        <v>524649</v>
      </c>
      <c r="BG620" t="str">
        <f>VLOOKUP(A620,[1]القائمة!A$1:F$4442,5,0)</f>
        <v>الثالثة</v>
      </c>
    </row>
    <row r="621" spans="1:59" ht="14.4" x14ac:dyDescent="0.3">
      <c r="A621" s="269">
        <v>524650</v>
      </c>
      <c r="B621" s="270" t="s">
        <v>521</v>
      </c>
      <c r="C621" s="270" t="s">
        <v>788</v>
      </c>
      <c r="D621" s="270" t="s">
        <v>788</v>
      </c>
      <c r="E621" s="270" t="s">
        <v>788</v>
      </c>
      <c r="F621" s="270" t="s">
        <v>788</v>
      </c>
      <c r="G621" s="270" t="s">
        <v>788</v>
      </c>
      <c r="H621" s="270" t="s">
        <v>788</v>
      </c>
      <c r="I621" s="270" t="s">
        <v>788</v>
      </c>
      <c r="J621" s="270" t="s">
        <v>788</v>
      </c>
      <c r="K621" s="270" t="s">
        <v>788</v>
      </c>
      <c r="L621" s="270" t="s">
        <v>788</v>
      </c>
      <c r="M621" s="270" t="s">
        <v>788</v>
      </c>
      <c r="N621" s="270" t="s">
        <v>788</v>
      </c>
      <c r="O621" s="270" t="s">
        <v>788</v>
      </c>
      <c r="P621" s="270" t="s">
        <v>788</v>
      </c>
      <c r="Q621" s="270" t="s">
        <v>788</v>
      </c>
      <c r="R621" s="270" t="s">
        <v>788</v>
      </c>
      <c r="S621" s="270" t="s">
        <v>788</v>
      </c>
      <c r="T621" s="270" t="s">
        <v>788</v>
      </c>
      <c r="U621" s="270" t="s">
        <v>788</v>
      </c>
      <c r="V621" s="270" t="s">
        <v>788</v>
      </c>
      <c r="W621" s="270" t="s">
        <v>788</v>
      </c>
      <c r="X621" s="270" t="s">
        <v>788</v>
      </c>
      <c r="Y621" s="270" t="s">
        <v>788</v>
      </c>
      <c r="Z621" s="270" t="s">
        <v>788</v>
      </c>
      <c r="AA621" s="270" t="s">
        <v>788</v>
      </c>
      <c r="AB621" s="270" t="s">
        <v>788</v>
      </c>
      <c r="AC621" s="270" t="s">
        <v>788</v>
      </c>
      <c r="AD621" s="270" t="s">
        <v>788</v>
      </c>
      <c r="AE621" s="270" t="s">
        <v>788</v>
      </c>
      <c r="AF621" s="270" t="s">
        <v>788</v>
      </c>
      <c r="AG621" s="270" t="s">
        <v>788</v>
      </c>
      <c r="AH621" s="270" t="s">
        <v>788</v>
      </c>
      <c r="AI621" s="270" t="s">
        <v>788</v>
      </c>
      <c r="AJ621" s="270" t="s">
        <v>788</v>
      </c>
      <c r="AK621" s="270" t="s">
        <v>788</v>
      </c>
      <c r="AL621" s="270" t="s">
        <v>788</v>
      </c>
      <c r="AM621" s="270" t="s">
        <v>788</v>
      </c>
      <c r="AN621" s="270" t="s">
        <v>3075</v>
      </c>
      <c r="AO621" s="270" t="s">
        <v>3075</v>
      </c>
      <c r="AP621" s="270" t="s">
        <v>3075</v>
      </c>
      <c r="AQ621" s="270" t="s">
        <v>3075</v>
      </c>
      <c r="AR621" s="270" t="s">
        <v>3075</v>
      </c>
      <c r="AS621" s="270" t="s">
        <v>3075</v>
      </c>
      <c r="AT621" s="270" t="s">
        <v>3075</v>
      </c>
      <c r="AU621" s="270" t="s">
        <v>3075</v>
      </c>
      <c r="AV621" s="270" t="s">
        <v>3075</v>
      </c>
      <c r="AW621" s="277" t="s">
        <v>3075</v>
      </c>
      <c r="AX621" s="270" t="s">
        <v>3075</v>
      </c>
      <c r="AY621" s="270" t="s">
        <v>3075</v>
      </c>
      <c r="AZ621" s="270" t="s">
        <v>3075</v>
      </c>
      <c r="BA621" s="270" t="s">
        <v>3075</v>
      </c>
      <c r="BB621" s="270" t="s">
        <v>3075</v>
      </c>
      <c r="BC621" s="270" t="s">
        <v>3075</v>
      </c>
      <c r="BD621" s="270" t="s">
        <v>521</v>
      </c>
      <c r="BE621" s="270" t="str">
        <f>VLOOKUP(A621,[1]القائمة!A$1:F$4442,6,0)</f>
        <v/>
      </c>
      <c r="BF621">
        <f>VLOOKUP(A621,[1]القائمة!A$1:F$4442,1,0)</f>
        <v>524650</v>
      </c>
      <c r="BG621" t="str">
        <f>VLOOKUP(A621,[1]القائمة!A$1:F$4442,5,0)</f>
        <v>الثالثة</v>
      </c>
    </row>
    <row r="622" spans="1:59" ht="14.4" x14ac:dyDescent="0.3">
      <c r="A622" s="269">
        <v>524658</v>
      </c>
      <c r="B622" s="270" t="s">
        <v>521</v>
      </c>
      <c r="C622" s="270" t="s">
        <v>788</v>
      </c>
      <c r="D622" s="270" t="s">
        <v>788</v>
      </c>
      <c r="E622" s="270" t="s">
        <v>788</v>
      </c>
      <c r="F622" s="270" t="s">
        <v>788</v>
      </c>
      <c r="G622" s="270" t="s">
        <v>788</v>
      </c>
      <c r="H622" s="270" t="s">
        <v>788</v>
      </c>
      <c r="I622" s="270" t="s">
        <v>788</v>
      </c>
      <c r="J622" s="270" t="s">
        <v>788</v>
      </c>
      <c r="K622" s="270" t="s">
        <v>788</v>
      </c>
      <c r="L622" s="270" t="s">
        <v>788</v>
      </c>
      <c r="M622" s="270" t="s">
        <v>788</v>
      </c>
      <c r="N622" s="270" t="s">
        <v>788</v>
      </c>
      <c r="O622" s="270" t="s">
        <v>788</v>
      </c>
      <c r="P622" s="270" t="s">
        <v>788</v>
      </c>
      <c r="Q622" s="270" t="s">
        <v>788</v>
      </c>
      <c r="R622" s="270" t="s">
        <v>788</v>
      </c>
      <c r="S622" s="270" t="s">
        <v>788</v>
      </c>
      <c r="T622" s="270" t="s">
        <v>788</v>
      </c>
      <c r="U622" s="270" t="s">
        <v>788</v>
      </c>
      <c r="V622" s="270" t="s">
        <v>788</v>
      </c>
      <c r="W622" s="270" t="s">
        <v>788</v>
      </c>
      <c r="X622" s="270" t="s">
        <v>788</v>
      </c>
      <c r="Y622" s="270" t="s">
        <v>788</v>
      </c>
      <c r="Z622" s="270" t="s">
        <v>788</v>
      </c>
      <c r="AA622" s="270" t="s">
        <v>788</v>
      </c>
      <c r="AB622" s="270" t="s">
        <v>788</v>
      </c>
      <c r="AC622" s="270" t="s">
        <v>788</v>
      </c>
      <c r="AD622" s="270" t="s">
        <v>788</v>
      </c>
      <c r="AE622" s="270" t="s">
        <v>788</v>
      </c>
      <c r="AF622" s="270" t="s">
        <v>788</v>
      </c>
      <c r="AG622" s="270" t="s">
        <v>788</v>
      </c>
      <c r="AH622" s="270" t="s">
        <v>788</v>
      </c>
      <c r="AI622" s="270" t="s">
        <v>788</v>
      </c>
      <c r="AJ622" s="270" t="s">
        <v>788</v>
      </c>
      <c r="AK622" s="270" t="s">
        <v>788</v>
      </c>
      <c r="AL622" s="270" t="s">
        <v>788</v>
      </c>
      <c r="AM622" s="270" t="s">
        <v>788</v>
      </c>
      <c r="AN622" s="270" t="s">
        <v>3075</v>
      </c>
      <c r="AO622" s="270" t="s">
        <v>3075</v>
      </c>
      <c r="AP622" s="270" t="s">
        <v>3075</v>
      </c>
      <c r="AQ622" s="270" t="s">
        <v>3075</v>
      </c>
      <c r="AR622" s="270" t="s">
        <v>3075</v>
      </c>
      <c r="AS622" s="270" t="s">
        <v>3075</v>
      </c>
      <c r="AT622" s="270" t="s">
        <v>3075</v>
      </c>
      <c r="AU622" s="270" t="s">
        <v>3075</v>
      </c>
      <c r="AV622" s="270" t="s">
        <v>3075</v>
      </c>
      <c r="AW622" s="277" t="s">
        <v>3075</v>
      </c>
      <c r="AX622" s="270" t="s">
        <v>3075</v>
      </c>
      <c r="AY622" s="270" t="s">
        <v>3075</v>
      </c>
      <c r="AZ622" s="270" t="s">
        <v>3075</v>
      </c>
      <c r="BA622" s="270" t="s">
        <v>3075</v>
      </c>
      <c r="BB622" s="270" t="s">
        <v>3075</v>
      </c>
      <c r="BC622" s="270" t="s">
        <v>3075</v>
      </c>
      <c r="BD622" s="270" t="s">
        <v>521</v>
      </c>
      <c r="BE622" s="270" t="str">
        <f>VLOOKUP(A622,[1]القائمة!A$1:F$4442,6,0)</f>
        <v/>
      </c>
      <c r="BF622">
        <f>VLOOKUP(A622,[1]القائمة!A$1:F$4442,1,0)</f>
        <v>524658</v>
      </c>
      <c r="BG622" t="str">
        <f>VLOOKUP(A622,[1]القائمة!A$1:F$4442,5,0)</f>
        <v>الثالثة</v>
      </c>
    </row>
    <row r="623" spans="1:59" ht="14.4" x14ac:dyDescent="0.3">
      <c r="A623" s="269">
        <v>524665</v>
      </c>
      <c r="B623" s="270" t="s">
        <v>521</v>
      </c>
      <c r="C623" s="270" t="s">
        <v>788</v>
      </c>
      <c r="D623" s="270" t="s">
        <v>788</v>
      </c>
      <c r="E623" s="270" t="s">
        <v>788</v>
      </c>
      <c r="F623" s="270" t="s">
        <v>788</v>
      </c>
      <c r="G623" s="270" t="s">
        <v>788</v>
      </c>
      <c r="H623" s="270" t="s">
        <v>788</v>
      </c>
      <c r="I623" s="270" t="s">
        <v>788</v>
      </c>
      <c r="J623" s="270" t="s">
        <v>788</v>
      </c>
      <c r="K623" s="270" t="s">
        <v>788</v>
      </c>
      <c r="L623" s="270" t="s">
        <v>788</v>
      </c>
      <c r="M623" s="270" t="s">
        <v>788</v>
      </c>
      <c r="N623" s="270" t="s">
        <v>788</v>
      </c>
      <c r="O623" s="270" t="s">
        <v>788</v>
      </c>
      <c r="P623" s="270" t="s">
        <v>788</v>
      </c>
      <c r="Q623" s="270" t="s">
        <v>788</v>
      </c>
      <c r="R623" s="270" t="s">
        <v>788</v>
      </c>
      <c r="S623" s="270" t="s">
        <v>788</v>
      </c>
      <c r="T623" s="270" t="s">
        <v>788</v>
      </c>
      <c r="U623" s="270" t="s">
        <v>788</v>
      </c>
      <c r="V623" s="270" t="s">
        <v>788</v>
      </c>
      <c r="W623" s="270" t="s">
        <v>788</v>
      </c>
      <c r="X623" s="270" t="s">
        <v>788</v>
      </c>
      <c r="Y623" s="270" t="s">
        <v>788</v>
      </c>
      <c r="Z623" s="270" t="s">
        <v>788</v>
      </c>
      <c r="AA623" s="270" t="s">
        <v>788</v>
      </c>
      <c r="AB623" s="270" t="s">
        <v>788</v>
      </c>
      <c r="AC623" s="270" t="s">
        <v>788</v>
      </c>
      <c r="AD623" s="270" t="s">
        <v>788</v>
      </c>
      <c r="AE623" s="270" t="s">
        <v>788</v>
      </c>
      <c r="AF623" s="270" t="s">
        <v>788</v>
      </c>
      <c r="AG623" s="270" t="s">
        <v>788</v>
      </c>
      <c r="AH623" s="270" t="s">
        <v>788</v>
      </c>
      <c r="AI623" s="270" t="s">
        <v>788</v>
      </c>
      <c r="AJ623" s="270" t="s">
        <v>788</v>
      </c>
      <c r="AK623" s="270" t="s">
        <v>788</v>
      </c>
      <c r="AL623" s="270" t="s">
        <v>788</v>
      </c>
      <c r="AM623" s="270" t="s">
        <v>788</v>
      </c>
      <c r="AN623" s="270" t="s">
        <v>3075</v>
      </c>
      <c r="AO623" s="270" t="s">
        <v>3075</v>
      </c>
      <c r="AP623" s="270" t="s">
        <v>3075</v>
      </c>
      <c r="AQ623" s="270" t="s">
        <v>3075</v>
      </c>
      <c r="AR623" s="270" t="s">
        <v>3075</v>
      </c>
      <c r="AS623" s="270" t="s">
        <v>3075</v>
      </c>
      <c r="AT623" s="270" t="s">
        <v>3075</v>
      </c>
      <c r="AU623" s="270" t="s">
        <v>3075</v>
      </c>
      <c r="AV623" s="270" t="s">
        <v>3075</v>
      </c>
      <c r="AW623" s="277" t="s">
        <v>3075</v>
      </c>
      <c r="AX623" s="270" t="s">
        <v>3075</v>
      </c>
      <c r="AY623" s="270" t="s">
        <v>3075</v>
      </c>
      <c r="AZ623" s="270" t="s">
        <v>3075</v>
      </c>
      <c r="BA623" s="270" t="s">
        <v>3075</v>
      </c>
      <c r="BB623" s="270" t="s">
        <v>3075</v>
      </c>
      <c r="BC623" s="270" t="s">
        <v>3075</v>
      </c>
      <c r="BD623" s="270" t="s">
        <v>521</v>
      </c>
      <c r="BE623" s="270" t="str">
        <f>VLOOKUP(A623,[1]القائمة!A$1:F$4442,6,0)</f>
        <v/>
      </c>
      <c r="BF623">
        <f>VLOOKUP(A623,[1]القائمة!A$1:F$4442,1,0)</f>
        <v>524665</v>
      </c>
      <c r="BG623" t="str">
        <f>VLOOKUP(A623,[1]القائمة!A$1:F$4442,5,0)</f>
        <v>الثالثة</v>
      </c>
    </row>
    <row r="624" spans="1:59" ht="14.4" x14ac:dyDescent="0.3">
      <c r="A624" s="269">
        <v>524666</v>
      </c>
      <c r="B624" s="270" t="s">
        <v>521</v>
      </c>
      <c r="C624" s="270" t="s">
        <v>788</v>
      </c>
      <c r="D624" s="270" t="s">
        <v>788</v>
      </c>
      <c r="E624" s="270" t="s">
        <v>788</v>
      </c>
      <c r="F624" s="270" t="s">
        <v>788</v>
      </c>
      <c r="G624" s="270" t="s">
        <v>788</v>
      </c>
      <c r="H624" s="270" t="s">
        <v>788</v>
      </c>
      <c r="I624" s="270" t="s">
        <v>788</v>
      </c>
      <c r="J624" s="270" t="s">
        <v>788</v>
      </c>
      <c r="K624" s="270" t="s">
        <v>788</v>
      </c>
      <c r="L624" s="270" t="s">
        <v>788</v>
      </c>
      <c r="M624" s="270" t="s">
        <v>788</v>
      </c>
      <c r="N624" s="270" t="s">
        <v>788</v>
      </c>
      <c r="O624" s="270" t="s">
        <v>788</v>
      </c>
      <c r="P624" s="270" t="s">
        <v>788</v>
      </c>
      <c r="Q624" s="270" t="s">
        <v>788</v>
      </c>
      <c r="R624" s="270" t="s">
        <v>788</v>
      </c>
      <c r="S624" s="270" t="s">
        <v>788</v>
      </c>
      <c r="T624" s="270" t="s">
        <v>788</v>
      </c>
      <c r="U624" s="270" t="s">
        <v>788</v>
      </c>
      <c r="V624" s="270" t="s">
        <v>788</v>
      </c>
      <c r="W624" s="270" t="s">
        <v>788</v>
      </c>
      <c r="X624" s="270" t="s">
        <v>788</v>
      </c>
      <c r="Y624" s="270" t="s">
        <v>788</v>
      </c>
      <c r="Z624" s="270" t="s">
        <v>788</v>
      </c>
      <c r="AA624" s="270" t="s">
        <v>788</v>
      </c>
      <c r="AB624" s="270" t="s">
        <v>788</v>
      </c>
      <c r="AC624" s="270" t="s">
        <v>788</v>
      </c>
      <c r="AD624" s="270" t="s">
        <v>788</v>
      </c>
      <c r="AE624" s="270" t="s">
        <v>788</v>
      </c>
      <c r="AF624" s="270" t="s">
        <v>788</v>
      </c>
      <c r="AG624" s="270" t="s">
        <v>788</v>
      </c>
      <c r="AH624" s="270" t="s">
        <v>788</v>
      </c>
      <c r="AI624" s="270" t="s">
        <v>788</v>
      </c>
      <c r="AJ624" s="270" t="s">
        <v>788</v>
      </c>
      <c r="AK624" s="270" t="s">
        <v>788</v>
      </c>
      <c r="AL624" s="270" t="s">
        <v>788</v>
      </c>
      <c r="AM624" s="270" t="s">
        <v>788</v>
      </c>
      <c r="AN624" s="270" t="s">
        <v>3075</v>
      </c>
      <c r="AO624" s="270" t="s">
        <v>3075</v>
      </c>
      <c r="AP624" s="270" t="s">
        <v>3075</v>
      </c>
      <c r="AQ624" s="270" t="s">
        <v>3075</v>
      </c>
      <c r="AR624" s="270" t="s">
        <v>3075</v>
      </c>
      <c r="AS624" s="270" t="s">
        <v>3075</v>
      </c>
      <c r="AT624" s="270" t="s">
        <v>3075</v>
      </c>
      <c r="AU624" s="270" t="s">
        <v>3075</v>
      </c>
      <c r="AV624" s="270" t="s">
        <v>3075</v>
      </c>
      <c r="AW624" s="277" t="s">
        <v>3075</v>
      </c>
      <c r="AX624" s="270" t="s">
        <v>3075</v>
      </c>
      <c r="AY624" s="270" t="s">
        <v>3075</v>
      </c>
      <c r="AZ624" s="270" t="s">
        <v>3075</v>
      </c>
      <c r="BA624" s="270" t="s">
        <v>3075</v>
      </c>
      <c r="BB624" s="270" t="s">
        <v>3075</v>
      </c>
      <c r="BC624" s="270" t="s">
        <v>3075</v>
      </c>
      <c r="BD624" s="270" t="s">
        <v>521</v>
      </c>
      <c r="BE624" s="270" t="str">
        <f>VLOOKUP(A624,[1]القائمة!A$1:F$4442,6,0)</f>
        <v/>
      </c>
      <c r="BF624">
        <f>VLOOKUP(A624,[1]القائمة!A$1:F$4442,1,0)</f>
        <v>524666</v>
      </c>
      <c r="BG624" t="str">
        <f>VLOOKUP(A624,[1]القائمة!A$1:F$4442,5,0)</f>
        <v>الثالثة</v>
      </c>
    </row>
    <row r="625" spans="1:83" ht="14.4" x14ac:dyDescent="0.3">
      <c r="A625" s="269">
        <v>524671</v>
      </c>
      <c r="B625" s="270" t="s">
        <v>521</v>
      </c>
      <c r="C625" s="270" t="s">
        <v>788</v>
      </c>
      <c r="D625" s="270" t="s">
        <v>788</v>
      </c>
      <c r="E625" s="270" t="s">
        <v>788</v>
      </c>
      <c r="F625" s="270" t="s">
        <v>788</v>
      </c>
      <c r="G625" s="270" t="s">
        <v>788</v>
      </c>
      <c r="H625" s="270" t="s">
        <v>788</v>
      </c>
      <c r="I625" s="270" t="s">
        <v>788</v>
      </c>
      <c r="J625" s="270" t="s">
        <v>788</v>
      </c>
      <c r="K625" s="270" t="s">
        <v>788</v>
      </c>
      <c r="L625" s="270" t="s">
        <v>788</v>
      </c>
      <c r="M625" s="270" t="s">
        <v>788</v>
      </c>
      <c r="N625" s="270" t="s">
        <v>788</v>
      </c>
      <c r="O625" s="270" t="s">
        <v>788</v>
      </c>
      <c r="P625" s="270" t="s">
        <v>788</v>
      </c>
      <c r="Q625" s="270" t="s">
        <v>788</v>
      </c>
      <c r="R625" s="270" t="s">
        <v>788</v>
      </c>
      <c r="S625" s="270" t="s">
        <v>788</v>
      </c>
      <c r="T625" s="270" t="s">
        <v>788</v>
      </c>
      <c r="U625" s="270" t="s">
        <v>788</v>
      </c>
      <c r="V625" s="270" t="s">
        <v>788</v>
      </c>
      <c r="W625" s="270" t="s">
        <v>788</v>
      </c>
      <c r="X625" s="270" t="s">
        <v>788</v>
      </c>
      <c r="Y625" s="270" t="s">
        <v>788</v>
      </c>
      <c r="Z625" s="270" t="s">
        <v>788</v>
      </c>
      <c r="AA625" s="270" t="s">
        <v>788</v>
      </c>
      <c r="AB625" s="270" t="s">
        <v>788</v>
      </c>
      <c r="AC625" s="270" t="s">
        <v>788</v>
      </c>
      <c r="AD625" s="270" t="s">
        <v>788</v>
      </c>
      <c r="AE625" s="270" t="s">
        <v>788</v>
      </c>
      <c r="AF625" s="270" t="s">
        <v>788</v>
      </c>
      <c r="AG625" s="270" t="s">
        <v>788</v>
      </c>
      <c r="AH625" s="270" t="s">
        <v>788</v>
      </c>
      <c r="AI625" s="270" t="s">
        <v>788</v>
      </c>
      <c r="AJ625" s="270" t="s">
        <v>788</v>
      </c>
      <c r="AK625" s="270" t="s">
        <v>788</v>
      </c>
      <c r="AL625" s="270" t="s">
        <v>788</v>
      </c>
      <c r="AM625" s="270" t="s">
        <v>788</v>
      </c>
      <c r="AN625" s="270" t="s">
        <v>3075</v>
      </c>
      <c r="AO625" s="270" t="s">
        <v>3075</v>
      </c>
      <c r="AP625" s="270" t="s">
        <v>3075</v>
      </c>
      <c r="AQ625" s="270" t="s">
        <v>3075</v>
      </c>
      <c r="AR625" s="270" t="s">
        <v>3075</v>
      </c>
      <c r="AS625" s="270" t="s">
        <v>3075</v>
      </c>
      <c r="AT625" s="270" t="s">
        <v>3075</v>
      </c>
      <c r="AU625" s="270" t="s">
        <v>3075</v>
      </c>
      <c r="AV625" s="270" t="s">
        <v>3075</v>
      </c>
      <c r="AW625" s="277" t="s">
        <v>3075</v>
      </c>
      <c r="AX625" s="270" t="s">
        <v>3075</v>
      </c>
      <c r="AY625" s="270" t="s">
        <v>3075</v>
      </c>
      <c r="AZ625" s="270" t="s">
        <v>3075</v>
      </c>
      <c r="BA625" s="270" t="s">
        <v>3075</v>
      </c>
      <c r="BB625" s="270" t="s">
        <v>3075</v>
      </c>
      <c r="BC625" s="270" t="s">
        <v>3075</v>
      </c>
      <c r="BD625" s="270" t="s">
        <v>521</v>
      </c>
      <c r="BE625" s="270" t="str">
        <f>VLOOKUP(A625,[1]القائمة!A$1:F$4442,6,0)</f>
        <v/>
      </c>
      <c r="BF625">
        <f>VLOOKUP(A625,[1]القائمة!A$1:F$4442,1,0)</f>
        <v>524671</v>
      </c>
      <c r="BG625" t="str">
        <f>VLOOKUP(A625,[1]القائمة!A$1:F$4442,5,0)</f>
        <v>الثالثة</v>
      </c>
    </row>
    <row r="626" spans="1:83" ht="14.4" x14ac:dyDescent="0.3">
      <c r="A626" s="269">
        <v>524676</v>
      </c>
      <c r="B626" s="270" t="s">
        <v>521</v>
      </c>
      <c r="C626" s="270" t="s">
        <v>788</v>
      </c>
      <c r="D626" s="270" t="s">
        <v>788</v>
      </c>
      <c r="E626" s="270" t="s">
        <v>788</v>
      </c>
      <c r="F626" s="270" t="s">
        <v>788</v>
      </c>
      <c r="G626" s="270" t="s">
        <v>788</v>
      </c>
      <c r="H626" s="270" t="s">
        <v>788</v>
      </c>
      <c r="I626" s="270" t="s">
        <v>788</v>
      </c>
      <c r="J626" s="270" t="s">
        <v>788</v>
      </c>
      <c r="K626" s="270" t="s">
        <v>788</v>
      </c>
      <c r="L626" s="270" t="s">
        <v>788</v>
      </c>
      <c r="M626" s="270" t="s">
        <v>788</v>
      </c>
      <c r="N626" s="270" t="s">
        <v>788</v>
      </c>
      <c r="O626" s="270" t="s">
        <v>788</v>
      </c>
      <c r="P626" s="270" t="s">
        <v>788</v>
      </c>
      <c r="Q626" s="270" t="s">
        <v>788</v>
      </c>
      <c r="R626" s="270" t="s">
        <v>788</v>
      </c>
      <c r="S626" s="270" t="s">
        <v>788</v>
      </c>
      <c r="T626" s="270" t="s">
        <v>788</v>
      </c>
      <c r="U626" s="270" t="s">
        <v>788</v>
      </c>
      <c r="V626" s="270" t="s">
        <v>788</v>
      </c>
      <c r="W626" s="270" t="s">
        <v>788</v>
      </c>
      <c r="X626" s="270" t="s">
        <v>788</v>
      </c>
      <c r="Y626" s="270" t="s">
        <v>788</v>
      </c>
      <c r="Z626" s="270" t="s">
        <v>788</v>
      </c>
      <c r="AA626" s="270" t="s">
        <v>788</v>
      </c>
      <c r="AB626" s="270" t="s">
        <v>788</v>
      </c>
      <c r="AC626" s="270" t="s">
        <v>788</v>
      </c>
      <c r="AD626" s="270" t="s">
        <v>788</v>
      </c>
      <c r="AE626" s="270" t="s">
        <v>788</v>
      </c>
      <c r="AF626" s="270" t="s">
        <v>788</v>
      </c>
      <c r="AG626" s="270" t="s">
        <v>788</v>
      </c>
      <c r="AH626" s="270" t="s">
        <v>788</v>
      </c>
      <c r="AI626" s="270" t="s">
        <v>788</v>
      </c>
      <c r="AJ626" s="270" t="s">
        <v>788</v>
      </c>
      <c r="AK626" s="270" t="s">
        <v>788</v>
      </c>
      <c r="AL626" s="270" t="s">
        <v>788</v>
      </c>
      <c r="AM626" s="270" t="s">
        <v>788</v>
      </c>
      <c r="AN626" s="270" t="s">
        <v>3075</v>
      </c>
      <c r="AO626" s="270" t="s">
        <v>3075</v>
      </c>
      <c r="AP626" s="270" t="s">
        <v>3075</v>
      </c>
      <c r="AQ626" s="270" t="s">
        <v>3075</v>
      </c>
      <c r="AR626" s="270" t="s">
        <v>3075</v>
      </c>
      <c r="AS626" s="270" t="s">
        <v>3075</v>
      </c>
      <c r="AT626" s="270" t="s">
        <v>3075</v>
      </c>
      <c r="AU626" s="270" t="s">
        <v>3075</v>
      </c>
      <c r="AV626" s="270" t="s">
        <v>3075</v>
      </c>
      <c r="AW626" s="277" t="s">
        <v>3075</v>
      </c>
      <c r="AX626" s="270" t="s">
        <v>3075</v>
      </c>
      <c r="AY626" s="270" t="s">
        <v>3075</v>
      </c>
      <c r="AZ626" s="270" t="s">
        <v>3075</v>
      </c>
      <c r="BA626" s="270" t="s">
        <v>3075</v>
      </c>
      <c r="BB626" s="270" t="s">
        <v>3075</v>
      </c>
      <c r="BC626" s="270" t="s">
        <v>3075</v>
      </c>
      <c r="BD626" s="270" t="s">
        <v>521</v>
      </c>
      <c r="BE626" s="270" t="str">
        <f>VLOOKUP(A626,[1]القائمة!A$1:F$4442,6,0)</f>
        <v/>
      </c>
      <c r="BF626">
        <f>VLOOKUP(A626,[1]القائمة!A$1:F$4442,1,0)</f>
        <v>524676</v>
      </c>
      <c r="BG626" t="str">
        <f>VLOOKUP(A626,[1]القائمة!A$1:F$4442,5,0)</f>
        <v>الثالثة</v>
      </c>
    </row>
    <row r="627" spans="1:83" ht="14.4" x14ac:dyDescent="0.3">
      <c r="A627" s="269">
        <v>524677</v>
      </c>
      <c r="B627" s="270" t="s">
        <v>521</v>
      </c>
      <c r="C627" s="270" t="s">
        <v>788</v>
      </c>
      <c r="D627" s="270" t="s">
        <v>788</v>
      </c>
      <c r="E627" s="270" t="s">
        <v>788</v>
      </c>
      <c r="F627" s="270" t="s">
        <v>788</v>
      </c>
      <c r="G627" s="270" t="s">
        <v>788</v>
      </c>
      <c r="H627" s="270" t="s">
        <v>788</v>
      </c>
      <c r="I627" s="270" t="s">
        <v>788</v>
      </c>
      <c r="J627" s="270" t="s">
        <v>788</v>
      </c>
      <c r="K627" s="270" t="s">
        <v>788</v>
      </c>
      <c r="L627" s="270" t="s">
        <v>788</v>
      </c>
      <c r="M627" s="270" t="s">
        <v>788</v>
      </c>
      <c r="N627" s="270" t="s">
        <v>788</v>
      </c>
      <c r="O627" s="270" t="s">
        <v>788</v>
      </c>
      <c r="P627" s="270" t="s">
        <v>788</v>
      </c>
      <c r="Q627" s="270" t="s">
        <v>788</v>
      </c>
      <c r="R627" s="270" t="s">
        <v>788</v>
      </c>
      <c r="S627" s="270" t="s">
        <v>788</v>
      </c>
      <c r="T627" s="270" t="s">
        <v>788</v>
      </c>
      <c r="U627" s="270" t="s">
        <v>788</v>
      </c>
      <c r="V627" s="270" t="s">
        <v>788</v>
      </c>
      <c r="W627" s="270" t="s">
        <v>788</v>
      </c>
      <c r="X627" s="270" t="s">
        <v>788</v>
      </c>
      <c r="Y627" s="270" t="s">
        <v>788</v>
      </c>
      <c r="Z627" s="270" t="s">
        <v>788</v>
      </c>
      <c r="AA627" s="270" t="s">
        <v>788</v>
      </c>
      <c r="AB627" s="270" t="s">
        <v>788</v>
      </c>
      <c r="AC627" s="270" t="s">
        <v>788</v>
      </c>
      <c r="AD627" s="270" t="s">
        <v>788</v>
      </c>
      <c r="AE627" s="270" t="s">
        <v>788</v>
      </c>
      <c r="AF627" s="270" t="s">
        <v>788</v>
      </c>
      <c r="AG627" s="270" t="s">
        <v>788</v>
      </c>
      <c r="AH627" s="270" t="s">
        <v>788</v>
      </c>
      <c r="AI627" s="270" t="s">
        <v>788</v>
      </c>
      <c r="AJ627" s="270" t="s">
        <v>788</v>
      </c>
      <c r="AK627" s="270" t="s">
        <v>788</v>
      </c>
      <c r="AL627" s="270" t="s">
        <v>788</v>
      </c>
      <c r="AM627" s="270" t="s">
        <v>788</v>
      </c>
      <c r="AN627" s="270" t="s">
        <v>3075</v>
      </c>
      <c r="AO627" s="270" t="s">
        <v>3075</v>
      </c>
      <c r="AP627" s="270" t="s">
        <v>3075</v>
      </c>
      <c r="AQ627" s="270" t="s">
        <v>3075</v>
      </c>
      <c r="AR627" s="270" t="s">
        <v>3075</v>
      </c>
      <c r="AS627" s="270" t="s">
        <v>3075</v>
      </c>
      <c r="AT627" s="270" t="s">
        <v>3075</v>
      </c>
      <c r="AU627" s="270" t="s">
        <v>3075</v>
      </c>
      <c r="AV627" s="270" t="s">
        <v>3075</v>
      </c>
      <c r="AW627" s="277" t="s">
        <v>3075</v>
      </c>
      <c r="AX627" s="270" t="s">
        <v>3075</v>
      </c>
      <c r="AY627" s="270" t="s">
        <v>3075</v>
      </c>
      <c r="AZ627" s="270" t="s">
        <v>3075</v>
      </c>
      <c r="BA627" s="270" t="s">
        <v>3075</v>
      </c>
      <c r="BB627" s="270" t="s">
        <v>3075</v>
      </c>
      <c r="BC627" s="270" t="s">
        <v>3075</v>
      </c>
      <c r="BD627" s="270" t="s">
        <v>521</v>
      </c>
      <c r="BE627" s="270" t="str">
        <f>VLOOKUP(A627,[1]القائمة!A$1:F$4442,6,0)</f>
        <v/>
      </c>
      <c r="BF627">
        <f>VLOOKUP(A627,[1]القائمة!A$1:F$4442,1,0)</f>
        <v>524677</v>
      </c>
      <c r="BG627" t="str">
        <f>VLOOKUP(A627,[1]القائمة!A$1:F$4442,5,0)</f>
        <v>الثالثة</v>
      </c>
      <c r="BH627" s="249"/>
      <c r="BI627" s="249"/>
      <c r="BJ627" s="249"/>
      <c r="BK627" s="249"/>
      <c r="BL627" s="249"/>
      <c r="BM627" s="249"/>
      <c r="BN627" s="249"/>
      <c r="BO627" s="249"/>
      <c r="BP627" s="249" t="s">
        <v>3075</v>
      </c>
      <c r="BQ627" s="249" t="s">
        <v>3075</v>
      </c>
      <c r="BR627" s="249" t="s">
        <v>3075</v>
      </c>
      <c r="BS627" s="249" t="s">
        <v>3075</v>
      </c>
      <c r="BT627" s="249" t="s">
        <v>3075</v>
      </c>
      <c r="BU627" s="249" t="s">
        <v>3075</v>
      </c>
      <c r="BV627" s="248"/>
      <c r="BW627" s="249"/>
      <c r="BX627" s="249"/>
      <c r="BY627" s="249"/>
      <c r="BZ627" s="249"/>
      <c r="CA627" s="242"/>
      <c r="CB627" s="242"/>
      <c r="CC627" s="242"/>
      <c r="CD627" s="242"/>
      <c r="CE627" s="249"/>
    </row>
    <row r="628" spans="1:83" ht="14.4" x14ac:dyDescent="0.3">
      <c r="A628" s="269">
        <v>524682</v>
      </c>
      <c r="B628" s="270" t="s">
        <v>521</v>
      </c>
      <c r="C628" s="270" t="s">
        <v>788</v>
      </c>
      <c r="D628" s="270" t="s">
        <v>788</v>
      </c>
      <c r="E628" s="270" t="s">
        <v>788</v>
      </c>
      <c r="F628" s="270" t="s">
        <v>788</v>
      </c>
      <c r="G628" s="270" t="s">
        <v>788</v>
      </c>
      <c r="H628" s="270" t="s">
        <v>788</v>
      </c>
      <c r="I628" s="270" t="s">
        <v>788</v>
      </c>
      <c r="J628" s="270" t="s">
        <v>788</v>
      </c>
      <c r="K628" s="270" t="s">
        <v>788</v>
      </c>
      <c r="L628" s="270" t="s">
        <v>788</v>
      </c>
      <c r="M628" s="270" t="s">
        <v>788</v>
      </c>
      <c r="N628" s="270" t="s">
        <v>788</v>
      </c>
      <c r="O628" s="270" t="s">
        <v>788</v>
      </c>
      <c r="P628" s="270" t="s">
        <v>788</v>
      </c>
      <c r="Q628" s="270" t="s">
        <v>788</v>
      </c>
      <c r="R628" s="270" t="s">
        <v>788</v>
      </c>
      <c r="S628" s="270" t="s">
        <v>788</v>
      </c>
      <c r="T628" s="270" t="s">
        <v>788</v>
      </c>
      <c r="U628" s="270" t="s">
        <v>788</v>
      </c>
      <c r="V628" s="270" t="s">
        <v>788</v>
      </c>
      <c r="W628" s="270" t="s">
        <v>788</v>
      </c>
      <c r="X628" s="270" t="s">
        <v>788</v>
      </c>
      <c r="Y628" s="270" t="s">
        <v>788</v>
      </c>
      <c r="Z628" s="270" t="s">
        <v>788</v>
      </c>
      <c r="AA628" s="270" t="s">
        <v>788</v>
      </c>
      <c r="AB628" s="270" t="s">
        <v>788</v>
      </c>
      <c r="AC628" s="270" t="s">
        <v>788</v>
      </c>
      <c r="AD628" s="270" t="s">
        <v>788</v>
      </c>
      <c r="AE628" s="270" t="s">
        <v>788</v>
      </c>
      <c r="AF628" s="270" t="s">
        <v>788</v>
      </c>
      <c r="AG628" s="270" t="s">
        <v>788</v>
      </c>
      <c r="AH628" s="270" t="s">
        <v>788</v>
      </c>
      <c r="AI628" s="270" t="s">
        <v>788</v>
      </c>
      <c r="AJ628" s="270" t="s">
        <v>788</v>
      </c>
      <c r="AK628" s="270" t="s">
        <v>788</v>
      </c>
      <c r="AL628" s="270" t="s">
        <v>788</v>
      </c>
      <c r="AM628" s="270" t="s">
        <v>788</v>
      </c>
      <c r="AN628" s="270" t="s">
        <v>3075</v>
      </c>
      <c r="AO628" s="270" t="s">
        <v>3075</v>
      </c>
      <c r="AP628" s="270" t="s">
        <v>3075</v>
      </c>
      <c r="AQ628" s="270" t="s">
        <v>3075</v>
      </c>
      <c r="AR628" s="270" t="s">
        <v>3075</v>
      </c>
      <c r="AS628" s="270" t="s">
        <v>3075</v>
      </c>
      <c r="AT628" s="270" t="s">
        <v>3075</v>
      </c>
      <c r="AU628" s="270" t="s">
        <v>3075</v>
      </c>
      <c r="AV628" s="270" t="s">
        <v>3075</v>
      </c>
      <c r="AW628" s="277" t="s">
        <v>3075</v>
      </c>
      <c r="AX628" s="270" t="s">
        <v>3075</v>
      </c>
      <c r="AY628" s="270" t="s">
        <v>3075</v>
      </c>
      <c r="AZ628" s="270" t="s">
        <v>3075</v>
      </c>
      <c r="BA628" s="270" t="s">
        <v>3075</v>
      </c>
      <c r="BB628" s="270" t="s">
        <v>3075</v>
      </c>
      <c r="BC628" s="270" t="s">
        <v>3075</v>
      </c>
      <c r="BD628" s="270" t="s">
        <v>521</v>
      </c>
      <c r="BE628" s="270" t="str">
        <f>VLOOKUP(A628,[1]القائمة!A$1:F$4442,6,0)</f>
        <v/>
      </c>
      <c r="BF628">
        <f>VLOOKUP(A628,[1]القائمة!A$1:F$4442,1,0)</f>
        <v>524682</v>
      </c>
      <c r="BG628" t="str">
        <f>VLOOKUP(A628,[1]القائمة!A$1:F$4442,5,0)</f>
        <v>الثالثة</v>
      </c>
      <c r="BH628" s="249"/>
      <c r="BI628" s="249"/>
      <c r="BJ628" s="249"/>
      <c r="BK628" s="249"/>
      <c r="BL628" s="249"/>
      <c r="BM628" s="249"/>
      <c r="BN628" s="249"/>
      <c r="BO628" s="249"/>
      <c r="BP628" s="249" t="s">
        <v>3075</v>
      </c>
      <c r="BQ628" s="249" t="s">
        <v>3075</v>
      </c>
      <c r="BR628" s="249" t="s">
        <v>3075</v>
      </c>
      <c r="BS628" s="249" t="s">
        <v>3075</v>
      </c>
      <c r="BT628" s="249" t="s">
        <v>3075</v>
      </c>
      <c r="BU628" s="249" t="s">
        <v>3075</v>
      </c>
      <c r="BV628" s="248"/>
      <c r="BW628" s="249"/>
      <c r="BX628" s="249"/>
      <c r="BY628" s="249"/>
      <c r="BZ628" s="249"/>
      <c r="CA628" s="242"/>
      <c r="CB628" s="242"/>
      <c r="CC628" s="242"/>
      <c r="CD628" s="242"/>
      <c r="CE628" s="249"/>
    </row>
    <row r="629" spans="1:83" ht="14.4" x14ac:dyDescent="0.3">
      <c r="A629" s="269">
        <v>524687</v>
      </c>
      <c r="B629" s="270" t="s">
        <v>521</v>
      </c>
      <c r="C629" s="270" t="s">
        <v>788</v>
      </c>
      <c r="D629" s="270" t="s">
        <v>788</v>
      </c>
      <c r="E629" s="270" t="s">
        <v>788</v>
      </c>
      <c r="F629" s="270" t="s">
        <v>788</v>
      </c>
      <c r="G629" s="270" t="s">
        <v>788</v>
      </c>
      <c r="H629" s="270" t="s">
        <v>788</v>
      </c>
      <c r="I629" s="270" t="s">
        <v>788</v>
      </c>
      <c r="J629" s="270" t="s">
        <v>788</v>
      </c>
      <c r="K629" s="270" t="s">
        <v>788</v>
      </c>
      <c r="L629" s="270" t="s">
        <v>788</v>
      </c>
      <c r="M629" s="270" t="s">
        <v>788</v>
      </c>
      <c r="N629" s="270" t="s">
        <v>788</v>
      </c>
      <c r="O629" s="270" t="s">
        <v>788</v>
      </c>
      <c r="P629" s="270" t="s">
        <v>788</v>
      </c>
      <c r="Q629" s="270" t="s">
        <v>788</v>
      </c>
      <c r="R629" s="270" t="s">
        <v>788</v>
      </c>
      <c r="S629" s="270" t="s">
        <v>788</v>
      </c>
      <c r="T629" s="270" t="s">
        <v>788</v>
      </c>
      <c r="U629" s="270" t="s">
        <v>788</v>
      </c>
      <c r="V629" s="270" t="s">
        <v>788</v>
      </c>
      <c r="W629" s="270" t="s">
        <v>788</v>
      </c>
      <c r="X629" s="270" t="s">
        <v>788</v>
      </c>
      <c r="Y629" s="270" t="s">
        <v>788</v>
      </c>
      <c r="Z629" s="270" t="s">
        <v>788</v>
      </c>
      <c r="AA629" s="270" t="s">
        <v>788</v>
      </c>
      <c r="AB629" s="270" t="s">
        <v>788</v>
      </c>
      <c r="AC629" s="270" t="s">
        <v>788</v>
      </c>
      <c r="AD629" s="270" t="s">
        <v>788</v>
      </c>
      <c r="AE629" s="270" t="s">
        <v>788</v>
      </c>
      <c r="AF629" s="270" t="s">
        <v>788</v>
      </c>
      <c r="AG629" s="270" t="s">
        <v>788</v>
      </c>
      <c r="AH629" s="270" t="s">
        <v>788</v>
      </c>
      <c r="AI629" s="270" t="s">
        <v>788</v>
      </c>
      <c r="AJ629" s="270" t="s">
        <v>788</v>
      </c>
      <c r="AK629" s="270" t="s">
        <v>788</v>
      </c>
      <c r="AL629" s="270" t="s">
        <v>788</v>
      </c>
      <c r="AM629" s="270" t="s">
        <v>788</v>
      </c>
      <c r="AN629" s="270" t="s">
        <v>3075</v>
      </c>
      <c r="AO629" s="270" t="s">
        <v>3075</v>
      </c>
      <c r="AP629" s="270" t="s">
        <v>3075</v>
      </c>
      <c r="AQ629" s="270" t="s">
        <v>3075</v>
      </c>
      <c r="AR629" s="270" t="s">
        <v>3075</v>
      </c>
      <c r="AS629" s="270" t="s">
        <v>3075</v>
      </c>
      <c r="AT629" s="270" t="s">
        <v>3075</v>
      </c>
      <c r="AU629" s="270" t="s">
        <v>3075</v>
      </c>
      <c r="AV629" s="270" t="s">
        <v>3075</v>
      </c>
      <c r="AW629" s="277" t="s">
        <v>3075</v>
      </c>
      <c r="AX629" s="270" t="s">
        <v>3075</v>
      </c>
      <c r="AY629" s="270" t="s">
        <v>3075</v>
      </c>
      <c r="AZ629" s="270" t="s">
        <v>3075</v>
      </c>
      <c r="BA629" s="270" t="s">
        <v>3075</v>
      </c>
      <c r="BB629" s="270" t="s">
        <v>3075</v>
      </c>
      <c r="BC629" s="270" t="s">
        <v>3075</v>
      </c>
      <c r="BD629" s="270" t="s">
        <v>521</v>
      </c>
      <c r="BE629" s="270" t="str">
        <f>VLOOKUP(A629,[1]القائمة!A$1:F$4442,6,0)</f>
        <v/>
      </c>
      <c r="BF629">
        <f>VLOOKUP(A629,[1]القائمة!A$1:F$4442,1,0)</f>
        <v>524687</v>
      </c>
      <c r="BG629" t="str">
        <f>VLOOKUP(A629,[1]القائمة!A$1:F$4442,5,0)</f>
        <v>الثالثة</v>
      </c>
    </row>
    <row r="630" spans="1:83" ht="14.4" x14ac:dyDescent="0.3">
      <c r="A630" s="269">
        <v>524690</v>
      </c>
      <c r="B630" s="270" t="s">
        <v>522</v>
      </c>
      <c r="C630" s="270" t="s">
        <v>788</v>
      </c>
      <c r="D630" s="270" t="s">
        <v>788</v>
      </c>
      <c r="E630" s="270" t="s">
        <v>788</v>
      </c>
      <c r="F630" s="270" t="s">
        <v>788</v>
      </c>
      <c r="G630" s="270" t="s">
        <v>788</v>
      </c>
      <c r="H630" s="270" t="s">
        <v>788</v>
      </c>
      <c r="I630" s="270" t="s">
        <v>788</v>
      </c>
      <c r="J630" s="270" t="s">
        <v>788</v>
      </c>
      <c r="K630" s="270" t="s">
        <v>788</v>
      </c>
      <c r="L630" s="270" t="s">
        <v>788</v>
      </c>
      <c r="M630" s="270" t="s">
        <v>788</v>
      </c>
      <c r="N630" s="270" t="s">
        <v>788</v>
      </c>
      <c r="O630" s="270" t="s">
        <v>788</v>
      </c>
      <c r="P630" s="270" t="s">
        <v>788</v>
      </c>
      <c r="Q630" s="270" t="s">
        <v>788</v>
      </c>
      <c r="R630" s="270" t="s">
        <v>788</v>
      </c>
      <c r="S630" s="270" t="s">
        <v>788</v>
      </c>
      <c r="T630" s="270" t="s">
        <v>788</v>
      </c>
      <c r="U630" s="270" t="s">
        <v>788</v>
      </c>
      <c r="V630" s="270" t="s">
        <v>788</v>
      </c>
      <c r="W630" s="270" t="s">
        <v>788</v>
      </c>
      <c r="X630" s="270" t="s">
        <v>788</v>
      </c>
      <c r="Y630" s="270" t="s">
        <v>788</v>
      </c>
      <c r="Z630" s="270" t="s">
        <v>788</v>
      </c>
      <c r="AA630" s="270" t="s">
        <v>788</v>
      </c>
      <c r="AB630" s="270" t="s">
        <v>788</v>
      </c>
      <c r="AC630" s="270" t="s">
        <v>788</v>
      </c>
      <c r="AD630" s="270" t="s">
        <v>788</v>
      </c>
      <c r="AE630" s="270" t="s">
        <v>788</v>
      </c>
      <c r="AF630" s="270" t="s">
        <v>788</v>
      </c>
      <c r="AG630" s="270" t="s">
        <v>788</v>
      </c>
      <c r="AH630" s="270" t="s">
        <v>3075</v>
      </c>
      <c r="AI630" s="270" t="s">
        <v>3075</v>
      </c>
      <c r="AJ630" s="270" t="s">
        <v>3075</v>
      </c>
      <c r="AK630" s="270" t="s">
        <v>3075</v>
      </c>
      <c r="AL630" s="270" t="s">
        <v>3075</v>
      </c>
      <c r="AM630" s="270" t="s">
        <v>3075</v>
      </c>
      <c r="AN630" s="270" t="s">
        <v>3075</v>
      </c>
      <c r="AO630" s="270" t="s">
        <v>3075</v>
      </c>
      <c r="AP630" s="270" t="s">
        <v>3075</v>
      </c>
      <c r="AQ630" s="270" t="s">
        <v>3075</v>
      </c>
      <c r="AR630" s="270" t="s">
        <v>3075</v>
      </c>
      <c r="AS630" s="270" t="s">
        <v>3075</v>
      </c>
      <c r="AT630" s="270" t="s">
        <v>3075</v>
      </c>
      <c r="AU630" s="270" t="s">
        <v>3075</v>
      </c>
      <c r="AV630" s="270" t="s">
        <v>3075</v>
      </c>
      <c r="AW630" s="277" t="s">
        <v>3075</v>
      </c>
      <c r="AX630" s="270" t="s">
        <v>3075</v>
      </c>
      <c r="AY630" s="270" t="s">
        <v>3075</v>
      </c>
      <c r="AZ630" s="270" t="s">
        <v>3075</v>
      </c>
      <c r="BA630" s="270" t="s">
        <v>3075</v>
      </c>
      <c r="BB630" s="270" t="s">
        <v>3075</v>
      </c>
      <c r="BC630" s="270" t="s">
        <v>3075</v>
      </c>
      <c r="BD630" s="270" t="s">
        <v>522</v>
      </c>
      <c r="BE630" s="270" t="str">
        <f>VLOOKUP(A630,[1]القائمة!A$1:F$4442,6,0)</f>
        <v/>
      </c>
      <c r="BF630">
        <f>VLOOKUP(A630,[1]القائمة!A$1:F$4442,1,0)</f>
        <v>524690</v>
      </c>
      <c r="BG630" t="str">
        <f>VLOOKUP(A630,[1]القائمة!A$1:F$4442,5,0)</f>
        <v>الثالثة حديث</v>
      </c>
      <c r="BH630" s="249"/>
      <c r="BI630" s="249"/>
      <c r="BJ630" s="249"/>
      <c r="BK630" s="249"/>
      <c r="BL630" s="249"/>
      <c r="BM630" s="249"/>
      <c r="BN630" s="249"/>
      <c r="BO630" s="249"/>
      <c r="BP630" s="249" t="s">
        <v>3075</v>
      </c>
      <c r="BQ630" s="249" t="s">
        <v>3075</v>
      </c>
      <c r="BR630" s="249" t="s">
        <v>3075</v>
      </c>
      <c r="BS630" s="249" t="s">
        <v>3075</v>
      </c>
      <c r="BT630" s="249" t="s">
        <v>3075</v>
      </c>
      <c r="BU630" s="249" t="s">
        <v>3075</v>
      </c>
      <c r="BV630" s="248"/>
      <c r="BW630" s="249"/>
      <c r="BX630" s="249"/>
      <c r="BY630" s="249"/>
      <c r="BZ630" s="249"/>
      <c r="CA630" s="242"/>
      <c r="CB630" s="242"/>
      <c r="CC630" s="242"/>
      <c r="CD630" s="242"/>
      <c r="CE630" s="249"/>
    </row>
    <row r="631" spans="1:83" ht="14.4" x14ac:dyDescent="0.3">
      <c r="A631" s="269">
        <v>524702</v>
      </c>
      <c r="B631" s="270" t="s">
        <v>521</v>
      </c>
      <c r="C631" s="270" t="s">
        <v>788</v>
      </c>
      <c r="D631" s="270" t="s">
        <v>788</v>
      </c>
      <c r="E631" s="270" t="s">
        <v>788</v>
      </c>
      <c r="F631" s="270" t="s">
        <v>788</v>
      </c>
      <c r="G631" s="270" t="s">
        <v>788</v>
      </c>
      <c r="H631" s="270" t="s">
        <v>788</v>
      </c>
      <c r="I631" s="270" t="s">
        <v>788</v>
      </c>
      <c r="J631" s="270" t="s">
        <v>788</v>
      </c>
      <c r="K631" s="270" t="s">
        <v>788</v>
      </c>
      <c r="L631" s="270" t="s">
        <v>788</v>
      </c>
      <c r="M631" s="270" t="s">
        <v>788</v>
      </c>
      <c r="N631" s="270" t="s">
        <v>788</v>
      </c>
      <c r="O631" s="270" t="s">
        <v>788</v>
      </c>
      <c r="P631" s="270" t="s">
        <v>788</v>
      </c>
      <c r="Q631" s="270" t="s">
        <v>788</v>
      </c>
      <c r="R631" s="270" t="s">
        <v>788</v>
      </c>
      <c r="S631" s="270" t="s">
        <v>788</v>
      </c>
      <c r="T631" s="270" t="s">
        <v>788</v>
      </c>
      <c r="U631" s="270" t="s">
        <v>788</v>
      </c>
      <c r="V631" s="270" t="s">
        <v>788</v>
      </c>
      <c r="W631" s="270" t="s">
        <v>788</v>
      </c>
      <c r="X631" s="270" t="s">
        <v>788</v>
      </c>
      <c r="Y631" s="270" t="s">
        <v>788</v>
      </c>
      <c r="Z631" s="270" t="s">
        <v>788</v>
      </c>
      <c r="AA631" s="270" t="s">
        <v>788</v>
      </c>
      <c r="AB631" s="270" t="s">
        <v>788</v>
      </c>
      <c r="AC631" s="270" t="s">
        <v>788</v>
      </c>
      <c r="AD631" s="270" t="s">
        <v>788</v>
      </c>
      <c r="AE631" s="270" t="s">
        <v>788</v>
      </c>
      <c r="AF631" s="270" t="s">
        <v>788</v>
      </c>
      <c r="AG631" s="270" t="s">
        <v>788</v>
      </c>
      <c r="AH631" s="270" t="s">
        <v>788</v>
      </c>
      <c r="AI631" s="270" t="s">
        <v>788</v>
      </c>
      <c r="AJ631" s="270" t="s">
        <v>788</v>
      </c>
      <c r="AK631" s="270" t="s">
        <v>788</v>
      </c>
      <c r="AL631" s="270" t="s">
        <v>788</v>
      </c>
      <c r="AM631" s="270" t="s">
        <v>788</v>
      </c>
      <c r="AN631" s="270" t="s">
        <v>3075</v>
      </c>
      <c r="AO631" s="270" t="s">
        <v>3075</v>
      </c>
      <c r="AP631" s="270" t="s">
        <v>3075</v>
      </c>
      <c r="AQ631" s="270" t="s">
        <v>3075</v>
      </c>
      <c r="AR631" s="270" t="s">
        <v>3075</v>
      </c>
      <c r="AS631" s="270" t="s">
        <v>3075</v>
      </c>
      <c r="AT631" s="270" t="s">
        <v>3075</v>
      </c>
      <c r="AU631" s="270" t="s">
        <v>3075</v>
      </c>
      <c r="AV631" s="270" t="s">
        <v>3075</v>
      </c>
      <c r="AW631" s="277" t="s">
        <v>3075</v>
      </c>
      <c r="AX631" s="270" t="s">
        <v>3075</v>
      </c>
      <c r="AY631" s="270" t="s">
        <v>3075</v>
      </c>
      <c r="AZ631" s="270" t="s">
        <v>3075</v>
      </c>
      <c r="BA631" s="270" t="s">
        <v>3075</v>
      </c>
      <c r="BB631" s="270" t="s">
        <v>3075</v>
      </c>
      <c r="BC631" s="270" t="s">
        <v>3075</v>
      </c>
      <c r="BD631" s="270" t="s">
        <v>521</v>
      </c>
      <c r="BE631" s="270" t="str">
        <f>VLOOKUP(A631,[1]القائمة!A$1:F$4442,6,0)</f>
        <v/>
      </c>
      <c r="BF631">
        <f>VLOOKUP(A631,[1]القائمة!A$1:F$4442,1,0)</f>
        <v>524702</v>
      </c>
      <c r="BG631" t="str">
        <f>VLOOKUP(A631,[1]القائمة!A$1:F$4442,5,0)</f>
        <v>الثالثة</v>
      </c>
    </row>
    <row r="632" spans="1:83" ht="14.4" x14ac:dyDescent="0.3">
      <c r="A632" s="269">
        <v>524706</v>
      </c>
      <c r="B632" s="270" t="s">
        <v>521</v>
      </c>
      <c r="C632" s="270" t="s">
        <v>788</v>
      </c>
      <c r="D632" s="270" t="s">
        <v>788</v>
      </c>
      <c r="E632" s="270" t="s">
        <v>788</v>
      </c>
      <c r="F632" s="270" t="s">
        <v>788</v>
      </c>
      <c r="G632" s="270" t="s">
        <v>788</v>
      </c>
      <c r="H632" s="270" t="s">
        <v>788</v>
      </c>
      <c r="I632" s="270" t="s">
        <v>788</v>
      </c>
      <c r="J632" s="270" t="s">
        <v>788</v>
      </c>
      <c r="K632" s="270" t="s">
        <v>788</v>
      </c>
      <c r="L632" s="270" t="s">
        <v>788</v>
      </c>
      <c r="M632" s="270" t="s">
        <v>788</v>
      </c>
      <c r="N632" s="270" t="s">
        <v>788</v>
      </c>
      <c r="O632" s="270" t="s">
        <v>788</v>
      </c>
      <c r="P632" s="270" t="s">
        <v>788</v>
      </c>
      <c r="Q632" s="270" t="s">
        <v>788</v>
      </c>
      <c r="R632" s="270" t="s">
        <v>788</v>
      </c>
      <c r="S632" s="270" t="s">
        <v>788</v>
      </c>
      <c r="T632" s="270" t="s">
        <v>788</v>
      </c>
      <c r="U632" s="270" t="s">
        <v>788</v>
      </c>
      <c r="V632" s="270" t="s">
        <v>788</v>
      </c>
      <c r="W632" s="270" t="s">
        <v>788</v>
      </c>
      <c r="X632" s="270" t="s">
        <v>788</v>
      </c>
      <c r="Y632" s="270" t="s">
        <v>788</v>
      </c>
      <c r="Z632" s="270" t="s">
        <v>788</v>
      </c>
      <c r="AA632" s="270" t="s">
        <v>788</v>
      </c>
      <c r="AB632" s="270" t="s">
        <v>788</v>
      </c>
      <c r="AC632" s="270" t="s">
        <v>788</v>
      </c>
      <c r="AD632" s="270" t="s">
        <v>788</v>
      </c>
      <c r="AE632" s="270" t="s">
        <v>788</v>
      </c>
      <c r="AF632" s="270" t="s">
        <v>788</v>
      </c>
      <c r="AG632" s="270" t="s">
        <v>788</v>
      </c>
      <c r="AH632" s="270" t="s">
        <v>788</v>
      </c>
      <c r="AI632" s="270" t="s">
        <v>788</v>
      </c>
      <c r="AJ632" s="270" t="s">
        <v>788</v>
      </c>
      <c r="AK632" s="270" t="s">
        <v>788</v>
      </c>
      <c r="AL632" s="270" t="s">
        <v>788</v>
      </c>
      <c r="AM632" s="270" t="s">
        <v>788</v>
      </c>
      <c r="AN632" s="270" t="s">
        <v>3075</v>
      </c>
      <c r="AO632" s="270" t="s">
        <v>3075</v>
      </c>
      <c r="AP632" s="270" t="s">
        <v>3075</v>
      </c>
      <c r="AQ632" s="270" t="s">
        <v>3075</v>
      </c>
      <c r="AR632" s="270" t="s">
        <v>3075</v>
      </c>
      <c r="AS632" s="270" t="s">
        <v>3075</v>
      </c>
      <c r="AT632" s="270" t="s">
        <v>3075</v>
      </c>
      <c r="AU632" s="270" t="s">
        <v>3075</v>
      </c>
      <c r="AV632" s="270" t="s">
        <v>3075</v>
      </c>
      <c r="AW632" s="277" t="s">
        <v>3075</v>
      </c>
      <c r="AX632" s="270" t="s">
        <v>3075</v>
      </c>
      <c r="AY632" s="270" t="s">
        <v>3075</v>
      </c>
      <c r="AZ632" s="270" t="s">
        <v>3075</v>
      </c>
      <c r="BA632" s="270" t="s">
        <v>3075</v>
      </c>
      <c r="BB632" s="270" t="s">
        <v>3075</v>
      </c>
      <c r="BC632" s="270" t="s">
        <v>3075</v>
      </c>
      <c r="BD632" s="270" t="s">
        <v>521</v>
      </c>
      <c r="BE632" s="270" t="str">
        <f>VLOOKUP(A632,[1]القائمة!A$1:F$4442,6,0)</f>
        <v/>
      </c>
      <c r="BF632">
        <f>VLOOKUP(A632,[1]القائمة!A$1:F$4442,1,0)</f>
        <v>524706</v>
      </c>
      <c r="BG632" t="str">
        <f>VLOOKUP(A632,[1]القائمة!A$1:F$4442,5,0)</f>
        <v>الثالثة</v>
      </c>
    </row>
    <row r="633" spans="1:83" ht="14.4" x14ac:dyDescent="0.3">
      <c r="A633" s="269">
        <v>524708</v>
      </c>
      <c r="B633" s="270" t="s">
        <v>522</v>
      </c>
      <c r="C633" s="270" t="s">
        <v>788</v>
      </c>
      <c r="D633" s="270" t="s">
        <v>788</v>
      </c>
      <c r="E633" s="270" t="s">
        <v>788</v>
      </c>
      <c r="F633" s="270" t="s">
        <v>788</v>
      </c>
      <c r="G633" s="270" t="s">
        <v>788</v>
      </c>
      <c r="H633" s="270" t="s">
        <v>788</v>
      </c>
      <c r="I633" s="270" t="s">
        <v>788</v>
      </c>
      <c r="J633" s="270" t="s">
        <v>788</v>
      </c>
      <c r="K633" s="270" t="s">
        <v>788</v>
      </c>
      <c r="L633" s="270" t="s">
        <v>788</v>
      </c>
      <c r="M633" s="270" t="s">
        <v>788</v>
      </c>
      <c r="N633" s="270" t="s">
        <v>788</v>
      </c>
      <c r="O633" s="270" t="s">
        <v>788</v>
      </c>
      <c r="P633" s="270" t="s">
        <v>788</v>
      </c>
      <c r="Q633" s="270" t="s">
        <v>788</v>
      </c>
      <c r="R633" s="270" t="s">
        <v>788</v>
      </c>
      <c r="S633" s="270" t="s">
        <v>788</v>
      </c>
      <c r="T633" s="270" t="s">
        <v>788</v>
      </c>
      <c r="U633" s="270" t="s">
        <v>788</v>
      </c>
      <c r="V633" s="270" t="s">
        <v>788</v>
      </c>
      <c r="W633" s="270" t="s">
        <v>788</v>
      </c>
      <c r="X633" s="270" t="s">
        <v>788</v>
      </c>
      <c r="Y633" s="270" t="s">
        <v>788</v>
      </c>
      <c r="Z633" s="270" t="s">
        <v>788</v>
      </c>
      <c r="AA633" s="270" t="s">
        <v>788</v>
      </c>
      <c r="AB633" s="270" t="s">
        <v>788</v>
      </c>
      <c r="AC633" s="270" t="s">
        <v>788</v>
      </c>
      <c r="AD633" s="270" t="s">
        <v>788</v>
      </c>
      <c r="AE633" s="270" t="s">
        <v>788</v>
      </c>
      <c r="AF633" s="270" t="s">
        <v>788</v>
      </c>
      <c r="AG633" s="270" t="s">
        <v>788</v>
      </c>
      <c r="AH633" s="270" t="s">
        <v>3075</v>
      </c>
      <c r="AI633" s="270" t="s">
        <v>3075</v>
      </c>
      <c r="AJ633" s="270" t="s">
        <v>3075</v>
      </c>
      <c r="AK633" s="270" t="s">
        <v>3075</v>
      </c>
      <c r="AL633" s="270" t="s">
        <v>3075</v>
      </c>
      <c r="AM633" s="270" t="s">
        <v>3075</v>
      </c>
      <c r="AN633" s="270" t="s">
        <v>3075</v>
      </c>
      <c r="AO633" s="270" t="s">
        <v>3075</v>
      </c>
      <c r="AP633" s="270" t="s">
        <v>3075</v>
      </c>
      <c r="AQ633" s="270" t="s">
        <v>3075</v>
      </c>
      <c r="AR633" s="270" t="s">
        <v>3075</v>
      </c>
      <c r="AS633" s="270" t="s">
        <v>3075</v>
      </c>
      <c r="AT633" s="270" t="s">
        <v>3075</v>
      </c>
      <c r="AU633" s="270" t="s">
        <v>3075</v>
      </c>
      <c r="AV633" s="270" t="s">
        <v>3075</v>
      </c>
      <c r="AW633" s="277" t="s">
        <v>3075</v>
      </c>
      <c r="AX633" s="270" t="s">
        <v>3075</v>
      </c>
      <c r="AY633" s="270" t="s">
        <v>3075</v>
      </c>
      <c r="AZ633" s="270" t="s">
        <v>3075</v>
      </c>
      <c r="BA633" s="270" t="s">
        <v>3075</v>
      </c>
      <c r="BB633" s="270" t="s">
        <v>3075</v>
      </c>
      <c r="BC633" s="270" t="s">
        <v>3075</v>
      </c>
      <c r="BD633" s="270" t="s">
        <v>522</v>
      </c>
      <c r="BE633" s="270" t="str">
        <f>VLOOKUP(A633,[1]القائمة!A$1:F$4442,6,0)</f>
        <v/>
      </c>
      <c r="BF633">
        <f>VLOOKUP(A633,[1]القائمة!A$1:F$4442,1,0)</f>
        <v>524708</v>
      </c>
      <c r="BG633" t="str">
        <f>VLOOKUP(A633,[1]القائمة!A$1:F$4442,5,0)</f>
        <v>الثالثة حديث</v>
      </c>
    </row>
    <row r="634" spans="1:83" ht="14.4" x14ac:dyDescent="0.3">
      <c r="A634" s="269">
        <v>524711</v>
      </c>
      <c r="B634" s="270" t="s">
        <v>521</v>
      </c>
      <c r="C634" s="270" t="s">
        <v>788</v>
      </c>
      <c r="D634" s="270" t="s">
        <v>788</v>
      </c>
      <c r="E634" s="270" t="s">
        <v>788</v>
      </c>
      <c r="F634" s="270" t="s">
        <v>788</v>
      </c>
      <c r="G634" s="270" t="s">
        <v>788</v>
      </c>
      <c r="H634" s="270" t="s">
        <v>788</v>
      </c>
      <c r="I634" s="270" t="s">
        <v>788</v>
      </c>
      <c r="J634" s="270" t="s">
        <v>788</v>
      </c>
      <c r="K634" s="270" t="s">
        <v>788</v>
      </c>
      <c r="L634" s="270" t="s">
        <v>788</v>
      </c>
      <c r="M634" s="270" t="s">
        <v>788</v>
      </c>
      <c r="N634" s="270" t="s">
        <v>788</v>
      </c>
      <c r="O634" s="270" t="s">
        <v>788</v>
      </c>
      <c r="P634" s="270" t="s">
        <v>788</v>
      </c>
      <c r="Q634" s="270" t="s">
        <v>788</v>
      </c>
      <c r="R634" s="270" t="s">
        <v>788</v>
      </c>
      <c r="S634" s="270" t="s">
        <v>788</v>
      </c>
      <c r="T634" s="270" t="s">
        <v>788</v>
      </c>
      <c r="U634" s="270" t="s">
        <v>788</v>
      </c>
      <c r="V634" s="270" t="s">
        <v>788</v>
      </c>
      <c r="W634" s="270" t="s">
        <v>788</v>
      </c>
      <c r="X634" s="270" t="s">
        <v>788</v>
      </c>
      <c r="Y634" s="270" t="s">
        <v>788</v>
      </c>
      <c r="Z634" s="270" t="s">
        <v>788</v>
      </c>
      <c r="AA634" s="270" t="s">
        <v>788</v>
      </c>
      <c r="AB634" s="270" t="s">
        <v>788</v>
      </c>
      <c r="AC634" s="270" t="s">
        <v>788</v>
      </c>
      <c r="AD634" s="270" t="s">
        <v>788</v>
      </c>
      <c r="AE634" s="270" t="s">
        <v>788</v>
      </c>
      <c r="AF634" s="270" t="s">
        <v>788</v>
      </c>
      <c r="AG634" s="270" t="s">
        <v>788</v>
      </c>
      <c r="AH634" s="270" t="s">
        <v>788</v>
      </c>
      <c r="AI634" s="270" t="s">
        <v>788</v>
      </c>
      <c r="AJ634" s="270" t="s">
        <v>788</v>
      </c>
      <c r="AK634" s="270" t="s">
        <v>788</v>
      </c>
      <c r="AL634" s="270" t="s">
        <v>788</v>
      </c>
      <c r="AM634" s="270" t="s">
        <v>788</v>
      </c>
      <c r="AN634" s="270" t="s">
        <v>3075</v>
      </c>
      <c r="AO634" s="270" t="s">
        <v>3075</v>
      </c>
      <c r="AP634" s="270" t="s">
        <v>3075</v>
      </c>
      <c r="AQ634" s="270" t="s">
        <v>3075</v>
      </c>
      <c r="AR634" s="270" t="s">
        <v>3075</v>
      </c>
      <c r="AS634" s="270" t="s">
        <v>3075</v>
      </c>
      <c r="AT634" s="270" t="s">
        <v>3075</v>
      </c>
      <c r="AU634" s="270" t="s">
        <v>3075</v>
      </c>
      <c r="AV634" s="270" t="s">
        <v>3075</v>
      </c>
      <c r="AW634" s="277" t="s">
        <v>3075</v>
      </c>
      <c r="AX634" s="270" t="s">
        <v>3075</v>
      </c>
      <c r="AY634" s="270" t="s">
        <v>3075</v>
      </c>
      <c r="AZ634" s="270" t="s">
        <v>3075</v>
      </c>
      <c r="BA634" s="270" t="s">
        <v>3075</v>
      </c>
      <c r="BB634" s="270" t="s">
        <v>3075</v>
      </c>
      <c r="BC634" s="270" t="s">
        <v>3075</v>
      </c>
      <c r="BD634" s="270" t="s">
        <v>521</v>
      </c>
      <c r="BE634" s="270" t="str">
        <f>VLOOKUP(A634,[1]القائمة!A$1:F$4442,6,0)</f>
        <v/>
      </c>
      <c r="BF634">
        <f>VLOOKUP(A634,[1]القائمة!A$1:F$4442,1,0)</f>
        <v>524711</v>
      </c>
      <c r="BG634" t="str">
        <f>VLOOKUP(A634,[1]القائمة!A$1:F$4442,5,0)</f>
        <v>الثالثة</v>
      </c>
    </row>
    <row r="635" spans="1:83" ht="14.4" x14ac:dyDescent="0.3">
      <c r="A635" s="269">
        <v>524722</v>
      </c>
      <c r="B635" s="270" t="s">
        <v>521</v>
      </c>
      <c r="C635" s="270" t="s">
        <v>788</v>
      </c>
      <c r="D635" s="270" t="s">
        <v>788</v>
      </c>
      <c r="E635" s="270" t="s">
        <v>788</v>
      </c>
      <c r="F635" s="270" t="s">
        <v>788</v>
      </c>
      <c r="G635" s="270" t="s">
        <v>788</v>
      </c>
      <c r="H635" s="270" t="s">
        <v>788</v>
      </c>
      <c r="I635" s="270" t="s">
        <v>788</v>
      </c>
      <c r="J635" s="270" t="s">
        <v>788</v>
      </c>
      <c r="K635" s="270" t="s">
        <v>788</v>
      </c>
      <c r="L635" s="270" t="s">
        <v>788</v>
      </c>
      <c r="M635" s="270" t="s">
        <v>788</v>
      </c>
      <c r="N635" s="270" t="s">
        <v>788</v>
      </c>
      <c r="O635" s="270" t="s">
        <v>788</v>
      </c>
      <c r="P635" s="270" t="s">
        <v>788</v>
      </c>
      <c r="Q635" s="270" t="s">
        <v>788</v>
      </c>
      <c r="R635" s="270" t="s">
        <v>788</v>
      </c>
      <c r="S635" s="270" t="s">
        <v>788</v>
      </c>
      <c r="T635" s="270" t="s">
        <v>788</v>
      </c>
      <c r="U635" s="270" t="s">
        <v>788</v>
      </c>
      <c r="V635" s="270" t="s">
        <v>788</v>
      </c>
      <c r="W635" s="270" t="s">
        <v>788</v>
      </c>
      <c r="X635" s="270" t="s">
        <v>788</v>
      </c>
      <c r="Y635" s="270" t="s">
        <v>788</v>
      </c>
      <c r="Z635" s="270" t="s">
        <v>788</v>
      </c>
      <c r="AA635" s="270" t="s">
        <v>788</v>
      </c>
      <c r="AB635" s="270" t="s">
        <v>788</v>
      </c>
      <c r="AC635" s="270" t="s">
        <v>788</v>
      </c>
      <c r="AD635" s="270" t="s">
        <v>788</v>
      </c>
      <c r="AE635" s="270" t="s">
        <v>788</v>
      </c>
      <c r="AF635" s="270" t="s">
        <v>788</v>
      </c>
      <c r="AG635" s="270" t="s">
        <v>788</v>
      </c>
      <c r="AH635" s="270" t="s">
        <v>788</v>
      </c>
      <c r="AI635" s="270" t="s">
        <v>788</v>
      </c>
      <c r="AJ635" s="270" t="s">
        <v>788</v>
      </c>
      <c r="AK635" s="270" t="s">
        <v>788</v>
      </c>
      <c r="AL635" s="270" t="s">
        <v>788</v>
      </c>
      <c r="AM635" s="270" t="s">
        <v>788</v>
      </c>
      <c r="AN635" s="270" t="s">
        <v>3075</v>
      </c>
      <c r="AO635" s="270" t="s">
        <v>3075</v>
      </c>
      <c r="AP635" s="270" t="s">
        <v>3075</v>
      </c>
      <c r="AQ635" s="270" t="s">
        <v>3075</v>
      </c>
      <c r="AR635" s="270" t="s">
        <v>3075</v>
      </c>
      <c r="AS635" s="270" t="s">
        <v>3075</v>
      </c>
      <c r="AT635" s="270" t="s">
        <v>3075</v>
      </c>
      <c r="AU635" s="270" t="s">
        <v>3075</v>
      </c>
      <c r="AV635" s="270" t="s">
        <v>3075</v>
      </c>
      <c r="AW635" s="277" t="s">
        <v>3075</v>
      </c>
      <c r="AX635" s="270" t="s">
        <v>3075</v>
      </c>
      <c r="AY635" s="270" t="s">
        <v>3075</v>
      </c>
      <c r="AZ635" s="270" t="s">
        <v>3075</v>
      </c>
      <c r="BA635" s="270" t="s">
        <v>3075</v>
      </c>
      <c r="BB635" s="270" t="s">
        <v>3075</v>
      </c>
      <c r="BC635" s="270" t="s">
        <v>3075</v>
      </c>
      <c r="BD635" s="270" t="s">
        <v>521</v>
      </c>
      <c r="BE635" s="270" t="str">
        <f>VLOOKUP(A635,[1]القائمة!A$1:F$4442,6,0)</f>
        <v/>
      </c>
      <c r="BF635">
        <f>VLOOKUP(A635,[1]القائمة!A$1:F$4442,1,0)</f>
        <v>524722</v>
      </c>
      <c r="BG635" t="str">
        <f>VLOOKUP(A635,[1]القائمة!A$1:F$4442,5,0)</f>
        <v>الثالثة</v>
      </c>
      <c r="BH635" s="249"/>
      <c r="BI635" s="249"/>
      <c r="BJ635" s="249"/>
      <c r="BK635" s="249"/>
      <c r="BL635" s="249"/>
      <c r="BM635" s="249"/>
      <c r="BN635" s="249"/>
      <c r="BO635" s="249"/>
      <c r="BP635" s="249" t="s">
        <v>3075</v>
      </c>
      <c r="BQ635" s="249" t="s">
        <v>3075</v>
      </c>
      <c r="BR635" s="249" t="s">
        <v>3075</v>
      </c>
      <c r="BS635" s="249" t="s">
        <v>3075</v>
      </c>
      <c r="BT635" s="249" t="s">
        <v>3075</v>
      </c>
      <c r="BU635" s="249" t="s">
        <v>3075</v>
      </c>
      <c r="BV635" s="248"/>
      <c r="BW635" s="249"/>
      <c r="BX635" s="249"/>
      <c r="BY635" s="249"/>
      <c r="BZ635" s="249"/>
      <c r="CA635" s="242"/>
      <c r="CB635" s="242"/>
      <c r="CC635" s="242"/>
      <c r="CD635" s="242"/>
      <c r="CE635" s="249"/>
    </row>
    <row r="636" spans="1:83" ht="14.4" x14ac:dyDescent="0.3">
      <c r="A636" s="269">
        <v>524724</v>
      </c>
      <c r="B636" s="270" t="s">
        <v>521</v>
      </c>
      <c r="C636" s="270" t="s">
        <v>788</v>
      </c>
      <c r="D636" s="270" t="s">
        <v>788</v>
      </c>
      <c r="E636" s="270" t="s">
        <v>788</v>
      </c>
      <c r="F636" s="270" t="s">
        <v>788</v>
      </c>
      <c r="G636" s="270" t="s">
        <v>788</v>
      </c>
      <c r="H636" s="270" t="s">
        <v>788</v>
      </c>
      <c r="I636" s="270" t="s">
        <v>788</v>
      </c>
      <c r="J636" s="270" t="s">
        <v>788</v>
      </c>
      <c r="K636" s="270" t="s">
        <v>788</v>
      </c>
      <c r="L636" s="270" t="s">
        <v>788</v>
      </c>
      <c r="M636" s="270" t="s">
        <v>788</v>
      </c>
      <c r="N636" s="270" t="s">
        <v>788</v>
      </c>
      <c r="O636" s="270" t="s">
        <v>788</v>
      </c>
      <c r="P636" s="270" t="s">
        <v>788</v>
      </c>
      <c r="Q636" s="270" t="s">
        <v>788</v>
      </c>
      <c r="R636" s="270" t="s">
        <v>788</v>
      </c>
      <c r="S636" s="270" t="s">
        <v>788</v>
      </c>
      <c r="T636" s="270" t="s">
        <v>788</v>
      </c>
      <c r="U636" s="270" t="s">
        <v>788</v>
      </c>
      <c r="V636" s="270" t="s">
        <v>788</v>
      </c>
      <c r="W636" s="270" t="s">
        <v>788</v>
      </c>
      <c r="X636" s="270" t="s">
        <v>788</v>
      </c>
      <c r="Y636" s="270" t="s">
        <v>788</v>
      </c>
      <c r="Z636" s="270" t="s">
        <v>788</v>
      </c>
      <c r="AA636" s="270" t="s">
        <v>788</v>
      </c>
      <c r="AB636" s="270" t="s">
        <v>788</v>
      </c>
      <c r="AC636" s="270" t="s">
        <v>788</v>
      </c>
      <c r="AD636" s="270" t="s">
        <v>788</v>
      </c>
      <c r="AE636" s="270" t="s">
        <v>788</v>
      </c>
      <c r="AF636" s="270" t="s">
        <v>788</v>
      </c>
      <c r="AG636" s="270" t="s">
        <v>788</v>
      </c>
      <c r="AH636" s="270" t="s">
        <v>788</v>
      </c>
      <c r="AI636" s="270" t="s">
        <v>788</v>
      </c>
      <c r="AJ636" s="270" t="s">
        <v>788</v>
      </c>
      <c r="AK636" s="270" t="s">
        <v>788</v>
      </c>
      <c r="AL636" s="270" t="s">
        <v>788</v>
      </c>
      <c r="AM636" s="270" t="s">
        <v>788</v>
      </c>
      <c r="AN636" s="270" t="s">
        <v>3075</v>
      </c>
      <c r="AO636" s="270" t="s">
        <v>3075</v>
      </c>
      <c r="AP636" s="270" t="s">
        <v>3075</v>
      </c>
      <c r="AQ636" s="270" t="s">
        <v>3075</v>
      </c>
      <c r="AR636" s="270" t="s">
        <v>3075</v>
      </c>
      <c r="AS636" s="270" t="s">
        <v>3075</v>
      </c>
      <c r="AT636" s="270" t="s">
        <v>3075</v>
      </c>
      <c r="AU636" s="270" t="s">
        <v>3075</v>
      </c>
      <c r="AV636" s="270" t="s">
        <v>3075</v>
      </c>
      <c r="AW636" s="277" t="s">
        <v>3075</v>
      </c>
      <c r="AX636" s="270" t="s">
        <v>3075</v>
      </c>
      <c r="AY636" s="270" t="s">
        <v>3075</v>
      </c>
      <c r="AZ636" s="270" t="s">
        <v>3075</v>
      </c>
      <c r="BA636" s="270" t="s">
        <v>3075</v>
      </c>
      <c r="BB636" s="270" t="s">
        <v>3075</v>
      </c>
      <c r="BC636" s="270" t="s">
        <v>3075</v>
      </c>
      <c r="BD636" s="270" t="s">
        <v>521</v>
      </c>
      <c r="BE636" s="270" t="str">
        <f>VLOOKUP(A636,[1]القائمة!A$1:F$4442,6,0)</f>
        <v/>
      </c>
      <c r="BF636">
        <f>VLOOKUP(A636,[1]القائمة!A$1:F$4442,1,0)</f>
        <v>524724</v>
      </c>
      <c r="BG636" t="str">
        <f>VLOOKUP(A636,[1]القائمة!A$1:F$4442,5,0)</f>
        <v>الثالثة</v>
      </c>
    </row>
    <row r="637" spans="1:83" ht="14.4" x14ac:dyDescent="0.3">
      <c r="A637" s="269">
        <v>524726</v>
      </c>
      <c r="B637" s="270" t="s">
        <v>521</v>
      </c>
      <c r="C637" s="270" t="s">
        <v>788</v>
      </c>
      <c r="D637" s="270" t="s">
        <v>788</v>
      </c>
      <c r="E637" s="270" t="s">
        <v>788</v>
      </c>
      <c r="F637" s="270" t="s">
        <v>788</v>
      </c>
      <c r="G637" s="270" t="s">
        <v>788</v>
      </c>
      <c r="H637" s="270" t="s">
        <v>788</v>
      </c>
      <c r="I637" s="270" t="s">
        <v>788</v>
      </c>
      <c r="J637" s="270" t="s">
        <v>788</v>
      </c>
      <c r="K637" s="270" t="s">
        <v>788</v>
      </c>
      <c r="L637" s="270" t="s">
        <v>788</v>
      </c>
      <c r="M637" s="270" t="s">
        <v>788</v>
      </c>
      <c r="N637" s="270" t="s">
        <v>788</v>
      </c>
      <c r="O637" s="270" t="s">
        <v>788</v>
      </c>
      <c r="P637" s="270" t="s">
        <v>788</v>
      </c>
      <c r="Q637" s="270" t="s">
        <v>788</v>
      </c>
      <c r="R637" s="270" t="s">
        <v>788</v>
      </c>
      <c r="S637" s="270" t="s">
        <v>788</v>
      </c>
      <c r="T637" s="270" t="s">
        <v>788</v>
      </c>
      <c r="U637" s="270" t="s">
        <v>788</v>
      </c>
      <c r="V637" s="270" t="s">
        <v>788</v>
      </c>
      <c r="W637" s="270" t="s">
        <v>788</v>
      </c>
      <c r="X637" s="270" t="s">
        <v>788</v>
      </c>
      <c r="Y637" s="270" t="s">
        <v>788</v>
      </c>
      <c r="Z637" s="270" t="s">
        <v>788</v>
      </c>
      <c r="AA637" s="270" t="s">
        <v>788</v>
      </c>
      <c r="AB637" s="270" t="s">
        <v>788</v>
      </c>
      <c r="AC637" s="270" t="s">
        <v>788</v>
      </c>
      <c r="AD637" s="270" t="s">
        <v>788</v>
      </c>
      <c r="AE637" s="270" t="s">
        <v>788</v>
      </c>
      <c r="AF637" s="270" t="s">
        <v>788</v>
      </c>
      <c r="AG637" s="270" t="s">
        <v>788</v>
      </c>
      <c r="AH637" s="270" t="s">
        <v>788</v>
      </c>
      <c r="AI637" s="270" t="s">
        <v>788</v>
      </c>
      <c r="AJ637" s="270" t="s">
        <v>788</v>
      </c>
      <c r="AK637" s="270" t="s">
        <v>788</v>
      </c>
      <c r="AL637" s="270" t="s">
        <v>788</v>
      </c>
      <c r="AM637" s="270" t="s">
        <v>788</v>
      </c>
      <c r="AN637" s="270" t="s">
        <v>3075</v>
      </c>
      <c r="AO637" s="270" t="s">
        <v>3075</v>
      </c>
      <c r="AP637" s="270" t="s">
        <v>3075</v>
      </c>
      <c r="AQ637" s="270" t="s">
        <v>3075</v>
      </c>
      <c r="AR637" s="270" t="s">
        <v>3075</v>
      </c>
      <c r="AS637" s="270" t="s">
        <v>3075</v>
      </c>
      <c r="AT637" s="270" t="s">
        <v>3075</v>
      </c>
      <c r="AU637" s="270" t="s">
        <v>3075</v>
      </c>
      <c r="AV637" s="270" t="s">
        <v>3075</v>
      </c>
      <c r="AW637" s="277" t="s">
        <v>3075</v>
      </c>
      <c r="AX637" s="270" t="s">
        <v>3075</v>
      </c>
      <c r="AY637" s="270" t="s">
        <v>3075</v>
      </c>
      <c r="AZ637" s="270" t="s">
        <v>3075</v>
      </c>
      <c r="BA637" s="270" t="s">
        <v>3075</v>
      </c>
      <c r="BB637" s="270" t="s">
        <v>3075</v>
      </c>
      <c r="BC637" s="270" t="s">
        <v>3075</v>
      </c>
      <c r="BD637" s="270" t="s">
        <v>521</v>
      </c>
      <c r="BE637" s="270" t="str">
        <f>VLOOKUP(A637,[1]القائمة!A$1:F$4442,6,0)</f>
        <v/>
      </c>
      <c r="BF637">
        <f>VLOOKUP(A637,[1]القائمة!A$1:F$4442,1,0)</f>
        <v>524726</v>
      </c>
      <c r="BG637" t="str">
        <f>VLOOKUP(A637,[1]القائمة!A$1:F$4442,5,0)</f>
        <v>الثالثة</v>
      </c>
    </row>
    <row r="638" spans="1:83" ht="14.4" x14ac:dyDescent="0.3">
      <c r="A638" s="269">
        <v>524729</v>
      </c>
      <c r="B638" s="270" t="s">
        <v>521</v>
      </c>
      <c r="C638" s="270" t="s">
        <v>788</v>
      </c>
      <c r="D638" s="270" t="s">
        <v>788</v>
      </c>
      <c r="E638" s="270" t="s">
        <v>788</v>
      </c>
      <c r="F638" s="270" t="s">
        <v>788</v>
      </c>
      <c r="G638" s="270" t="s">
        <v>788</v>
      </c>
      <c r="H638" s="270" t="s">
        <v>788</v>
      </c>
      <c r="I638" s="270" t="s">
        <v>788</v>
      </c>
      <c r="J638" s="270" t="s">
        <v>788</v>
      </c>
      <c r="K638" s="270" t="s">
        <v>788</v>
      </c>
      <c r="L638" s="270" t="s">
        <v>788</v>
      </c>
      <c r="M638" s="270" t="s">
        <v>788</v>
      </c>
      <c r="N638" s="270" t="s">
        <v>788</v>
      </c>
      <c r="O638" s="270" t="s">
        <v>788</v>
      </c>
      <c r="P638" s="270" t="s">
        <v>788</v>
      </c>
      <c r="Q638" s="270" t="s">
        <v>788</v>
      </c>
      <c r="R638" s="270" t="s">
        <v>788</v>
      </c>
      <c r="S638" s="270" t="s">
        <v>788</v>
      </c>
      <c r="T638" s="270" t="s">
        <v>788</v>
      </c>
      <c r="U638" s="270" t="s">
        <v>788</v>
      </c>
      <c r="V638" s="270" t="s">
        <v>788</v>
      </c>
      <c r="W638" s="270" t="s">
        <v>788</v>
      </c>
      <c r="X638" s="270" t="s">
        <v>788</v>
      </c>
      <c r="Y638" s="270" t="s">
        <v>788</v>
      </c>
      <c r="Z638" s="270" t="s">
        <v>788</v>
      </c>
      <c r="AA638" s="270" t="s">
        <v>788</v>
      </c>
      <c r="AB638" s="270" t="s">
        <v>788</v>
      </c>
      <c r="AC638" s="270" t="s">
        <v>788</v>
      </c>
      <c r="AD638" s="270" t="s">
        <v>788</v>
      </c>
      <c r="AE638" s="270" t="s">
        <v>788</v>
      </c>
      <c r="AF638" s="270" t="s">
        <v>788</v>
      </c>
      <c r="AG638" s="270" t="s">
        <v>788</v>
      </c>
      <c r="AH638" s="270" t="s">
        <v>788</v>
      </c>
      <c r="AI638" s="270" t="s">
        <v>788</v>
      </c>
      <c r="AJ638" s="270" t="s">
        <v>788</v>
      </c>
      <c r="AK638" s="270" t="s">
        <v>788</v>
      </c>
      <c r="AL638" s="270" t="s">
        <v>788</v>
      </c>
      <c r="AM638" s="270" t="s">
        <v>788</v>
      </c>
      <c r="AN638" s="270" t="s">
        <v>3075</v>
      </c>
      <c r="AO638" s="270" t="s">
        <v>3075</v>
      </c>
      <c r="AP638" s="270" t="s">
        <v>3075</v>
      </c>
      <c r="AQ638" s="270" t="s">
        <v>3075</v>
      </c>
      <c r="AR638" s="270" t="s">
        <v>3075</v>
      </c>
      <c r="AS638" s="270" t="s">
        <v>3075</v>
      </c>
      <c r="AT638" s="270" t="s">
        <v>3075</v>
      </c>
      <c r="AU638" s="270" t="s">
        <v>3075</v>
      </c>
      <c r="AV638" s="270" t="s">
        <v>3075</v>
      </c>
      <c r="AW638" s="277" t="s">
        <v>3075</v>
      </c>
      <c r="AX638" s="270" t="s">
        <v>3075</v>
      </c>
      <c r="AY638" s="270" t="s">
        <v>3075</v>
      </c>
      <c r="AZ638" s="270" t="s">
        <v>3075</v>
      </c>
      <c r="BA638" s="270" t="s">
        <v>3075</v>
      </c>
      <c r="BB638" s="270" t="s">
        <v>3075</v>
      </c>
      <c r="BC638" s="270" t="s">
        <v>3075</v>
      </c>
      <c r="BD638" s="270" t="s">
        <v>521</v>
      </c>
      <c r="BE638" s="270" t="str">
        <f>VLOOKUP(A638,[1]القائمة!A$1:F$4442,6,0)</f>
        <v/>
      </c>
      <c r="BF638">
        <f>VLOOKUP(A638,[1]القائمة!A$1:F$4442,1,0)</f>
        <v>524729</v>
      </c>
      <c r="BG638" t="str">
        <f>VLOOKUP(A638,[1]القائمة!A$1:F$4442,5,0)</f>
        <v>الثالثة</v>
      </c>
    </row>
    <row r="639" spans="1:83" ht="14.4" x14ac:dyDescent="0.3">
      <c r="A639" s="269">
        <v>524730</v>
      </c>
      <c r="B639" s="270" t="s">
        <v>521</v>
      </c>
      <c r="C639" s="270" t="s">
        <v>788</v>
      </c>
      <c r="D639" s="270" t="s">
        <v>788</v>
      </c>
      <c r="E639" s="270" t="s">
        <v>788</v>
      </c>
      <c r="F639" s="270" t="s">
        <v>788</v>
      </c>
      <c r="G639" s="270" t="s">
        <v>788</v>
      </c>
      <c r="H639" s="270" t="s">
        <v>788</v>
      </c>
      <c r="I639" s="270" t="s">
        <v>788</v>
      </c>
      <c r="J639" s="270" t="s">
        <v>788</v>
      </c>
      <c r="K639" s="270" t="s">
        <v>788</v>
      </c>
      <c r="L639" s="270" t="s">
        <v>788</v>
      </c>
      <c r="M639" s="270" t="s">
        <v>788</v>
      </c>
      <c r="N639" s="270" t="s">
        <v>788</v>
      </c>
      <c r="O639" s="270" t="s">
        <v>788</v>
      </c>
      <c r="P639" s="270" t="s">
        <v>788</v>
      </c>
      <c r="Q639" s="270" t="s">
        <v>788</v>
      </c>
      <c r="R639" s="270" t="s">
        <v>788</v>
      </c>
      <c r="S639" s="270" t="s">
        <v>788</v>
      </c>
      <c r="T639" s="270" t="s">
        <v>788</v>
      </c>
      <c r="U639" s="270" t="s">
        <v>788</v>
      </c>
      <c r="V639" s="270" t="s">
        <v>788</v>
      </c>
      <c r="W639" s="270" t="s">
        <v>788</v>
      </c>
      <c r="X639" s="270" t="s">
        <v>788</v>
      </c>
      <c r="Y639" s="270" t="s">
        <v>788</v>
      </c>
      <c r="Z639" s="270" t="s">
        <v>788</v>
      </c>
      <c r="AA639" s="270" t="s">
        <v>788</v>
      </c>
      <c r="AB639" s="270" t="s">
        <v>788</v>
      </c>
      <c r="AC639" s="270" t="s">
        <v>788</v>
      </c>
      <c r="AD639" s="270" t="s">
        <v>788</v>
      </c>
      <c r="AE639" s="270" t="s">
        <v>788</v>
      </c>
      <c r="AF639" s="270" t="s">
        <v>788</v>
      </c>
      <c r="AG639" s="270" t="s">
        <v>788</v>
      </c>
      <c r="AH639" s="270" t="s">
        <v>788</v>
      </c>
      <c r="AI639" s="270" t="s">
        <v>788</v>
      </c>
      <c r="AJ639" s="270" t="s">
        <v>788</v>
      </c>
      <c r="AK639" s="270" t="s">
        <v>788</v>
      </c>
      <c r="AL639" s="270" t="s">
        <v>788</v>
      </c>
      <c r="AM639" s="270" t="s">
        <v>788</v>
      </c>
      <c r="AN639" s="270" t="s">
        <v>3075</v>
      </c>
      <c r="AO639" s="270" t="s">
        <v>3075</v>
      </c>
      <c r="AP639" s="270" t="s">
        <v>3075</v>
      </c>
      <c r="AQ639" s="270" t="s">
        <v>3075</v>
      </c>
      <c r="AR639" s="270" t="s">
        <v>3075</v>
      </c>
      <c r="AS639" s="270" t="s">
        <v>3075</v>
      </c>
      <c r="AT639" s="270" t="s">
        <v>3075</v>
      </c>
      <c r="AU639" s="270" t="s">
        <v>3075</v>
      </c>
      <c r="AV639" s="270" t="s">
        <v>3075</v>
      </c>
      <c r="AW639" s="277" t="s">
        <v>3075</v>
      </c>
      <c r="AX639" s="270" t="s">
        <v>3075</v>
      </c>
      <c r="AY639" s="270" t="s">
        <v>3075</v>
      </c>
      <c r="AZ639" s="270" t="s">
        <v>3075</v>
      </c>
      <c r="BA639" s="270" t="s">
        <v>3075</v>
      </c>
      <c r="BB639" s="270" t="s">
        <v>3075</v>
      </c>
      <c r="BC639" s="270" t="s">
        <v>3075</v>
      </c>
      <c r="BD639" s="270" t="s">
        <v>521</v>
      </c>
      <c r="BE639" s="270" t="str">
        <f>VLOOKUP(A639,[1]القائمة!A$1:F$4442,6,0)</f>
        <v/>
      </c>
      <c r="BF639">
        <f>VLOOKUP(A639,[1]القائمة!A$1:F$4442,1,0)</f>
        <v>524730</v>
      </c>
      <c r="BG639" t="str">
        <f>VLOOKUP(A639,[1]القائمة!A$1:F$4442,5,0)</f>
        <v>الثالثة</v>
      </c>
    </row>
    <row r="640" spans="1:83" ht="14.4" x14ac:dyDescent="0.3">
      <c r="A640" s="269">
        <v>524744</v>
      </c>
      <c r="B640" s="270" t="s">
        <v>521</v>
      </c>
      <c r="C640" s="270" t="s">
        <v>788</v>
      </c>
      <c r="D640" s="270" t="s">
        <v>788</v>
      </c>
      <c r="E640" s="270" t="s">
        <v>788</v>
      </c>
      <c r="F640" s="270" t="s">
        <v>788</v>
      </c>
      <c r="G640" s="270" t="s">
        <v>788</v>
      </c>
      <c r="H640" s="270" t="s">
        <v>788</v>
      </c>
      <c r="I640" s="270" t="s">
        <v>788</v>
      </c>
      <c r="J640" s="270" t="s">
        <v>788</v>
      </c>
      <c r="K640" s="270" t="s">
        <v>788</v>
      </c>
      <c r="L640" s="270" t="s">
        <v>788</v>
      </c>
      <c r="M640" s="270" t="s">
        <v>788</v>
      </c>
      <c r="N640" s="270" t="s">
        <v>788</v>
      </c>
      <c r="O640" s="270" t="s">
        <v>788</v>
      </c>
      <c r="P640" s="270" t="s">
        <v>788</v>
      </c>
      <c r="Q640" s="270" t="s">
        <v>788</v>
      </c>
      <c r="R640" s="270" t="s">
        <v>788</v>
      </c>
      <c r="S640" s="270" t="s">
        <v>788</v>
      </c>
      <c r="T640" s="270" t="s">
        <v>788</v>
      </c>
      <c r="U640" s="270" t="s">
        <v>788</v>
      </c>
      <c r="V640" s="270" t="s">
        <v>788</v>
      </c>
      <c r="W640" s="270" t="s">
        <v>788</v>
      </c>
      <c r="X640" s="270" t="s">
        <v>788</v>
      </c>
      <c r="Y640" s="270" t="s">
        <v>788</v>
      </c>
      <c r="Z640" s="270" t="s">
        <v>788</v>
      </c>
      <c r="AA640" s="270" t="s">
        <v>788</v>
      </c>
      <c r="AB640" s="270" t="s">
        <v>788</v>
      </c>
      <c r="AC640" s="270" t="s">
        <v>788</v>
      </c>
      <c r="AD640" s="270" t="s">
        <v>788</v>
      </c>
      <c r="AE640" s="270" t="s">
        <v>788</v>
      </c>
      <c r="AF640" s="270" t="s">
        <v>788</v>
      </c>
      <c r="AG640" s="270" t="s">
        <v>788</v>
      </c>
      <c r="AH640" s="270" t="s">
        <v>788</v>
      </c>
      <c r="AI640" s="270" t="s">
        <v>788</v>
      </c>
      <c r="AJ640" s="270" t="s">
        <v>788</v>
      </c>
      <c r="AK640" s="270" t="s">
        <v>788</v>
      </c>
      <c r="AL640" s="270" t="s">
        <v>788</v>
      </c>
      <c r="AM640" s="270" t="s">
        <v>788</v>
      </c>
      <c r="AN640" s="270" t="s">
        <v>3075</v>
      </c>
      <c r="AO640" s="270" t="s">
        <v>3075</v>
      </c>
      <c r="AP640" s="270" t="s">
        <v>3075</v>
      </c>
      <c r="AQ640" s="270" t="s">
        <v>3075</v>
      </c>
      <c r="AR640" s="270" t="s">
        <v>3075</v>
      </c>
      <c r="AS640" s="270" t="s">
        <v>3075</v>
      </c>
      <c r="AT640" s="270" t="s">
        <v>3075</v>
      </c>
      <c r="AU640" s="270" t="s">
        <v>3075</v>
      </c>
      <c r="AV640" s="270" t="s">
        <v>3075</v>
      </c>
      <c r="AW640" s="277" t="s">
        <v>3075</v>
      </c>
      <c r="AX640" s="270" t="s">
        <v>3075</v>
      </c>
      <c r="AY640" s="270" t="s">
        <v>3075</v>
      </c>
      <c r="AZ640" s="270" t="s">
        <v>3075</v>
      </c>
      <c r="BA640" s="270" t="s">
        <v>3075</v>
      </c>
      <c r="BB640" s="270" t="s">
        <v>3075</v>
      </c>
      <c r="BC640" s="270" t="s">
        <v>3075</v>
      </c>
      <c r="BD640" s="270" t="s">
        <v>521</v>
      </c>
      <c r="BE640" s="270" t="str">
        <f>VLOOKUP(A640,[1]القائمة!A$1:F$4442,6,0)</f>
        <v/>
      </c>
      <c r="BF640">
        <f>VLOOKUP(A640,[1]القائمة!A$1:F$4442,1,0)</f>
        <v>524744</v>
      </c>
      <c r="BG640" t="str">
        <f>VLOOKUP(A640,[1]القائمة!A$1:F$4442,5,0)</f>
        <v>الثالثة</v>
      </c>
    </row>
    <row r="641" spans="1:83" ht="14.4" x14ac:dyDescent="0.3">
      <c r="A641" s="269">
        <v>524760</v>
      </c>
      <c r="B641" s="270" t="s">
        <v>521</v>
      </c>
      <c r="C641" s="270" t="s">
        <v>788</v>
      </c>
      <c r="D641" s="270" t="s">
        <v>788</v>
      </c>
      <c r="E641" s="270" t="s">
        <v>788</v>
      </c>
      <c r="F641" s="270" t="s">
        <v>788</v>
      </c>
      <c r="G641" s="270" t="s">
        <v>788</v>
      </c>
      <c r="H641" s="270" t="s">
        <v>788</v>
      </c>
      <c r="I641" s="270" t="s">
        <v>788</v>
      </c>
      <c r="J641" s="270" t="s">
        <v>788</v>
      </c>
      <c r="K641" s="270" t="s">
        <v>788</v>
      </c>
      <c r="L641" s="270" t="s">
        <v>788</v>
      </c>
      <c r="M641" s="270" t="s">
        <v>788</v>
      </c>
      <c r="N641" s="270" t="s">
        <v>788</v>
      </c>
      <c r="O641" s="270" t="s">
        <v>788</v>
      </c>
      <c r="P641" s="270" t="s">
        <v>788</v>
      </c>
      <c r="Q641" s="270" t="s">
        <v>788</v>
      </c>
      <c r="R641" s="270" t="s">
        <v>788</v>
      </c>
      <c r="S641" s="270" t="s">
        <v>788</v>
      </c>
      <c r="T641" s="270" t="s">
        <v>788</v>
      </c>
      <c r="U641" s="270" t="s">
        <v>788</v>
      </c>
      <c r="V641" s="270" t="s">
        <v>788</v>
      </c>
      <c r="W641" s="270" t="s">
        <v>788</v>
      </c>
      <c r="X641" s="270" t="s">
        <v>788</v>
      </c>
      <c r="Y641" s="270" t="s">
        <v>788</v>
      </c>
      <c r="Z641" s="270" t="s">
        <v>788</v>
      </c>
      <c r="AA641" s="270" t="s">
        <v>788</v>
      </c>
      <c r="AB641" s="270" t="s">
        <v>788</v>
      </c>
      <c r="AC641" s="270" t="s">
        <v>788</v>
      </c>
      <c r="AD641" s="270" t="s">
        <v>788</v>
      </c>
      <c r="AE641" s="270" t="s">
        <v>788</v>
      </c>
      <c r="AF641" s="270" t="s">
        <v>788</v>
      </c>
      <c r="AG641" s="270" t="s">
        <v>788</v>
      </c>
      <c r="AH641" s="270" t="s">
        <v>788</v>
      </c>
      <c r="AI641" s="270" t="s">
        <v>788</v>
      </c>
      <c r="AJ641" s="270" t="s">
        <v>788</v>
      </c>
      <c r="AK641" s="270" t="s">
        <v>788</v>
      </c>
      <c r="AL641" s="270" t="s">
        <v>788</v>
      </c>
      <c r="AM641" s="270" t="s">
        <v>788</v>
      </c>
      <c r="AN641" s="270" t="s">
        <v>3075</v>
      </c>
      <c r="AO641" s="270" t="s">
        <v>3075</v>
      </c>
      <c r="AP641" s="270" t="s">
        <v>3075</v>
      </c>
      <c r="AQ641" s="270" t="s">
        <v>3075</v>
      </c>
      <c r="AR641" s="270" t="s">
        <v>3075</v>
      </c>
      <c r="AS641" s="270" t="s">
        <v>3075</v>
      </c>
      <c r="AT641" s="270" t="s">
        <v>3075</v>
      </c>
      <c r="AU641" s="270" t="s">
        <v>3075</v>
      </c>
      <c r="AV641" s="270" t="s">
        <v>3075</v>
      </c>
      <c r="AW641" s="277" t="s">
        <v>3075</v>
      </c>
      <c r="AX641" s="270" t="s">
        <v>3075</v>
      </c>
      <c r="AY641" s="270" t="s">
        <v>3075</v>
      </c>
      <c r="AZ641" s="270" t="s">
        <v>3075</v>
      </c>
      <c r="BA641" s="270" t="s">
        <v>3075</v>
      </c>
      <c r="BB641" s="270" t="s">
        <v>3075</v>
      </c>
      <c r="BC641" s="270" t="s">
        <v>3075</v>
      </c>
      <c r="BD641" s="270" t="s">
        <v>521</v>
      </c>
      <c r="BE641" s="270" t="str">
        <f>VLOOKUP(A641,[1]القائمة!A$1:F$4442,6,0)</f>
        <v/>
      </c>
      <c r="BF641">
        <f>VLOOKUP(A641,[1]القائمة!A$1:F$4442,1,0)</f>
        <v>524760</v>
      </c>
      <c r="BG641" t="str">
        <f>VLOOKUP(A641,[1]القائمة!A$1:F$4442,5,0)</f>
        <v>الثالثة</v>
      </c>
    </row>
    <row r="642" spans="1:83" ht="14.4" x14ac:dyDescent="0.3">
      <c r="A642" s="269">
        <v>524772</v>
      </c>
      <c r="B642" s="270" t="s">
        <v>521</v>
      </c>
      <c r="C642" s="270" t="s">
        <v>788</v>
      </c>
      <c r="D642" s="270" t="s">
        <v>788</v>
      </c>
      <c r="E642" s="270" t="s">
        <v>788</v>
      </c>
      <c r="F642" s="270" t="s">
        <v>788</v>
      </c>
      <c r="G642" s="270" t="s">
        <v>788</v>
      </c>
      <c r="H642" s="270" t="s">
        <v>788</v>
      </c>
      <c r="I642" s="270" t="s">
        <v>788</v>
      </c>
      <c r="J642" s="270" t="s">
        <v>788</v>
      </c>
      <c r="K642" s="270" t="s">
        <v>788</v>
      </c>
      <c r="L642" s="270" t="s">
        <v>788</v>
      </c>
      <c r="M642" s="270" t="s">
        <v>788</v>
      </c>
      <c r="N642" s="270" t="s">
        <v>788</v>
      </c>
      <c r="O642" s="270" t="s">
        <v>788</v>
      </c>
      <c r="P642" s="270" t="s">
        <v>788</v>
      </c>
      <c r="Q642" s="270" t="s">
        <v>788</v>
      </c>
      <c r="R642" s="270" t="s">
        <v>788</v>
      </c>
      <c r="S642" s="270" t="s">
        <v>788</v>
      </c>
      <c r="T642" s="270" t="s">
        <v>788</v>
      </c>
      <c r="U642" s="270" t="s">
        <v>788</v>
      </c>
      <c r="V642" s="270" t="s">
        <v>788</v>
      </c>
      <c r="W642" s="270" t="s">
        <v>788</v>
      </c>
      <c r="X642" s="270" t="s">
        <v>788</v>
      </c>
      <c r="Y642" s="270" t="s">
        <v>788</v>
      </c>
      <c r="Z642" s="270" t="s">
        <v>788</v>
      </c>
      <c r="AA642" s="270" t="s">
        <v>788</v>
      </c>
      <c r="AB642" s="270" t="s">
        <v>788</v>
      </c>
      <c r="AC642" s="270" t="s">
        <v>788</v>
      </c>
      <c r="AD642" s="270" t="s">
        <v>788</v>
      </c>
      <c r="AE642" s="270" t="s">
        <v>788</v>
      </c>
      <c r="AF642" s="270" t="s">
        <v>788</v>
      </c>
      <c r="AG642" s="270" t="s">
        <v>788</v>
      </c>
      <c r="AH642" s="270" t="s">
        <v>788</v>
      </c>
      <c r="AI642" s="270" t="s">
        <v>788</v>
      </c>
      <c r="AJ642" s="270" t="s">
        <v>788</v>
      </c>
      <c r="AK642" s="270" t="s">
        <v>788</v>
      </c>
      <c r="AL642" s="270" t="s">
        <v>788</v>
      </c>
      <c r="AM642" s="270" t="s">
        <v>788</v>
      </c>
      <c r="AN642" s="270" t="s">
        <v>3075</v>
      </c>
      <c r="AO642" s="270" t="s">
        <v>3075</v>
      </c>
      <c r="AP642" s="270" t="s">
        <v>3075</v>
      </c>
      <c r="AQ642" s="270" t="s">
        <v>3075</v>
      </c>
      <c r="AR642" s="270" t="s">
        <v>3075</v>
      </c>
      <c r="AS642" s="270" t="s">
        <v>3075</v>
      </c>
      <c r="AT642" s="270" t="s">
        <v>3075</v>
      </c>
      <c r="AU642" s="270" t="s">
        <v>3075</v>
      </c>
      <c r="AV642" s="270" t="s">
        <v>3075</v>
      </c>
      <c r="AW642" s="277" t="s">
        <v>3075</v>
      </c>
      <c r="AX642" s="270" t="s">
        <v>3075</v>
      </c>
      <c r="AY642" s="270" t="s">
        <v>3075</v>
      </c>
      <c r="AZ642" s="270" t="s">
        <v>3075</v>
      </c>
      <c r="BA642" s="270" t="s">
        <v>3075</v>
      </c>
      <c r="BB642" s="270" t="s">
        <v>3075</v>
      </c>
      <c r="BC642" s="270" t="s">
        <v>3075</v>
      </c>
      <c r="BD642" s="270" t="s">
        <v>521</v>
      </c>
      <c r="BE642" s="270" t="str">
        <f>VLOOKUP(A642,[1]القائمة!A$1:F$4442,6,0)</f>
        <v/>
      </c>
      <c r="BF642">
        <f>VLOOKUP(A642,[1]القائمة!A$1:F$4442,1,0)</f>
        <v>524772</v>
      </c>
      <c r="BG642" t="str">
        <f>VLOOKUP(A642,[1]القائمة!A$1:F$4442,5,0)</f>
        <v>الثالثة</v>
      </c>
    </row>
    <row r="643" spans="1:83" ht="14.4" x14ac:dyDescent="0.3">
      <c r="A643" s="269">
        <v>524776</v>
      </c>
      <c r="B643" s="270" t="s">
        <v>521</v>
      </c>
      <c r="C643" s="270" t="s">
        <v>788</v>
      </c>
      <c r="D643" s="270" t="s">
        <v>788</v>
      </c>
      <c r="E643" s="270" t="s">
        <v>788</v>
      </c>
      <c r="F643" s="270" t="s">
        <v>788</v>
      </c>
      <c r="G643" s="270" t="s">
        <v>788</v>
      </c>
      <c r="H643" s="270" t="s">
        <v>788</v>
      </c>
      <c r="I643" s="270" t="s">
        <v>788</v>
      </c>
      <c r="J643" s="270" t="s">
        <v>788</v>
      </c>
      <c r="K643" s="270" t="s">
        <v>788</v>
      </c>
      <c r="L643" s="270" t="s">
        <v>788</v>
      </c>
      <c r="M643" s="270" t="s">
        <v>788</v>
      </c>
      <c r="N643" s="270" t="s">
        <v>788</v>
      </c>
      <c r="O643" s="270" t="s">
        <v>788</v>
      </c>
      <c r="P643" s="270" t="s">
        <v>788</v>
      </c>
      <c r="Q643" s="270" t="s">
        <v>788</v>
      </c>
      <c r="R643" s="270" t="s">
        <v>788</v>
      </c>
      <c r="S643" s="270" t="s">
        <v>788</v>
      </c>
      <c r="T643" s="270" t="s">
        <v>788</v>
      </c>
      <c r="U643" s="270" t="s">
        <v>788</v>
      </c>
      <c r="V643" s="270" t="s">
        <v>788</v>
      </c>
      <c r="W643" s="270" t="s">
        <v>788</v>
      </c>
      <c r="X643" s="270" t="s">
        <v>788</v>
      </c>
      <c r="Y643" s="270" t="s">
        <v>788</v>
      </c>
      <c r="Z643" s="270" t="s">
        <v>788</v>
      </c>
      <c r="AA643" s="270" t="s">
        <v>788</v>
      </c>
      <c r="AB643" s="270" t="s">
        <v>788</v>
      </c>
      <c r="AC643" s="270" t="s">
        <v>788</v>
      </c>
      <c r="AD643" s="270" t="s">
        <v>788</v>
      </c>
      <c r="AE643" s="270" t="s">
        <v>788</v>
      </c>
      <c r="AF643" s="270" t="s">
        <v>788</v>
      </c>
      <c r="AG643" s="270" t="s">
        <v>788</v>
      </c>
      <c r="AH643" s="270" t="s">
        <v>788</v>
      </c>
      <c r="AI643" s="270" t="s">
        <v>788</v>
      </c>
      <c r="AJ643" s="270" t="s">
        <v>788</v>
      </c>
      <c r="AK643" s="270" t="s">
        <v>788</v>
      </c>
      <c r="AL643" s="270" t="s">
        <v>788</v>
      </c>
      <c r="AM643" s="270" t="s">
        <v>788</v>
      </c>
      <c r="AN643" s="270" t="s">
        <v>3075</v>
      </c>
      <c r="AO643" s="270" t="s">
        <v>3075</v>
      </c>
      <c r="AP643" s="270" t="s">
        <v>3075</v>
      </c>
      <c r="AQ643" s="270" t="s">
        <v>3075</v>
      </c>
      <c r="AR643" s="270" t="s">
        <v>3075</v>
      </c>
      <c r="AS643" s="270" t="s">
        <v>3075</v>
      </c>
      <c r="AT643" s="270" t="s">
        <v>3075</v>
      </c>
      <c r="AU643" s="270" t="s">
        <v>3075</v>
      </c>
      <c r="AV643" s="270" t="s">
        <v>3075</v>
      </c>
      <c r="AW643" s="277" t="s">
        <v>3075</v>
      </c>
      <c r="AX643" s="270" t="s">
        <v>3075</v>
      </c>
      <c r="AY643" s="270" t="s">
        <v>3075</v>
      </c>
      <c r="AZ643" s="270" t="s">
        <v>3075</v>
      </c>
      <c r="BA643" s="270" t="s">
        <v>3075</v>
      </c>
      <c r="BB643" s="270" t="s">
        <v>3075</v>
      </c>
      <c r="BC643" s="270" t="s">
        <v>3075</v>
      </c>
      <c r="BD643" s="270" t="s">
        <v>521</v>
      </c>
      <c r="BE643" s="270" t="str">
        <f>VLOOKUP(A643,[1]القائمة!A$1:F$4442,6,0)</f>
        <v/>
      </c>
      <c r="BF643">
        <f>VLOOKUP(A643,[1]القائمة!A$1:F$4442,1,0)</f>
        <v>524776</v>
      </c>
      <c r="BG643" t="str">
        <f>VLOOKUP(A643,[1]القائمة!A$1:F$4442,5,0)</f>
        <v>الثالثة</v>
      </c>
    </row>
    <row r="644" spans="1:83" ht="14.4" x14ac:dyDescent="0.3">
      <c r="A644" s="269">
        <v>524777</v>
      </c>
      <c r="B644" s="270" t="s">
        <v>521</v>
      </c>
      <c r="C644" s="270" t="s">
        <v>789</v>
      </c>
      <c r="D644" s="270" t="s">
        <v>789</v>
      </c>
      <c r="E644" s="270" t="s">
        <v>789</v>
      </c>
      <c r="F644" s="270" t="s">
        <v>789</v>
      </c>
      <c r="G644" s="270" t="s">
        <v>789</v>
      </c>
      <c r="H644" s="270" t="s">
        <v>789</v>
      </c>
      <c r="I644" s="270" t="s">
        <v>789</v>
      </c>
      <c r="J644" s="270" t="s">
        <v>789</v>
      </c>
      <c r="K644" s="270" t="s">
        <v>789</v>
      </c>
      <c r="L644" s="270" t="s">
        <v>789</v>
      </c>
      <c r="M644" s="270" t="s">
        <v>789</v>
      </c>
      <c r="N644" s="270" t="s">
        <v>789</v>
      </c>
      <c r="O644" s="270" t="s">
        <v>789</v>
      </c>
      <c r="P644" s="270" t="s">
        <v>789</v>
      </c>
      <c r="Q644" s="270" t="s">
        <v>789</v>
      </c>
      <c r="R644" s="270" t="s">
        <v>789</v>
      </c>
      <c r="S644" s="270" t="s">
        <v>789</v>
      </c>
      <c r="T644" s="270" t="s">
        <v>789</v>
      </c>
      <c r="U644" s="270" t="s">
        <v>789</v>
      </c>
      <c r="V644" s="270" t="s">
        <v>789</v>
      </c>
      <c r="W644" s="270" t="s">
        <v>789</v>
      </c>
      <c r="X644" s="270" t="s">
        <v>789</v>
      </c>
      <c r="Y644" s="270" t="s">
        <v>789</v>
      </c>
      <c r="Z644" s="270" t="s">
        <v>789</v>
      </c>
      <c r="AA644" s="270" t="s">
        <v>789</v>
      </c>
      <c r="AB644" s="270" t="s">
        <v>789</v>
      </c>
      <c r="AC644" s="270" t="s">
        <v>789</v>
      </c>
      <c r="AD644" s="270" t="s">
        <v>789</v>
      </c>
      <c r="AE644" s="270" t="s">
        <v>789</v>
      </c>
      <c r="AF644" s="270" t="s">
        <v>789</v>
      </c>
      <c r="AG644" s="270" t="s">
        <v>789</v>
      </c>
      <c r="AH644" s="270" t="s">
        <v>789</v>
      </c>
      <c r="AI644" s="270" t="s">
        <v>789</v>
      </c>
      <c r="AJ644" s="270" t="s">
        <v>789</v>
      </c>
      <c r="AK644" s="270" t="s">
        <v>789</v>
      </c>
      <c r="AL644" s="270" t="s">
        <v>789</v>
      </c>
      <c r="AM644" s="270" t="s">
        <v>789</v>
      </c>
      <c r="AN644" s="270" t="s">
        <v>3075</v>
      </c>
      <c r="AO644" s="270" t="s">
        <v>3075</v>
      </c>
      <c r="AP644" s="270" t="s">
        <v>3075</v>
      </c>
      <c r="AQ644" s="270" t="s">
        <v>3075</v>
      </c>
      <c r="AR644" s="270" t="s">
        <v>3075</v>
      </c>
      <c r="AS644" s="270" t="s">
        <v>3075</v>
      </c>
      <c r="AT644" s="270" t="s">
        <v>3075</v>
      </c>
      <c r="AU644" s="270" t="s">
        <v>3075</v>
      </c>
      <c r="AV644" s="270" t="s">
        <v>3075</v>
      </c>
      <c r="AW644" s="277" t="s">
        <v>3075</v>
      </c>
      <c r="AX644" s="270" t="s">
        <v>3075</v>
      </c>
      <c r="AY644" s="270" t="s">
        <v>3075</v>
      </c>
      <c r="AZ644" s="270" t="s">
        <v>3075</v>
      </c>
      <c r="BA644" s="270" t="s">
        <v>3075</v>
      </c>
      <c r="BB644" s="270" t="s">
        <v>3075</v>
      </c>
      <c r="BC644" s="270" t="s">
        <v>3075</v>
      </c>
      <c r="BD644" s="270" t="s">
        <v>521</v>
      </c>
      <c r="BE644" s="270" t="str">
        <f>VLOOKUP(A644,[1]القائمة!A$1:F$4442,6,0)</f>
        <v/>
      </c>
      <c r="BF644">
        <f>VLOOKUP(A644,[1]القائمة!A$1:F$4442,1,0)</f>
        <v>524777</v>
      </c>
      <c r="BG644" t="str">
        <f>VLOOKUP(A644,[1]القائمة!A$1:F$4442,5,0)</f>
        <v>الثالثة</v>
      </c>
    </row>
    <row r="645" spans="1:83" ht="14.4" x14ac:dyDescent="0.3">
      <c r="A645" s="269">
        <v>524783</v>
      </c>
      <c r="B645" s="270" t="s">
        <v>521</v>
      </c>
      <c r="C645" s="270" t="s">
        <v>788</v>
      </c>
      <c r="D645" s="270" t="s">
        <v>788</v>
      </c>
      <c r="E645" s="270" t="s">
        <v>788</v>
      </c>
      <c r="F645" s="270" t="s">
        <v>788</v>
      </c>
      <c r="G645" s="270" t="s">
        <v>788</v>
      </c>
      <c r="H645" s="270" t="s">
        <v>788</v>
      </c>
      <c r="I645" s="270" t="s">
        <v>788</v>
      </c>
      <c r="J645" s="270" t="s">
        <v>788</v>
      </c>
      <c r="K645" s="270" t="s">
        <v>788</v>
      </c>
      <c r="L645" s="270" t="s">
        <v>788</v>
      </c>
      <c r="M645" s="270" t="s">
        <v>788</v>
      </c>
      <c r="N645" s="270" t="s">
        <v>788</v>
      </c>
      <c r="O645" s="270" t="s">
        <v>788</v>
      </c>
      <c r="P645" s="270" t="s">
        <v>788</v>
      </c>
      <c r="Q645" s="270" t="s">
        <v>788</v>
      </c>
      <c r="R645" s="270" t="s">
        <v>788</v>
      </c>
      <c r="S645" s="270" t="s">
        <v>788</v>
      </c>
      <c r="T645" s="270" t="s">
        <v>788</v>
      </c>
      <c r="U645" s="270" t="s">
        <v>788</v>
      </c>
      <c r="V645" s="270" t="s">
        <v>788</v>
      </c>
      <c r="W645" s="270" t="s">
        <v>788</v>
      </c>
      <c r="X645" s="270" t="s">
        <v>788</v>
      </c>
      <c r="Y645" s="270" t="s">
        <v>788</v>
      </c>
      <c r="Z645" s="270" t="s">
        <v>788</v>
      </c>
      <c r="AA645" s="270" t="s">
        <v>788</v>
      </c>
      <c r="AB645" s="270" t="s">
        <v>788</v>
      </c>
      <c r="AC645" s="270" t="s">
        <v>788</v>
      </c>
      <c r="AD645" s="270" t="s">
        <v>788</v>
      </c>
      <c r="AE645" s="270" t="s">
        <v>788</v>
      </c>
      <c r="AF645" s="270" t="s">
        <v>788</v>
      </c>
      <c r="AG645" s="270" t="s">
        <v>788</v>
      </c>
      <c r="AH645" s="270" t="s">
        <v>788</v>
      </c>
      <c r="AI645" s="270" t="s">
        <v>788</v>
      </c>
      <c r="AJ645" s="270" t="s">
        <v>788</v>
      </c>
      <c r="AK645" s="270" t="s">
        <v>788</v>
      </c>
      <c r="AL645" s="270" t="s">
        <v>788</v>
      </c>
      <c r="AM645" s="270" t="s">
        <v>788</v>
      </c>
      <c r="AN645" s="270" t="s">
        <v>3075</v>
      </c>
      <c r="AO645" s="270" t="s">
        <v>3075</v>
      </c>
      <c r="AP645" s="270" t="s">
        <v>3075</v>
      </c>
      <c r="AQ645" s="270" t="s">
        <v>3075</v>
      </c>
      <c r="AR645" s="270" t="s">
        <v>3075</v>
      </c>
      <c r="AS645" s="270" t="s">
        <v>3075</v>
      </c>
      <c r="AT645" s="270" t="s">
        <v>3075</v>
      </c>
      <c r="AU645" s="270" t="s">
        <v>3075</v>
      </c>
      <c r="AV645" s="270" t="s">
        <v>3075</v>
      </c>
      <c r="AW645" s="277" t="s">
        <v>3075</v>
      </c>
      <c r="AX645" s="270" t="s">
        <v>3075</v>
      </c>
      <c r="AY645" s="270" t="s">
        <v>3075</v>
      </c>
      <c r="AZ645" s="270" t="s">
        <v>3075</v>
      </c>
      <c r="BA645" s="270" t="s">
        <v>3075</v>
      </c>
      <c r="BB645" s="270" t="s">
        <v>3075</v>
      </c>
      <c r="BC645" s="270" t="s">
        <v>3075</v>
      </c>
      <c r="BD645" s="270" t="s">
        <v>521</v>
      </c>
      <c r="BE645" s="270" t="str">
        <f>VLOOKUP(A645,[1]القائمة!A$1:F$4442,6,0)</f>
        <v/>
      </c>
      <c r="BF645">
        <f>VLOOKUP(A645,[1]القائمة!A$1:F$4442,1,0)</f>
        <v>524783</v>
      </c>
      <c r="BG645" t="str">
        <f>VLOOKUP(A645,[1]القائمة!A$1:F$4442,5,0)</f>
        <v>الثالثة</v>
      </c>
    </row>
    <row r="646" spans="1:83" ht="14.4" x14ac:dyDescent="0.3">
      <c r="A646" s="269">
        <v>524784</v>
      </c>
      <c r="B646" s="270" t="s">
        <v>521</v>
      </c>
      <c r="C646" s="270" t="s">
        <v>788</v>
      </c>
      <c r="D646" s="270" t="s">
        <v>788</v>
      </c>
      <c r="E646" s="270" t="s">
        <v>788</v>
      </c>
      <c r="F646" s="270" t="s">
        <v>788</v>
      </c>
      <c r="G646" s="270" t="s">
        <v>788</v>
      </c>
      <c r="H646" s="270" t="s">
        <v>788</v>
      </c>
      <c r="I646" s="270" t="s">
        <v>788</v>
      </c>
      <c r="J646" s="270" t="s">
        <v>788</v>
      </c>
      <c r="K646" s="270" t="s">
        <v>788</v>
      </c>
      <c r="L646" s="270" t="s">
        <v>788</v>
      </c>
      <c r="M646" s="270" t="s">
        <v>788</v>
      </c>
      <c r="N646" s="270" t="s">
        <v>788</v>
      </c>
      <c r="O646" s="270" t="s">
        <v>788</v>
      </c>
      <c r="P646" s="270" t="s">
        <v>788</v>
      </c>
      <c r="Q646" s="270" t="s">
        <v>788</v>
      </c>
      <c r="R646" s="270" t="s">
        <v>788</v>
      </c>
      <c r="S646" s="270" t="s">
        <v>788</v>
      </c>
      <c r="T646" s="270" t="s">
        <v>788</v>
      </c>
      <c r="U646" s="270" t="s">
        <v>788</v>
      </c>
      <c r="V646" s="270" t="s">
        <v>788</v>
      </c>
      <c r="W646" s="270" t="s">
        <v>788</v>
      </c>
      <c r="X646" s="270" t="s">
        <v>788</v>
      </c>
      <c r="Y646" s="270" t="s">
        <v>788</v>
      </c>
      <c r="Z646" s="270" t="s">
        <v>788</v>
      </c>
      <c r="AA646" s="270" t="s">
        <v>788</v>
      </c>
      <c r="AB646" s="270" t="s">
        <v>788</v>
      </c>
      <c r="AC646" s="270" t="s">
        <v>788</v>
      </c>
      <c r="AD646" s="270" t="s">
        <v>788</v>
      </c>
      <c r="AE646" s="270" t="s">
        <v>788</v>
      </c>
      <c r="AF646" s="270" t="s">
        <v>788</v>
      </c>
      <c r="AG646" s="270" t="s">
        <v>788</v>
      </c>
      <c r="AH646" s="270" t="s">
        <v>788</v>
      </c>
      <c r="AI646" s="270" t="s">
        <v>788</v>
      </c>
      <c r="AJ646" s="270" t="s">
        <v>788</v>
      </c>
      <c r="AK646" s="270" t="s">
        <v>788</v>
      </c>
      <c r="AL646" s="270" t="s">
        <v>788</v>
      </c>
      <c r="AM646" s="270" t="s">
        <v>788</v>
      </c>
      <c r="AN646" s="270" t="s">
        <v>3075</v>
      </c>
      <c r="AO646" s="270" t="s">
        <v>3075</v>
      </c>
      <c r="AP646" s="270" t="s">
        <v>3075</v>
      </c>
      <c r="AQ646" s="270" t="s">
        <v>3075</v>
      </c>
      <c r="AR646" s="270" t="s">
        <v>3075</v>
      </c>
      <c r="AS646" s="270" t="s">
        <v>3075</v>
      </c>
      <c r="AT646" s="270" t="s">
        <v>3075</v>
      </c>
      <c r="AU646" s="270" t="s">
        <v>3075</v>
      </c>
      <c r="AV646" s="270" t="s">
        <v>3075</v>
      </c>
      <c r="AW646" s="277" t="s">
        <v>3075</v>
      </c>
      <c r="AX646" s="270" t="s">
        <v>3075</v>
      </c>
      <c r="AY646" s="270" t="s">
        <v>3075</v>
      </c>
      <c r="AZ646" s="270" t="s">
        <v>3075</v>
      </c>
      <c r="BA646" s="270" t="s">
        <v>3075</v>
      </c>
      <c r="BB646" s="270" t="s">
        <v>3075</v>
      </c>
      <c r="BC646" s="270" t="s">
        <v>3075</v>
      </c>
      <c r="BD646" s="270" t="s">
        <v>521</v>
      </c>
      <c r="BE646" s="270" t="str">
        <f>VLOOKUP(A646,[1]القائمة!A$1:F$4442,6,0)</f>
        <v/>
      </c>
      <c r="BF646">
        <f>VLOOKUP(A646,[1]القائمة!A$1:F$4442,1,0)</f>
        <v>524784</v>
      </c>
      <c r="BG646" t="str">
        <f>VLOOKUP(A646,[1]القائمة!A$1:F$4442,5,0)</f>
        <v>الثالثة</v>
      </c>
    </row>
    <row r="647" spans="1:83" ht="14.4" x14ac:dyDescent="0.3">
      <c r="A647" s="269">
        <v>524787</v>
      </c>
      <c r="B647" s="270" t="s">
        <v>521</v>
      </c>
      <c r="C647" s="270" t="s">
        <v>788</v>
      </c>
      <c r="D647" s="270" t="s">
        <v>788</v>
      </c>
      <c r="E647" s="270" t="s">
        <v>788</v>
      </c>
      <c r="F647" s="270" t="s">
        <v>788</v>
      </c>
      <c r="G647" s="270" t="s">
        <v>788</v>
      </c>
      <c r="H647" s="270" t="s">
        <v>788</v>
      </c>
      <c r="I647" s="270" t="s">
        <v>788</v>
      </c>
      <c r="J647" s="270" t="s">
        <v>788</v>
      </c>
      <c r="K647" s="270" t="s">
        <v>788</v>
      </c>
      <c r="L647" s="270" t="s">
        <v>788</v>
      </c>
      <c r="M647" s="270" t="s">
        <v>788</v>
      </c>
      <c r="N647" s="270" t="s">
        <v>788</v>
      </c>
      <c r="O647" s="270" t="s">
        <v>788</v>
      </c>
      <c r="P647" s="270" t="s">
        <v>788</v>
      </c>
      <c r="Q647" s="270" t="s">
        <v>788</v>
      </c>
      <c r="R647" s="270" t="s">
        <v>788</v>
      </c>
      <c r="S647" s="270" t="s">
        <v>788</v>
      </c>
      <c r="T647" s="270" t="s">
        <v>788</v>
      </c>
      <c r="U647" s="270" t="s">
        <v>788</v>
      </c>
      <c r="V647" s="270" t="s">
        <v>788</v>
      </c>
      <c r="W647" s="270" t="s">
        <v>788</v>
      </c>
      <c r="X647" s="270" t="s">
        <v>788</v>
      </c>
      <c r="Y647" s="270" t="s">
        <v>788</v>
      </c>
      <c r="Z647" s="270" t="s">
        <v>788</v>
      </c>
      <c r="AA647" s="270" t="s">
        <v>788</v>
      </c>
      <c r="AB647" s="270" t="s">
        <v>788</v>
      </c>
      <c r="AC647" s="270" t="s">
        <v>788</v>
      </c>
      <c r="AD647" s="270" t="s">
        <v>788</v>
      </c>
      <c r="AE647" s="270" t="s">
        <v>788</v>
      </c>
      <c r="AF647" s="270" t="s">
        <v>788</v>
      </c>
      <c r="AG647" s="270" t="s">
        <v>788</v>
      </c>
      <c r="AH647" s="270" t="s">
        <v>788</v>
      </c>
      <c r="AI647" s="270" t="s">
        <v>788</v>
      </c>
      <c r="AJ647" s="270" t="s">
        <v>788</v>
      </c>
      <c r="AK647" s="270" t="s">
        <v>788</v>
      </c>
      <c r="AL647" s="270" t="s">
        <v>788</v>
      </c>
      <c r="AM647" s="270" t="s">
        <v>788</v>
      </c>
      <c r="AN647" s="270" t="s">
        <v>3075</v>
      </c>
      <c r="AO647" s="270" t="s">
        <v>3075</v>
      </c>
      <c r="AP647" s="270" t="s">
        <v>3075</v>
      </c>
      <c r="AQ647" s="270" t="s">
        <v>3075</v>
      </c>
      <c r="AR647" s="270" t="s">
        <v>3075</v>
      </c>
      <c r="AS647" s="270" t="s">
        <v>3075</v>
      </c>
      <c r="AT647" s="270" t="s">
        <v>3075</v>
      </c>
      <c r="AU647" s="270" t="s">
        <v>3075</v>
      </c>
      <c r="AV647" s="270" t="s">
        <v>3075</v>
      </c>
      <c r="AW647" s="277" t="s">
        <v>3075</v>
      </c>
      <c r="AX647" s="270" t="s">
        <v>3075</v>
      </c>
      <c r="AY647" s="270" t="s">
        <v>3075</v>
      </c>
      <c r="AZ647" s="270" t="s">
        <v>3075</v>
      </c>
      <c r="BA647" s="270" t="s">
        <v>3075</v>
      </c>
      <c r="BB647" s="270" t="s">
        <v>3075</v>
      </c>
      <c r="BC647" s="270" t="s">
        <v>3075</v>
      </c>
      <c r="BD647" s="270" t="s">
        <v>521</v>
      </c>
      <c r="BE647" s="270" t="str">
        <f>VLOOKUP(A647,[1]القائمة!A$1:F$4442,6,0)</f>
        <v/>
      </c>
      <c r="BF647">
        <f>VLOOKUP(A647,[1]القائمة!A$1:F$4442,1,0)</f>
        <v>524787</v>
      </c>
      <c r="BG647" t="str">
        <f>VLOOKUP(A647,[1]القائمة!A$1:F$4442,5,0)</f>
        <v>الثالثة</v>
      </c>
      <c r="BH647" s="249"/>
      <c r="BI647" s="249"/>
      <c r="BJ647" s="249"/>
      <c r="BK647" s="249"/>
      <c r="BL647" s="249"/>
      <c r="BM647" s="249"/>
      <c r="BN647" s="249"/>
      <c r="BO647" s="249"/>
      <c r="BP647" s="249" t="s">
        <v>3075</v>
      </c>
      <c r="BQ647" s="249" t="s">
        <v>3075</v>
      </c>
      <c r="BR647" s="249" t="s">
        <v>3075</v>
      </c>
      <c r="BS647" s="249" t="s">
        <v>3075</v>
      </c>
      <c r="BT647" s="249" t="s">
        <v>3075</v>
      </c>
      <c r="BU647" s="249" t="s">
        <v>3075</v>
      </c>
      <c r="BV647" s="248"/>
      <c r="BW647" s="249"/>
      <c r="BX647" s="249"/>
      <c r="BY647" s="249"/>
      <c r="BZ647" s="249"/>
      <c r="CA647" s="242"/>
      <c r="CB647" s="242"/>
      <c r="CC647" s="242"/>
      <c r="CD647" s="242"/>
      <c r="CE647" s="249"/>
    </row>
    <row r="648" spans="1:83" ht="14.4" x14ac:dyDescent="0.3">
      <c r="A648" s="269">
        <v>524788</v>
      </c>
      <c r="B648" s="270" t="s">
        <v>521</v>
      </c>
      <c r="C648" s="270" t="s">
        <v>788</v>
      </c>
      <c r="D648" s="270" t="s">
        <v>788</v>
      </c>
      <c r="E648" s="270" t="s">
        <v>788</v>
      </c>
      <c r="F648" s="270" t="s">
        <v>788</v>
      </c>
      <c r="G648" s="270" t="s">
        <v>788</v>
      </c>
      <c r="H648" s="270" t="s">
        <v>788</v>
      </c>
      <c r="I648" s="270" t="s">
        <v>788</v>
      </c>
      <c r="J648" s="270" t="s">
        <v>788</v>
      </c>
      <c r="K648" s="270" t="s">
        <v>788</v>
      </c>
      <c r="L648" s="270" t="s">
        <v>788</v>
      </c>
      <c r="M648" s="270" t="s">
        <v>788</v>
      </c>
      <c r="N648" s="270" t="s">
        <v>788</v>
      </c>
      <c r="O648" s="270" t="s">
        <v>788</v>
      </c>
      <c r="P648" s="270" t="s">
        <v>788</v>
      </c>
      <c r="Q648" s="270" t="s">
        <v>788</v>
      </c>
      <c r="R648" s="270" t="s">
        <v>788</v>
      </c>
      <c r="S648" s="270" t="s">
        <v>788</v>
      </c>
      <c r="T648" s="270" t="s">
        <v>788</v>
      </c>
      <c r="U648" s="270" t="s">
        <v>788</v>
      </c>
      <c r="V648" s="270" t="s">
        <v>788</v>
      </c>
      <c r="W648" s="270" t="s">
        <v>788</v>
      </c>
      <c r="X648" s="270" t="s">
        <v>788</v>
      </c>
      <c r="Y648" s="270" t="s">
        <v>788</v>
      </c>
      <c r="Z648" s="270" t="s">
        <v>788</v>
      </c>
      <c r="AA648" s="270" t="s">
        <v>788</v>
      </c>
      <c r="AB648" s="270" t="s">
        <v>788</v>
      </c>
      <c r="AC648" s="270" t="s">
        <v>788</v>
      </c>
      <c r="AD648" s="270" t="s">
        <v>788</v>
      </c>
      <c r="AE648" s="270" t="s">
        <v>788</v>
      </c>
      <c r="AF648" s="270" t="s">
        <v>788</v>
      </c>
      <c r="AG648" s="270" t="s">
        <v>788</v>
      </c>
      <c r="AH648" s="270" t="s">
        <v>788</v>
      </c>
      <c r="AI648" s="270" t="s">
        <v>788</v>
      </c>
      <c r="AJ648" s="270" t="s">
        <v>788</v>
      </c>
      <c r="AK648" s="270" t="s">
        <v>788</v>
      </c>
      <c r="AL648" s="270" t="s">
        <v>788</v>
      </c>
      <c r="AM648" s="270" t="s">
        <v>788</v>
      </c>
      <c r="AN648" s="270" t="s">
        <v>3075</v>
      </c>
      <c r="AO648" s="270" t="s">
        <v>3075</v>
      </c>
      <c r="AP648" s="270" t="s">
        <v>3075</v>
      </c>
      <c r="AQ648" s="270" t="s">
        <v>3075</v>
      </c>
      <c r="AR648" s="270" t="s">
        <v>3075</v>
      </c>
      <c r="AS648" s="270" t="s">
        <v>3075</v>
      </c>
      <c r="AT648" s="270" t="s">
        <v>3075</v>
      </c>
      <c r="AU648" s="270" t="s">
        <v>3075</v>
      </c>
      <c r="AV648" s="270" t="s">
        <v>3075</v>
      </c>
      <c r="AW648" s="277" t="s">
        <v>3075</v>
      </c>
      <c r="AX648" s="270" t="s">
        <v>3075</v>
      </c>
      <c r="AY648" s="270" t="s">
        <v>3075</v>
      </c>
      <c r="AZ648" s="270" t="s">
        <v>3075</v>
      </c>
      <c r="BA648" s="270" t="s">
        <v>3075</v>
      </c>
      <c r="BB648" s="270" t="s">
        <v>3075</v>
      </c>
      <c r="BC648" s="270" t="s">
        <v>3075</v>
      </c>
      <c r="BD648" s="270" t="s">
        <v>521</v>
      </c>
      <c r="BE648" s="270" t="str">
        <f>VLOOKUP(A648,[1]القائمة!A$1:F$4442,6,0)</f>
        <v/>
      </c>
      <c r="BF648">
        <f>VLOOKUP(A648,[1]القائمة!A$1:F$4442,1,0)</f>
        <v>524788</v>
      </c>
      <c r="BG648" t="str">
        <f>VLOOKUP(A648,[1]القائمة!A$1:F$4442,5,0)</f>
        <v>الثالثة</v>
      </c>
    </row>
    <row r="649" spans="1:83" ht="14.4" x14ac:dyDescent="0.3">
      <c r="A649" s="269">
        <v>524795</v>
      </c>
      <c r="B649" s="270" t="s">
        <v>521</v>
      </c>
      <c r="C649" s="270" t="s">
        <v>788</v>
      </c>
      <c r="D649" s="270" t="s">
        <v>788</v>
      </c>
      <c r="E649" s="270" t="s">
        <v>788</v>
      </c>
      <c r="F649" s="270" t="s">
        <v>788</v>
      </c>
      <c r="G649" s="270" t="s">
        <v>788</v>
      </c>
      <c r="H649" s="270" t="s">
        <v>788</v>
      </c>
      <c r="I649" s="270" t="s">
        <v>788</v>
      </c>
      <c r="J649" s="270" t="s">
        <v>788</v>
      </c>
      <c r="K649" s="270" t="s">
        <v>788</v>
      </c>
      <c r="L649" s="270" t="s">
        <v>788</v>
      </c>
      <c r="M649" s="270" t="s">
        <v>788</v>
      </c>
      <c r="N649" s="270" t="s">
        <v>788</v>
      </c>
      <c r="O649" s="270" t="s">
        <v>788</v>
      </c>
      <c r="P649" s="270" t="s">
        <v>788</v>
      </c>
      <c r="Q649" s="270" t="s">
        <v>788</v>
      </c>
      <c r="R649" s="270" t="s">
        <v>788</v>
      </c>
      <c r="S649" s="270" t="s">
        <v>788</v>
      </c>
      <c r="T649" s="270" t="s">
        <v>788</v>
      </c>
      <c r="U649" s="270" t="s">
        <v>788</v>
      </c>
      <c r="V649" s="270" t="s">
        <v>788</v>
      </c>
      <c r="W649" s="270" t="s">
        <v>788</v>
      </c>
      <c r="X649" s="270" t="s">
        <v>788</v>
      </c>
      <c r="Y649" s="270" t="s">
        <v>788</v>
      </c>
      <c r="Z649" s="270" t="s">
        <v>788</v>
      </c>
      <c r="AA649" s="270" t="s">
        <v>788</v>
      </c>
      <c r="AB649" s="270" t="s">
        <v>788</v>
      </c>
      <c r="AC649" s="270" t="s">
        <v>788</v>
      </c>
      <c r="AD649" s="270" t="s">
        <v>788</v>
      </c>
      <c r="AE649" s="270" t="s">
        <v>788</v>
      </c>
      <c r="AF649" s="270" t="s">
        <v>788</v>
      </c>
      <c r="AG649" s="270" t="s">
        <v>788</v>
      </c>
      <c r="AH649" s="270" t="s">
        <v>788</v>
      </c>
      <c r="AI649" s="270" t="s">
        <v>788</v>
      </c>
      <c r="AJ649" s="270" t="s">
        <v>788</v>
      </c>
      <c r="AK649" s="270" t="s">
        <v>788</v>
      </c>
      <c r="AL649" s="270" t="s">
        <v>788</v>
      </c>
      <c r="AM649" s="270" t="s">
        <v>788</v>
      </c>
      <c r="AN649" s="270" t="s">
        <v>3075</v>
      </c>
      <c r="AO649" s="270" t="s">
        <v>3075</v>
      </c>
      <c r="AP649" s="270" t="s">
        <v>3075</v>
      </c>
      <c r="AQ649" s="270" t="s">
        <v>3075</v>
      </c>
      <c r="AR649" s="270" t="s">
        <v>3075</v>
      </c>
      <c r="AS649" s="270" t="s">
        <v>3075</v>
      </c>
      <c r="AT649" s="270" t="s">
        <v>3075</v>
      </c>
      <c r="AU649" s="270" t="s">
        <v>3075</v>
      </c>
      <c r="AV649" s="270" t="s">
        <v>3075</v>
      </c>
      <c r="AW649" s="277" t="s">
        <v>3075</v>
      </c>
      <c r="AX649" s="270" t="s">
        <v>3075</v>
      </c>
      <c r="AY649" s="270" t="s">
        <v>3075</v>
      </c>
      <c r="AZ649" s="270" t="s">
        <v>3075</v>
      </c>
      <c r="BA649" s="270" t="s">
        <v>3075</v>
      </c>
      <c r="BB649" s="270" t="s">
        <v>3075</v>
      </c>
      <c r="BC649" s="270" t="s">
        <v>3075</v>
      </c>
      <c r="BD649" s="270" t="s">
        <v>521</v>
      </c>
      <c r="BE649" s="270" t="str">
        <f>VLOOKUP(A649,[1]القائمة!A$1:F$4442,6,0)</f>
        <v/>
      </c>
      <c r="BF649">
        <f>VLOOKUP(A649,[1]القائمة!A$1:F$4442,1,0)</f>
        <v>524795</v>
      </c>
      <c r="BG649" t="str">
        <f>VLOOKUP(A649,[1]القائمة!A$1:F$4442,5,0)</f>
        <v>الثالثة</v>
      </c>
    </row>
    <row r="650" spans="1:83" ht="14.4" x14ac:dyDescent="0.3">
      <c r="A650" s="269">
        <v>524798</v>
      </c>
      <c r="B650" s="270" t="s">
        <v>521</v>
      </c>
      <c r="C650" s="270" t="s">
        <v>788</v>
      </c>
      <c r="D650" s="270" t="s">
        <v>788</v>
      </c>
      <c r="E650" s="270" t="s">
        <v>788</v>
      </c>
      <c r="F650" s="270" t="s">
        <v>788</v>
      </c>
      <c r="G650" s="270" t="s">
        <v>788</v>
      </c>
      <c r="H650" s="270" t="s">
        <v>788</v>
      </c>
      <c r="I650" s="270" t="s">
        <v>788</v>
      </c>
      <c r="J650" s="270" t="s">
        <v>788</v>
      </c>
      <c r="K650" s="270" t="s">
        <v>788</v>
      </c>
      <c r="L650" s="270" t="s">
        <v>788</v>
      </c>
      <c r="M650" s="270" t="s">
        <v>788</v>
      </c>
      <c r="N650" s="270" t="s">
        <v>788</v>
      </c>
      <c r="O650" s="270" t="s">
        <v>788</v>
      </c>
      <c r="P650" s="270" t="s">
        <v>788</v>
      </c>
      <c r="Q650" s="270" t="s">
        <v>788</v>
      </c>
      <c r="R650" s="270" t="s">
        <v>788</v>
      </c>
      <c r="S650" s="270" t="s">
        <v>788</v>
      </c>
      <c r="T650" s="270" t="s">
        <v>788</v>
      </c>
      <c r="U650" s="270" t="s">
        <v>788</v>
      </c>
      <c r="V650" s="270" t="s">
        <v>788</v>
      </c>
      <c r="W650" s="270" t="s">
        <v>788</v>
      </c>
      <c r="X650" s="270" t="s">
        <v>788</v>
      </c>
      <c r="Y650" s="270" t="s">
        <v>788</v>
      </c>
      <c r="Z650" s="270" t="s">
        <v>788</v>
      </c>
      <c r="AA650" s="270" t="s">
        <v>788</v>
      </c>
      <c r="AB650" s="270" t="s">
        <v>788</v>
      </c>
      <c r="AC650" s="270" t="s">
        <v>788</v>
      </c>
      <c r="AD650" s="270" t="s">
        <v>788</v>
      </c>
      <c r="AE650" s="270" t="s">
        <v>788</v>
      </c>
      <c r="AF650" s="270" t="s">
        <v>788</v>
      </c>
      <c r="AG650" s="270" t="s">
        <v>788</v>
      </c>
      <c r="AH650" s="270" t="s">
        <v>788</v>
      </c>
      <c r="AI650" s="270" t="s">
        <v>788</v>
      </c>
      <c r="AJ650" s="270" t="s">
        <v>788</v>
      </c>
      <c r="AK650" s="270" t="s">
        <v>788</v>
      </c>
      <c r="AL650" s="270" t="s">
        <v>788</v>
      </c>
      <c r="AM650" s="270" t="s">
        <v>788</v>
      </c>
      <c r="AN650" s="270" t="s">
        <v>3075</v>
      </c>
      <c r="AO650" s="270" t="s">
        <v>3075</v>
      </c>
      <c r="AP650" s="270" t="s">
        <v>3075</v>
      </c>
      <c r="AQ650" s="270" t="s">
        <v>3075</v>
      </c>
      <c r="AR650" s="270" t="s">
        <v>3075</v>
      </c>
      <c r="AS650" s="270" t="s">
        <v>3075</v>
      </c>
      <c r="AT650" s="270" t="s">
        <v>3075</v>
      </c>
      <c r="AU650" s="270" t="s">
        <v>3075</v>
      </c>
      <c r="AV650" s="270" t="s">
        <v>3075</v>
      </c>
      <c r="AW650" s="277" t="s">
        <v>3075</v>
      </c>
      <c r="AX650" s="270" t="s">
        <v>3075</v>
      </c>
      <c r="AY650" s="270" t="s">
        <v>3075</v>
      </c>
      <c r="AZ650" s="270" t="s">
        <v>3075</v>
      </c>
      <c r="BA650" s="270" t="s">
        <v>3075</v>
      </c>
      <c r="BB650" s="270" t="s">
        <v>3075</v>
      </c>
      <c r="BC650" s="270" t="s">
        <v>3075</v>
      </c>
      <c r="BD650" s="270" t="s">
        <v>521</v>
      </c>
      <c r="BE650" s="270" t="str">
        <f>VLOOKUP(A650,[1]القائمة!A$1:F$4442,6,0)</f>
        <v/>
      </c>
      <c r="BF650">
        <f>VLOOKUP(A650,[1]القائمة!A$1:F$4442,1,0)</f>
        <v>524798</v>
      </c>
      <c r="BG650" t="str">
        <f>VLOOKUP(A650,[1]القائمة!A$1:F$4442,5,0)</f>
        <v>الثالثة</v>
      </c>
    </row>
    <row r="651" spans="1:83" ht="14.4" x14ac:dyDescent="0.3">
      <c r="A651" s="269">
        <v>524812</v>
      </c>
      <c r="B651" s="270" t="s">
        <v>521</v>
      </c>
      <c r="C651" s="270" t="s">
        <v>788</v>
      </c>
      <c r="D651" s="270" t="s">
        <v>788</v>
      </c>
      <c r="E651" s="270" t="s">
        <v>788</v>
      </c>
      <c r="F651" s="270" t="s">
        <v>788</v>
      </c>
      <c r="G651" s="270" t="s">
        <v>788</v>
      </c>
      <c r="H651" s="270" t="s">
        <v>788</v>
      </c>
      <c r="I651" s="270" t="s">
        <v>788</v>
      </c>
      <c r="J651" s="270" t="s">
        <v>788</v>
      </c>
      <c r="K651" s="270" t="s">
        <v>788</v>
      </c>
      <c r="L651" s="270" t="s">
        <v>788</v>
      </c>
      <c r="M651" s="270" t="s">
        <v>788</v>
      </c>
      <c r="N651" s="270" t="s">
        <v>788</v>
      </c>
      <c r="O651" s="270" t="s">
        <v>788</v>
      </c>
      <c r="P651" s="270" t="s">
        <v>788</v>
      </c>
      <c r="Q651" s="270" t="s">
        <v>788</v>
      </c>
      <c r="R651" s="270" t="s">
        <v>788</v>
      </c>
      <c r="S651" s="270" t="s">
        <v>788</v>
      </c>
      <c r="T651" s="270" t="s">
        <v>788</v>
      </c>
      <c r="U651" s="270" t="s">
        <v>788</v>
      </c>
      <c r="V651" s="270" t="s">
        <v>788</v>
      </c>
      <c r="W651" s="270" t="s">
        <v>788</v>
      </c>
      <c r="X651" s="270" t="s">
        <v>788</v>
      </c>
      <c r="Y651" s="270" t="s">
        <v>788</v>
      </c>
      <c r="Z651" s="270" t="s">
        <v>788</v>
      </c>
      <c r="AA651" s="270" t="s">
        <v>788</v>
      </c>
      <c r="AB651" s="270" t="s">
        <v>788</v>
      </c>
      <c r="AC651" s="270" t="s">
        <v>788</v>
      </c>
      <c r="AD651" s="270" t="s">
        <v>788</v>
      </c>
      <c r="AE651" s="270" t="s">
        <v>788</v>
      </c>
      <c r="AF651" s="270" t="s">
        <v>788</v>
      </c>
      <c r="AG651" s="270" t="s">
        <v>788</v>
      </c>
      <c r="AH651" s="270" t="s">
        <v>788</v>
      </c>
      <c r="AI651" s="270" t="s">
        <v>788</v>
      </c>
      <c r="AJ651" s="270" t="s">
        <v>788</v>
      </c>
      <c r="AK651" s="270" t="s">
        <v>788</v>
      </c>
      <c r="AL651" s="270" t="s">
        <v>788</v>
      </c>
      <c r="AM651" s="270" t="s">
        <v>788</v>
      </c>
      <c r="AN651" s="270" t="s">
        <v>3075</v>
      </c>
      <c r="AO651" s="270" t="s">
        <v>3075</v>
      </c>
      <c r="AP651" s="270" t="s">
        <v>3075</v>
      </c>
      <c r="AQ651" s="270" t="s">
        <v>3075</v>
      </c>
      <c r="AR651" s="270" t="s">
        <v>3075</v>
      </c>
      <c r="AS651" s="270" t="s">
        <v>3075</v>
      </c>
      <c r="AT651" s="270" t="s">
        <v>3075</v>
      </c>
      <c r="AU651" s="270" t="s">
        <v>3075</v>
      </c>
      <c r="AV651" s="270" t="s">
        <v>3075</v>
      </c>
      <c r="AW651" s="277" t="s">
        <v>3075</v>
      </c>
      <c r="AX651" s="270" t="s">
        <v>3075</v>
      </c>
      <c r="AY651" s="270" t="s">
        <v>3075</v>
      </c>
      <c r="AZ651" s="270" t="s">
        <v>3075</v>
      </c>
      <c r="BA651" s="270" t="s">
        <v>3075</v>
      </c>
      <c r="BB651" s="270" t="s">
        <v>3075</v>
      </c>
      <c r="BC651" s="270" t="s">
        <v>3075</v>
      </c>
      <c r="BD651" s="270" t="s">
        <v>521</v>
      </c>
      <c r="BE651" s="270" t="str">
        <f>VLOOKUP(A651,[1]القائمة!A$1:F$4442,6,0)</f>
        <v/>
      </c>
      <c r="BF651">
        <f>VLOOKUP(A651,[1]القائمة!A$1:F$4442,1,0)</f>
        <v>524812</v>
      </c>
      <c r="BG651" t="str">
        <f>VLOOKUP(A651,[1]القائمة!A$1:F$4442,5,0)</f>
        <v>الثالثة</v>
      </c>
    </row>
    <row r="652" spans="1:83" ht="14.4" x14ac:dyDescent="0.3">
      <c r="A652" s="269">
        <v>524815</v>
      </c>
      <c r="B652" s="270" t="s">
        <v>521</v>
      </c>
      <c r="C652" s="270" t="s">
        <v>788</v>
      </c>
      <c r="D652" s="270" t="s">
        <v>788</v>
      </c>
      <c r="E652" s="270" t="s">
        <v>788</v>
      </c>
      <c r="F652" s="270" t="s">
        <v>788</v>
      </c>
      <c r="G652" s="270" t="s">
        <v>788</v>
      </c>
      <c r="H652" s="270" t="s">
        <v>788</v>
      </c>
      <c r="I652" s="270" t="s">
        <v>788</v>
      </c>
      <c r="J652" s="270" t="s">
        <v>788</v>
      </c>
      <c r="K652" s="270" t="s">
        <v>788</v>
      </c>
      <c r="L652" s="270" t="s">
        <v>788</v>
      </c>
      <c r="M652" s="270" t="s">
        <v>788</v>
      </c>
      <c r="N652" s="270" t="s">
        <v>788</v>
      </c>
      <c r="O652" s="270" t="s">
        <v>788</v>
      </c>
      <c r="P652" s="270" t="s">
        <v>788</v>
      </c>
      <c r="Q652" s="270" t="s">
        <v>788</v>
      </c>
      <c r="R652" s="270" t="s">
        <v>788</v>
      </c>
      <c r="S652" s="270" t="s">
        <v>788</v>
      </c>
      <c r="T652" s="270" t="s">
        <v>788</v>
      </c>
      <c r="U652" s="270" t="s">
        <v>788</v>
      </c>
      <c r="V652" s="270" t="s">
        <v>788</v>
      </c>
      <c r="W652" s="270" t="s">
        <v>788</v>
      </c>
      <c r="X652" s="270" t="s">
        <v>788</v>
      </c>
      <c r="Y652" s="270" t="s">
        <v>788</v>
      </c>
      <c r="Z652" s="270" t="s">
        <v>788</v>
      </c>
      <c r="AA652" s="270" t="s">
        <v>788</v>
      </c>
      <c r="AB652" s="270" t="s">
        <v>788</v>
      </c>
      <c r="AC652" s="270" t="s">
        <v>788</v>
      </c>
      <c r="AD652" s="270" t="s">
        <v>788</v>
      </c>
      <c r="AE652" s="270" t="s">
        <v>788</v>
      </c>
      <c r="AF652" s="270" t="s">
        <v>788</v>
      </c>
      <c r="AG652" s="270" t="s">
        <v>788</v>
      </c>
      <c r="AH652" s="270" t="s">
        <v>788</v>
      </c>
      <c r="AI652" s="270" t="s">
        <v>788</v>
      </c>
      <c r="AJ652" s="270" t="s">
        <v>788</v>
      </c>
      <c r="AK652" s="270" t="s">
        <v>788</v>
      </c>
      <c r="AL652" s="270" t="s">
        <v>788</v>
      </c>
      <c r="AM652" s="270" t="s">
        <v>788</v>
      </c>
      <c r="AN652" s="270" t="s">
        <v>3075</v>
      </c>
      <c r="AO652" s="270" t="s">
        <v>3075</v>
      </c>
      <c r="AP652" s="270" t="s">
        <v>3075</v>
      </c>
      <c r="AQ652" s="270" t="s">
        <v>3075</v>
      </c>
      <c r="AR652" s="270" t="s">
        <v>3075</v>
      </c>
      <c r="AS652" s="270" t="s">
        <v>3075</v>
      </c>
      <c r="AT652" s="270" t="s">
        <v>3075</v>
      </c>
      <c r="AU652" s="270" t="s">
        <v>3075</v>
      </c>
      <c r="AV652" s="270" t="s">
        <v>3075</v>
      </c>
      <c r="AW652" s="277" t="s">
        <v>3075</v>
      </c>
      <c r="AX652" s="270" t="s">
        <v>3075</v>
      </c>
      <c r="AY652" s="270" t="s">
        <v>3075</v>
      </c>
      <c r="AZ652" s="270" t="s">
        <v>3075</v>
      </c>
      <c r="BA652" s="270" t="s">
        <v>3075</v>
      </c>
      <c r="BB652" s="270" t="s">
        <v>3075</v>
      </c>
      <c r="BC652" s="270" t="s">
        <v>3075</v>
      </c>
      <c r="BD652" s="270" t="s">
        <v>521</v>
      </c>
      <c r="BE652" s="270" t="str">
        <f>VLOOKUP(A652,[1]القائمة!A$1:F$4442,6,0)</f>
        <v/>
      </c>
      <c r="BF652">
        <f>VLOOKUP(A652,[1]القائمة!A$1:F$4442,1,0)</f>
        <v>524815</v>
      </c>
      <c r="BG652" t="str">
        <f>VLOOKUP(A652,[1]القائمة!A$1:F$4442,5,0)</f>
        <v>الثالثة</v>
      </c>
    </row>
    <row r="653" spans="1:83" ht="14.4" x14ac:dyDescent="0.3">
      <c r="A653" s="269">
        <v>524819</v>
      </c>
      <c r="B653" s="270" t="s">
        <v>521</v>
      </c>
      <c r="C653" s="270" t="s">
        <v>788</v>
      </c>
      <c r="D653" s="270" t="s">
        <v>788</v>
      </c>
      <c r="E653" s="270" t="s">
        <v>788</v>
      </c>
      <c r="F653" s="270" t="s">
        <v>788</v>
      </c>
      <c r="G653" s="270" t="s">
        <v>788</v>
      </c>
      <c r="H653" s="270" t="s">
        <v>788</v>
      </c>
      <c r="I653" s="270" t="s">
        <v>788</v>
      </c>
      <c r="J653" s="270" t="s">
        <v>788</v>
      </c>
      <c r="K653" s="270" t="s">
        <v>788</v>
      </c>
      <c r="L653" s="270" t="s">
        <v>788</v>
      </c>
      <c r="M653" s="270" t="s">
        <v>788</v>
      </c>
      <c r="N653" s="270" t="s">
        <v>788</v>
      </c>
      <c r="O653" s="270" t="s">
        <v>788</v>
      </c>
      <c r="P653" s="270" t="s">
        <v>788</v>
      </c>
      <c r="Q653" s="270" t="s">
        <v>788</v>
      </c>
      <c r="R653" s="270" t="s">
        <v>788</v>
      </c>
      <c r="S653" s="270" t="s">
        <v>788</v>
      </c>
      <c r="T653" s="270" t="s">
        <v>788</v>
      </c>
      <c r="U653" s="270" t="s">
        <v>788</v>
      </c>
      <c r="V653" s="270" t="s">
        <v>788</v>
      </c>
      <c r="W653" s="270" t="s">
        <v>788</v>
      </c>
      <c r="X653" s="270" t="s">
        <v>788</v>
      </c>
      <c r="Y653" s="270" t="s">
        <v>788</v>
      </c>
      <c r="Z653" s="270" t="s">
        <v>788</v>
      </c>
      <c r="AA653" s="270" t="s">
        <v>788</v>
      </c>
      <c r="AB653" s="270" t="s">
        <v>788</v>
      </c>
      <c r="AC653" s="270" t="s">
        <v>788</v>
      </c>
      <c r="AD653" s="270" t="s">
        <v>788</v>
      </c>
      <c r="AE653" s="270" t="s">
        <v>788</v>
      </c>
      <c r="AF653" s="270" t="s">
        <v>788</v>
      </c>
      <c r="AG653" s="270" t="s">
        <v>788</v>
      </c>
      <c r="AH653" s="270" t="s">
        <v>788</v>
      </c>
      <c r="AI653" s="270" t="s">
        <v>788</v>
      </c>
      <c r="AJ653" s="270" t="s">
        <v>788</v>
      </c>
      <c r="AK653" s="270" t="s">
        <v>788</v>
      </c>
      <c r="AL653" s="270" t="s">
        <v>788</v>
      </c>
      <c r="AM653" s="270" t="s">
        <v>788</v>
      </c>
      <c r="AN653" s="270" t="s">
        <v>3075</v>
      </c>
      <c r="AO653" s="270" t="s">
        <v>3075</v>
      </c>
      <c r="AP653" s="270" t="s">
        <v>3075</v>
      </c>
      <c r="AQ653" s="270" t="s">
        <v>3075</v>
      </c>
      <c r="AR653" s="270" t="s">
        <v>3075</v>
      </c>
      <c r="AS653" s="270" t="s">
        <v>3075</v>
      </c>
      <c r="AT653" s="270" t="s">
        <v>3075</v>
      </c>
      <c r="AU653" s="270" t="s">
        <v>3075</v>
      </c>
      <c r="AV653" s="270" t="s">
        <v>3075</v>
      </c>
      <c r="AW653" s="277" t="s">
        <v>3075</v>
      </c>
      <c r="AX653" s="270" t="s">
        <v>3075</v>
      </c>
      <c r="AY653" s="270" t="s">
        <v>3075</v>
      </c>
      <c r="AZ653" s="270" t="s">
        <v>3075</v>
      </c>
      <c r="BA653" s="270" t="s">
        <v>3075</v>
      </c>
      <c r="BB653" s="270" t="s">
        <v>3075</v>
      </c>
      <c r="BC653" s="270" t="s">
        <v>3075</v>
      </c>
      <c r="BD653" s="270" t="s">
        <v>521</v>
      </c>
      <c r="BE653" s="270" t="str">
        <f>VLOOKUP(A653,[1]القائمة!A$1:F$4442,6,0)</f>
        <v/>
      </c>
      <c r="BF653">
        <f>VLOOKUP(A653,[1]القائمة!A$1:F$4442,1,0)</f>
        <v>524819</v>
      </c>
      <c r="BG653" t="str">
        <f>VLOOKUP(A653,[1]القائمة!A$1:F$4442,5,0)</f>
        <v>الثالثة</v>
      </c>
    </row>
    <row r="654" spans="1:83" ht="14.4" x14ac:dyDescent="0.3">
      <c r="A654" s="269">
        <v>524826</v>
      </c>
      <c r="B654" s="270" t="s">
        <v>521</v>
      </c>
      <c r="C654" s="270" t="s">
        <v>788</v>
      </c>
      <c r="D654" s="270" t="s">
        <v>788</v>
      </c>
      <c r="E654" s="270" t="s">
        <v>788</v>
      </c>
      <c r="F654" s="270" t="s">
        <v>788</v>
      </c>
      <c r="G654" s="270" t="s">
        <v>788</v>
      </c>
      <c r="H654" s="270" t="s">
        <v>788</v>
      </c>
      <c r="I654" s="270" t="s">
        <v>788</v>
      </c>
      <c r="J654" s="270" t="s">
        <v>788</v>
      </c>
      <c r="K654" s="270" t="s">
        <v>788</v>
      </c>
      <c r="L654" s="270" t="s">
        <v>788</v>
      </c>
      <c r="M654" s="270" t="s">
        <v>788</v>
      </c>
      <c r="N654" s="270" t="s">
        <v>788</v>
      </c>
      <c r="O654" s="270" t="s">
        <v>788</v>
      </c>
      <c r="P654" s="270" t="s">
        <v>788</v>
      </c>
      <c r="Q654" s="270" t="s">
        <v>788</v>
      </c>
      <c r="R654" s="270" t="s">
        <v>788</v>
      </c>
      <c r="S654" s="270" t="s">
        <v>788</v>
      </c>
      <c r="T654" s="270" t="s">
        <v>788</v>
      </c>
      <c r="U654" s="270" t="s">
        <v>788</v>
      </c>
      <c r="V654" s="270" t="s">
        <v>788</v>
      </c>
      <c r="W654" s="270" t="s">
        <v>788</v>
      </c>
      <c r="X654" s="270" t="s">
        <v>788</v>
      </c>
      <c r="Y654" s="270" t="s">
        <v>788</v>
      </c>
      <c r="Z654" s="270" t="s">
        <v>788</v>
      </c>
      <c r="AA654" s="270" t="s">
        <v>788</v>
      </c>
      <c r="AB654" s="270" t="s">
        <v>788</v>
      </c>
      <c r="AC654" s="270" t="s">
        <v>788</v>
      </c>
      <c r="AD654" s="270" t="s">
        <v>788</v>
      </c>
      <c r="AE654" s="270" t="s">
        <v>788</v>
      </c>
      <c r="AF654" s="270" t="s">
        <v>788</v>
      </c>
      <c r="AG654" s="270" t="s">
        <v>788</v>
      </c>
      <c r="AH654" s="270" t="s">
        <v>788</v>
      </c>
      <c r="AI654" s="270" t="s">
        <v>788</v>
      </c>
      <c r="AJ654" s="270" t="s">
        <v>788</v>
      </c>
      <c r="AK654" s="270" t="s">
        <v>788</v>
      </c>
      <c r="AL654" s="270" t="s">
        <v>788</v>
      </c>
      <c r="AM654" s="270" t="s">
        <v>788</v>
      </c>
      <c r="AN654" s="270" t="s">
        <v>3075</v>
      </c>
      <c r="AO654" s="270" t="s">
        <v>3075</v>
      </c>
      <c r="AP654" s="270" t="s">
        <v>3075</v>
      </c>
      <c r="AQ654" s="270" t="s">
        <v>3075</v>
      </c>
      <c r="AR654" s="270" t="s">
        <v>3075</v>
      </c>
      <c r="AS654" s="270" t="s">
        <v>3075</v>
      </c>
      <c r="AT654" s="270" t="s">
        <v>3075</v>
      </c>
      <c r="AU654" s="270" t="s">
        <v>3075</v>
      </c>
      <c r="AV654" s="270" t="s">
        <v>3075</v>
      </c>
      <c r="AW654" s="277" t="s">
        <v>3075</v>
      </c>
      <c r="AX654" s="270" t="s">
        <v>3075</v>
      </c>
      <c r="AY654" s="270" t="s">
        <v>3075</v>
      </c>
      <c r="AZ654" s="270" t="s">
        <v>3075</v>
      </c>
      <c r="BA654" s="270" t="s">
        <v>3075</v>
      </c>
      <c r="BB654" s="270" t="s">
        <v>3075</v>
      </c>
      <c r="BC654" s="270" t="s">
        <v>3075</v>
      </c>
      <c r="BD654" s="270" t="s">
        <v>521</v>
      </c>
      <c r="BE654" s="270" t="str">
        <f>VLOOKUP(A654,[1]القائمة!A$1:F$4442,6,0)</f>
        <v/>
      </c>
      <c r="BF654">
        <f>VLOOKUP(A654,[1]القائمة!A$1:F$4442,1,0)</f>
        <v>524826</v>
      </c>
      <c r="BG654" t="str">
        <f>VLOOKUP(A654,[1]القائمة!A$1:F$4442,5,0)</f>
        <v>الثالثة</v>
      </c>
    </row>
    <row r="655" spans="1:83" ht="14.4" x14ac:dyDescent="0.3">
      <c r="A655" s="269">
        <v>524829</v>
      </c>
      <c r="B655" s="270" t="s">
        <v>521</v>
      </c>
      <c r="C655" s="270" t="s">
        <v>788</v>
      </c>
      <c r="D655" s="270" t="s">
        <v>788</v>
      </c>
      <c r="E655" s="270" t="s">
        <v>788</v>
      </c>
      <c r="F655" s="270" t="s">
        <v>788</v>
      </c>
      <c r="G655" s="270" t="s">
        <v>788</v>
      </c>
      <c r="H655" s="270" t="s">
        <v>788</v>
      </c>
      <c r="I655" s="270" t="s">
        <v>788</v>
      </c>
      <c r="J655" s="270" t="s">
        <v>788</v>
      </c>
      <c r="K655" s="270" t="s">
        <v>788</v>
      </c>
      <c r="L655" s="270" t="s">
        <v>788</v>
      </c>
      <c r="M655" s="270" t="s">
        <v>788</v>
      </c>
      <c r="N655" s="270" t="s">
        <v>788</v>
      </c>
      <c r="O655" s="270" t="s">
        <v>788</v>
      </c>
      <c r="P655" s="270" t="s">
        <v>788</v>
      </c>
      <c r="Q655" s="270" t="s">
        <v>788</v>
      </c>
      <c r="R655" s="270" t="s">
        <v>788</v>
      </c>
      <c r="S655" s="270" t="s">
        <v>788</v>
      </c>
      <c r="T655" s="270" t="s">
        <v>788</v>
      </c>
      <c r="U655" s="270" t="s">
        <v>788</v>
      </c>
      <c r="V655" s="270" t="s">
        <v>788</v>
      </c>
      <c r="W655" s="270" t="s">
        <v>788</v>
      </c>
      <c r="X655" s="270" t="s">
        <v>788</v>
      </c>
      <c r="Y655" s="270" t="s">
        <v>788</v>
      </c>
      <c r="Z655" s="270" t="s">
        <v>788</v>
      </c>
      <c r="AA655" s="270" t="s">
        <v>788</v>
      </c>
      <c r="AB655" s="270" t="s">
        <v>788</v>
      </c>
      <c r="AC655" s="270" t="s">
        <v>788</v>
      </c>
      <c r="AD655" s="270" t="s">
        <v>788</v>
      </c>
      <c r="AE655" s="270" t="s">
        <v>788</v>
      </c>
      <c r="AF655" s="270" t="s">
        <v>788</v>
      </c>
      <c r="AG655" s="270" t="s">
        <v>788</v>
      </c>
      <c r="AH655" s="270" t="s">
        <v>788</v>
      </c>
      <c r="AI655" s="270" t="s">
        <v>788</v>
      </c>
      <c r="AJ655" s="270" t="s">
        <v>788</v>
      </c>
      <c r="AK655" s="270" t="s">
        <v>788</v>
      </c>
      <c r="AL655" s="270" t="s">
        <v>788</v>
      </c>
      <c r="AM655" s="270" t="s">
        <v>788</v>
      </c>
      <c r="AN655" s="270" t="s">
        <v>3075</v>
      </c>
      <c r="AO655" s="270" t="s">
        <v>3075</v>
      </c>
      <c r="AP655" s="270" t="s">
        <v>3075</v>
      </c>
      <c r="AQ655" s="270" t="s">
        <v>3075</v>
      </c>
      <c r="AR655" s="270" t="s">
        <v>3075</v>
      </c>
      <c r="AS655" s="270" t="s">
        <v>3075</v>
      </c>
      <c r="AT655" s="270" t="s">
        <v>3075</v>
      </c>
      <c r="AU655" s="270" t="s">
        <v>3075</v>
      </c>
      <c r="AV655" s="270" t="s">
        <v>3075</v>
      </c>
      <c r="AW655" s="277" t="s">
        <v>3075</v>
      </c>
      <c r="AX655" s="270" t="s">
        <v>3075</v>
      </c>
      <c r="AY655" s="270" t="s">
        <v>3075</v>
      </c>
      <c r="AZ655" s="270" t="s">
        <v>3075</v>
      </c>
      <c r="BA655" s="270" t="s">
        <v>3075</v>
      </c>
      <c r="BB655" s="270" t="s">
        <v>3075</v>
      </c>
      <c r="BC655" s="270" t="s">
        <v>3075</v>
      </c>
      <c r="BD655" s="270" t="s">
        <v>521</v>
      </c>
      <c r="BE655" s="270" t="str">
        <f>VLOOKUP(A655,[1]القائمة!A$1:F$4442,6,0)</f>
        <v/>
      </c>
      <c r="BF655">
        <f>VLOOKUP(A655,[1]القائمة!A$1:F$4442,1,0)</f>
        <v>524829</v>
      </c>
      <c r="BG655" t="str">
        <f>VLOOKUP(A655,[1]القائمة!A$1:F$4442,5,0)</f>
        <v>الثالثة</v>
      </c>
    </row>
    <row r="656" spans="1:83" ht="14.4" x14ac:dyDescent="0.3">
      <c r="A656" s="269">
        <v>524831</v>
      </c>
      <c r="B656" s="270" t="s">
        <v>521</v>
      </c>
      <c r="C656" s="270" t="s">
        <v>788</v>
      </c>
      <c r="D656" s="270" t="s">
        <v>788</v>
      </c>
      <c r="E656" s="270" t="s">
        <v>788</v>
      </c>
      <c r="F656" s="270" t="s">
        <v>788</v>
      </c>
      <c r="G656" s="270" t="s">
        <v>788</v>
      </c>
      <c r="H656" s="270" t="s">
        <v>788</v>
      </c>
      <c r="I656" s="270" t="s">
        <v>788</v>
      </c>
      <c r="J656" s="270" t="s">
        <v>788</v>
      </c>
      <c r="K656" s="270" t="s">
        <v>788</v>
      </c>
      <c r="L656" s="270" t="s">
        <v>788</v>
      </c>
      <c r="M656" s="270" t="s">
        <v>788</v>
      </c>
      <c r="N656" s="270" t="s">
        <v>788</v>
      </c>
      <c r="O656" s="270" t="s">
        <v>788</v>
      </c>
      <c r="P656" s="270" t="s">
        <v>788</v>
      </c>
      <c r="Q656" s="270" t="s">
        <v>788</v>
      </c>
      <c r="R656" s="270" t="s">
        <v>788</v>
      </c>
      <c r="S656" s="270" t="s">
        <v>788</v>
      </c>
      <c r="T656" s="270" t="s">
        <v>788</v>
      </c>
      <c r="U656" s="270" t="s">
        <v>788</v>
      </c>
      <c r="V656" s="270" t="s">
        <v>788</v>
      </c>
      <c r="W656" s="270" t="s">
        <v>788</v>
      </c>
      <c r="X656" s="270" t="s">
        <v>788</v>
      </c>
      <c r="Y656" s="270" t="s">
        <v>788</v>
      </c>
      <c r="Z656" s="270" t="s">
        <v>788</v>
      </c>
      <c r="AA656" s="270" t="s">
        <v>788</v>
      </c>
      <c r="AB656" s="270" t="s">
        <v>788</v>
      </c>
      <c r="AC656" s="270" t="s">
        <v>788</v>
      </c>
      <c r="AD656" s="270" t="s">
        <v>788</v>
      </c>
      <c r="AE656" s="270" t="s">
        <v>788</v>
      </c>
      <c r="AF656" s="270" t="s">
        <v>788</v>
      </c>
      <c r="AG656" s="270" t="s">
        <v>788</v>
      </c>
      <c r="AH656" s="270" t="s">
        <v>788</v>
      </c>
      <c r="AI656" s="270" t="s">
        <v>788</v>
      </c>
      <c r="AJ656" s="270" t="s">
        <v>788</v>
      </c>
      <c r="AK656" s="270" t="s">
        <v>788</v>
      </c>
      <c r="AL656" s="270" t="s">
        <v>788</v>
      </c>
      <c r="AM656" s="270" t="s">
        <v>788</v>
      </c>
      <c r="AN656" s="270" t="s">
        <v>3075</v>
      </c>
      <c r="AO656" s="270" t="s">
        <v>3075</v>
      </c>
      <c r="AP656" s="270" t="s">
        <v>3075</v>
      </c>
      <c r="AQ656" s="270" t="s">
        <v>3075</v>
      </c>
      <c r="AR656" s="270" t="s">
        <v>3075</v>
      </c>
      <c r="AS656" s="270" t="s">
        <v>3075</v>
      </c>
      <c r="AT656" s="270" t="s">
        <v>3075</v>
      </c>
      <c r="AU656" s="270" t="s">
        <v>3075</v>
      </c>
      <c r="AV656" s="270" t="s">
        <v>3075</v>
      </c>
      <c r="AW656" s="277" t="s">
        <v>3075</v>
      </c>
      <c r="AX656" s="270" t="s">
        <v>3075</v>
      </c>
      <c r="AY656" s="270" t="s">
        <v>3075</v>
      </c>
      <c r="AZ656" s="270" t="s">
        <v>3075</v>
      </c>
      <c r="BA656" s="270" t="s">
        <v>3075</v>
      </c>
      <c r="BB656" s="270" t="s">
        <v>3075</v>
      </c>
      <c r="BC656" s="270" t="s">
        <v>3075</v>
      </c>
      <c r="BD656" s="270" t="s">
        <v>521</v>
      </c>
      <c r="BE656" s="270" t="str">
        <f>VLOOKUP(A656,[1]القائمة!A$1:F$4442,6,0)</f>
        <v/>
      </c>
      <c r="BF656">
        <f>VLOOKUP(A656,[1]القائمة!A$1:F$4442,1,0)</f>
        <v>524831</v>
      </c>
      <c r="BG656" t="str">
        <f>VLOOKUP(A656,[1]القائمة!A$1:F$4442,5,0)</f>
        <v>الثالثة</v>
      </c>
    </row>
    <row r="657" spans="1:83" ht="14.4" x14ac:dyDescent="0.3">
      <c r="A657" s="269">
        <v>524834</v>
      </c>
      <c r="B657" s="270" t="s">
        <v>521</v>
      </c>
      <c r="C657" s="270" t="s">
        <v>788</v>
      </c>
      <c r="D657" s="270" t="s">
        <v>788</v>
      </c>
      <c r="E657" s="270" t="s">
        <v>788</v>
      </c>
      <c r="F657" s="270" t="s">
        <v>788</v>
      </c>
      <c r="G657" s="270" t="s">
        <v>788</v>
      </c>
      <c r="H657" s="270" t="s">
        <v>788</v>
      </c>
      <c r="I657" s="270" t="s">
        <v>788</v>
      </c>
      <c r="J657" s="270" t="s">
        <v>788</v>
      </c>
      <c r="K657" s="270" t="s">
        <v>788</v>
      </c>
      <c r="L657" s="270" t="s">
        <v>788</v>
      </c>
      <c r="M657" s="270" t="s">
        <v>788</v>
      </c>
      <c r="N657" s="270" t="s">
        <v>788</v>
      </c>
      <c r="O657" s="270" t="s">
        <v>788</v>
      </c>
      <c r="P657" s="270" t="s">
        <v>788</v>
      </c>
      <c r="Q657" s="270" t="s">
        <v>788</v>
      </c>
      <c r="R657" s="270" t="s">
        <v>788</v>
      </c>
      <c r="S657" s="270" t="s">
        <v>788</v>
      </c>
      <c r="T657" s="270" t="s">
        <v>788</v>
      </c>
      <c r="U657" s="270" t="s">
        <v>788</v>
      </c>
      <c r="V657" s="270" t="s">
        <v>788</v>
      </c>
      <c r="W657" s="270" t="s">
        <v>788</v>
      </c>
      <c r="X657" s="270" t="s">
        <v>788</v>
      </c>
      <c r="Y657" s="270" t="s">
        <v>788</v>
      </c>
      <c r="Z657" s="270" t="s">
        <v>788</v>
      </c>
      <c r="AA657" s="270" t="s">
        <v>788</v>
      </c>
      <c r="AB657" s="270" t="s">
        <v>788</v>
      </c>
      <c r="AC657" s="270" t="s">
        <v>788</v>
      </c>
      <c r="AD657" s="270" t="s">
        <v>788</v>
      </c>
      <c r="AE657" s="270" t="s">
        <v>788</v>
      </c>
      <c r="AF657" s="270" t="s">
        <v>788</v>
      </c>
      <c r="AG657" s="270" t="s">
        <v>788</v>
      </c>
      <c r="AH657" s="270" t="s">
        <v>788</v>
      </c>
      <c r="AI657" s="270" t="s">
        <v>788</v>
      </c>
      <c r="AJ657" s="270" t="s">
        <v>788</v>
      </c>
      <c r="AK657" s="270" t="s">
        <v>788</v>
      </c>
      <c r="AL657" s="270" t="s">
        <v>788</v>
      </c>
      <c r="AM657" s="270" t="s">
        <v>788</v>
      </c>
      <c r="AN657" s="270" t="s">
        <v>3075</v>
      </c>
      <c r="AO657" s="270" t="s">
        <v>3075</v>
      </c>
      <c r="AP657" s="270" t="s">
        <v>3075</v>
      </c>
      <c r="AQ657" s="270" t="s">
        <v>3075</v>
      </c>
      <c r="AR657" s="270" t="s">
        <v>3075</v>
      </c>
      <c r="AS657" s="270" t="s">
        <v>3075</v>
      </c>
      <c r="AT657" s="270" t="s">
        <v>3075</v>
      </c>
      <c r="AU657" s="270" t="s">
        <v>3075</v>
      </c>
      <c r="AV657" s="270" t="s">
        <v>3075</v>
      </c>
      <c r="AW657" s="277" t="s">
        <v>3075</v>
      </c>
      <c r="AX657" s="270" t="s">
        <v>3075</v>
      </c>
      <c r="AY657" s="270" t="s">
        <v>3075</v>
      </c>
      <c r="AZ657" s="270" t="s">
        <v>3075</v>
      </c>
      <c r="BA657" s="270" t="s">
        <v>3075</v>
      </c>
      <c r="BB657" s="270" t="s">
        <v>3075</v>
      </c>
      <c r="BC657" s="270" t="s">
        <v>3075</v>
      </c>
      <c r="BD657" s="270" t="s">
        <v>521</v>
      </c>
      <c r="BE657" s="270" t="str">
        <f>VLOOKUP(A657,[1]القائمة!A$1:F$4442,6,0)</f>
        <v/>
      </c>
      <c r="BF657">
        <f>VLOOKUP(A657,[1]القائمة!A$1:F$4442,1,0)</f>
        <v>524834</v>
      </c>
      <c r="BG657" t="str">
        <f>VLOOKUP(A657,[1]القائمة!A$1:F$4442,5,0)</f>
        <v>الثالثة</v>
      </c>
    </row>
    <row r="658" spans="1:83" ht="14.4" x14ac:dyDescent="0.3">
      <c r="A658" s="269">
        <v>524842</v>
      </c>
      <c r="B658" s="270" t="s">
        <v>521</v>
      </c>
      <c r="C658" s="270" t="s">
        <v>788</v>
      </c>
      <c r="D658" s="270" t="s">
        <v>788</v>
      </c>
      <c r="E658" s="270" t="s">
        <v>788</v>
      </c>
      <c r="F658" s="270" t="s">
        <v>788</v>
      </c>
      <c r="G658" s="270" t="s">
        <v>788</v>
      </c>
      <c r="H658" s="270" t="s">
        <v>788</v>
      </c>
      <c r="I658" s="270" t="s">
        <v>788</v>
      </c>
      <c r="J658" s="270" t="s">
        <v>788</v>
      </c>
      <c r="K658" s="270" t="s">
        <v>788</v>
      </c>
      <c r="L658" s="270" t="s">
        <v>788</v>
      </c>
      <c r="M658" s="270" t="s">
        <v>788</v>
      </c>
      <c r="N658" s="270" t="s">
        <v>788</v>
      </c>
      <c r="O658" s="270" t="s">
        <v>788</v>
      </c>
      <c r="P658" s="270" t="s">
        <v>788</v>
      </c>
      <c r="Q658" s="270" t="s">
        <v>788</v>
      </c>
      <c r="R658" s="270" t="s">
        <v>788</v>
      </c>
      <c r="S658" s="270" t="s">
        <v>788</v>
      </c>
      <c r="T658" s="270" t="s">
        <v>788</v>
      </c>
      <c r="U658" s="270" t="s">
        <v>788</v>
      </c>
      <c r="V658" s="270" t="s">
        <v>788</v>
      </c>
      <c r="W658" s="270" t="s">
        <v>788</v>
      </c>
      <c r="X658" s="270" t="s">
        <v>788</v>
      </c>
      <c r="Y658" s="270" t="s">
        <v>788</v>
      </c>
      <c r="Z658" s="270" t="s">
        <v>788</v>
      </c>
      <c r="AA658" s="270" t="s">
        <v>788</v>
      </c>
      <c r="AB658" s="270" t="s">
        <v>788</v>
      </c>
      <c r="AC658" s="270" t="s">
        <v>788</v>
      </c>
      <c r="AD658" s="270" t="s">
        <v>788</v>
      </c>
      <c r="AE658" s="270" t="s">
        <v>788</v>
      </c>
      <c r="AF658" s="270" t="s">
        <v>788</v>
      </c>
      <c r="AG658" s="270" t="s">
        <v>788</v>
      </c>
      <c r="AH658" s="270" t="s">
        <v>788</v>
      </c>
      <c r="AI658" s="270" t="s">
        <v>788</v>
      </c>
      <c r="AJ658" s="270" t="s">
        <v>788</v>
      </c>
      <c r="AK658" s="270" t="s">
        <v>788</v>
      </c>
      <c r="AL658" s="270" t="s">
        <v>788</v>
      </c>
      <c r="AM658" s="270" t="s">
        <v>788</v>
      </c>
      <c r="AN658" s="270" t="s">
        <v>3075</v>
      </c>
      <c r="AO658" s="270" t="s">
        <v>3075</v>
      </c>
      <c r="AP658" s="270" t="s">
        <v>3075</v>
      </c>
      <c r="AQ658" s="270" t="s">
        <v>3075</v>
      </c>
      <c r="AR658" s="270" t="s">
        <v>3075</v>
      </c>
      <c r="AS658" s="270" t="s">
        <v>3075</v>
      </c>
      <c r="AT658" s="270" t="s">
        <v>3075</v>
      </c>
      <c r="AU658" s="270" t="s">
        <v>3075</v>
      </c>
      <c r="AV658" s="270" t="s">
        <v>3075</v>
      </c>
      <c r="AW658" s="277" t="s">
        <v>3075</v>
      </c>
      <c r="AX658" s="270" t="s">
        <v>3075</v>
      </c>
      <c r="AY658" s="270" t="s">
        <v>3075</v>
      </c>
      <c r="AZ658" s="270" t="s">
        <v>3075</v>
      </c>
      <c r="BA658" s="270" t="s">
        <v>3075</v>
      </c>
      <c r="BB658" s="270" t="s">
        <v>3075</v>
      </c>
      <c r="BC658" s="270" t="s">
        <v>3075</v>
      </c>
      <c r="BD658" s="270" t="s">
        <v>521</v>
      </c>
      <c r="BE658" s="270" t="str">
        <f>VLOOKUP(A658,[1]القائمة!A$1:F$4442,6,0)</f>
        <v/>
      </c>
      <c r="BF658">
        <f>VLOOKUP(A658,[1]القائمة!A$1:F$4442,1,0)</f>
        <v>524842</v>
      </c>
      <c r="BG658" t="str">
        <f>VLOOKUP(A658,[1]القائمة!A$1:F$4442,5,0)</f>
        <v>الثالثة</v>
      </c>
      <c r="BH658" s="249"/>
      <c r="BI658" s="249"/>
      <c r="BJ658" s="249"/>
      <c r="BK658" s="249"/>
      <c r="BL658" s="249"/>
      <c r="BM658" s="249"/>
      <c r="BN658" s="249"/>
      <c r="BO658" s="249"/>
      <c r="BP658" s="249" t="s">
        <v>3075</v>
      </c>
      <c r="BQ658" s="249" t="s">
        <v>3075</v>
      </c>
      <c r="BR658" s="249" t="s">
        <v>3075</v>
      </c>
      <c r="BS658" s="249" t="s">
        <v>3075</v>
      </c>
      <c r="BT658" s="249" t="s">
        <v>3075</v>
      </c>
      <c r="BU658" s="249" t="s">
        <v>3075</v>
      </c>
      <c r="BV658" s="248"/>
      <c r="BW658" s="249"/>
      <c r="BX658" s="249"/>
      <c r="BY658" s="249"/>
      <c r="BZ658" s="249"/>
      <c r="CA658" s="242"/>
      <c r="CB658" s="242"/>
      <c r="CC658" s="242"/>
      <c r="CD658" s="242"/>
      <c r="CE658" s="249"/>
    </row>
    <row r="659" spans="1:83" ht="14.4" x14ac:dyDescent="0.3">
      <c r="A659" s="269">
        <v>524845</v>
      </c>
      <c r="B659" s="270" t="s">
        <v>521</v>
      </c>
      <c r="C659" s="270" t="s">
        <v>788</v>
      </c>
      <c r="D659" s="270" t="s">
        <v>788</v>
      </c>
      <c r="E659" s="270" t="s">
        <v>788</v>
      </c>
      <c r="F659" s="270" t="s">
        <v>788</v>
      </c>
      <c r="G659" s="270" t="s">
        <v>788</v>
      </c>
      <c r="H659" s="270" t="s">
        <v>788</v>
      </c>
      <c r="I659" s="270" t="s">
        <v>788</v>
      </c>
      <c r="J659" s="270" t="s">
        <v>788</v>
      </c>
      <c r="K659" s="270" t="s">
        <v>788</v>
      </c>
      <c r="L659" s="270" t="s">
        <v>788</v>
      </c>
      <c r="M659" s="270" t="s">
        <v>788</v>
      </c>
      <c r="N659" s="270" t="s">
        <v>788</v>
      </c>
      <c r="O659" s="270" t="s">
        <v>788</v>
      </c>
      <c r="P659" s="270" t="s">
        <v>788</v>
      </c>
      <c r="Q659" s="270" t="s">
        <v>788</v>
      </c>
      <c r="R659" s="270" t="s">
        <v>788</v>
      </c>
      <c r="S659" s="270" t="s">
        <v>788</v>
      </c>
      <c r="T659" s="270" t="s">
        <v>788</v>
      </c>
      <c r="U659" s="270" t="s">
        <v>788</v>
      </c>
      <c r="V659" s="270" t="s">
        <v>788</v>
      </c>
      <c r="W659" s="270" t="s">
        <v>788</v>
      </c>
      <c r="X659" s="270" t="s">
        <v>788</v>
      </c>
      <c r="Y659" s="270" t="s">
        <v>788</v>
      </c>
      <c r="Z659" s="270" t="s">
        <v>788</v>
      </c>
      <c r="AA659" s="270" t="s">
        <v>788</v>
      </c>
      <c r="AB659" s="270" t="s">
        <v>788</v>
      </c>
      <c r="AC659" s="270" t="s">
        <v>788</v>
      </c>
      <c r="AD659" s="270" t="s">
        <v>788</v>
      </c>
      <c r="AE659" s="270" t="s">
        <v>788</v>
      </c>
      <c r="AF659" s="270" t="s">
        <v>788</v>
      </c>
      <c r="AG659" s="270" t="s">
        <v>788</v>
      </c>
      <c r="AH659" s="270" t="s">
        <v>788</v>
      </c>
      <c r="AI659" s="270" t="s">
        <v>788</v>
      </c>
      <c r="AJ659" s="270" t="s">
        <v>788</v>
      </c>
      <c r="AK659" s="270" t="s">
        <v>788</v>
      </c>
      <c r="AL659" s="270" t="s">
        <v>788</v>
      </c>
      <c r="AM659" s="270" t="s">
        <v>788</v>
      </c>
      <c r="AN659" s="270" t="s">
        <v>3075</v>
      </c>
      <c r="AO659" s="270" t="s">
        <v>3075</v>
      </c>
      <c r="AP659" s="270" t="s">
        <v>3075</v>
      </c>
      <c r="AQ659" s="270" t="s">
        <v>3075</v>
      </c>
      <c r="AR659" s="270" t="s">
        <v>3075</v>
      </c>
      <c r="AS659" s="270" t="s">
        <v>3075</v>
      </c>
      <c r="AT659" s="270" t="s">
        <v>3075</v>
      </c>
      <c r="AU659" s="270" t="s">
        <v>3075</v>
      </c>
      <c r="AV659" s="270" t="s">
        <v>3075</v>
      </c>
      <c r="AW659" s="277" t="s">
        <v>3075</v>
      </c>
      <c r="AX659" s="270" t="s">
        <v>3075</v>
      </c>
      <c r="AY659" s="270" t="s">
        <v>3075</v>
      </c>
      <c r="AZ659" s="270" t="s">
        <v>3075</v>
      </c>
      <c r="BA659" s="270" t="s">
        <v>3075</v>
      </c>
      <c r="BB659" s="270" t="s">
        <v>3075</v>
      </c>
      <c r="BC659" s="270" t="s">
        <v>3075</v>
      </c>
      <c r="BD659" s="270" t="s">
        <v>521</v>
      </c>
      <c r="BE659" s="270" t="str">
        <f>VLOOKUP(A659,[1]القائمة!A$1:F$4442,6,0)</f>
        <v/>
      </c>
      <c r="BF659">
        <f>VLOOKUP(A659,[1]القائمة!A$1:F$4442,1,0)</f>
        <v>524845</v>
      </c>
      <c r="BG659" t="str">
        <f>VLOOKUP(A659,[1]القائمة!A$1:F$4442,5,0)</f>
        <v>الثالثة</v>
      </c>
    </row>
    <row r="660" spans="1:83" ht="14.4" x14ac:dyDescent="0.3">
      <c r="A660" s="269">
        <v>524851</v>
      </c>
      <c r="B660" s="270" t="s">
        <v>521</v>
      </c>
      <c r="C660" s="270" t="s">
        <v>788</v>
      </c>
      <c r="D660" s="270" t="s">
        <v>788</v>
      </c>
      <c r="E660" s="270" t="s">
        <v>788</v>
      </c>
      <c r="F660" s="270" t="s">
        <v>788</v>
      </c>
      <c r="G660" s="270" t="s">
        <v>788</v>
      </c>
      <c r="H660" s="270" t="s">
        <v>788</v>
      </c>
      <c r="I660" s="270" t="s">
        <v>788</v>
      </c>
      <c r="J660" s="270" t="s">
        <v>788</v>
      </c>
      <c r="K660" s="270" t="s">
        <v>788</v>
      </c>
      <c r="L660" s="270" t="s">
        <v>788</v>
      </c>
      <c r="M660" s="270" t="s">
        <v>788</v>
      </c>
      <c r="N660" s="270" t="s">
        <v>788</v>
      </c>
      <c r="O660" s="270" t="s">
        <v>788</v>
      </c>
      <c r="P660" s="270" t="s">
        <v>788</v>
      </c>
      <c r="Q660" s="270" t="s">
        <v>788</v>
      </c>
      <c r="R660" s="270" t="s">
        <v>788</v>
      </c>
      <c r="S660" s="270" t="s">
        <v>788</v>
      </c>
      <c r="T660" s="270" t="s">
        <v>788</v>
      </c>
      <c r="U660" s="270" t="s">
        <v>788</v>
      </c>
      <c r="V660" s="270" t="s">
        <v>788</v>
      </c>
      <c r="W660" s="270" t="s">
        <v>788</v>
      </c>
      <c r="X660" s="270" t="s">
        <v>788</v>
      </c>
      <c r="Y660" s="270" t="s">
        <v>788</v>
      </c>
      <c r="Z660" s="270" t="s">
        <v>788</v>
      </c>
      <c r="AA660" s="270" t="s">
        <v>788</v>
      </c>
      <c r="AB660" s="270" t="s">
        <v>788</v>
      </c>
      <c r="AC660" s="270" t="s">
        <v>788</v>
      </c>
      <c r="AD660" s="270" t="s">
        <v>788</v>
      </c>
      <c r="AE660" s="270" t="s">
        <v>788</v>
      </c>
      <c r="AF660" s="270" t="s">
        <v>788</v>
      </c>
      <c r="AG660" s="270" t="s">
        <v>788</v>
      </c>
      <c r="AH660" s="270" t="s">
        <v>788</v>
      </c>
      <c r="AI660" s="270" t="s">
        <v>788</v>
      </c>
      <c r="AJ660" s="270" t="s">
        <v>788</v>
      </c>
      <c r="AK660" s="270" t="s">
        <v>788</v>
      </c>
      <c r="AL660" s="270" t="s">
        <v>788</v>
      </c>
      <c r="AM660" s="270" t="s">
        <v>788</v>
      </c>
      <c r="AN660" s="270" t="s">
        <v>3075</v>
      </c>
      <c r="AO660" s="270" t="s">
        <v>3075</v>
      </c>
      <c r="AP660" s="270" t="s">
        <v>3075</v>
      </c>
      <c r="AQ660" s="270" t="s">
        <v>3075</v>
      </c>
      <c r="AR660" s="270" t="s">
        <v>3075</v>
      </c>
      <c r="AS660" s="270" t="s">
        <v>3075</v>
      </c>
      <c r="AT660" s="270" t="s">
        <v>3075</v>
      </c>
      <c r="AU660" s="270" t="s">
        <v>3075</v>
      </c>
      <c r="AV660" s="270" t="s">
        <v>3075</v>
      </c>
      <c r="AW660" s="277" t="s">
        <v>3075</v>
      </c>
      <c r="AX660" s="270" t="s">
        <v>3075</v>
      </c>
      <c r="AY660" s="270" t="s">
        <v>3075</v>
      </c>
      <c r="AZ660" s="270" t="s">
        <v>3075</v>
      </c>
      <c r="BA660" s="270" t="s">
        <v>3075</v>
      </c>
      <c r="BB660" s="270" t="s">
        <v>3075</v>
      </c>
      <c r="BC660" s="270" t="s">
        <v>3075</v>
      </c>
      <c r="BD660" s="270" t="s">
        <v>521</v>
      </c>
      <c r="BE660" s="270" t="str">
        <f>VLOOKUP(A660,[1]القائمة!A$1:F$4442,6,0)</f>
        <v/>
      </c>
      <c r="BF660">
        <f>VLOOKUP(A660,[1]القائمة!A$1:F$4442,1,0)</f>
        <v>524851</v>
      </c>
      <c r="BG660" t="str">
        <f>VLOOKUP(A660,[1]القائمة!A$1:F$4442,5,0)</f>
        <v>الثالثة</v>
      </c>
    </row>
    <row r="661" spans="1:83" ht="14.4" x14ac:dyDescent="0.3">
      <c r="A661" s="269">
        <v>524882</v>
      </c>
      <c r="B661" s="270" t="s">
        <v>521</v>
      </c>
      <c r="C661" s="270" t="s">
        <v>788</v>
      </c>
      <c r="D661" s="270" t="s">
        <v>788</v>
      </c>
      <c r="E661" s="270" t="s">
        <v>788</v>
      </c>
      <c r="F661" s="270" t="s">
        <v>788</v>
      </c>
      <c r="G661" s="270" t="s">
        <v>788</v>
      </c>
      <c r="H661" s="270" t="s">
        <v>788</v>
      </c>
      <c r="I661" s="270" t="s">
        <v>788</v>
      </c>
      <c r="J661" s="270" t="s">
        <v>788</v>
      </c>
      <c r="K661" s="270" t="s">
        <v>788</v>
      </c>
      <c r="L661" s="270" t="s">
        <v>788</v>
      </c>
      <c r="M661" s="270" t="s">
        <v>788</v>
      </c>
      <c r="N661" s="270" t="s">
        <v>788</v>
      </c>
      <c r="O661" s="270" t="s">
        <v>788</v>
      </c>
      <c r="P661" s="270" t="s">
        <v>788</v>
      </c>
      <c r="Q661" s="270" t="s">
        <v>788</v>
      </c>
      <c r="R661" s="270" t="s">
        <v>788</v>
      </c>
      <c r="S661" s="270" t="s">
        <v>788</v>
      </c>
      <c r="T661" s="270" t="s">
        <v>788</v>
      </c>
      <c r="U661" s="270" t="s">
        <v>788</v>
      </c>
      <c r="V661" s="270" t="s">
        <v>788</v>
      </c>
      <c r="W661" s="270" t="s">
        <v>788</v>
      </c>
      <c r="X661" s="270" t="s">
        <v>788</v>
      </c>
      <c r="Y661" s="270" t="s">
        <v>788</v>
      </c>
      <c r="Z661" s="270" t="s">
        <v>788</v>
      </c>
      <c r="AA661" s="270" t="s">
        <v>788</v>
      </c>
      <c r="AB661" s="270" t="s">
        <v>788</v>
      </c>
      <c r="AC661" s="270" t="s">
        <v>788</v>
      </c>
      <c r="AD661" s="270" t="s">
        <v>788</v>
      </c>
      <c r="AE661" s="270" t="s">
        <v>788</v>
      </c>
      <c r="AF661" s="270" t="s">
        <v>788</v>
      </c>
      <c r="AG661" s="270" t="s">
        <v>788</v>
      </c>
      <c r="AH661" s="270" t="s">
        <v>788</v>
      </c>
      <c r="AI661" s="270" t="s">
        <v>788</v>
      </c>
      <c r="AJ661" s="270" t="s">
        <v>788</v>
      </c>
      <c r="AK661" s="270" t="s">
        <v>788</v>
      </c>
      <c r="AL661" s="270" t="s">
        <v>788</v>
      </c>
      <c r="AM661" s="270" t="s">
        <v>788</v>
      </c>
      <c r="AN661" s="270" t="s">
        <v>3075</v>
      </c>
      <c r="AO661" s="270" t="s">
        <v>3075</v>
      </c>
      <c r="AP661" s="270" t="s">
        <v>3075</v>
      </c>
      <c r="AQ661" s="270" t="s">
        <v>3075</v>
      </c>
      <c r="AR661" s="270" t="s">
        <v>3075</v>
      </c>
      <c r="AS661" s="270" t="s">
        <v>3075</v>
      </c>
      <c r="AT661" s="270" t="s">
        <v>3075</v>
      </c>
      <c r="AU661" s="270" t="s">
        <v>3075</v>
      </c>
      <c r="AV661" s="270" t="s">
        <v>3075</v>
      </c>
      <c r="AW661" s="277" t="s">
        <v>3075</v>
      </c>
      <c r="AX661" s="270" t="s">
        <v>3075</v>
      </c>
      <c r="AY661" s="270" t="s">
        <v>3075</v>
      </c>
      <c r="AZ661" s="270" t="s">
        <v>3075</v>
      </c>
      <c r="BA661" s="270" t="s">
        <v>3075</v>
      </c>
      <c r="BB661" s="270" t="s">
        <v>3075</v>
      </c>
      <c r="BC661" s="270" t="s">
        <v>3075</v>
      </c>
      <c r="BD661" s="270" t="s">
        <v>521</v>
      </c>
      <c r="BE661" s="270" t="str">
        <f>VLOOKUP(A661,[1]القائمة!A$1:F$4442,6,0)</f>
        <v/>
      </c>
      <c r="BF661">
        <f>VLOOKUP(A661,[1]القائمة!A$1:F$4442,1,0)</f>
        <v>524882</v>
      </c>
      <c r="BG661" t="str">
        <f>VLOOKUP(A661,[1]القائمة!A$1:F$4442,5,0)</f>
        <v>الثالثة</v>
      </c>
      <c r="BH661" s="249"/>
      <c r="BI661" s="249"/>
      <c r="BJ661" s="249"/>
      <c r="BK661" s="249"/>
      <c r="BL661" s="249"/>
      <c r="BM661" s="249"/>
      <c r="BN661" s="249"/>
      <c r="BO661" s="249"/>
      <c r="BP661" s="249" t="s">
        <v>3075</v>
      </c>
      <c r="BQ661" s="249" t="s">
        <v>3075</v>
      </c>
      <c r="BR661" s="249" t="s">
        <v>3075</v>
      </c>
      <c r="BS661" s="249" t="s">
        <v>3075</v>
      </c>
      <c r="BT661" s="249" t="s">
        <v>3075</v>
      </c>
      <c r="BU661" s="249" t="s">
        <v>3075</v>
      </c>
      <c r="BV661" s="248"/>
      <c r="BW661" s="249"/>
      <c r="BX661" s="249"/>
      <c r="BY661" s="249"/>
      <c r="BZ661" s="249"/>
      <c r="CA661" s="242"/>
      <c r="CB661" s="242"/>
      <c r="CC661" s="242"/>
      <c r="CD661" s="242"/>
      <c r="CE661" s="249"/>
    </row>
    <row r="662" spans="1:83" ht="14.4" x14ac:dyDescent="0.3">
      <c r="A662" s="269">
        <v>524884</v>
      </c>
      <c r="B662" s="270" t="s">
        <v>521</v>
      </c>
      <c r="C662" s="270" t="s">
        <v>788</v>
      </c>
      <c r="D662" s="270" t="s">
        <v>788</v>
      </c>
      <c r="E662" s="270" t="s">
        <v>788</v>
      </c>
      <c r="F662" s="270" t="s">
        <v>788</v>
      </c>
      <c r="G662" s="270" t="s">
        <v>788</v>
      </c>
      <c r="H662" s="270" t="s">
        <v>788</v>
      </c>
      <c r="I662" s="270" t="s">
        <v>788</v>
      </c>
      <c r="J662" s="270" t="s">
        <v>788</v>
      </c>
      <c r="K662" s="270" t="s">
        <v>788</v>
      </c>
      <c r="L662" s="270" t="s">
        <v>788</v>
      </c>
      <c r="M662" s="270" t="s">
        <v>788</v>
      </c>
      <c r="N662" s="270" t="s">
        <v>788</v>
      </c>
      <c r="O662" s="270" t="s">
        <v>788</v>
      </c>
      <c r="P662" s="270" t="s">
        <v>788</v>
      </c>
      <c r="Q662" s="270" t="s">
        <v>788</v>
      </c>
      <c r="R662" s="270" t="s">
        <v>788</v>
      </c>
      <c r="S662" s="270" t="s">
        <v>788</v>
      </c>
      <c r="T662" s="270" t="s">
        <v>788</v>
      </c>
      <c r="U662" s="270" t="s">
        <v>788</v>
      </c>
      <c r="V662" s="270" t="s">
        <v>788</v>
      </c>
      <c r="W662" s="270" t="s">
        <v>788</v>
      </c>
      <c r="X662" s="270" t="s">
        <v>788</v>
      </c>
      <c r="Y662" s="270" t="s">
        <v>788</v>
      </c>
      <c r="Z662" s="270" t="s">
        <v>788</v>
      </c>
      <c r="AA662" s="270" t="s">
        <v>788</v>
      </c>
      <c r="AB662" s="270" t="s">
        <v>788</v>
      </c>
      <c r="AC662" s="270" t="s">
        <v>788</v>
      </c>
      <c r="AD662" s="270" t="s">
        <v>788</v>
      </c>
      <c r="AE662" s="270" t="s">
        <v>788</v>
      </c>
      <c r="AF662" s="270" t="s">
        <v>788</v>
      </c>
      <c r="AG662" s="270" t="s">
        <v>788</v>
      </c>
      <c r="AH662" s="270" t="s">
        <v>788</v>
      </c>
      <c r="AI662" s="270" t="s">
        <v>788</v>
      </c>
      <c r="AJ662" s="270" t="s">
        <v>788</v>
      </c>
      <c r="AK662" s="270" t="s">
        <v>788</v>
      </c>
      <c r="AL662" s="270" t="s">
        <v>788</v>
      </c>
      <c r="AM662" s="270" t="s">
        <v>788</v>
      </c>
      <c r="AN662" s="270" t="s">
        <v>3075</v>
      </c>
      <c r="AO662" s="270" t="s">
        <v>3075</v>
      </c>
      <c r="AP662" s="270" t="s">
        <v>3075</v>
      </c>
      <c r="AQ662" s="270" t="s">
        <v>3075</v>
      </c>
      <c r="AR662" s="270" t="s">
        <v>3075</v>
      </c>
      <c r="AS662" s="270" t="s">
        <v>3075</v>
      </c>
      <c r="AT662" s="270" t="s">
        <v>3075</v>
      </c>
      <c r="AU662" s="270" t="s">
        <v>3075</v>
      </c>
      <c r="AV662" s="270" t="s">
        <v>3075</v>
      </c>
      <c r="AW662" s="277" t="s">
        <v>3075</v>
      </c>
      <c r="AX662" s="270" t="s">
        <v>3075</v>
      </c>
      <c r="AY662" s="270" t="s">
        <v>3075</v>
      </c>
      <c r="AZ662" s="270" t="s">
        <v>3075</v>
      </c>
      <c r="BA662" s="270" t="s">
        <v>3075</v>
      </c>
      <c r="BB662" s="270" t="s">
        <v>3075</v>
      </c>
      <c r="BC662" s="270" t="s">
        <v>3075</v>
      </c>
      <c r="BD662" s="270" t="s">
        <v>521</v>
      </c>
      <c r="BE662" s="270" t="str">
        <f>VLOOKUP(A662,[1]القائمة!A$1:F$4442,6,0)</f>
        <v/>
      </c>
      <c r="BF662">
        <f>VLOOKUP(A662,[1]القائمة!A$1:F$4442,1,0)</f>
        <v>524884</v>
      </c>
      <c r="BG662" t="str">
        <f>VLOOKUP(A662,[1]القائمة!A$1:F$4442,5,0)</f>
        <v>الثالثة</v>
      </c>
    </row>
    <row r="663" spans="1:83" ht="14.4" x14ac:dyDescent="0.3">
      <c r="A663" s="269">
        <v>524885</v>
      </c>
      <c r="B663" s="270" t="s">
        <v>521</v>
      </c>
      <c r="C663" s="270" t="s">
        <v>788</v>
      </c>
      <c r="D663" s="270" t="s">
        <v>788</v>
      </c>
      <c r="E663" s="270" t="s">
        <v>788</v>
      </c>
      <c r="F663" s="270" t="s">
        <v>788</v>
      </c>
      <c r="G663" s="270" t="s">
        <v>788</v>
      </c>
      <c r="H663" s="270" t="s">
        <v>788</v>
      </c>
      <c r="I663" s="270" t="s">
        <v>788</v>
      </c>
      <c r="J663" s="270" t="s">
        <v>788</v>
      </c>
      <c r="K663" s="270" t="s">
        <v>788</v>
      </c>
      <c r="L663" s="270" t="s">
        <v>788</v>
      </c>
      <c r="M663" s="270" t="s">
        <v>788</v>
      </c>
      <c r="N663" s="270" t="s">
        <v>788</v>
      </c>
      <c r="O663" s="270" t="s">
        <v>788</v>
      </c>
      <c r="P663" s="270" t="s">
        <v>788</v>
      </c>
      <c r="Q663" s="270" t="s">
        <v>788</v>
      </c>
      <c r="R663" s="270" t="s">
        <v>788</v>
      </c>
      <c r="S663" s="270" t="s">
        <v>788</v>
      </c>
      <c r="T663" s="270" t="s">
        <v>788</v>
      </c>
      <c r="U663" s="270" t="s">
        <v>788</v>
      </c>
      <c r="V663" s="270" t="s">
        <v>788</v>
      </c>
      <c r="W663" s="270" t="s">
        <v>788</v>
      </c>
      <c r="X663" s="270" t="s">
        <v>788</v>
      </c>
      <c r="Y663" s="270" t="s">
        <v>788</v>
      </c>
      <c r="Z663" s="270" t="s">
        <v>788</v>
      </c>
      <c r="AA663" s="270" t="s">
        <v>788</v>
      </c>
      <c r="AB663" s="270" t="s">
        <v>788</v>
      </c>
      <c r="AC663" s="270" t="s">
        <v>788</v>
      </c>
      <c r="AD663" s="270" t="s">
        <v>788</v>
      </c>
      <c r="AE663" s="270" t="s">
        <v>788</v>
      </c>
      <c r="AF663" s="270" t="s">
        <v>788</v>
      </c>
      <c r="AG663" s="270" t="s">
        <v>788</v>
      </c>
      <c r="AH663" s="270" t="s">
        <v>788</v>
      </c>
      <c r="AI663" s="270" t="s">
        <v>788</v>
      </c>
      <c r="AJ663" s="270" t="s">
        <v>788</v>
      </c>
      <c r="AK663" s="270" t="s">
        <v>788</v>
      </c>
      <c r="AL663" s="270" t="s">
        <v>788</v>
      </c>
      <c r="AM663" s="270" t="s">
        <v>788</v>
      </c>
      <c r="AN663" s="270" t="s">
        <v>3075</v>
      </c>
      <c r="AO663" s="270" t="s">
        <v>3075</v>
      </c>
      <c r="AP663" s="270" t="s">
        <v>3075</v>
      </c>
      <c r="AQ663" s="270" t="s">
        <v>3075</v>
      </c>
      <c r="AR663" s="270" t="s">
        <v>3075</v>
      </c>
      <c r="AS663" s="270" t="s">
        <v>3075</v>
      </c>
      <c r="AT663" s="270" t="s">
        <v>3075</v>
      </c>
      <c r="AU663" s="270" t="s">
        <v>3075</v>
      </c>
      <c r="AV663" s="270" t="s">
        <v>3075</v>
      </c>
      <c r="AW663" s="277" t="s">
        <v>3075</v>
      </c>
      <c r="AX663" s="270" t="s">
        <v>3075</v>
      </c>
      <c r="AY663" s="270" t="s">
        <v>3075</v>
      </c>
      <c r="AZ663" s="270" t="s">
        <v>3075</v>
      </c>
      <c r="BA663" s="270" t="s">
        <v>3075</v>
      </c>
      <c r="BB663" s="270" t="s">
        <v>3075</v>
      </c>
      <c r="BC663" s="270" t="s">
        <v>3075</v>
      </c>
      <c r="BD663" s="270" t="s">
        <v>521</v>
      </c>
      <c r="BE663" s="270" t="str">
        <f>VLOOKUP(A663,[1]القائمة!A$1:F$4442,6,0)</f>
        <v/>
      </c>
      <c r="BF663">
        <f>VLOOKUP(A663,[1]القائمة!A$1:F$4442,1,0)</f>
        <v>524885</v>
      </c>
      <c r="BG663" t="str">
        <f>VLOOKUP(A663,[1]القائمة!A$1:F$4442,5,0)</f>
        <v>الثالثة</v>
      </c>
    </row>
    <row r="664" spans="1:83" ht="14.4" x14ac:dyDescent="0.3">
      <c r="A664" s="269">
        <v>524892</v>
      </c>
      <c r="B664" s="270" t="s">
        <v>521</v>
      </c>
      <c r="C664" s="270" t="s">
        <v>788</v>
      </c>
      <c r="D664" s="270" t="s">
        <v>788</v>
      </c>
      <c r="E664" s="270" t="s">
        <v>788</v>
      </c>
      <c r="F664" s="270" t="s">
        <v>788</v>
      </c>
      <c r="G664" s="270" t="s">
        <v>788</v>
      </c>
      <c r="H664" s="270" t="s">
        <v>788</v>
      </c>
      <c r="I664" s="270" t="s">
        <v>788</v>
      </c>
      <c r="J664" s="270" t="s">
        <v>788</v>
      </c>
      <c r="K664" s="270" t="s">
        <v>788</v>
      </c>
      <c r="L664" s="270" t="s">
        <v>788</v>
      </c>
      <c r="M664" s="270" t="s">
        <v>788</v>
      </c>
      <c r="N664" s="270" t="s">
        <v>788</v>
      </c>
      <c r="O664" s="270" t="s">
        <v>788</v>
      </c>
      <c r="P664" s="270" t="s">
        <v>788</v>
      </c>
      <c r="Q664" s="270" t="s">
        <v>788</v>
      </c>
      <c r="R664" s="270" t="s">
        <v>788</v>
      </c>
      <c r="S664" s="270" t="s">
        <v>788</v>
      </c>
      <c r="T664" s="270" t="s">
        <v>788</v>
      </c>
      <c r="U664" s="270" t="s">
        <v>788</v>
      </c>
      <c r="V664" s="270" t="s">
        <v>788</v>
      </c>
      <c r="W664" s="270" t="s">
        <v>788</v>
      </c>
      <c r="X664" s="270" t="s">
        <v>788</v>
      </c>
      <c r="Y664" s="270" t="s">
        <v>788</v>
      </c>
      <c r="Z664" s="270" t="s">
        <v>788</v>
      </c>
      <c r="AA664" s="270" t="s">
        <v>788</v>
      </c>
      <c r="AB664" s="270" t="s">
        <v>788</v>
      </c>
      <c r="AC664" s="270" t="s">
        <v>788</v>
      </c>
      <c r="AD664" s="270" t="s">
        <v>788</v>
      </c>
      <c r="AE664" s="270" t="s">
        <v>788</v>
      </c>
      <c r="AF664" s="270" t="s">
        <v>788</v>
      </c>
      <c r="AG664" s="270" t="s">
        <v>788</v>
      </c>
      <c r="AH664" s="270" t="s">
        <v>788</v>
      </c>
      <c r="AI664" s="270" t="s">
        <v>788</v>
      </c>
      <c r="AJ664" s="270" t="s">
        <v>788</v>
      </c>
      <c r="AK664" s="270" t="s">
        <v>788</v>
      </c>
      <c r="AL664" s="270" t="s">
        <v>788</v>
      </c>
      <c r="AM664" s="270" t="s">
        <v>788</v>
      </c>
      <c r="AN664" s="270" t="s">
        <v>3075</v>
      </c>
      <c r="AO664" s="270" t="s">
        <v>3075</v>
      </c>
      <c r="AP664" s="270" t="s">
        <v>3075</v>
      </c>
      <c r="AQ664" s="270" t="s">
        <v>3075</v>
      </c>
      <c r="AR664" s="270" t="s">
        <v>3075</v>
      </c>
      <c r="AS664" s="270" t="s">
        <v>3075</v>
      </c>
      <c r="AT664" s="270" t="s">
        <v>3075</v>
      </c>
      <c r="AU664" s="270" t="s">
        <v>3075</v>
      </c>
      <c r="AV664" s="270" t="s">
        <v>3075</v>
      </c>
      <c r="AW664" s="277" t="s">
        <v>3075</v>
      </c>
      <c r="AX664" s="270" t="s">
        <v>3075</v>
      </c>
      <c r="AY664" s="270" t="s">
        <v>3075</v>
      </c>
      <c r="AZ664" s="270" t="s">
        <v>3075</v>
      </c>
      <c r="BA664" s="270" t="s">
        <v>3075</v>
      </c>
      <c r="BB664" s="270" t="s">
        <v>3075</v>
      </c>
      <c r="BC664" s="270" t="s">
        <v>3075</v>
      </c>
      <c r="BD664" s="270" t="s">
        <v>521</v>
      </c>
      <c r="BE664" s="270" t="str">
        <f>VLOOKUP(A664,[1]القائمة!A$1:F$4442,6,0)</f>
        <v/>
      </c>
      <c r="BF664">
        <f>VLOOKUP(A664,[1]القائمة!A$1:F$4442,1,0)</f>
        <v>524892</v>
      </c>
      <c r="BG664" t="str">
        <f>VLOOKUP(A664,[1]القائمة!A$1:F$4442,5,0)</f>
        <v>الثالثة</v>
      </c>
    </row>
    <row r="665" spans="1:83" ht="14.4" x14ac:dyDescent="0.3">
      <c r="A665" s="269">
        <v>524893</v>
      </c>
      <c r="B665" s="270" t="s">
        <v>521</v>
      </c>
      <c r="C665" s="270" t="s">
        <v>788</v>
      </c>
      <c r="D665" s="270" t="s">
        <v>788</v>
      </c>
      <c r="E665" s="270" t="s">
        <v>788</v>
      </c>
      <c r="F665" s="270" t="s">
        <v>788</v>
      </c>
      <c r="G665" s="270" t="s">
        <v>788</v>
      </c>
      <c r="H665" s="270" t="s">
        <v>788</v>
      </c>
      <c r="I665" s="270" t="s">
        <v>788</v>
      </c>
      <c r="J665" s="270" t="s">
        <v>788</v>
      </c>
      <c r="K665" s="270" t="s">
        <v>788</v>
      </c>
      <c r="L665" s="270" t="s">
        <v>788</v>
      </c>
      <c r="M665" s="270" t="s">
        <v>788</v>
      </c>
      <c r="N665" s="270" t="s">
        <v>788</v>
      </c>
      <c r="O665" s="270" t="s">
        <v>788</v>
      </c>
      <c r="P665" s="270" t="s">
        <v>788</v>
      </c>
      <c r="Q665" s="270" t="s">
        <v>788</v>
      </c>
      <c r="R665" s="270" t="s">
        <v>788</v>
      </c>
      <c r="S665" s="270" t="s">
        <v>788</v>
      </c>
      <c r="T665" s="270" t="s">
        <v>788</v>
      </c>
      <c r="U665" s="270" t="s">
        <v>788</v>
      </c>
      <c r="V665" s="270" t="s">
        <v>788</v>
      </c>
      <c r="W665" s="270" t="s">
        <v>788</v>
      </c>
      <c r="X665" s="270" t="s">
        <v>788</v>
      </c>
      <c r="Y665" s="270" t="s">
        <v>788</v>
      </c>
      <c r="Z665" s="270" t="s">
        <v>788</v>
      </c>
      <c r="AA665" s="270" t="s">
        <v>788</v>
      </c>
      <c r="AB665" s="270" t="s">
        <v>788</v>
      </c>
      <c r="AC665" s="270" t="s">
        <v>788</v>
      </c>
      <c r="AD665" s="270" t="s">
        <v>788</v>
      </c>
      <c r="AE665" s="270" t="s">
        <v>788</v>
      </c>
      <c r="AF665" s="270" t="s">
        <v>788</v>
      </c>
      <c r="AG665" s="270" t="s">
        <v>788</v>
      </c>
      <c r="AH665" s="270" t="s">
        <v>788</v>
      </c>
      <c r="AI665" s="270" t="s">
        <v>788</v>
      </c>
      <c r="AJ665" s="270" t="s">
        <v>788</v>
      </c>
      <c r="AK665" s="270" t="s">
        <v>788</v>
      </c>
      <c r="AL665" s="270" t="s">
        <v>788</v>
      </c>
      <c r="AM665" s="270" t="s">
        <v>788</v>
      </c>
      <c r="AN665" s="270" t="s">
        <v>3075</v>
      </c>
      <c r="AO665" s="270" t="s">
        <v>3075</v>
      </c>
      <c r="AP665" s="270" t="s">
        <v>3075</v>
      </c>
      <c r="AQ665" s="270" t="s">
        <v>3075</v>
      </c>
      <c r="AR665" s="270" t="s">
        <v>3075</v>
      </c>
      <c r="AS665" s="270" t="s">
        <v>3075</v>
      </c>
      <c r="AT665" s="270" t="s">
        <v>3075</v>
      </c>
      <c r="AU665" s="270" t="s">
        <v>3075</v>
      </c>
      <c r="AV665" s="270" t="s">
        <v>3075</v>
      </c>
      <c r="AW665" s="277" t="s">
        <v>3075</v>
      </c>
      <c r="AX665" s="270" t="s">
        <v>3075</v>
      </c>
      <c r="AY665" s="270" t="s">
        <v>3075</v>
      </c>
      <c r="AZ665" s="270" t="s">
        <v>3075</v>
      </c>
      <c r="BA665" s="270" t="s">
        <v>3075</v>
      </c>
      <c r="BB665" s="270" t="s">
        <v>3075</v>
      </c>
      <c r="BC665" s="270" t="s">
        <v>3075</v>
      </c>
      <c r="BD665" s="270" t="s">
        <v>521</v>
      </c>
      <c r="BE665" s="270" t="str">
        <f>VLOOKUP(A665,[1]القائمة!A$1:F$4442,6,0)</f>
        <v/>
      </c>
      <c r="BF665">
        <f>VLOOKUP(A665,[1]القائمة!A$1:F$4442,1,0)</f>
        <v>524893</v>
      </c>
      <c r="BG665" t="str">
        <f>VLOOKUP(A665,[1]القائمة!A$1:F$4442,5,0)</f>
        <v>الثالثة</v>
      </c>
    </row>
    <row r="666" spans="1:83" ht="14.4" x14ac:dyDescent="0.3">
      <c r="A666" s="269">
        <v>524894</v>
      </c>
      <c r="B666" s="270" t="s">
        <v>521</v>
      </c>
      <c r="C666" s="270" t="s">
        <v>788</v>
      </c>
      <c r="D666" s="270" t="s">
        <v>788</v>
      </c>
      <c r="E666" s="270" t="s">
        <v>788</v>
      </c>
      <c r="F666" s="270" t="s">
        <v>788</v>
      </c>
      <c r="G666" s="270" t="s">
        <v>788</v>
      </c>
      <c r="H666" s="270" t="s">
        <v>788</v>
      </c>
      <c r="I666" s="270" t="s">
        <v>788</v>
      </c>
      <c r="J666" s="270" t="s">
        <v>788</v>
      </c>
      <c r="K666" s="270" t="s">
        <v>788</v>
      </c>
      <c r="L666" s="270" t="s">
        <v>788</v>
      </c>
      <c r="M666" s="270" t="s">
        <v>788</v>
      </c>
      <c r="N666" s="270" t="s">
        <v>788</v>
      </c>
      <c r="O666" s="270" t="s">
        <v>788</v>
      </c>
      <c r="P666" s="270" t="s">
        <v>788</v>
      </c>
      <c r="Q666" s="270" t="s">
        <v>788</v>
      </c>
      <c r="R666" s="270" t="s">
        <v>788</v>
      </c>
      <c r="S666" s="270" t="s">
        <v>788</v>
      </c>
      <c r="T666" s="270" t="s">
        <v>788</v>
      </c>
      <c r="U666" s="270" t="s">
        <v>788</v>
      </c>
      <c r="V666" s="270" t="s">
        <v>788</v>
      </c>
      <c r="W666" s="270" t="s">
        <v>788</v>
      </c>
      <c r="X666" s="270" t="s">
        <v>788</v>
      </c>
      <c r="Y666" s="270" t="s">
        <v>788</v>
      </c>
      <c r="Z666" s="270" t="s">
        <v>788</v>
      </c>
      <c r="AA666" s="270" t="s">
        <v>788</v>
      </c>
      <c r="AB666" s="270" t="s">
        <v>788</v>
      </c>
      <c r="AC666" s="270" t="s">
        <v>788</v>
      </c>
      <c r="AD666" s="270" t="s">
        <v>788</v>
      </c>
      <c r="AE666" s="270" t="s">
        <v>788</v>
      </c>
      <c r="AF666" s="270" t="s">
        <v>788</v>
      </c>
      <c r="AG666" s="270" t="s">
        <v>788</v>
      </c>
      <c r="AH666" s="270" t="s">
        <v>788</v>
      </c>
      <c r="AI666" s="270" t="s">
        <v>788</v>
      </c>
      <c r="AJ666" s="270" t="s">
        <v>788</v>
      </c>
      <c r="AK666" s="270" t="s">
        <v>788</v>
      </c>
      <c r="AL666" s="270" t="s">
        <v>788</v>
      </c>
      <c r="AM666" s="270" t="s">
        <v>788</v>
      </c>
      <c r="AN666" s="270" t="s">
        <v>3075</v>
      </c>
      <c r="AO666" s="270" t="s">
        <v>3075</v>
      </c>
      <c r="AP666" s="270" t="s">
        <v>3075</v>
      </c>
      <c r="AQ666" s="270" t="s">
        <v>3075</v>
      </c>
      <c r="AR666" s="270" t="s">
        <v>3075</v>
      </c>
      <c r="AS666" s="270" t="s">
        <v>3075</v>
      </c>
      <c r="AT666" s="270" t="s">
        <v>3075</v>
      </c>
      <c r="AU666" s="270" t="s">
        <v>3075</v>
      </c>
      <c r="AV666" s="270" t="s">
        <v>3075</v>
      </c>
      <c r="AW666" s="277" t="s">
        <v>3075</v>
      </c>
      <c r="AX666" s="270" t="s">
        <v>3075</v>
      </c>
      <c r="AY666" s="270" t="s">
        <v>3075</v>
      </c>
      <c r="AZ666" s="270" t="s">
        <v>3075</v>
      </c>
      <c r="BA666" s="270" t="s">
        <v>3075</v>
      </c>
      <c r="BB666" s="270" t="s">
        <v>3075</v>
      </c>
      <c r="BC666" s="270" t="s">
        <v>3075</v>
      </c>
      <c r="BD666" s="270" t="s">
        <v>521</v>
      </c>
      <c r="BE666" s="270" t="str">
        <f>VLOOKUP(A666,[1]القائمة!A$1:F$4442,6,0)</f>
        <v/>
      </c>
      <c r="BF666">
        <f>VLOOKUP(A666,[1]القائمة!A$1:F$4442,1,0)</f>
        <v>524894</v>
      </c>
      <c r="BG666" t="str">
        <f>VLOOKUP(A666,[1]القائمة!A$1:F$4442,5,0)</f>
        <v>الثالثة</v>
      </c>
      <c r="BH666" s="249"/>
      <c r="BI666" s="249"/>
      <c r="BJ666" s="249"/>
      <c r="BK666" s="249"/>
      <c r="BL666" s="249"/>
      <c r="BM666" s="249"/>
      <c r="BN666" s="249"/>
      <c r="BO666" s="249"/>
      <c r="BP666" s="249" t="s">
        <v>3075</v>
      </c>
      <c r="BQ666" s="249" t="s">
        <v>3075</v>
      </c>
      <c r="BR666" s="249" t="s">
        <v>3075</v>
      </c>
      <c r="BS666" s="249" t="s">
        <v>3075</v>
      </c>
      <c r="BT666" s="249" t="s">
        <v>3075</v>
      </c>
      <c r="BU666" s="249" t="s">
        <v>3075</v>
      </c>
      <c r="BV666" s="248"/>
      <c r="BW666" s="249"/>
      <c r="BX666" s="249"/>
      <c r="BY666" s="249"/>
      <c r="BZ666" s="249"/>
      <c r="CA666" s="242"/>
      <c r="CB666" s="242"/>
      <c r="CC666" s="242"/>
      <c r="CD666" s="242"/>
      <c r="CE666" s="249"/>
    </row>
    <row r="667" spans="1:83" ht="14.4" x14ac:dyDescent="0.3">
      <c r="A667" s="269">
        <v>524895</v>
      </c>
      <c r="B667" s="270" t="s">
        <v>521</v>
      </c>
      <c r="C667" s="270" t="s">
        <v>788</v>
      </c>
      <c r="D667" s="270" t="s">
        <v>788</v>
      </c>
      <c r="E667" s="270" t="s">
        <v>788</v>
      </c>
      <c r="F667" s="270" t="s">
        <v>788</v>
      </c>
      <c r="G667" s="270" t="s">
        <v>788</v>
      </c>
      <c r="H667" s="270" t="s">
        <v>788</v>
      </c>
      <c r="I667" s="270" t="s">
        <v>788</v>
      </c>
      <c r="J667" s="270" t="s">
        <v>788</v>
      </c>
      <c r="K667" s="270" t="s">
        <v>788</v>
      </c>
      <c r="L667" s="270" t="s">
        <v>788</v>
      </c>
      <c r="M667" s="270" t="s">
        <v>788</v>
      </c>
      <c r="N667" s="270" t="s">
        <v>788</v>
      </c>
      <c r="O667" s="270" t="s">
        <v>788</v>
      </c>
      <c r="P667" s="270" t="s">
        <v>788</v>
      </c>
      <c r="Q667" s="270" t="s">
        <v>788</v>
      </c>
      <c r="R667" s="270" t="s">
        <v>788</v>
      </c>
      <c r="S667" s="270" t="s">
        <v>788</v>
      </c>
      <c r="T667" s="270" t="s">
        <v>788</v>
      </c>
      <c r="U667" s="270" t="s">
        <v>788</v>
      </c>
      <c r="V667" s="270" t="s">
        <v>788</v>
      </c>
      <c r="W667" s="270" t="s">
        <v>788</v>
      </c>
      <c r="X667" s="270" t="s">
        <v>788</v>
      </c>
      <c r="Y667" s="270" t="s">
        <v>788</v>
      </c>
      <c r="Z667" s="270" t="s">
        <v>788</v>
      </c>
      <c r="AA667" s="270" t="s">
        <v>788</v>
      </c>
      <c r="AB667" s="270" t="s">
        <v>788</v>
      </c>
      <c r="AC667" s="270" t="s">
        <v>788</v>
      </c>
      <c r="AD667" s="270" t="s">
        <v>788</v>
      </c>
      <c r="AE667" s="270" t="s">
        <v>788</v>
      </c>
      <c r="AF667" s="270" t="s">
        <v>788</v>
      </c>
      <c r="AG667" s="270" t="s">
        <v>788</v>
      </c>
      <c r="AH667" s="270" t="s">
        <v>788</v>
      </c>
      <c r="AI667" s="270" t="s">
        <v>788</v>
      </c>
      <c r="AJ667" s="270" t="s">
        <v>788</v>
      </c>
      <c r="AK667" s="270" t="s">
        <v>788</v>
      </c>
      <c r="AL667" s="270" t="s">
        <v>788</v>
      </c>
      <c r="AM667" s="270" t="s">
        <v>788</v>
      </c>
      <c r="AN667" s="270" t="s">
        <v>3075</v>
      </c>
      <c r="AO667" s="270" t="s">
        <v>3075</v>
      </c>
      <c r="AP667" s="270" t="s">
        <v>3075</v>
      </c>
      <c r="AQ667" s="270" t="s">
        <v>3075</v>
      </c>
      <c r="AR667" s="270" t="s">
        <v>3075</v>
      </c>
      <c r="AS667" s="270" t="s">
        <v>3075</v>
      </c>
      <c r="AT667" s="270" t="s">
        <v>3075</v>
      </c>
      <c r="AU667" s="270" t="s">
        <v>3075</v>
      </c>
      <c r="AV667" s="270" t="s">
        <v>3075</v>
      </c>
      <c r="AW667" s="277" t="s">
        <v>3075</v>
      </c>
      <c r="AX667" s="270" t="s">
        <v>3075</v>
      </c>
      <c r="AY667" s="270" t="s">
        <v>3075</v>
      </c>
      <c r="AZ667" s="270" t="s">
        <v>3075</v>
      </c>
      <c r="BA667" s="270" t="s">
        <v>3075</v>
      </c>
      <c r="BB667" s="270" t="s">
        <v>3075</v>
      </c>
      <c r="BC667" s="270" t="s">
        <v>3075</v>
      </c>
      <c r="BD667" s="270" t="s">
        <v>521</v>
      </c>
      <c r="BE667" s="270" t="str">
        <f>VLOOKUP(A667,[1]القائمة!A$1:F$4442,6,0)</f>
        <v/>
      </c>
      <c r="BF667">
        <f>VLOOKUP(A667,[1]القائمة!A$1:F$4442,1,0)</f>
        <v>524895</v>
      </c>
      <c r="BG667" t="str">
        <f>VLOOKUP(A667,[1]القائمة!A$1:F$4442,5,0)</f>
        <v>الثالثة</v>
      </c>
    </row>
    <row r="668" spans="1:83" ht="14.4" x14ac:dyDescent="0.3">
      <c r="A668" s="269">
        <v>524910</v>
      </c>
      <c r="B668" s="270" t="s">
        <v>521</v>
      </c>
      <c r="C668" s="270" t="s">
        <v>788</v>
      </c>
      <c r="D668" s="270" t="s">
        <v>788</v>
      </c>
      <c r="E668" s="270" t="s">
        <v>788</v>
      </c>
      <c r="F668" s="270" t="s">
        <v>788</v>
      </c>
      <c r="G668" s="270" t="s">
        <v>788</v>
      </c>
      <c r="H668" s="270" t="s">
        <v>788</v>
      </c>
      <c r="I668" s="270" t="s">
        <v>788</v>
      </c>
      <c r="J668" s="270" t="s">
        <v>788</v>
      </c>
      <c r="K668" s="270" t="s">
        <v>788</v>
      </c>
      <c r="L668" s="270" t="s">
        <v>788</v>
      </c>
      <c r="M668" s="270" t="s">
        <v>788</v>
      </c>
      <c r="N668" s="270" t="s">
        <v>788</v>
      </c>
      <c r="O668" s="270" t="s">
        <v>788</v>
      </c>
      <c r="P668" s="270" t="s">
        <v>788</v>
      </c>
      <c r="Q668" s="270" t="s">
        <v>788</v>
      </c>
      <c r="R668" s="270" t="s">
        <v>788</v>
      </c>
      <c r="S668" s="270" t="s">
        <v>788</v>
      </c>
      <c r="T668" s="270" t="s">
        <v>788</v>
      </c>
      <c r="U668" s="270" t="s">
        <v>788</v>
      </c>
      <c r="V668" s="270" t="s">
        <v>788</v>
      </c>
      <c r="W668" s="270" t="s">
        <v>788</v>
      </c>
      <c r="X668" s="270" t="s">
        <v>788</v>
      </c>
      <c r="Y668" s="270" t="s">
        <v>788</v>
      </c>
      <c r="Z668" s="270" t="s">
        <v>788</v>
      </c>
      <c r="AA668" s="270" t="s">
        <v>788</v>
      </c>
      <c r="AB668" s="270" t="s">
        <v>788</v>
      </c>
      <c r="AC668" s="270" t="s">
        <v>788</v>
      </c>
      <c r="AD668" s="270" t="s">
        <v>788</v>
      </c>
      <c r="AE668" s="270" t="s">
        <v>788</v>
      </c>
      <c r="AF668" s="270" t="s">
        <v>788</v>
      </c>
      <c r="AG668" s="270" t="s">
        <v>788</v>
      </c>
      <c r="AH668" s="270" t="s">
        <v>788</v>
      </c>
      <c r="AI668" s="270" t="s">
        <v>788</v>
      </c>
      <c r="AJ668" s="270" t="s">
        <v>788</v>
      </c>
      <c r="AK668" s="270" t="s">
        <v>788</v>
      </c>
      <c r="AL668" s="270" t="s">
        <v>788</v>
      </c>
      <c r="AM668" s="270" t="s">
        <v>788</v>
      </c>
      <c r="AN668" s="270" t="s">
        <v>3075</v>
      </c>
      <c r="AO668" s="270" t="s">
        <v>3075</v>
      </c>
      <c r="AP668" s="270" t="s">
        <v>3075</v>
      </c>
      <c r="AQ668" s="270" t="s">
        <v>3075</v>
      </c>
      <c r="AR668" s="270" t="s">
        <v>3075</v>
      </c>
      <c r="AS668" s="270" t="s">
        <v>3075</v>
      </c>
      <c r="AT668" s="270" t="s">
        <v>3075</v>
      </c>
      <c r="AU668" s="270" t="s">
        <v>3075</v>
      </c>
      <c r="AV668" s="270" t="s">
        <v>3075</v>
      </c>
      <c r="AW668" s="277" t="s">
        <v>3075</v>
      </c>
      <c r="AX668" s="270" t="s">
        <v>3075</v>
      </c>
      <c r="AY668" s="270" t="s">
        <v>3075</v>
      </c>
      <c r="AZ668" s="270" t="s">
        <v>3075</v>
      </c>
      <c r="BA668" s="270" t="s">
        <v>3075</v>
      </c>
      <c r="BB668" s="270" t="s">
        <v>3075</v>
      </c>
      <c r="BC668" s="270" t="s">
        <v>3075</v>
      </c>
      <c r="BD668" s="270" t="s">
        <v>521</v>
      </c>
      <c r="BE668" s="270" t="str">
        <f>VLOOKUP(A668,[1]القائمة!A$1:F$4442,6,0)</f>
        <v/>
      </c>
      <c r="BF668">
        <f>VLOOKUP(A668,[1]القائمة!A$1:F$4442,1,0)</f>
        <v>524910</v>
      </c>
      <c r="BG668" t="str">
        <f>VLOOKUP(A668,[1]القائمة!A$1:F$4442,5,0)</f>
        <v>الثالثة</v>
      </c>
    </row>
    <row r="669" spans="1:83" ht="14.4" x14ac:dyDescent="0.3">
      <c r="A669" s="269">
        <v>524912</v>
      </c>
      <c r="B669" s="270" t="s">
        <v>521</v>
      </c>
      <c r="C669" s="270" t="s">
        <v>788</v>
      </c>
      <c r="D669" s="270" t="s">
        <v>788</v>
      </c>
      <c r="E669" s="270" t="s">
        <v>788</v>
      </c>
      <c r="F669" s="270" t="s">
        <v>788</v>
      </c>
      <c r="G669" s="270" t="s">
        <v>788</v>
      </c>
      <c r="H669" s="270" t="s">
        <v>788</v>
      </c>
      <c r="I669" s="270" t="s">
        <v>788</v>
      </c>
      <c r="J669" s="270" t="s">
        <v>788</v>
      </c>
      <c r="K669" s="270" t="s">
        <v>788</v>
      </c>
      <c r="L669" s="270" t="s">
        <v>788</v>
      </c>
      <c r="M669" s="270" t="s">
        <v>788</v>
      </c>
      <c r="N669" s="270" t="s">
        <v>788</v>
      </c>
      <c r="O669" s="270" t="s">
        <v>788</v>
      </c>
      <c r="P669" s="270" t="s">
        <v>788</v>
      </c>
      <c r="Q669" s="270" t="s">
        <v>788</v>
      </c>
      <c r="R669" s="270" t="s">
        <v>788</v>
      </c>
      <c r="S669" s="270" t="s">
        <v>788</v>
      </c>
      <c r="T669" s="270" t="s">
        <v>788</v>
      </c>
      <c r="U669" s="270" t="s">
        <v>788</v>
      </c>
      <c r="V669" s="270" t="s">
        <v>788</v>
      </c>
      <c r="W669" s="270" t="s">
        <v>788</v>
      </c>
      <c r="X669" s="270" t="s">
        <v>788</v>
      </c>
      <c r="Y669" s="270" t="s">
        <v>788</v>
      </c>
      <c r="Z669" s="270" t="s">
        <v>788</v>
      </c>
      <c r="AA669" s="270" t="s">
        <v>788</v>
      </c>
      <c r="AB669" s="270" t="s">
        <v>788</v>
      </c>
      <c r="AC669" s="270" t="s">
        <v>788</v>
      </c>
      <c r="AD669" s="270" t="s">
        <v>788</v>
      </c>
      <c r="AE669" s="270" t="s">
        <v>788</v>
      </c>
      <c r="AF669" s="270" t="s">
        <v>788</v>
      </c>
      <c r="AG669" s="270" t="s">
        <v>788</v>
      </c>
      <c r="AH669" s="270" t="s">
        <v>788</v>
      </c>
      <c r="AI669" s="270" t="s">
        <v>788</v>
      </c>
      <c r="AJ669" s="270" t="s">
        <v>788</v>
      </c>
      <c r="AK669" s="270" t="s">
        <v>788</v>
      </c>
      <c r="AL669" s="270" t="s">
        <v>788</v>
      </c>
      <c r="AM669" s="270" t="s">
        <v>788</v>
      </c>
      <c r="AN669" s="270" t="s">
        <v>4206</v>
      </c>
      <c r="AO669" s="270" t="s">
        <v>4206</v>
      </c>
      <c r="AP669" s="270" t="s">
        <v>4206</v>
      </c>
      <c r="AQ669" s="270" t="s">
        <v>4206</v>
      </c>
      <c r="AR669" s="270" t="s">
        <v>4206</v>
      </c>
      <c r="AS669" s="270" t="s">
        <v>4206</v>
      </c>
      <c r="AT669" s="270" t="s">
        <v>4206</v>
      </c>
      <c r="AU669" s="270" t="s">
        <v>4206</v>
      </c>
      <c r="AV669" s="270" t="s">
        <v>4206</v>
      </c>
      <c r="AW669" s="277" t="s">
        <v>4206</v>
      </c>
      <c r="AX669" s="270" t="s">
        <v>3075</v>
      </c>
      <c r="AY669" s="270" t="s">
        <v>3075</v>
      </c>
      <c r="AZ669" s="270" t="s">
        <v>3075</v>
      </c>
      <c r="BA669" s="270" t="s">
        <v>3075</v>
      </c>
      <c r="BB669" s="270" t="s">
        <v>3075</v>
      </c>
      <c r="BC669" s="270" t="s">
        <v>3075</v>
      </c>
      <c r="BD669" s="270" t="s">
        <v>521</v>
      </c>
      <c r="BE669" s="270" t="str">
        <f>VLOOKUP(A669,[1]القائمة!A$1:F$4442,6,0)</f>
        <v/>
      </c>
      <c r="BF669">
        <f>VLOOKUP(A669,[1]القائمة!A$1:F$4442,1,0)</f>
        <v>524912</v>
      </c>
      <c r="BG669" t="str">
        <f>VLOOKUP(A669,[1]القائمة!A$1:F$4442,5,0)</f>
        <v>الثالثة</v>
      </c>
    </row>
    <row r="670" spans="1:83" ht="14.4" x14ac:dyDescent="0.3">
      <c r="A670" s="269">
        <v>524923</v>
      </c>
      <c r="B670" s="270" t="s">
        <v>521</v>
      </c>
      <c r="C670" s="270" t="s">
        <v>788</v>
      </c>
      <c r="D670" s="270" t="s">
        <v>788</v>
      </c>
      <c r="E670" s="270" t="s">
        <v>788</v>
      </c>
      <c r="F670" s="270" t="s">
        <v>788</v>
      </c>
      <c r="G670" s="270" t="s">
        <v>788</v>
      </c>
      <c r="H670" s="270" t="s">
        <v>788</v>
      </c>
      <c r="I670" s="270" t="s">
        <v>788</v>
      </c>
      <c r="J670" s="270" t="s">
        <v>788</v>
      </c>
      <c r="K670" s="270" t="s">
        <v>788</v>
      </c>
      <c r="L670" s="270" t="s">
        <v>788</v>
      </c>
      <c r="M670" s="270" t="s">
        <v>788</v>
      </c>
      <c r="N670" s="270" t="s">
        <v>788</v>
      </c>
      <c r="O670" s="270" t="s">
        <v>788</v>
      </c>
      <c r="P670" s="270" t="s">
        <v>788</v>
      </c>
      <c r="Q670" s="270" t="s">
        <v>788</v>
      </c>
      <c r="R670" s="270" t="s">
        <v>788</v>
      </c>
      <c r="S670" s="270" t="s">
        <v>788</v>
      </c>
      <c r="T670" s="270" t="s">
        <v>788</v>
      </c>
      <c r="U670" s="270" t="s">
        <v>788</v>
      </c>
      <c r="V670" s="270" t="s">
        <v>788</v>
      </c>
      <c r="W670" s="270" t="s">
        <v>788</v>
      </c>
      <c r="X670" s="270" t="s">
        <v>788</v>
      </c>
      <c r="Y670" s="270" t="s">
        <v>788</v>
      </c>
      <c r="Z670" s="270" t="s">
        <v>788</v>
      </c>
      <c r="AA670" s="270" t="s">
        <v>788</v>
      </c>
      <c r="AB670" s="270" t="s">
        <v>788</v>
      </c>
      <c r="AC670" s="270" t="s">
        <v>788</v>
      </c>
      <c r="AD670" s="270" t="s">
        <v>788</v>
      </c>
      <c r="AE670" s="270" t="s">
        <v>788</v>
      </c>
      <c r="AF670" s="270" t="s">
        <v>788</v>
      </c>
      <c r="AG670" s="270" t="s">
        <v>788</v>
      </c>
      <c r="AH670" s="270" t="s">
        <v>788</v>
      </c>
      <c r="AI670" s="270" t="s">
        <v>788</v>
      </c>
      <c r="AJ670" s="270" t="s">
        <v>788</v>
      </c>
      <c r="AK670" s="270" t="s">
        <v>788</v>
      </c>
      <c r="AL670" s="270" t="s">
        <v>788</v>
      </c>
      <c r="AM670" s="270" t="s">
        <v>788</v>
      </c>
      <c r="AN670" s="270" t="s">
        <v>3075</v>
      </c>
      <c r="AO670" s="270" t="s">
        <v>3075</v>
      </c>
      <c r="AP670" s="270" t="s">
        <v>3075</v>
      </c>
      <c r="AQ670" s="270" t="s">
        <v>3075</v>
      </c>
      <c r="AR670" s="270" t="s">
        <v>3075</v>
      </c>
      <c r="AS670" s="270" t="s">
        <v>3075</v>
      </c>
      <c r="AT670" s="270" t="s">
        <v>3075</v>
      </c>
      <c r="AU670" s="270" t="s">
        <v>3075</v>
      </c>
      <c r="AV670" s="270" t="s">
        <v>3075</v>
      </c>
      <c r="AW670" s="277" t="s">
        <v>3075</v>
      </c>
      <c r="AX670" s="270" t="s">
        <v>3075</v>
      </c>
      <c r="AY670" s="270" t="s">
        <v>3075</v>
      </c>
      <c r="AZ670" s="270" t="s">
        <v>3075</v>
      </c>
      <c r="BA670" s="270" t="s">
        <v>3075</v>
      </c>
      <c r="BB670" s="270" t="s">
        <v>3075</v>
      </c>
      <c r="BC670" s="270" t="s">
        <v>3075</v>
      </c>
      <c r="BD670" s="270" t="s">
        <v>521</v>
      </c>
      <c r="BE670" s="270" t="str">
        <f>VLOOKUP(A670,[1]القائمة!A$1:F$4442,6,0)</f>
        <v/>
      </c>
      <c r="BF670">
        <f>VLOOKUP(A670,[1]القائمة!A$1:F$4442,1,0)</f>
        <v>524923</v>
      </c>
      <c r="BG670" t="str">
        <f>VLOOKUP(A670,[1]القائمة!A$1:F$4442,5,0)</f>
        <v>الثالثة</v>
      </c>
    </row>
    <row r="671" spans="1:83" ht="14.4" x14ac:dyDescent="0.3">
      <c r="A671" s="269">
        <v>524924</v>
      </c>
      <c r="B671" s="270" t="s">
        <v>521</v>
      </c>
      <c r="C671" s="270" t="s">
        <v>788</v>
      </c>
      <c r="D671" s="270" t="s">
        <v>788</v>
      </c>
      <c r="E671" s="270" t="s">
        <v>788</v>
      </c>
      <c r="F671" s="270" t="s">
        <v>788</v>
      </c>
      <c r="G671" s="270" t="s">
        <v>788</v>
      </c>
      <c r="H671" s="270" t="s">
        <v>788</v>
      </c>
      <c r="I671" s="270" t="s">
        <v>788</v>
      </c>
      <c r="J671" s="270" t="s">
        <v>788</v>
      </c>
      <c r="K671" s="270" t="s">
        <v>788</v>
      </c>
      <c r="L671" s="270" t="s">
        <v>788</v>
      </c>
      <c r="M671" s="270" t="s">
        <v>788</v>
      </c>
      <c r="N671" s="270" t="s">
        <v>788</v>
      </c>
      <c r="O671" s="270" t="s">
        <v>788</v>
      </c>
      <c r="P671" s="270" t="s">
        <v>788</v>
      </c>
      <c r="Q671" s="270" t="s">
        <v>788</v>
      </c>
      <c r="R671" s="270" t="s">
        <v>788</v>
      </c>
      <c r="S671" s="270" t="s">
        <v>788</v>
      </c>
      <c r="T671" s="270" t="s">
        <v>788</v>
      </c>
      <c r="U671" s="270" t="s">
        <v>788</v>
      </c>
      <c r="V671" s="270" t="s">
        <v>788</v>
      </c>
      <c r="W671" s="270" t="s">
        <v>788</v>
      </c>
      <c r="X671" s="270" t="s">
        <v>788</v>
      </c>
      <c r="Y671" s="270" t="s">
        <v>788</v>
      </c>
      <c r="Z671" s="270" t="s">
        <v>788</v>
      </c>
      <c r="AA671" s="270" t="s">
        <v>788</v>
      </c>
      <c r="AB671" s="270" t="s">
        <v>788</v>
      </c>
      <c r="AC671" s="270" t="s">
        <v>788</v>
      </c>
      <c r="AD671" s="270" t="s">
        <v>788</v>
      </c>
      <c r="AE671" s="270" t="s">
        <v>788</v>
      </c>
      <c r="AF671" s="270" t="s">
        <v>788</v>
      </c>
      <c r="AG671" s="270" t="s">
        <v>788</v>
      </c>
      <c r="AH671" s="270" t="s">
        <v>788</v>
      </c>
      <c r="AI671" s="270" t="s">
        <v>788</v>
      </c>
      <c r="AJ671" s="270" t="s">
        <v>788</v>
      </c>
      <c r="AK671" s="270" t="s">
        <v>788</v>
      </c>
      <c r="AL671" s="270" t="s">
        <v>788</v>
      </c>
      <c r="AM671" s="270" t="s">
        <v>788</v>
      </c>
      <c r="AN671" s="270" t="s">
        <v>3075</v>
      </c>
      <c r="AO671" s="270" t="s">
        <v>3075</v>
      </c>
      <c r="AP671" s="270" t="s">
        <v>3075</v>
      </c>
      <c r="AQ671" s="270" t="s">
        <v>3075</v>
      </c>
      <c r="AR671" s="270" t="s">
        <v>3075</v>
      </c>
      <c r="AS671" s="270" t="s">
        <v>3075</v>
      </c>
      <c r="AT671" s="270" t="s">
        <v>3075</v>
      </c>
      <c r="AU671" s="270" t="s">
        <v>3075</v>
      </c>
      <c r="AV671" s="270" t="s">
        <v>3075</v>
      </c>
      <c r="AW671" s="277" t="s">
        <v>3075</v>
      </c>
      <c r="AX671" s="270" t="s">
        <v>3075</v>
      </c>
      <c r="AY671" s="270" t="s">
        <v>3075</v>
      </c>
      <c r="AZ671" s="270" t="s">
        <v>3075</v>
      </c>
      <c r="BA671" s="270" t="s">
        <v>3075</v>
      </c>
      <c r="BB671" s="270" t="s">
        <v>3075</v>
      </c>
      <c r="BC671" s="270" t="s">
        <v>3075</v>
      </c>
      <c r="BD671" s="270" t="s">
        <v>521</v>
      </c>
      <c r="BE671" s="270" t="str">
        <f>VLOOKUP(A671,[1]القائمة!A$1:F$4442,6,0)</f>
        <v/>
      </c>
      <c r="BF671">
        <f>VLOOKUP(A671,[1]القائمة!A$1:F$4442,1,0)</f>
        <v>524924</v>
      </c>
      <c r="BG671" t="str">
        <f>VLOOKUP(A671,[1]القائمة!A$1:F$4442,5,0)</f>
        <v>الثالثة</v>
      </c>
    </row>
    <row r="672" spans="1:83" ht="14.4" x14ac:dyDescent="0.3">
      <c r="A672" s="269">
        <v>524929</v>
      </c>
      <c r="B672" s="270" t="s">
        <v>521</v>
      </c>
      <c r="C672" s="270" t="s">
        <v>788</v>
      </c>
      <c r="D672" s="270" t="s">
        <v>788</v>
      </c>
      <c r="E672" s="270" t="s">
        <v>788</v>
      </c>
      <c r="F672" s="270" t="s">
        <v>788</v>
      </c>
      <c r="G672" s="270" t="s">
        <v>788</v>
      </c>
      <c r="H672" s="270" t="s">
        <v>788</v>
      </c>
      <c r="I672" s="270" t="s">
        <v>788</v>
      </c>
      <c r="J672" s="270" t="s">
        <v>788</v>
      </c>
      <c r="K672" s="270" t="s">
        <v>788</v>
      </c>
      <c r="L672" s="270" t="s">
        <v>788</v>
      </c>
      <c r="M672" s="270" t="s">
        <v>788</v>
      </c>
      <c r="N672" s="270" t="s">
        <v>788</v>
      </c>
      <c r="O672" s="270" t="s">
        <v>788</v>
      </c>
      <c r="P672" s="270" t="s">
        <v>788</v>
      </c>
      <c r="Q672" s="270" t="s">
        <v>788</v>
      </c>
      <c r="R672" s="270" t="s">
        <v>788</v>
      </c>
      <c r="S672" s="270" t="s">
        <v>788</v>
      </c>
      <c r="T672" s="270" t="s">
        <v>788</v>
      </c>
      <c r="U672" s="270" t="s">
        <v>788</v>
      </c>
      <c r="V672" s="270" t="s">
        <v>788</v>
      </c>
      <c r="W672" s="270" t="s">
        <v>788</v>
      </c>
      <c r="X672" s="270" t="s">
        <v>788</v>
      </c>
      <c r="Y672" s="270" t="s">
        <v>788</v>
      </c>
      <c r="Z672" s="270" t="s">
        <v>788</v>
      </c>
      <c r="AA672" s="270" t="s">
        <v>788</v>
      </c>
      <c r="AB672" s="270" t="s">
        <v>788</v>
      </c>
      <c r="AC672" s="270" t="s">
        <v>788</v>
      </c>
      <c r="AD672" s="270" t="s">
        <v>788</v>
      </c>
      <c r="AE672" s="270" t="s">
        <v>788</v>
      </c>
      <c r="AF672" s="270" t="s">
        <v>788</v>
      </c>
      <c r="AG672" s="270" t="s">
        <v>788</v>
      </c>
      <c r="AH672" s="270" t="s">
        <v>788</v>
      </c>
      <c r="AI672" s="270" t="s">
        <v>788</v>
      </c>
      <c r="AJ672" s="270" t="s">
        <v>788</v>
      </c>
      <c r="AK672" s="270" t="s">
        <v>788</v>
      </c>
      <c r="AL672" s="270" t="s">
        <v>788</v>
      </c>
      <c r="AM672" s="270" t="s">
        <v>788</v>
      </c>
      <c r="AN672" s="270" t="s">
        <v>3075</v>
      </c>
      <c r="AO672" s="270" t="s">
        <v>3075</v>
      </c>
      <c r="AP672" s="270" t="s">
        <v>3075</v>
      </c>
      <c r="AQ672" s="270" t="s">
        <v>3075</v>
      </c>
      <c r="AR672" s="270" t="s">
        <v>3075</v>
      </c>
      <c r="AS672" s="270" t="s">
        <v>3075</v>
      </c>
      <c r="AT672" s="270" t="s">
        <v>3075</v>
      </c>
      <c r="AU672" s="270" t="s">
        <v>3075</v>
      </c>
      <c r="AV672" s="270" t="s">
        <v>3075</v>
      </c>
      <c r="AW672" s="277" t="s">
        <v>3075</v>
      </c>
      <c r="AX672" s="270" t="s">
        <v>3075</v>
      </c>
      <c r="AY672" s="270" t="s">
        <v>3075</v>
      </c>
      <c r="AZ672" s="270" t="s">
        <v>3075</v>
      </c>
      <c r="BA672" s="270" t="s">
        <v>3075</v>
      </c>
      <c r="BB672" s="270" t="s">
        <v>3075</v>
      </c>
      <c r="BC672" s="270" t="s">
        <v>3075</v>
      </c>
      <c r="BD672" s="270" t="s">
        <v>521</v>
      </c>
      <c r="BE672" s="270" t="str">
        <f>VLOOKUP(A672,[1]القائمة!A$1:F$4442,6,0)</f>
        <v/>
      </c>
      <c r="BF672">
        <f>VLOOKUP(A672,[1]القائمة!A$1:F$4442,1,0)</f>
        <v>524929</v>
      </c>
      <c r="BG672" t="str">
        <f>VLOOKUP(A672,[1]القائمة!A$1:F$4442,5,0)</f>
        <v>الثالثة</v>
      </c>
    </row>
    <row r="673" spans="1:83" ht="14.4" x14ac:dyDescent="0.3">
      <c r="A673" s="269">
        <v>524930</v>
      </c>
      <c r="B673" s="270" t="s">
        <v>521</v>
      </c>
      <c r="C673" s="270" t="s">
        <v>788</v>
      </c>
      <c r="D673" s="270" t="s">
        <v>788</v>
      </c>
      <c r="E673" s="270" t="s">
        <v>788</v>
      </c>
      <c r="F673" s="270" t="s">
        <v>788</v>
      </c>
      <c r="G673" s="270" t="s">
        <v>788</v>
      </c>
      <c r="H673" s="270" t="s">
        <v>788</v>
      </c>
      <c r="I673" s="270" t="s">
        <v>788</v>
      </c>
      <c r="J673" s="270" t="s">
        <v>788</v>
      </c>
      <c r="K673" s="270" t="s">
        <v>788</v>
      </c>
      <c r="L673" s="270" t="s">
        <v>788</v>
      </c>
      <c r="M673" s="270" t="s">
        <v>788</v>
      </c>
      <c r="N673" s="270" t="s">
        <v>788</v>
      </c>
      <c r="O673" s="270" t="s">
        <v>788</v>
      </c>
      <c r="P673" s="270" t="s">
        <v>788</v>
      </c>
      <c r="Q673" s="270" t="s">
        <v>788</v>
      </c>
      <c r="R673" s="270" t="s">
        <v>788</v>
      </c>
      <c r="S673" s="270" t="s">
        <v>788</v>
      </c>
      <c r="T673" s="270" t="s">
        <v>788</v>
      </c>
      <c r="U673" s="270" t="s">
        <v>788</v>
      </c>
      <c r="V673" s="270" t="s">
        <v>788</v>
      </c>
      <c r="W673" s="270" t="s">
        <v>788</v>
      </c>
      <c r="X673" s="270" t="s">
        <v>788</v>
      </c>
      <c r="Y673" s="270" t="s">
        <v>788</v>
      </c>
      <c r="Z673" s="270" t="s">
        <v>788</v>
      </c>
      <c r="AA673" s="270" t="s">
        <v>788</v>
      </c>
      <c r="AB673" s="270" t="s">
        <v>788</v>
      </c>
      <c r="AC673" s="270" t="s">
        <v>788</v>
      </c>
      <c r="AD673" s="270" t="s">
        <v>788</v>
      </c>
      <c r="AE673" s="270" t="s">
        <v>788</v>
      </c>
      <c r="AF673" s="270" t="s">
        <v>788</v>
      </c>
      <c r="AG673" s="270" t="s">
        <v>788</v>
      </c>
      <c r="AH673" s="270" t="s">
        <v>788</v>
      </c>
      <c r="AI673" s="270" t="s">
        <v>788</v>
      </c>
      <c r="AJ673" s="270" t="s">
        <v>788</v>
      </c>
      <c r="AK673" s="270" t="s">
        <v>788</v>
      </c>
      <c r="AL673" s="270" t="s">
        <v>788</v>
      </c>
      <c r="AM673" s="270" t="s">
        <v>788</v>
      </c>
      <c r="AN673" s="270" t="s">
        <v>3075</v>
      </c>
      <c r="AO673" s="270" t="s">
        <v>3075</v>
      </c>
      <c r="AP673" s="270" t="s">
        <v>3075</v>
      </c>
      <c r="AQ673" s="270" t="s">
        <v>3075</v>
      </c>
      <c r="AR673" s="270" t="s">
        <v>3075</v>
      </c>
      <c r="AS673" s="270" t="s">
        <v>3075</v>
      </c>
      <c r="AT673" s="270" t="s">
        <v>3075</v>
      </c>
      <c r="AU673" s="270" t="s">
        <v>3075</v>
      </c>
      <c r="AV673" s="270" t="s">
        <v>3075</v>
      </c>
      <c r="AW673" s="277" t="s">
        <v>3075</v>
      </c>
      <c r="AX673" s="270" t="s">
        <v>3075</v>
      </c>
      <c r="AY673" s="270" t="s">
        <v>3075</v>
      </c>
      <c r="AZ673" s="270" t="s">
        <v>3075</v>
      </c>
      <c r="BA673" s="270" t="s">
        <v>3075</v>
      </c>
      <c r="BB673" s="270" t="s">
        <v>3075</v>
      </c>
      <c r="BC673" s="270" t="s">
        <v>3075</v>
      </c>
      <c r="BD673" s="270" t="s">
        <v>521</v>
      </c>
      <c r="BE673" s="270" t="str">
        <f>VLOOKUP(A673,[1]القائمة!A$1:F$4442,6,0)</f>
        <v/>
      </c>
      <c r="BF673">
        <f>VLOOKUP(A673,[1]القائمة!A$1:F$4442,1,0)</f>
        <v>524930</v>
      </c>
      <c r="BG673" t="str">
        <f>VLOOKUP(A673,[1]القائمة!A$1:F$4442,5,0)</f>
        <v>الثالثة</v>
      </c>
      <c r="BH673" s="249"/>
      <c r="BI673" s="249"/>
      <c r="BJ673" s="249"/>
      <c r="BK673" s="249"/>
      <c r="BL673" s="249"/>
      <c r="BM673" s="249"/>
      <c r="BN673" s="249"/>
      <c r="BO673" s="249"/>
      <c r="BP673" s="249" t="s">
        <v>3075</v>
      </c>
      <c r="BQ673" s="249" t="s">
        <v>3075</v>
      </c>
      <c r="BR673" s="249" t="s">
        <v>3075</v>
      </c>
      <c r="BS673" s="249" t="s">
        <v>3075</v>
      </c>
      <c r="BT673" s="249" t="s">
        <v>3075</v>
      </c>
      <c r="BU673" s="249" t="s">
        <v>3075</v>
      </c>
      <c r="BV673" s="248"/>
      <c r="BW673" s="249"/>
      <c r="BX673" s="249"/>
      <c r="BY673" s="249"/>
      <c r="BZ673" s="249"/>
      <c r="CA673" s="242"/>
      <c r="CB673" s="242"/>
      <c r="CC673" s="242"/>
      <c r="CD673" s="242"/>
      <c r="CE673" s="249"/>
    </row>
    <row r="674" spans="1:83" ht="14.4" x14ac:dyDescent="0.3">
      <c r="A674" s="269">
        <v>524932</v>
      </c>
      <c r="B674" s="270" t="s">
        <v>521</v>
      </c>
      <c r="C674" s="270" t="s">
        <v>788</v>
      </c>
      <c r="D674" s="270" t="s">
        <v>788</v>
      </c>
      <c r="E674" s="270" t="s">
        <v>788</v>
      </c>
      <c r="F674" s="270" t="s">
        <v>788</v>
      </c>
      <c r="G674" s="270" t="s">
        <v>788</v>
      </c>
      <c r="H674" s="270" t="s">
        <v>788</v>
      </c>
      <c r="I674" s="270" t="s">
        <v>788</v>
      </c>
      <c r="J674" s="270" t="s">
        <v>788</v>
      </c>
      <c r="K674" s="270" t="s">
        <v>788</v>
      </c>
      <c r="L674" s="270" t="s">
        <v>788</v>
      </c>
      <c r="M674" s="270" t="s">
        <v>788</v>
      </c>
      <c r="N674" s="270" t="s">
        <v>788</v>
      </c>
      <c r="O674" s="270" t="s">
        <v>788</v>
      </c>
      <c r="P674" s="270" t="s">
        <v>788</v>
      </c>
      <c r="Q674" s="270" t="s">
        <v>788</v>
      </c>
      <c r="R674" s="270" t="s">
        <v>788</v>
      </c>
      <c r="S674" s="270" t="s">
        <v>788</v>
      </c>
      <c r="T674" s="270" t="s">
        <v>788</v>
      </c>
      <c r="U674" s="270" t="s">
        <v>788</v>
      </c>
      <c r="V674" s="270" t="s">
        <v>788</v>
      </c>
      <c r="W674" s="270" t="s">
        <v>788</v>
      </c>
      <c r="X674" s="270" t="s">
        <v>788</v>
      </c>
      <c r="Y674" s="270" t="s">
        <v>788</v>
      </c>
      <c r="Z674" s="270" t="s">
        <v>788</v>
      </c>
      <c r="AA674" s="270" t="s">
        <v>788</v>
      </c>
      <c r="AB674" s="270" t="s">
        <v>788</v>
      </c>
      <c r="AC674" s="270" t="s">
        <v>788</v>
      </c>
      <c r="AD674" s="270" t="s">
        <v>788</v>
      </c>
      <c r="AE674" s="270" t="s">
        <v>788</v>
      </c>
      <c r="AF674" s="270" t="s">
        <v>788</v>
      </c>
      <c r="AG674" s="270" t="s">
        <v>788</v>
      </c>
      <c r="AH674" s="270" t="s">
        <v>788</v>
      </c>
      <c r="AI674" s="270" t="s">
        <v>788</v>
      </c>
      <c r="AJ674" s="270" t="s">
        <v>788</v>
      </c>
      <c r="AK674" s="270" t="s">
        <v>788</v>
      </c>
      <c r="AL674" s="270" t="s">
        <v>788</v>
      </c>
      <c r="AM674" s="270" t="s">
        <v>788</v>
      </c>
      <c r="AN674" s="270" t="s">
        <v>3075</v>
      </c>
      <c r="AO674" s="270" t="s">
        <v>3075</v>
      </c>
      <c r="AP674" s="270" t="s">
        <v>3075</v>
      </c>
      <c r="AQ674" s="270" t="s">
        <v>3075</v>
      </c>
      <c r="AR674" s="270" t="s">
        <v>3075</v>
      </c>
      <c r="AS674" s="270" t="s">
        <v>3075</v>
      </c>
      <c r="AT674" s="270" t="s">
        <v>3075</v>
      </c>
      <c r="AU674" s="270" t="s">
        <v>3075</v>
      </c>
      <c r="AV674" s="270" t="s">
        <v>3075</v>
      </c>
      <c r="AW674" s="277" t="s">
        <v>3075</v>
      </c>
      <c r="AX674" s="270" t="s">
        <v>3075</v>
      </c>
      <c r="AY674" s="270" t="s">
        <v>3075</v>
      </c>
      <c r="AZ674" s="270" t="s">
        <v>3075</v>
      </c>
      <c r="BA674" s="270" t="s">
        <v>3075</v>
      </c>
      <c r="BB674" s="270" t="s">
        <v>3075</v>
      </c>
      <c r="BC674" s="270" t="s">
        <v>3075</v>
      </c>
      <c r="BD674" s="270" t="s">
        <v>521</v>
      </c>
      <c r="BE674" s="270" t="str">
        <f>VLOOKUP(A674,[1]القائمة!A$1:F$4442,6,0)</f>
        <v/>
      </c>
      <c r="BF674">
        <f>VLOOKUP(A674,[1]القائمة!A$1:F$4442,1,0)</f>
        <v>524932</v>
      </c>
      <c r="BG674" t="str">
        <f>VLOOKUP(A674,[1]القائمة!A$1:F$4442,5,0)</f>
        <v>الثالثة</v>
      </c>
    </row>
    <row r="675" spans="1:83" ht="14.4" x14ac:dyDescent="0.3">
      <c r="A675" s="269">
        <v>524938</v>
      </c>
      <c r="B675" s="270" t="s">
        <v>521</v>
      </c>
      <c r="C675" s="270" t="s">
        <v>788</v>
      </c>
      <c r="D675" s="270" t="s">
        <v>788</v>
      </c>
      <c r="E675" s="270" t="s">
        <v>788</v>
      </c>
      <c r="F675" s="270" t="s">
        <v>788</v>
      </c>
      <c r="G675" s="270" t="s">
        <v>788</v>
      </c>
      <c r="H675" s="270" t="s">
        <v>788</v>
      </c>
      <c r="I675" s="270" t="s">
        <v>788</v>
      </c>
      <c r="J675" s="270" t="s">
        <v>788</v>
      </c>
      <c r="K675" s="270" t="s">
        <v>788</v>
      </c>
      <c r="L675" s="270" t="s">
        <v>788</v>
      </c>
      <c r="M675" s="270" t="s">
        <v>788</v>
      </c>
      <c r="N675" s="270" t="s">
        <v>788</v>
      </c>
      <c r="O675" s="270" t="s">
        <v>788</v>
      </c>
      <c r="P675" s="270" t="s">
        <v>788</v>
      </c>
      <c r="Q675" s="270" t="s">
        <v>788</v>
      </c>
      <c r="R675" s="270" t="s">
        <v>788</v>
      </c>
      <c r="S675" s="270" t="s">
        <v>788</v>
      </c>
      <c r="T675" s="270" t="s">
        <v>788</v>
      </c>
      <c r="U675" s="270" t="s">
        <v>788</v>
      </c>
      <c r="V675" s="270" t="s">
        <v>788</v>
      </c>
      <c r="W675" s="270" t="s">
        <v>788</v>
      </c>
      <c r="X675" s="270" t="s">
        <v>788</v>
      </c>
      <c r="Y675" s="270" t="s">
        <v>788</v>
      </c>
      <c r="Z675" s="270" t="s">
        <v>788</v>
      </c>
      <c r="AA675" s="270" t="s">
        <v>788</v>
      </c>
      <c r="AB675" s="270" t="s">
        <v>788</v>
      </c>
      <c r="AC675" s="270" t="s">
        <v>788</v>
      </c>
      <c r="AD675" s="270" t="s">
        <v>788</v>
      </c>
      <c r="AE675" s="270" t="s">
        <v>788</v>
      </c>
      <c r="AF675" s="270" t="s">
        <v>788</v>
      </c>
      <c r="AG675" s="270" t="s">
        <v>788</v>
      </c>
      <c r="AH675" s="270" t="s">
        <v>788</v>
      </c>
      <c r="AI675" s="270" t="s">
        <v>788</v>
      </c>
      <c r="AJ675" s="270" t="s">
        <v>788</v>
      </c>
      <c r="AK675" s="270" t="s">
        <v>788</v>
      </c>
      <c r="AL675" s="270" t="s">
        <v>788</v>
      </c>
      <c r="AM675" s="270" t="s">
        <v>788</v>
      </c>
      <c r="AN675" s="270" t="s">
        <v>3075</v>
      </c>
      <c r="AO675" s="270" t="s">
        <v>3075</v>
      </c>
      <c r="AP675" s="270" t="s">
        <v>3075</v>
      </c>
      <c r="AQ675" s="270" t="s">
        <v>3075</v>
      </c>
      <c r="AR675" s="270" t="s">
        <v>3075</v>
      </c>
      <c r="AS675" s="270" t="s">
        <v>3075</v>
      </c>
      <c r="AT675" s="270" t="s">
        <v>3075</v>
      </c>
      <c r="AU675" s="270" t="s">
        <v>3075</v>
      </c>
      <c r="AV675" s="270" t="s">
        <v>3075</v>
      </c>
      <c r="AW675" s="277" t="s">
        <v>3075</v>
      </c>
      <c r="AX675" s="270" t="s">
        <v>3075</v>
      </c>
      <c r="AY675" s="270" t="s">
        <v>3075</v>
      </c>
      <c r="AZ675" s="270" t="s">
        <v>3075</v>
      </c>
      <c r="BA675" s="270" t="s">
        <v>3075</v>
      </c>
      <c r="BB675" s="270" t="s">
        <v>3075</v>
      </c>
      <c r="BC675" s="270" t="s">
        <v>3075</v>
      </c>
      <c r="BD675" s="270" t="s">
        <v>521</v>
      </c>
      <c r="BE675" s="270" t="str">
        <f>VLOOKUP(A675,[1]القائمة!A$1:F$4442,6,0)</f>
        <v/>
      </c>
      <c r="BF675">
        <f>VLOOKUP(A675,[1]القائمة!A$1:F$4442,1,0)</f>
        <v>524938</v>
      </c>
      <c r="BG675" t="str">
        <f>VLOOKUP(A675,[1]القائمة!A$1:F$4442,5,0)</f>
        <v>الثالثة</v>
      </c>
    </row>
    <row r="676" spans="1:83" ht="14.4" x14ac:dyDescent="0.3">
      <c r="A676" s="269">
        <v>524940</v>
      </c>
      <c r="B676" s="270" t="s">
        <v>521</v>
      </c>
      <c r="C676" s="270" t="s">
        <v>788</v>
      </c>
      <c r="D676" s="270" t="s">
        <v>788</v>
      </c>
      <c r="E676" s="270" t="s">
        <v>788</v>
      </c>
      <c r="F676" s="270" t="s">
        <v>788</v>
      </c>
      <c r="G676" s="270" t="s">
        <v>788</v>
      </c>
      <c r="H676" s="270" t="s">
        <v>788</v>
      </c>
      <c r="I676" s="270" t="s">
        <v>788</v>
      </c>
      <c r="J676" s="270" t="s">
        <v>788</v>
      </c>
      <c r="K676" s="270" t="s">
        <v>788</v>
      </c>
      <c r="L676" s="270" t="s">
        <v>788</v>
      </c>
      <c r="M676" s="270" t="s">
        <v>788</v>
      </c>
      <c r="N676" s="270" t="s">
        <v>788</v>
      </c>
      <c r="O676" s="270" t="s">
        <v>788</v>
      </c>
      <c r="P676" s="270" t="s">
        <v>788</v>
      </c>
      <c r="Q676" s="270" t="s">
        <v>788</v>
      </c>
      <c r="R676" s="270" t="s">
        <v>788</v>
      </c>
      <c r="S676" s="270" t="s">
        <v>788</v>
      </c>
      <c r="T676" s="270" t="s">
        <v>788</v>
      </c>
      <c r="U676" s="270" t="s">
        <v>788</v>
      </c>
      <c r="V676" s="270" t="s">
        <v>788</v>
      </c>
      <c r="W676" s="270" t="s">
        <v>788</v>
      </c>
      <c r="X676" s="270" t="s">
        <v>788</v>
      </c>
      <c r="Y676" s="270" t="s">
        <v>788</v>
      </c>
      <c r="Z676" s="270" t="s">
        <v>788</v>
      </c>
      <c r="AA676" s="270" t="s">
        <v>788</v>
      </c>
      <c r="AB676" s="270" t="s">
        <v>788</v>
      </c>
      <c r="AC676" s="270" t="s">
        <v>788</v>
      </c>
      <c r="AD676" s="270" t="s">
        <v>788</v>
      </c>
      <c r="AE676" s="270" t="s">
        <v>788</v>
      </c>
      <c r="AF676" s="270" t="s">
        <v>788</v>
      </c>
      <c r="AG676" s="270" t="s">
        <v>788</v>
      </c>
      <c r="AH676" s="270" t="s">
        <v>788</v>
      </c>
      <c r="AI676" s="270" t="s">
        <v>788</v>
      </c>
      <c r="AJ676" s="270" t="s">
        <v>788</v>
      </c>
      <c r="AK676" s="270" t="s">
        <v>788</v>
      </c>
      <c r="AL676" s="270" t="s">
        <v>788</v>
      </c>
      <c r="AM676" s="270" t="s">
        <v>788</v>
      </c>
      <c r="AN676" s="270" t="s">
        <v>3075</v>
      </c>
      <c r="AO676" s="270" t="s">
        <v>3075</v>
      </c>
      <c r="AP676" s="270" t="s">
        <v>3075</v>
      </c>
      <c r="AQ676" s="270" t="s">
        <v>3075</v>
      </c>
      <c r="AR676" s="270" t="s">
        <v>3075</v>
      </c>
      <c r="AS676" s="270" t="s">
        <v>3075</v>
      </c>
      <c r="AT676" s="270" t="s">
        <v>3075</v>
      </c>
      <c r="AU676" s="270" t="s">
        <v>3075</v>
      </c>
      <c r="AV676" s="270" t="s">
        <v>3075</v>
      </c>
      <c r="AW676" s="277" t="s">
        <v>3075</v>
      </c>
      <c r="AX676" s="270" t="s">
        <v>3075</v>
      </c>
      <c r="AY676" s="270" t="s">
        <v>3075</v>
      </c>
      <c r="AZ676" s="270" t="s">
        <v>3075</v>
      </c>
      <c r="BA676" s="270" t="s">
        <v>3075</v>
      </c>
      <c r="BB676" s="270" t="s">
        <v>3075</v>
      </c>
      <c r="BC676" s="270" t="s">
        <v>3075</v>
      </c>
      <c r="BD676" s="270" t="s">
        <v>521</v>
      </c>
      <c r="BE676" s="270" t="str">
        <f>VLOOKUP(A676,[1]القائمة!A$1:F$4442,6,0)</f>
        <v/>
      </c>
      <c r="BF676">
        <f>VLOOKUP(A676,[1]القائمة!A$1:F$4442,1,0)</f>
        <v>524940</v>
      </c>
      <c r="BG676" t="str">
        <f>VLOOKUP(A676,[1]القائمة!A$1:F$4442,5,0)</f>
        <v>الثالثة</v>
      </c>
    </row>
    <row r="677" spans="1:83" ht="14.4" x14ac:dyDescent="0.3">
      <c r="A677" s="269">
        <v>524942</v>
      </c>
      <c r="B677" s="270" t="s">
        <v>521</v>
      </c>
      <c r="C677" s="270" t="s">
        <v>788</v>
      </c>
      <c r="D677" s="270" t="s">
        <v>788</v>
      </c>
      <c r="E677" s="270" t="s">
        <v>788</v>
      </c>
      <c r="F677" s="270" t="s">
        <v>788</v>
      </c>
      <c r="G677" s="270" t="s">
        <v>788</v>
      </c>
      <c r="H677" s="270" t="s">
        <v>788</v>
      </c>
      <c r="I677" s="270" t="s">
        <v>788</v>
      </c>
      <c r="J677" s="270" t="s">
        <v>788</v>
      </c>
      <c r="K677" s="270" t="s">
        <v>788</v>
      </c>
      <c r="L677" s="270" t="s">
        <v>788</v>
      </c>
      <c r="M677" s="270" t="s">
        <v>788</v>
      </c>
      <c r="N677" s="270" t="s">
        <v>788</v>
      </c>
      <c r="O677" s="270" t="s">
        <v>788</v>
      </c>
      <c r="P677" s="270" t="s">
        <v>788</v>
      </c>
      <c r="Q677" s="270" t="s">
        <v>788</v>
      </c>
      <c r="R677" s="270" t="s">
        <v>788</v>
      </c>
      <c r="S677" s="270" t="s">
        <v>788</v>
      </c>
      <c r="T677" s="270" t="s">
        <v>788</v>
      </c>
      <c r="U677" s="270" t="s">
        <v>788</v>
      </c>
      <c r="V677" s="270" t="s">
        <v>788</v>
      </c>
      <c r="W677" s="270" t="s">
        <v>788</v>
      </c>
      <c r="X677" s="270" t="s">
        <v>788</v>
      </c>
      <c r="Y677" s="270" t="s">
        <v>788</v>
      </c>
      <c r="Z677" s="270" t="s">
        <v>788</v>
      </c>
      <c r="AA677" s="270" t="s">
        <v>788</v>
      </c>
      <c r="AB677" s="270" t="s">
        <v>788</v>
      </c>
      <c r="AC677" s="270" t="s">
        <v>788</v>
      </c>
      <c r="AD677" s="270" t="s">
        <v>788</v>
      </c>
      <c r="AE677" s="270" t="s">
        <v>788</v>
      </c>
      <c r="AF677" s="270" t="s">
        <v>788</v>
      </c>
      <c r="AG677" s="270" t="s">
        <v>788</v>
      </c>
      <c r="AH677" s="270" t="s">
        <v>788</v>
      </c>
      <c r="AI677" s="270" t="s">
        <v>788</v>
      </c>
      <c r="AJ677" s="270" t="s">
        <v>788</v>
      </c>
      <c r="AK677" s="270" t="s">
        <v>788</v>
      </c>
      <c r="AL677" s="270" t="s">
        <v>788</v>
      </c>
      <c r="AM677" s="270" t="s">
        <v>788</v>
      </c>
      <c r="AN677" s="270" t="s">
        <v>3075</v>
      </c>
      <c r="AO677" s="270" t="s">
        <v>3075</v>
      </c>
      <c r="AP677" s="270" t="s">
        <v>3075</v>
      </c>
      <c r="AQ677" s="270" t="s">
        <v>3075</v>
      </c>
      <c r="AR677" s="270" t="s">
        <v>3075</v>
      </c>
      <c r="AS677" s="270" t="s">
        <v>3075</v>
      </c>
      <c r="AT677" s="270" t="s">
        <v>3075</v>
      </c>
      <c r="AU677" s="270" t="s">
        <v>3075</v>
      </c>
      <c r="AV677" s="270" t="s">
        <v>3075</v>
      </c>
      <c r="AW677" s="277" t="s">
        <v>3075</v>
      </c>
      <c r="AX677" s="270" t="s">
        <v>3075</v>
      </c>
      <c r="AY677" s="270" t="s">
        <v>3075</v>
      </c>
      <c r="AZ677" s="270" t="s">
        <v>3075</v>
      </c>
      <c r="BA677" s="270" t="s">
        <v>3075</v>
      </c>
      <c r="BB677" s="270" t="s">
        <v>3075</v>
      </c>
      <c r="BC677" s="270" t="s">
        <v>3075</v>
      </c>
      <c r="BD677" s="270" t="s">
        <v>521</v>
      </c>
      <c r="BE677" s="270" t="str">
        <f>VLOOKUP(A677,[1]القائمة!A$1:F$4442,6,0)</f>
        <v/>
      </c>
      <c r="BF677">
        <f>VLOOKUP(A677,[1]القائمة!A$1:F$4442,1,0)</f>
        <v>524942</v>
      </c>
      <c r="BG677" t="str">
        <f>VLOOKUP(A677,[1]القائمة!A$1:F$4442,5,0)</f>
        <v>الثالثة</v>
      </c>
    </row>
    <row r="678" spans="1:83" ht="14.4" x14ac:dyDescent="0.3">
      <c r="A678" s="269">
        <v>524961</v>
      </c>
      <c r="B678" s="270" t="s">
        <v>521</v>
      </c>
      <c r="C678" s="270" t="s">
        <v>788</v>
      </c>
      <c r="D678" s="270" t="s">
        <v>788</v>
      </c>
      <c r="E678" s="270" t="s">
        <v>788</v>
      </c>
      <c r="F678" s="270" t="s">
        <v>788</v>
      </c>
      <c r="G678" s="270" t="s">
        <v>788</v>
      </c>
      <c r="H678" s="270" t="s">
        <v>788</v>
      </c>
      <c r="I678" s="270" t="s">
        <v>788</v>
      </c>
      <c r="J678" s="270" t="s">
        <v>788</v>
      </c>
      <c r="K678" s="270" t="s">
        <v>788</v>
      </c>
      <c r="L678" s="270" t="s">
        <v>788</v>
      </c>
      <c r="M678" s="270" t="s">
        <v>788</v>
      </c>
      <c r="N678" s="270" t="s">
        <v>788</v>
      </c>
      <c r="O678" s="270" t="s">
        <v>788</v>
      </c>
      <c r="P678" s="270" t="s">
        <v>788</v>
      </c>
      <c r="Q678" s="270" t="s">
        <v>788</v>
      </c>
      <c r="R678" s="270" t="s">
        <v>788</v>
      </c>
      <c r="S678" s="270" t="s">
        <v>788</v>
      </c>
      <c r="T678" s="270" t="s">
        <v>788</v>
      </c>
      <c r="U678" s="270" t="s">
        <v>788</v>
      </c>
      <c r="V678" s="270" t="s">
        <v>788</v>
      </c>
      <c r="W678" s="270" t="s">
        <v>788</v>
      </c>
      <c r="X678" s="270" t="s">
        <v>788</v>
      </c>
      <c r="Y678" s="270" t="s">
        <v>788</v>
      </c>
      <c r="Z678" s="270" t="s">
        <v>788</v>
      </c>
      <c r="AA678" s="270" t="s">
        <v>788</v>
      </c>
      <c r="AB678" s="270" t="s">
        <v>788</v>
      </c>
      <c r="AC678" s="270" t="s">
        <v>788</v>
      </c>
      <c r="AD678" s="270" t="s">
        <v>788</v>
      </c>
      <c r="AE678" s="270" t="s">
        <v>788</v>
      </c>
      <c r="AF678" s="270" t="s">
        <v>788</v>
      </c>
      <c r="AG678" s="270" t="s">
        <v>788</v>
      </c>
      <c r="AH678" s="270" t="s">
        <v>788</v>
      </c>
      <c r="AI678" s="270" t="s">
        <v>788</v>
      </c>
      <c r="AJ678" s="270" t="s">
        <v>788</v>
      </c>
      <c r="AK678" s="270" t="s">
        <v>788</v>
      </c>
      <c r="AL678" s="270" t="s">
        <v>788</v>
      </c>
      <c r="AM678" s="270" t="s">
        <v>788</v>
      </c>
      <c r="AN678" s="270" t="s">
        <v>3075</v>
      </c>
      <c r="AO678" s="270" t="s">
        <v>3075</v>
      </c>
      <c r="AP678" s="270" t="s">
        <v>3075</v>
      </c>
      <c r="AQ678" s="270" t="s">
        <v>3075</v>
      </c>
      <c r="AR678" s="270" t="s">
        <v>3075</v>
      </c>
      <c r="AS678" s="270" t="s">
        <v>3075</v>
      </c>
      <c r="AT678" s="270" t="s">
        <v>3075</v>
      </c>
      <c r="AU678" s="270" t="s">
        <v>3075</v>
      </c>
      <c r="AV678" s="270" t="s">
        <v>3075</v>
      </c>
      <c r="AW678" s="277" t="s">
        <v>3075</v>
      </c>
      <c r="AX678" s="270" t="s">
        <v>3075</v>
      </c>
      <c r="AY678" s="270" t="s">
        <v>3075</v>
      </c>
      <c r="AZ678" s="270" t="s">
        <v>3075</v>
      </c>
      <c r="BA678" s="270" t="s">
        <v>3075</v>
      </c>
      <c r="BB678" s="270" t="s">
        <v>3075</v>
      </c>
      <c r="BC678" s="270" t="s">
        <v>3075</v>
      </c>
      <c r="BD678" s="270" t="s">
        <v>521</v>
      </c>
      <c r="BE678" s="270" t="str">
        <f>VLOOKUP(A678,[1]القائمة!A$1:F$4442,6,0)</f>
        <v/>
      </c>
      <c r="BF678">
        <f>VLOOKUP(A678,[1]القائمة!A$1:F$4442,1,0)</f>
        <v>524961</v>
      </c>
      <c r="BG678" t="str">
        <f>VLOOKUP(A678,[1]القائمة!A$1:F$4442,5,0)</f>
        <v>الثالثة</v>
      </c>
    </row>
    <row r="679" spans="1:83" ht="14.4" x14ac:dyDescent="0.3">
      <c r="A679" s="269">
        <v>524964</v>
      </c>
      <c r="B679" s="270" t="s">
        <v>521</v>
      </c>
      <c r="C679" s="270" t="s">
        <v>788</v>
      </c>
      <c r="D679" s="270" t="s">
        <v>788</v>
      </c>
      <c r="E679" s="270" t="s">
        <v>788</v>
      </c>
      <c r="F679" s="270" t="s">
        <v>788</v>
      </c>
      <c r="G679" s="270" t="s">
        <v>788</v>
      </c>
      <c r="H679" s="270" t="s">
        <v>788</v>
      </c>
      <c r="I679" s="270" t="s">
        <v>788</v>
      </c>
      <c r="J679" s="270" t="s">
        <v>788</v>
      </c>
      <c r="K679" s="270" t="s">
        <v>788</v>
      </c>
      <c r="L679" s="270" t="s">
        <v>788</v>
      </c>
      <c r="M679" s="270" t="s">
        <v>788</v>
      </c>
      <c r="N679" s="270" t="s">
        <v>788</v>
      </c>
      <c r="O679" s="270" t="s">
        <v>788</v>
      </c>
      <c r="P679" s="270" t="s">
        <v>788</v>
      </c>
      <c r="Q679" s="270" t="s">
        <v>788</v>
      </c>
      <c r="R679" s="270" t="s">
        <v>788</v>
      </c>
      <c r="S679" s="270" t="s">
        <v>788</v>
      </c>
      <c r="T679" s="270" t="s">
        <v>788</v>
      </c>
      <c r="U679" s="270" t="s">
        <v>788</v>
      </c>
      <c r="V679" s="270" t="s">
        <v>788</v>
      </c>
      <c r="W679" s="270" t="s">
        <v>788</v>
      </c>
      <c r="X679" s="270" t="s">
        <v>788</v>
      </c>
      <c r="Y679" s="270" t="s">
        <v>788</v>
      </c>
      <c r="Z679" s="270" t="s">
        <v>788</v>
      </c>
      <c r="AA679" s="270" t="s">
        <v>788</v>
      </c>
      <c r="AB679" s="270" t="s">
        <v>788</v>
      </c>
      <c r="AC679" s="270" t="s">
        <v>788</v>
      </c>
      <c r="AD679" s="270" t="s">
        <v>788</v>
      </c>
      <c r="AE679" s="270" t="s">
        <v>788</v>
      </c>
      <c r="AF679" s="270" t="s">
        <v>788</v>
      </c>
      <c r="AG679" s="270" t="s">
        <v>788</v>
      </c>
      <c r="AH679" s="270" t="s">
        <v>788</v>
      </c>
      <c r="AI679" s="270" t="s">
        <v>788</v>
      </c>
      <c r="AJ679" s="270" t="s">
        <v>788</v>
      </c>
      <c r="AK679" s="270" t="s">
        <v>788</v>
      </c>
      <c r="AL679" s="270" t="s">
        <v>788</v>
      </c>
      <c r="AM679" s="270" t="s">
        <v>788</v>
      </c>
      <c r="AN679" s="270" t="s">
        <v>3075</v>
      </c>
      <c r="AO679" s="270" t="s">
        <v>3075</v>
      </c>
      <c r="AP679" s="270" t="s">
        <v>3075</v>
      </c>
      <c r="AQ679" s="270" t="s">
        <v>3075</v>
      </c>
      <c r="AR679" s="270" t="s">
        <v>3075</v>
      </c>
      <c r="AS679" s="270" t="s">
        <v>3075</v>
      </c>
      <c r="AT679" s="270" t="s">
        <v>3075</v>
      </c>
      <c r="AU679" s="270" t="s">
        <v>3075</v>
      </c>
      <c r="AV679" s="270" t="s">
        <v>3075</v>
      </c>
      <c r="AW679" s="277" t="s">
        <v>3075</v>
      </c>
      <c r="AX679" s="270" t="s">
        <v>3075</v>
      </c>
      <c r="AY679" s="270" t="s">
        <v>3075</v>
      </c>
      <c r="AZ679" s="270" t="s">
        <v>3075</v>
      </c>
      <c r="BA679" s="270" t="s">
        <v>3075</v>
      </c>
      <c r="BB679" s="270" t="s">
        <v>3075</v>
      </c>
      <c r="BC679" s="270" t="s">
        <v>3075</v>
      </c>
      <c r="BD679" s="270" t="s">
        <v>521</v>
      </c>
      <c r="BE679" s="270" t="str">
        <f>VLOOKUP(A679,[1]القائمة!A$1:F$4442,6,0)</f>
        <v/>
      </c>
      <c r="BF679">
        <f>VLOOKUP(A679,[1]القائمة!A$1:F$4442,1,0)</f>
        <v>524964</v>
      </c>
      <c r="BG679" t="str">
        <f>VLOOKUP(A679,[1]القائمة!A$1:F$4442,5,0)</f>
        <v>الثالثة</v>
      </c>
    </row>
    <row r="680" spans="1:83" ht="14.4" x14ac:dyDescent="0.3">
      <c r="A680" s="269">
        <v>524967</v>
      </c>
      <c r="B680" s="270" t="s">
        <v>521</v>
      </c>
      <c r="C680" s="270" t="s">
        <v>788</v>
      </c>
      <c r="D680" s="270" t="s">
        <v>788</v>
      </c>
      <c r="E680" s="270" t="s">
        <v>788</v>
      </c>
      <c r="F680" s="270" t="s">
        <v>788</v>
      </c>
      <c r="G680" s="270" t="s">
        <v>788</v>
      </c>
      <c r="H680" s="270" t="s">
        <v>788</v>
      </c>
      <c r="I680" s="270" t="s">
        <v>788</v>
      </c>
      <c r="J680" s="270" t="s">
        <v>788</v>
      </c>
      <c r="K680" s="270" t="s">
        <v>788</v>
      </c>
      <c r="L680" s="270" t="s">
        <v>788</v>
      </c>
      <c r="M680" s="270" t="s">
        <v>788</v>
      </c>
      <c r="N680" s="270" t="s">
        <v>788</v>
      </c>
      <c r="O680" s="270" t="s">
        <v>788</v>
      </c>
      <c r="P680" s="270" t="s">
        <v>788</v>
      </c>
      <c r="Q680" s="270" t="s">
        <v>788</v>
      </c>
      <c r="R680" s="270" t="s">
        <v>788</v>
      </c>
      <c r="S680" s="270" t="s">
        <v>788</v>
      </c>
      <c r="T680" s="270" t="s">
        <v>788</v>
      </c>
      <c r="U680" s="270" t="s">
        <v>788</v>
      </c>
      <c r="V680" s="270" t="s">
        <v>788</v>
      </c>
      <c r="W680" s="270" t="s">
        <v>788</v>
      </c>
      <c r="X680" s="270" t="s">
        <v>788</v>
      </c>
      <c r="Y680" s="270" t="s">
        <v>788</v>
      </c>
      <c r="Z680" s="270" t="s">
        <v>788</v>
      </c>
      <c r="AA680" s="270" t="s">
        <v>788</v>
      </c>
      <c r="AB680" s="270" t="s">
        <v>788</v>
      </c>
      <c r="AC680" s="270" t="s">
        <v>788</v>
      </c>
      <c r="AD680" s="270" t="s">
        <v>788</v>
      </c>
      <c r="AE680" s="270" t="s">
        <v>788</v>
      </c>
      <c r="AF680" s="270" t="s">
        <v>788</v>
      </c>
      <c r="AG680" s="270" t="s">
        <v>788</v>
      </c>
      <c r="AH680" s="270" t="s">
        <v>788</v>
      </c>
      <c r="AI680" s="270" t="s">
        <v>788</v>
      </c>
      <c r="AJ680" s="270" t="s">
        <v>788</v>
      </c>
      <c r="AK680" s="270" t="s">
        <v>788</v>
      </c>
      <c r="AL680" s="270" t="s">
        <v>788</v>
      </c>
      <c r="AM680" s="270" t="s">
        <v>788</v>
      </c>
      <c r="AN680" s="270" t="s">
        <v>3075</v>
      </c>
      <c r="AO680" s="270" t="s">
        <v>3075</v>
      </c>
      <c r="AP680" s="270" t="s">
        <v>3075</v>
      </c>
      <c r="AQ680" s="270" t="s">
        <v>3075</v>
      </c>
      <c r="AR680" s="270" t="s">
        <v>3075</v>
      </c>
      <c r="AS680" s="270" t="s">
        <v>3075</v>
      </c>
      <c r="AT680" s="270" t="s">
        <v>3075</v>
      </c>
      <c r="AU680" s="270" t="s">
        <v>3075</v>
      </c>
      <c r="AV680" s="270" t="s">
        <v>3075</v>
      </c>
      <c r="AW680" s="277" t="s">
        <v>3075</v>
      </c>
      <c r="AX680" s="270" t="s">
        <v>3075</v>
      </c>
      <c r="AY680" s="270" t="s">
        <v>3075</v>
      </c>
      <c r="AZ680" s="270" t="s">
        <v>3075</v>
      </c>
      <c r="BA680" s="270" t="s">
        <v>3075</v>
      </c>
      <c r="BB680" s="270" t="s">
        <v>3075</v>
      </c>
      <c r="BC680" s="270" t="s">
        <v>3075</v>
      </c>
      <c r="BD680" s="270" t="s">
        <v>521</v>
      </c>
      <c r="BE680" s="270" t="str">
        <f>VLOOKUP(A680,[1]القائمة!A$1:F$4442,6,0)</f>
        <v/>
      </c>
      <c r="BF680">
        <f>VLOOKUP(A680,[1]القائمة!A$1:F$4442,1,0)</f>
        <v>524967</v>
      </c>
      <c r="BG680" t="str">
        <f>VLOOKUP(A680,[1]القائمة!A$1:F$4442,5,0)</f>
        <v>الثالثة</v>
      </c>
      <c r="BH680" s="249"/>
      <c r="BI680" s="249"/>
      <c r="BJ680" s="249"/>
      <c r="BK680" s="249"/>
      <c r="BL680" s="249"/>
      <c r="BM680" s="249"/>
      <c r="BN680" s="249"/>
      <c r="BO680" s="249"/>
      <c r="BP680" s="249" t="s">
        <v>3075</v>
      </c>
      <c r="BQ680" s="249" t="s">
        <v>3075</v>
      </c>
      <c r="BR680" s="249" t="s">
        <v>3075</v>
      </c>
      <c r="BS680" s="249" t="s">
        <v>3075</v>
      </c>
      <c r="BT680" s="249" t="s">
        <v>3075</v>
      </c>
      <c r="BU680" s="249" t="s">
        <v>3075</v>
      </c>
      <c r="BV680" s="248"/>
      <c r="BW680" s="249"/>
      <c r="BX680" s="249"/>
      <c r="BY680" s="249"/>
      <c r="BZ680" s="249"/>
      <c r="CA680" s="242"/>
      <c r="CB680" s="242"/>
      <c r="CC680" s="242"/>
      <c r="CD680" s="242"/>
      <c r="CE680" s="249"/>
    </row>
    <row r="681" spans="1:83" ht="14.4" x14ac:dyDescent="0.3">
      <c r="A681" s="269">
        <v>524979</v>
      </c>
      <c r="B681" s="270" t="s">
        <v>521</v>
      </c>
      <c r="C681" s="270" t="s">
        <v>788</v>
      </c>
      <c r="D681" s="270" t="s">
        <v>788</v>
      </c>
      <c r="E681" s="270" t="s">
        <v>788</v>
      </c>
      <c r="F681" s="270" t="s">
        <v>788</v>
      </c>
      <c r="G681" s="270" t="s">
        <v>788</v>
      </c>
      <c r="H681" s="270" t="s">
        <v>788</v>
      </c>
      <c r="I681" s="270" t="s">
        <v>788</v>
      </c>
      <c r="J681" s="270" t="s">
        <v>788</v>
      </c>
      <c r="K681" s="270" t="s">
        <v>788</v>
      </c>
      <c r="L681" s="270" t="s">
        <v>788</v>
      </c>
      <c r="M681" s="270" t="s">
        <v>788</v>
      </c>
      <c r="N681" s="270" t="s">
        <v>788</v>
      </c>
      <c r="O681" s="270" t="s">
        <v>788</v>
      </c>
      <c r="P681" s="270" t="s">
        <v>788</v>
      </c>
      <c r="Q681" s="270" t="s">
        <v>788</v>
      </c>
      <c r="R681" s="270" t="s">
        <v>788</v>
      </c>
      <c r="S681" s="270" t="s">
        <v>788</v>
      </c>
      <c r="T681" s="270" t="s">
        <v>788</v>
      </c>
      <c r="U681" s="270" t="s">
        <v>788</v>
      </c>
      <c r="V681" s="270" t="s">
        <v>788</v>
      </c>
      <c r="W681" s="270" t="s">
        <v>788</v>
      </c>
      <c r="X681" s="270" t="s">
        <v>788</v>
      </c>
      <c r="Y681" s="270" t="s">
        <v>788</v>
      </c>
      <c r="Z681" s="270" t="s">
        <v>788</v>
      </c>
      <c r="AA681" s="270" t="s">
        <v>788</v>
      </c>
      <c r="AB681" s="270" t="s">
        <v>788</v>
      </c>
      <c r="AC681" s="270" t="s">
        <v>788</v>
      </c>
      <c r="AD681" s="270" t="s">
        <v>788</v>
      </c>
      <c r="AE681" s="270" t="s">
        <v>788</v>
      </c>
      <c r="AF681" s="270" t="s">
        <v>788</v>
      </c>
      <c r="AG681" s="270" t="s">
        <v>788</v>
      </c>
      <c r="AH681" s="270" t="s">
        <v>788</v>
      </c>
      <c r="AI681" s="270" t="s">
        <v>788</v>
      </c>
      <c r="AJ681" s="270" t="s">
        <v>788</v>
      </c>
      <c r="AK681" s="270" t="s">
        <v>788</v>
      </c>
      <c r="AL681" s="270" t="s">
        <v>788</v>
      </c>
      <c r="AM681" s="270" t="s">
        <v>788</v>
      </c>
      <c r="AN681" s="270" t="s">
        <v>3075</v>
      </c>
      <c r="AO681" s="270" t="s">
        <v>3075</v>
      </c>
      <c r="AP681" s="270" t="s">
        <v>3075</v>
      </c>
      <c r="AQ681" s="270" t="s">
        <v>3075</v>
      </c>
      <c r="AR681" s="270" t="s">
        <v>3075</v>
      </c>
      <c r="AS681" s="270" t="s">
        <v>3075</v>
      </c>
      <c r="AT681" s="270" t="s">
        <v>3075</v>
      </c>
      <c r="AU681" s="270" t="s">
        <v>3075</v>
      </c>
      <c r="AV681" s="270" t="s">
        <v>3075</v>
      </c>
      <c r="AW681" s="277" t="s">
        <v>3075</v>
      </c>
      <c r="AX681" s="270" t="s">
        <v>3075</v>
      </c>
      <c r="AY681" s="270" t="s">
        <v>3075</v>
      </c>
      <c r="AZ681" s="270" t="s">
        <v>3075</v>
      </c>
      <c r="BA681" s="270" t="s">
        <v>3075</v>
      </c>
      <c r="BB681" s="270" t="s">
        <v>3075</v>
      </c>
      <c r="BC681" s="270" t="s">
        <v>3075</v>
      </c>
      <c r="BD681" s="270" t="s">
        <v>521</v>
      </c>
      <c r="BE681" s="270" t="str">
        <f>VLOOKUP(A681,[1]القائمة!A$1:F$4442,6,0)</f>
        <v/>
      </c>
      <c r="BF681">
        <f>VLOOKUP(A681,[1]القائمة!A$1:F$4442,1,0)</f>
        <v>524979</v>
      </c>
      <c r="BG681" t="str">
        <f>VLOOKUP(A681,[1]القائمة!A$1:F$4442,5,0)</f>
        <v>الثالثة</v>
      </c>
    </row>
    <row r="682" spans="1:83" ht="14.4" x14ac:dyDescent="0.3">
      <c r="A682" s="269">
        <v>525007</v>
      </c>
      <c r="B682" s="270" t="s">
        <v>521</v>
      </c>
      <c r="C682" s="270" t="s">
        <v>788</v>
      </c>
      <c r="D682" s="270" t="s">
        <v>788</v>
      </c>
      <c r="E682" s="270" t="s">
        <v>788</v>
      </c>
      <c r="F682" s="270" t="s">
        <v>788</v>
      </c>
      <c r="G682" s="270" t="s">
        <v>788</v>
      </c>
      <c r="H682" s="270" t="s">
        <v>788</v>
      </c>
      <c r="I682" s="270" t="s">
        <v>788</v>
      </c>
      <c r="J682" s="270" t="s">
        <v>788</v>
      </c>
      <c r="K682" s="270" t="s">
        <v>788</v>
      </c>
      <c r="L682" s="270" t="s">
        <v>788</v>
      </c>
      <c r="M682" s="270" t="s">
        <v>788</v>
      </c>
      <c r="N682" s="270" t="s">
        <v>788</v>
      </c>
      <c r="O682" s="270" t="s">
        <v>788</v>
      </c>
      <c r="P682" s="270" t="s">
        <v>788</v>
      </c>
      <c r="Q682" s="270" t="s">
        <v>788</v>
      </c>
      <c r="R682" s="270" t="s">
        <v>788</v>
      </c>
      <c r="S682" s="270" t="s">
        <v>788</v>
      </c>
      <c r="T682" s="270" t="s">
        <v>788</v>
      </c>
      <c r="U682" s="270" t="s">
        <v>788</v>
      </c>
      <c r="V682" s="270" t="s">
        <v>788</v>
      </c>
      <c r="W682" s="270" t="s">
        <v>788</v>
      </c>
      <c r="X682" s="270" t="s">
        <v>788</v>
      </c>
      <c r="Y682" s="270" t="s">
        <v>788</v>
      </c>
      <c r="Z682" s="270" t="s">
        <v>788</v>
      </c>
      <c r="AA682" s="270" t="s">
        <v>788</v>
      </c>
      <c r="AB682" s="270" t="s">
        <v>788</v>
      </c>
      <c r="AC682" s="270" t="s">
        <v>788</v>
      </c>
      <c r="AD682" s="270" t="s">
        <v>788</v>
      </c>
      <c r="AE682" s="270" t="s">
        <v>788</v>
      </c>
      <c r="AF682" s="270" t="s">
        <v>788</v>
      </c>
      <c r="AG682" s="270" t="s">
        <v>788</v>
      </c>
      <c r="AH682" s="270" t="s">
        <v>788</v>
      </c>
      <c r="AI682" s="270" t="s">
        <v>788</v>
      </c>
      <c r="AJ682" s="270" t="s">
        <v>788</v>
      </c>
      <c r="AK682" s="270" t="s">
        <v>788</v>
      </c>
      <c r="AL682" s="270" t="s">
        <v>788</v>
      </c>
      <c r="AM682" s="270" t="s">
        <v>788</v>
      </c>
      <c r="AN682" s="270" t="s">
        <v>3075</v>
      </c>
      <c r="AO682" s="270" t="s">
        <v>3075</v>
      </c>
      <c r="AP682" s="270" t="s">
        <v>3075</v>
      </c>
      <c r="AQ682" s="270" t="s">
        <v>3075</v>
      </c>
      <c r="AR682" s="270" t="s">
        <v>3075</v>
      </c>
      <c r="AS682" s="270" t="s">
        <v>3075</v>
      </c>
      <c r="AT682" s="270" t="s">
        <v>3075</v>
      </c>
      <c r="AU682" s="270" t="s">
        <v>3075</v>
      </c>
      <c r="AV682" s="270" t="s">
        <v>3075</v>
      </c>
      <c r="AW682" s="277" t="s">
        <v>3075</v>
      </c>
      <c r="AX682" s="270" t="s">
        <v>3075</v>
      </c>
      <c r="AY682" s="270" t="s">
        <v>3075</v>
      </c>
      <c r="AZ682" s="270" t="s">
        <v>3075</v>
      </c>
      <c r="BA682" s="270" t="s">
        <v>3075</v>
      </c>
      <c r="BB682" s="270" t="s">
        <v>3075</v>
      </c>
      <c r="BC682" s="270" t="s">
        <v>3075</v>
      </c>
      <c r="BD682" s="270" t="s">
        <v>521</v>
      </c>
      <c r="BE682" s="270" t="str">
        <f>VLOOKUP(A682,[1]القائمة!A$1:F$4442,6,0)</f>
        <v/>
      </c>
      <c r="BF682">
        <f>VLOOKUP(A682,[1]القائمة!A$1:F$4442,1,0)</f>
        <v>525007</v>
      </c>
      <c r="BG682" t="str">
        <f>VLOOKUP(A682,[1]القائمة!A$1:F$4442,5,0)</f>
        <v>الثالثة</v>
      </c>
    </row>
    <row r="683" spans="1:83" ht="14.4" x14ac:dyDescent="0.3">
      <c r="A683" s="269">
        <v>525008</v>
      </c>
      <c r="B683" s="270" t="s">
        <v>521</v>
      </c>
      <c r="C683" s="270" t="s">
        <v>788</v>
      </c>
      <c r="D683" s="270" t="s">
        <v>788</v>
      </c>
      <c r="E683" s="270" t="s">
        <v>788</v>
      </c>
      <c r="F683" s="270" t="s">
        <v>788</v>
      </c>
      <c r="G683" s="270" t="s">
        <v>788</v>
      </c>
      <c r="H683" s="270" t="s">
        <v>788</v>
      </c>
      <c r="I683" s="270" t="s">
        <v>788</v>
      </c>
      <c r="J683" s="270" t="s">
        <v>788</v>
      </c>
      <c r="K683" s="270" t="s">
        <v>788</v>
      </c>
      <c r="L683" s="270" t="s">
        <v>788</v>
      </c>
      <c r="M683" s="270" t="s">
        <v>788</v>
      </c>
      <c r="N683" s="270" t="s">
        <v>788</v>
      </c>
      <c r="O683" s="270" t="s">
        <v>788</v>
      </c>
      <c r="P683" s="270" t="s">
        <v>788</v>
      </c>
      <c r="Q683" s="270" t="s">
        <v>788</v>
      </c>
      <c r="R683" s="270" t="s">
        <v>788</v>
      </c>
      <c r="S683" s="270" t="s">
        <v>788</v>
      </c>
      <c r="T683" s="270" t="s">
        <v>788</v>
      </c>
      <c r="U683" s="270" t="s">
        <v>788</v>
      </c>
      <c r="V683" s="270" t="s">
        <v>788</v>
      </c>
      <c r="W683" s="270" t="s">
        <v>788</v>
      </c>
      <c r="X683" s="270" t="s">
        <v>788</v>
      </c>
      <c r="Y683" s="270" t="s">
        <v>788</v>
      </c>
      <c r="Z683" s="270" t="s">
        <v>788</v>
      </c>
      <c r="AA683" s="270" t="s">
        <v>788</v>
      </c>
      <c r="AB683" s="270" t="s">
        <v>788</v>
      </c>
      <c r="AC683" s="270" t="s">
        <v>788</v>
      </c>
      <c r="AD683" s="270" t="s">
        <v>788</v>
      </c>
      <c r="AE683" s="270" t="s">
        <v>788</v>
      </c>
      <c r="AF683" s="270" t="s">
        <v>788</v>
      </c>
      <c r="AG683" s="270" t="s">
        <v>788</v>
      </c>
      <c r="AH683" s="270" t="s">
        <v>788</v>
      </c>
      <c r="AI683" s="270" t="s">
        <v>788</v>
      </c>
      <c r="AJ683" s="270" t="s">
        <v>788</v>
      </c>
      <c r="AK683" s="270" t="s">
        <v>788</v>
      </c>
      <c r="AL683" s="270" t="s">
        <v>788</v>
      </c>
      <c r="AM683" s="270" t="s">
        <v>788</v>
      </c>
      <c r="AN683" s="270" t="s">
        <v>3075</v>
      </c>
      <c r="AO683" s="270" t="s">
        <v>3075</v>
      </c>
      <c r="AP683" s="270" t="s">
        <v>3075</v>
      </c>
      <c r="AQ683" s="270" t="s">
        <v>3075</v>
      </c>
      <c r="AR683" s="270" t="s">
        <v>3075</v>
      </c>
      <c r="AS683" s="270" t="s">
        <v>3075</v>
      </c>
      <c r="AT683" s="270" t="s">
        <v>3075</v>
      </c>
      <c r="AU683" s="270" t="s">
        <v>3075</v>
      </c>
      <c r="AV683" s="270" t="s">
        <v>3075</v>
      </c>
      <c r="AW683" s="277" t="s">
        <v>3075</v>
      </c>
      <c r="AX683" s="270" t="s">
        <v>3075</v>
      </c>
      <c r="AY683" s="270" t="s">
        <v>3075</v>
      </c>
      <c r="AZ683" s="270" t="s">
        <v>3075</v>
      </c>
      <c r="BA683" s="270" t="s">
        <v>3075</v>
      </c>
      <c r="BB683" s="270" t="s">
        <v>3075</v>
      </c>
      <c r="BC683" s="270" t="s">
        <v>3075</v>
      </c>
      <c r="BD683" s="270" t="s">
        <v>521</v>
      </c>
      <c r="BE683" s="270" t="str">
        <f>VLOOKUP(A683,[1]القائمة!A$1:F$4442,6,0)</f>
        <v/>
      </c>
      <c r="BF683">
        <f>VLOOKUP(A683,[1]القائمة!A$1:F$4442,1,0)</f>
        <v>525008</v>
      </c>
      <c r="BG683" t="str">
        <f>VLOOKUP(A683,[1]القائمة!A$1:F$4442,5,0)</f>
        <v>الثالثة</v>
      </c>
    </row>
    <row r="684" spans="1:83" ht="14.4" x14ac:dyDescent="0.3">
      <c r="A684" s="269">
        <v>525011</v>
      </c>
      <c r="B684" s="270" t="s">
        <v>521</v>
      </c>
      <c r="C684" s="270" t="s">
        <v>788</v>
      </c>
      <c r="D684" s="270" t="s">
        <v>788</v>
      </c>
      <c r="E684" s="270" t="s">
        <v>788</v>
      </c>
      <c r="F684" s="270" t="s">
        <v>788</v>
      </c>
      <c r="G684" s="270" t="s">
        <v>788</v>
      </c>
      <c r="H684" s="270" t="s">
        <v>788</v>
      </c>
      <c r="I684" s="270" t="s">
        <v>788</v>
      </c>
      <c r="J684" s="270" t="s">
        <v>788</v>
      </c>
      <c r="K684" s="270" t="s">
        <v>788</v>
      </c>
      <c r="L684" s="270" t="s">
        <v>788</v>
      </c>
      <c r="M684" s="270" t="s">
        <v>788</v>
      </c>
      <c r="N684" s="270" t="s">
        <v>788</v>
      </c>
      <c r="O684" s="270" t="s">
        <v>788</v>
      </c>
      <c r="P684" s="270" t="s">
        <v>788</v>
      </c>
      <c r="Q684" s="270" t="s">
        <v>788</v>
      </c>
      <c r="R684" s="270" t="s">
        <v>788</v>
      </c>
      <c r="S684" s="270" t="s">
        <v>788</v>
      </c>
      <c r="T684" s="270" t="s">
        <v>788</v>
      </c>
      <c r="U684" s="270" t="s">
        <v>788</v>
      </c>
      <c r="V684" s="270" t="s">
        <v>788</v>
      </c>
      <c r="W684" s="270" t="s">
        <v>788</v>
      </c>
      <c r="X684" s="270" t="s">
        <v>788</v>
      </c>
      <c r="Y684" s="270" t="s">
        <v>788</v>
      </c>
      <c r="Z684" s="270" t="s">
        <v>788</v>
      </c>
      <c r="AA684" s="270" t="s">
        <v>788</v>
      </c>
      <c r="AB684" s="270" t="s">
        <v>788</v>
      </c>
      <c r="AC684" s="270" t="s">
        <v>788</v>
      </c>
      <c r="AD684" s="270" t="s">
        <v>788</v>
      </c>
      <c r="AE684" s="270" t="s">
        <v>788</v>
      </c>
      <c r="AF684" s="270" t="s">
        <v>788</v>
      </c>
      <c r="AG684" s="270" t="s">
        <v>788</v>
      </c>
      <c r="AH684" s="270" t="s">
        <v>788</v>
      </c>
      <c r="AI684" s="270" t="s">
        <v>788</v>
      </c>
      <c r="AJ684" s="270" t="s">
        <v>788</v>
      </c>
      <c r="AK684" s="270" t="s">
        <v>788</v>
      </c>
      <c r="AL684" s="270" t="s">
        <v>788</v>
      </c>
      <c r="AM684" s="270" t="s">
        <v>788</v>
      </c>
      <c r="AN684" s="270" t="s">
        <v>3075</v>
      </c>
      <c r="AO684" s="270" t="s">
        <v>3075</v>
      </c>
      <c r="AP684" s="270" t="s">
        <v>3075</v>
      </c>
      <c r="AQ684" s="270" t="s">
        <v>3075</v>
      </c>
      <c r="AR684" s="270" t="s">
        <v>3075</v>
      </c>
      <c r="AS684" s="270" t="s">
        <v>3075</v>
      </c>
      <c r="AT684" s="270" t="s">
        <v>3075</v>
      </c>
      <c r="AU684" s="270" t="s">
        <v>3075</v>
      </c>
      <c r="AV684" s="270" t="s">
        <v>3075</v>
      </c>
      <c r="AW684" s="277" t="s">
        <v>3075</v>
      </c>
      <c r="AX684" s="270" t="s">
        <v>3075</v>
      </c>
      <c r="AY684" s="270" t="s">
        <v>3075</v>
      </c>
      <c r="AZ684" s="270" t="s">
        <v>3075</v>
      </c>
      <c r="BA684" s="270" t="s">
        <v>3075</v>
      </c>
      <c r="BB684" s="270" t="s">
        <v>3075</v>
      </c>
      <c r="BC684" s="270" t="s">
        <v>3075</v>
      </c>
      <c r="BD684" s="270" t="s">
        <v>521</v>
      </c>
      <c r="BE684" s="270" t="str">
        <f>VLOOKUP(A684,[1]القائمة!A$1:F$4442,6,0)</f>
        <v/>
      </c>
      <c r="BF684">
        <f>VLOOKUP(A684,[1]القائمة!A$1:F$4442,1,0)</f>
        <v>525011</v>
      </c>
      <c r="BG684" t="str">
        <f>VLOOKUP(A684,[1]القائمة!A$1:F$4442,5,0)</f>
        <v>الثالثة</v>
      </c>
    </row>
    <row r="685" spans="1:83" ht="14.4" x14ac:dyDescent="0.3">
      <c r="A685" s="269">
        <v>525016</v>
      </c>
      <c r="B685" s="270" t="s">
        <v>521</v>
      </c>
      <c r="C685" s="270" t="s">
        <v>788</v>
      </c>
      <c r="D685" s="270" t="s">
        <v>788</v>
      </c>
      <c r="E685" s="270" t="s">
        <v>788</v>
      </c>
      <c r="F685" s="270" t="s">
        <v>788</v>
      </c>
      <c r="G685" s="270" t="s">
        <v>788</v>
      </c>
      <c r="H685" s="270" t="s">
        <v>788</v>
      </c>
      <c r="I685" s="270" t="s">
        <v>788</v>
      </c>
      <c r="J685" s="270" t="s">
        <v>788</v>
      </c>
      <c r="K685" s="270" t="s">
        <v>788</v>
      </c>
      <c r="L685" s="270" t="s">
        <v>788</v>
      </c>
      <c r="M685" s="270" t="s">
        <v>788</v>
      </c>
      <c r="N685" s="270" t="s">
        <v>788</v>
      </c>
      <c r="O685" s="270" t="s">
        <v>788</v>
      </c>
      <c r="P685" s="270" t="s">
        <v>788</v>
      </c>
      <c r="Q685" s="270" t="s">
        <v>788</v>
      </c>
      <c r="R685" s="270" t="s">
        <v>788</v>
      </c>
      <c r="S685" s="270" t="s">
        <v>788</v>
      </c>
      <c r="T685" s="270" t="s">
        <v>788</v>
      </c>
      <c r="U685" s="270" t="s">
        <v>788</v>
      </c>
      <c r="V685" s="270" t="s">
        <v>788</v>
      </c>
      <c r="W685" s="270" t="s">
        <v>788</v>
      </c>
      <c r="X685" s="270" t="s">
        <v>788</v>
      </c>
      <c r="Y685" s="270" t="s">
        <v>788</v>
      </c>
      <c r="Z685" s="270" t="s">
        <v>788</v>
      </c>
      <c r="AA685" s="270" t="s">
        <v>788</v>
      </c>
      <c r="AB685" s="270" t="s">
        <v>788</v>
      </c>
      <c r="AC685" s="270" t="s">
        <v>788</v>
      </c>
      <c r="AD685" s="270" t="s">
        <v>788</v>
      </c>
      <c r="AE685" s="270" t="s">
        <v>788</v>
      </c>
      <c r="AF685" s="270" t="s">
        <v>788</v>
      </c>
      <c r="AG685" s="270" t="s">
        <v>788</v>
      </c>
      <c r="AH685" s="270" t="s">
        <v>788</v>
      </c>
      <c r="AI685" s="270" t="s">
        <v>788</v>
      </c>
      <c r="AJ685" s="270" t="s">
        <v>788</v>
      </c>
      <c r="AK685" s="270" t="s">
        <v>788</v>
      </c>
      <c r="AL685" s="270" t="s">
        <v>788</v>
      </c>
      <c r="AM685" s="270" t="s">
        <v>788</v>
      </c>
      <c r="AN685" s="270" t="s">
        <v>3075</v>
      </c>
      <c r="AO685" s="270" t="s">
        <v>3075</v>
      </c>
      <c r="AP685" s="270" t="s">
        <v>3075</v>
      </c>
      <c r="AQ685" s="270" t="s">
        <v>3075</v>
      </c>
      <c r="AR685" s="270" t="s">
        <v>3075</v>
      </c>
      <c r="AS685" s="270" t="s">
        <v>3075</v>
      </c>
      <c r="AT685" s="270" t="s">
        <v>3075</v>
      </c>
      <c r="AU685" s="270" t="s">
        <v>3075</v>
      </c>
      <c r="AV685" s="270" t="s">
        <v>3075</v>
      </c>
      <c r="AW685" s="277" t="s">
        <v>3075</v>
      </c>
      <c r="AX685" s="270" t="s">
        <v>3075</v>
      </c>
      <c r="AY685" s="270" t="s">
        <v>3075</v>
      </c>
      <c r="AZ685" s="270" t="s">
        <v>3075</v>
      </c>
      <c r="BA685" s="270" t="s">
        <v>3075</v>
      </c>
      <c r="BB685" s="270" t="s">
        <v>3075</v>
      </c>
      <c r="BC685" s="270" t="s">
        <v>3075</v>
      </c>
      <c r="BD685" s="270" t="s">
        <v>521</v>
      </c>
      <c r="BE685" s="270" t="str">
        <f>VLOOKUP(A685,[1]القائمة!A$1:F$4442,6,0)</f>
        <v/>
      </c>
      <c r="BF685">
        <f>VLOOKUP(A685,[1]القائمة!A$1:F$4442,1,0)</f>
        <v>525016</v>
      </c>
      <c r="BG685" t="str">
        <f>VLOOKUP(A685,[1]القائمة!A$1:F$4442,5,0)</f>
        <v>الثالثة</v>
      </c>
    </row>
    <row r="686" spans="1:83" ht="14.4" x14ac:dyDescent="0.3">
      <c r="A686" s="269">
        <v>525023</v>
      </c>
      <c r="B686" s="270" t="s">
        <v>521</v>
      </c>
      <c r="C686" s="270" t="s">
        <v>788</v>
      </c>
      <c r="D686" s="270" t="s">
        <v>788</v>
      </c>
      <c r="E686" s="270" t="s">
        <v>788</v>
      </c>
      <c r="F686" s="270" t="s">
        <v>788</v>
      </c>
      <c r="G686" s="270" t="s">
        <v>788</v>
      </c>
      <c r="H686" s="270" t="s">
        <v>788</v>
      </c>
      <c r="I686" s="270" t="s">
        <v>788</v>
      </c>
      <c r="J686" s="270" t="s">
        <v>788</v>
      </c>
      <c r="K686" s="270" t="s">
        <v>788</v>
      </c>
      <c r="L686" s="270" t="s">
        <v>788</v>
      </c>
      <c r="M686" s="270" t="s">
        <v>788</v>
      </c>
      <c r="N686" s="270" t="s">
        <v>788</v>
      </c>
      <c r="O686" s="270" t="s">
        <v>788</v>
      </c>
      <c r="P686" s="270" t="s">
        <v>788</v>
      </c>
      <c r="Q686" s="270" t="s">
        <v>788</v>
      </c>
      <c r="R686" s="270" t="s">
        <v>788</v>
      </c>
      <c r="S686" s="270" t="s">
        <v>788</v>
      </c>
      <c r="T686" s="270" t="s">
        <v>788</v>
      </c>
      <c r="U686" s="270" t="s">
        <v>788</v>
      </c>
      <c r="V686" s="270" t="s">
        <v>788</v>
      </c>
      <c r="W686" s="270" t="s">
        <v>788</v>
      </c>
      <c r="X686" s="270" t="s">
        <v>788</v>
      </c>
      <c r="Y686" s="270" t="s">
        <v>788</v>
      </c>
      <c r="Z686" s="270" t="s">
        <v>788</v>
      </c>
      <c r="AA686" s="270" t="s">
        <v>788</v>
      </c>
      <c r="AB686" s="270" t="s">
        <v>788</v>
      </c>
      <c r="AC686" s="270" t="s">
        <v>788</v>
      </c>
      <c r="AD686" s="270" t="s">
        <v>788</v>
      </c>
      <c r="AE686" s="270" t="s">
        <v>788</v>
      </c>
      <c r="AF686" s="270" t="s">
        <v>788</v>
      </c>
      <c r="AG686" s="270" t="s">
        <v>788</v>
      </c>
      <c r="AH686" s="270" t="s">
        <v>788</v>
      </c>
      <c r="AI686" s="270" t="s">
        <v>788</v>
      </c>
      <c r="AJ686" s="270" t="s">
        <v>788</v>
      </c>
      <c r="AK686" s="270" t="s">
        <v>788</v>
      </c>
      <c r="AL686" s="270" t="s">
        <v>788</v>
      </c>
      <c r="AM686" s="270" t="s">
        <v>788</v>
      </c>
      <c r="AN686" s="270" t="s">
        <v>3075</v>
      </c>
      <c r="AO686" s="270" t="s">
        <v>3075</v>
      </c>
      <c r="AP686" s="270" t="s">
        <v>3075</v>
      </c>
      <c r="AQ686" s="270" t="s">
        <v>3075</v>
      </c>
      <c r="AR686" s="270" t="s">
        <v>3075</v>
      </c>
      <c r="AS686" s="270" t="s">
        <v>3075</v>
      </c>
      <c r="AT686" s="270" t="s">
        <v>3075</v>
      </c>
      <c r="AU686" s="270" t="s">
        <v>3075</v>
      </c>
      <c r="AV686" s="270" t="s">
        <v>3075</v>
      </c>
      <c r="AW686" s="277" t="s">
        <v>3075</v>
      </c>
      <c r="AX686" s="270" t="s">
        <v>3075</v>
      </c>
      <c r="AY686" s="270" t="s">
        <v>3075</v>
      </c>
      <c r="AZ686" s="270" t="s">
        <v>3075</v>
      </c>
      <c r="BA686" s="270" t="s">
        <v>3075</v>
      </c>
      <c r="BB686" s="270" t="s">
        <v>3075</v>
      </c>
      <c r="BC686" s="270" t="s">
        <v>3075</v>
      </c>
      <c r="BD686" s="270" t="s">
        <v>521</v>
      </c>
      <c r="BE686" s="270" t="str">
        <f>VLOOKUP(A686,[1]القائمة!A$1:F$4442,6,0)</f>
        <v/>
      </c>
      <c r="BF686">
        <f>VLOOKUP(A686,[1]القائمة!A$1:F$4442,1,0)</f>
        <v>525023</v>
      </c>
      <c r="BG686" t="str">
        <f>VLOOKUP(A686,[1]القائمة!A$1:F$4442,5,0)</f>
        <v>الثالثة</v>
      </c>
    </row>
    <row r="687" spans="1:83" ht="14.4" x14ac:dyDescent="0.3">
      <c r="A687" s="269">
        <v>525026</v>
      </c>
      <c r="B687" s="270" t="s">
        <v>521</v>
      </c>
      <c r="C687" s="270" t="s">
        <v>788</v>
      </c>
      <c r="D687" s="270" t="s">
        <v>788</v>
      </c>
      <c r="E687" s="270" t="s">
        <v>788</v>
      </c>
      <c r="F687" s="270" t="s">
        <v>788</v>
      </c>
      <c r="G687" s="270" t="s">
        <v>788</v>
      </c>
      <c r="H687" s="270" t="s">
        <v>788</v>
      </c>
      <c r="I687" s="270" t="s">
        <v>788</v>
      </c>
      <c r="J687" s="270" t="s">
        <v>788</v>
      </c>
      <c r="K687" s="270" t="s">
        <v>788</v>
      </c>
      <c r="L687" s="270" t="s">
        <v>788</v>
      </c>
      <c r="M687" s="270" t="s">
        <v>788</v>
      </c>
      <c r="N687" s="270" t="s">
        <v>788</v>
      </c>
      <c r="O687" s="270" t="s">
        <v>788</v>
      </c>
      <c r="P687" s="270" t="s">
        <v>788</v>
      </c>
      <c r="Q687" s="270" t="s">
        <v>788</v>
      </c>
      <c r="R687" s="270" t="s">
        <v>788</v>
      </c>
      <c r="S687" s="270" t="s">
        <v>788</v>
      </c>
      <c r="T687" s="270" t="s">
        <v>788</v>
      </c>
      <c r="U687" s="270" t="s">
        <v>788</v>
      </c>
      <c r="V687" s="270" t="s">
        <v>788</v>
      </c>
      <c r="W687" s="270" t="s">
        <v>788</v>
      </c>
      <c r="X687" s="270" t="s">
        <v>788</v>
      </c>
      <c r="Y687" s="270" t="s">
        <v>788</v>
      </c>
      <c r="Z687" s="270" t="s">
        <v>788</v>
      </c>
      <c r="AA687" s="270" t="s">
        <v>788</v>
      </c>
      <c r="AB687" s="270" t="s">
        <v>788</v>
      </c>
      <c r="AC687" s="270" t="s">
        <v>788</v>
      </c>
      <c r="AD687" s="270" t="s">
        <v>788</v>
      </c>
      <c r="AE687" s="270" t="s">
        <v>788</v>
      </c>
      <c r="AF687" s="270" t="s">
        <v>788</v>
      </c>
      <c r="AG687" s="270" t="s">
        <v>788</v>
      </c>
      <c r="AH687" s="270" t="s">
        <v>788</v>
      </c>
      <c r="AI687" s="270" t="s">
        <v>788</v>
      </c>
      <c r="AJ687" s="270" t="s">
        <v>788</v>
      </c>
      <c r="AK687" s="270" t="s">
        <v>788</v>
      </c>
      <c r="AL687" s="270" t="s">
        <v>788</v>
      </c>
      <c r="AM687" s="270" t="s">
        <v>788</v>
      </c>
      <c r="AN687" s="270" t="s">
        <v>3075</v>
      </c>
      <c r="AO687" s="270" t="s">
        <v>3075</v>
      </c>
      <c r="AP687" s="270" t="s">
        <v>3075</v>
      </c>
      <c r="AQ687" s="270" t="s">
        <v>3075</v>
      </c>
      <c r="AR687" s="270" t="s">
        <v>3075</v>
      </c>
      <c r="AS687" s="270" t="s">
        <v>3075</v>
      </c>
      <c r="AT687" s="270" t="s">
        <v>3075</v>
      </c>
      <c r="AU687" s="270" t="s">
        <v>3075</v>
      </c>
      <c r="AV687" s="270" t="s">
        <v>3075</v>
      </c>
      <c r="AW687" s="277" t="s">
        <v>3075</v>
      </c>
      <c r="AX687" s="270" t="s">
        <v>3075</v>
      </c>
      <c r="AY687" s="270" t="s">
        <v>3075</v>
      </c>
      <c r="AZ687" s="270" t="s">
        <v>3075</v>
      </c>
      <c r="BA687" s="270" t="s">
        <v>3075</v>
      </c>
      <c r="BB687" s="270" t="s">
        <v>3075</v>
      </c>
      <c r="BC687" s="270" t="s">
        <v>3075</v>
      </c>
      <c r="BD687" s="270" t="s">
        <v>521</v>
      </c>
      <c r="BE687" s="270" t="str">
        <f>VLOOKUP(A687,[1]القائمة!A$1:F$4442,6,0)</f>
        <v/>
      </c>
      <c r="BF687">
        <f>VLOOKUP(A687,[1]القائمة!A$1:F$4442,1,0)</f>
        <v>525026</v>
      </c>
      <c r="BG687" t="str">
        <f>VLOOKUP(A687,[1]القائمة!A$1:F$4442,5,0)</f>
        <v>الثالثة</v>
      </c>
    </row>
    <row r="688" spans="1:83" ht="14.4" x14ac:dyDescent="0.3">
      <c r="A688" s="269">
        <v>525027</v>
      </c>
      <c r="B688" s="270" t="s">
        <v>521</v>
      </c>
      <c r="C688" s="270" t="s">
        <v>788</v>
      </c>
      <c r="D688" s="270" t="s">
        <v>788</v>
      </c>
      <c r="E688" s="270" t="s">
        <v>788</v>
      </c>
      <c r="F688" s="270" t="s">
        <v>788</v>
      </c>
      <c r="G688" s="270" t="s">
        <v>788</v>
      </c>
      <c r="H688" s="270" t="s">
        <v>788</v>
      </c>
      <c r="I688" s="270" t="s">
        <v>788</v>
      </c>
      <c r="J688" s="270" t="s">
        <v>788</v>
      </c>
      <c r="K688" s="270" t="s">
        <v>788</v>
      </c>
      <c r="L688" s="270" t="s">
        <v>788</v>
      </c>
      <c r="M688" s="270" t="s">
        <v>788</v>
      </c>
      <c r="N688" s="270" t="s">
        <v>788</v>
      </c>
      <c r="O688" s="270" t="s">
        <v>788</v>
      </c>
      <c r="P688" s="270" t="s">
        <v>788</v>
      </c>
      <c r="Q688" s="270" t="s">
        <v>788</v>
      </c>
      <c r="R688" s="270" t="s">
        <v>788</v>
      </c>
      <c r="S688" s="270" t="s">
        <v>788</v>
      </c>
      <c r="T688" s="270" t="s">
        <v>788</v>
      </c>
      <c r="U688" s="270" t="s">
        <v>788</v>
      </c>
      <c r="V688" s="270" t="s">
        <v>788</v>
      </c>
      <c r="W688" s="270" t="s">
        <v>788</v>
      </c>
      <c r="X688" s="270" t="s">
        <v>788</v>
      </c>
      <c r="Y688" s="270" t="s">
        <v>788</v>
      </c>
      <c r="Z688" s="270" t="s">
        <v>788</v>
      </c>
      <c r="AA688" s="270" t="s">
        <v>788</v>
      </c>
      <c r="AB688" s="270" t="s">
        <v>788</v>
      </c>
      <c r="AC688" s="270" t="s">
        <v>788</v>
      </c>
      <c r="AD688" s="270" t="s">
        <v>788</v>
      </c>
      <c r="AE688" s="270" t="s">
        <v>788</v>
      </c>
      <c r="AF688" s="270" t="s">
        <v>788</v>
      </c>
      <c r="AG688" s="270" t="s">
        <v>788</v>
      </c>
      <c r="AH688" s="270" t="s">
        <v>788</v>
      </c>
      <c r="AI688" s="270" t="s">
        <v>788</v>
      </c>
      <c r="AJ688" s="270" t="s">
        <v>788</v>
      </c>
      <c r="AK688" s="270" t="s">
        <v>788</v>
      </c>
      <c r="AL688" s="270" t="s">
        <v>788</v>
      </c>
      <c r="AM688" s="270" t="s">
        <v>788</v>
      </c>
      <c r="AN688" s="270" t="s">
        <v>3075</v>
      </c>
      <c r="AO688" s="270" t="s">
        <v>3075</v>
      </c>
      <c r="AP688" s="270" t="s">
        <v>3075</v>
      </c>
      <c r="AQ688" s="270" t="s">
        <v>3075</v>
      </c>
      <c r="AR688" s="270" t="s">
        <v>3075</v>
      </c>
      <c r="AS688" s="270" t="s">
        <v>3075</v>
      </c>
      <c r="AT688" s="270" t="s">
        <v>3075</v>
      </c>
      <c r="AU688" s="270" t="s">
        <v>3075</v>
      </c>
      <c r="AV688" s="270" t="s">
        <v>3075</v>
      </c>
      <c r="AW688" s="277" t="s">
        <v>3075</v>
      </c>
      <c r="AX688" s="270" t="s">
        <v>3075</v>
      </c>
      <c r="AY688" s="270" t="s">
        <v>3075</v>
      </c>
      <c r="AZ688" s="270" t="s">
        <v>3075</v>
      </c>
      <c r="BA688" s="270" t="s">
        <v>3075</v>
      </c>
      <c r="BB688" s="270" t="s">
        <v>3075</v>
      </c>
      <c r="BC688" s="270" t="s">
        <v>3075</v>
      </c>
      <c r="BD688" s="270" t="s">
        <v>521</v>
      </c>
      <c r="BE688" s="270" t="str">
        <f>VLOOKUP(A688,[1]القائمة!A$1:F$4442,6,0)</f>
        <v/>
      </c>
      <c r="BF688">
        <f>VLOOKUP(A688,[1]القائمة!A$1:F$4442,1,0)</f>
        <v>525027</v>
      </c>
      <c r="BG688" t="str">
        <f>VLOOKUP(A688,[1]القائمة!A$1:F$4442,5,0)</f>
        <v>الثالثة</v>
      </c>
    </row>
    <row r="689" spans="1:83" ht="14.4" x14ac:dyDescent="0.3">
      <c r="A689" s="269">
        <v>525037</v>
      </c>
      <c r="B689" s="270" t="s">
        <v>521</v>
      </c>
      <c r="C689" s="270" t="s">
        <v>788</v>
      </c>
      <c r="D689" s="270" t="s">
        <v>788</v>
      </c>
      <c r="E689" s="270" t="s">
        <v>788</v>
      </c>
      <c r="F689" s="270" t="s">
        <v>788</v>
      </c>
      <c r="G689" s="270" t="s">
        <v>788</v>
      </c>
      <c r="H689" s="270" t="s">
        <v>788</v>
      </c>
      <c r="I689" s="270" t="s">
        <v>788</v>
      </c>
      <c r="J689" s="270" t="s">
        <v>788</v>
      </c>
      <c r="K689" s="270" t="s">
        <v>788</v>
      </c>
      <c r="L689" s="270" t="s">
        <v>788</v>
      </c>
      <c r="M689" s="270" t="s">
        <v>788</v>
      </c>
      <c r="N689" s="270" t="s">
        <v>788</v>
      </c>
      <c r="O689" s="270" t="s">
        <v>788</v>
      </c>
      <c r="P689" s="270" t="s">
        <v>788</v>
      </c>
      <c r="Q689" s="270" t="s">
        <v>788</v>
      </c>
      <c r="R689" s="270" t="s">
        <v>788</v>
      </c>
      <c r="S689" s="270" t="s">
        <v>788</v>
      </c>
      <c r="T689" s="270" t="s">
        <v>788</v>
      </c>
      <c r="U689" s="270" t="s">
        <v>788</v>
      </c>
      <c r="V689" s="270" t="s">
        <v>788</v>
      </c>
      <c r="W689" s="270" t="s">
        <v>788</v>
      </c>
      <c r="X689" s="270" t="s">
        <v>788</v>
      </c>
      <c r="Y689" s="270" t="s">
        <v>788</v>
      </c>
      <c r="Z689" s="270" t="s">
        <v>788</v>
      </c>
      <c r="AA689" s="270" t="s">
        <v>788</v>
      </c>
      <c r="AB689" s="270" t="s">
        <v>788</v>
      </c>
      <c r="AC689" s="270" t="s">
        <v>788</v>
      </c>
      <c r="AD689" s="270" t="s">
        <v>788</v>
      </c>
      <c r="AE689" s="270" t="s">
        <v>788</v>
      </c>
      <c r="AF689" s="270" t="s">
        <v>788</v>
      </c>
      <c r="AG689" s="270" t="s">
        <v>788</v>
      </c>
      <c r="AH689" s="270" t="s">
        <v>788</v>
      </c>
      <c r="AI689" s="270" t="s">
        <v>788</v>
      </c>
      <c r="AJ689" s="270" t="s">
        <v>788</v>
      </c>
      <c r="AK689" s="270" t="s">
        <v>788</v>
      </c>
      <c r="AL689" s="270" t="s">
        <v>788</v>
      </c>
      <c r="AM689" s="270" t="s">
        <v>788</v>
      </c>
      <c r="AN689" s="270" t="s">
        <v>3075</v>
      </c>
      <c r="AO689" s="270" t="s">
        <v>3075</v>
      </c>
      <c r="AP689" s="270" t="s">
        <v>3075</v>
      </c>
      <c r="AQ689" s="270" t="s">
        <v>3075</v>
      </c>
      <c r="AR689" s="270" t="s">
        <v>3075</v>
      </c>
      <c r="AS689" s="270" t="s">
        <v>3075</v>
      </c>
      <c r="AT689" s="270" t="s">
        <v>3075</v>
      </c>
      <c r="AU689" s="270" t="s">
        <v>3075</v>
      </c>
      <c r="AV689" s="270" t="s">
        <v>3075</v>
      </c>
      <c r="AW689" s="277" t="s">
        <v>3075</v>
      </c>
      <c r="AX689" s="270" t="s">
        <v>3075</v>
      </c>
      <c r="AY689" s="270" t="s">
        <v>3075</v>
      </c>
      <c r="AZ689" s="270" t="s">
        <v>3075</v>
      </c>
      <c r="BA689" s="270" t="s">
        <v>3075</v>
      </c>
      <c r="BB689" s="270" t="s">
        <v>3075</v>
      </c>
      <c r="BC689" s="270" t="s">
        <v>3075</v>
      </c>
      <c r="BD689" s="270" t="s">
        <v>521</v>
      </c>
      <c r="BE689" s="270" t="str">
        <f>VLOOKUP(A689,[1]القائمة!A$1:F$4442,6,0)</f>
        <v/>
      </c>
      <c r="BF689">
        <f>VLOOKUP(A689,[1]القائمة!A$1:F$4442,1,0)</f>
        <v>525037</v>
      </c>
      <c r="BG689" t="str">
        <f>VLOOKUP(A689,[1]القائمة!A$1:F$4442,5,0)</f>
        <v>الثالثة</v>
      </c>
    </row>
    <row r="690" spans="1:83" ht="14.4" x14ac:dyDescent="0.3">
      <c r="A690" s="269">
        <v>525049</v>
      </c>
      <c r="B690" s="270" t="s">
        <v>521</v>
      </c>
      <c r="C690" s="270" t="s">
        <v>788</v>
      </c>
      <c r="D690" s="270" t="s">
        <v>788</v>
      </c>
      <c r="E690" s="270" t="s">
        <v>788</v>
      </c>
      <c r="F690" s="270" t="s">
        <v>788</v>
      </c>
      <c r="G690" s="270" t="s">
        <v>788</v>
      </c>
      <c r="H690" s="270" t="s">
        <v>788</v>
      </c>
      <c r="I690" s="270" t="s">
        <v>788</v>
      </c>
      <c r="J690" s="270" t="s">
        <v>788</v>
      </c>
      <c r="K690" s="270" t="s">
        <v>788</v>
      </c>
      <c r="L690" s="270" t="s">
        <v>788</v>
      </c>
      <c r="M690" s="270" t="s">
        <v>788</v>
      </c>
      <c r="N690" s="270" t="s">
        <v>788</v>
      </c>
      <c r="O690" s="270" t="s">
        <v>788</v>
      </c>
      <c r="P690" s="270" t="s">
        <v>788</v>
      </c>
      <c r="Q690" s="270" t="s">
        <v>788</v>
      </c>
      <c r="R690" s="270" t="s">
        <v>788</v>
      </c>
      <c r="S690" s="270" t="s">
        <v>788</v>
      </c>
      <c r="T690" s="270" t="s">
        <v>788</v>
      </c>
      <c r="U690" s="270" t="s">
        <v>788</v>
      </c>
      <c r="V690" s="270" t="s">
        <v>788</v>
      </c>
      <c r="W690" s="270" t="s">
        <v>788</v>
      </c>
      <c r="X690" s="270" t="s">
        <v>788</v>
      </c>
      <c r="Y690" s="270" t="s">
        <v>788</v>
      </c>
      <c r="Z690" s="270" t="s">
        <v>788</v>
      </c>
      <c r="AA690" s="270" t="s">
        <v>788</v>
      </c>
      <c r="AB690" s="270" t="s">
        <v>788</v>
      </c>
      <c r="AC690" s="270" t="s">
        <v>788</v>
      </c>
      <c r="AD690" s="270" t="s">
        <v>788</v>
      </c>
      <c r="AE690" s="270" t="s">
        <v>788</v>
      </c>
      <c r="AF690" s="270" t="s">
        <v>788</v>
      </c>
      <c r="AG690" s="270" t="s">
        <v>788</v>
      </c>
      <c r="AH690" s="270" t="s">
        <v>788</v>
      </c>
      <c r="AI690" s="270" t="s">
        <v>788</v>
      </c>
      <c r="AJ690" s="270" t="s">
        <v>788</v>
      </c>
      <c r="AK690" s="270" t="s">
        <v>788</v>
      </c>
      <c r="AL690" s="270" t="s">
        <v>788</v>
      </c>
      <c r="AM690" s="270" t="s">
        <v>788</v>
      </c>
      <c r="AN690" s="270" t="s">
        <v>3075</v>
      </c>
      <c r="AO690" s="270" t="s">
        <v>3075</v>
      </c>
      <c r="AP690" s="270" t="s">
        <v>3075</v>
      </c>
      <c r="AQ690" s="270" t="s">
        <v>3075</v>
      </c>
      <c r="AR690" s="270" t="s">
        <v>3075</v>
      </c>
      <c r="AS690" s="270" t="s">
        <v>3075</v>
      </c>
      <c r="AT690" s="270" t="s">
        <v>3075</v>
      </c>
      <c r="AU690" s="270" t="s">
        <v>3075</v>
      </c>
      <c r="AV690" s="270" t="s">
        <v>3075</v>
      </c>
      <c r="AW690" s="277" t="s">
        <v>3075</v>
      </c>
      <c r="AX690" s="270" t="s">
        <v>3075</v>
      </c>
      <c r="AY690" s="270" t="s">
        <v>3075</v>
      </c>
      <c r="AZ690" s="270" t="s">
        <v>3075</v>
      </c>
      <c r="BA690" s="270" t="s">
        <v>3075</v>
      </c>
      <c r="BB690" s="270" t="s">
        <v>3075</v>
      </c>
      <c r="BC690" s="270" t="s">
        <v>3075</v>
      </c>
      <c r="BD690" s="270" t="s">
        <v>521</v>
      </c>
      <c r="BE690" s="270" t="str">
        <f>VLOOKUP(A690,[1]القائمة!A$1:F$4442,6,0)</f>
        <v/>
      </c>
      <c r="BF690">
        <f>VLOOKUP(A690,[1]القائمة!A$1:F$4442,1,0)</f>
        <v>525049</v>
      </c>
      <c r="BG690" t="str">
        <f>VLOOKUP(A690,[1]القائمة!A$1:F$4442,5,0)</f>
        <v>الثالثة</v>
      </c>
    </row>
    <row r="691" spans="1:83" ht="14.4" x14ac:dyDescent="0.3">
      <c r="A691" s="269">
        <v>525063</v>
      </c>
      <c r="B691" s="270" t="s">
        <v>521</v>
      </c>
      <c r="C691" s="270" t="s">
        <v>788</v>
      </c>
      <c r="D691" s="270" t="s">
        <v>788</v>
      </c>
      <c r="E691" s="270" t="s">
        <v>788</v>
      </c>
      <c r="F691" s="270" t="s">
        <v>788</v>
      </c>
      <c r="G691" s="270" t="s">
        <v>788</v>
      </c>
      <c r="H691" s="270" t="s">
        <v>788</v>
      </c>
      <c r="I691" s="270" t="s">
        <v>788</v>
      </c>
      <c r="J691" s="270" t="s">
        <v>788</v>
      </c>
      <c r="K691" s="270" t="s">
        <v>788</v>
      </c>
      <c r="L691" s="270" t="s">
        <v>788</v>
      </c>
      <c r="M691" s="270" t="s">
        <v>788</v>
      </c>
      <c r="N691" s="270" t="s">
        <v>788</v>
      </c>
      <c r="O691" s="270" t="s">
        <v>788</v>
      </c>
      <c r="P691" s="270" t="s">
        <v>788</v>
      </c>
      <c r="Q691" s="270" t="s">
        <v>788</v>
      </c>
      <c r="R691" s="270" t="s">
        <v>788</v>
      </c>
      <c r="S691" s="270" t="s">
        <v>788</v>
      </c>
      <c r="T691" s="270" t="s">
        <v>788</v>
      </c>
      <c r="U691" s="270" t="s">
        <v>788</v>
      </c>
      <c r="V691" s="270" t="s">
        <v>788</v>
      </c>
      <c r="W691" s="270" t="s">
        <v>788</v>
      </c>
      <c r="X691" s="270" t="s">
        <v>788</v>
      </c>
      <c r="Y691" s="270" t="s">
        <v>788</v>
      </c>
      <c r="Z691" s="270" t="s">
        <v>788</v>
      </c>
      <c r="AA691" s="270" t="s">
        <v>788</v>
      </c>
      <c r="AB691" s="270" t="s">
        <v>788</v>
      </c>
      <c r="AC691" s="270" t="s">
        <v>788</v>
      </c>
      <c r="AD691" s="270" t="s">
        <v>788</v>
      </c>
      <c r="AE691" s="270" t="s">
        <v>788</v>
      </c>
      <c r="AF691" s="270" t="s">
        <v>788</v>
      </c>
      <c r="AG691" s="270" t="s">
        <v>788</v>
      </c>
      <c r="AH691" s="270" t="s">
        <v>788</v>
      </c>
      <c r="AI691" s="270" t="s">
        <v>788</v>
      </c>
      <c r="AJ691" s="270" t="s">
        <v>788</v>
      </c>
      <c r="AK691" s="270" t="s">
        <v>788</v>
      </c>
      <c r="AL691" s="270" t="s">
        <v>788</v>
      </c>
      <c r="AM691" s="270" t="s">
        <v>788</v>
      </c>
      <c r="AN691" s="270" t="s">
        <v>3075</v>
      </c>
      <c r="AO691" s="270" t="s">
        <v>3075</v>
      </c>
      <c r="AP691" s="270" t="s">
        <v>3075</v>
      </c>
      <c r="AQ691" s="270" t="s">
        <v>3075</v>
      </c>
      <c r="AR691" s="270" t="s">
        <v>3075</v>
      </c>
      <c r="AS691" s="270" t="s">
        <v>3075</v>
      </c>
      <c r="AT691" s="270" t="s">
        <v>3075</v>
      </c>
      <c r="AU691" s="270" t="s">
        <v>3075</v>
      </c>
      <c r="AV691" s="270" t="s">
        <v>3075</v>
      </c>
      <c r="AW691" s="277" t="s">
        <v>3075</v>
      </c>
      <c r="AX691" s="270" t="s">
        <v>3075</v>
      </c>
      <c r="AY691" s="270" t="s">
        <v>3075</v>
      </c>
      <c r="AZ691" s="270" t="s">
        <v>3075</v>
      </c>
      <c r="BA691" s="270" t="s">
        <v>3075</v>
      </c>
      <c r="BB691" s="270" t="s">
        <v>3075</v>
      </c>
      <c r="BC691" s="270" t="s">
        <v>3075</v>
      </c>
      <c r="BD691" s="270" t="s">
        <v>521</v>
      </c>
      <c r="BE691" s="270" t="str">
        <f>VLOOKUP(A691,[1]القائمة!A$1:F$4442,6,0)</f>
        <v/>
      </c>
      <c r="BF691">
        <f>VLOOKUP(A691,[1]القائمة!A$1:F$4442,1,0)</f>
        <v>525063</v>
      </c>
      <c r="BG691" t="str">
        <f>VLOOKUP(A691,[1]القائمة!A$1:F$4442,5,0)</f>
        <v>الثالثة</v>
      </c>
      <c r="BH691" s="249"/>
      <c r="BI691" s="249"/>
      <c r="BJ691" s="249"/>
      <c r="BK691" s="249"/>
      <c r="BL691" s="249"/>
      <c r="BM691" s="249"/>
      <c r="BN691" s="249"/>
      <c r="BO691" s="249"/>
      <c r="BP691" s="249" t="s">
        <v>3075</v>
      </c>
      <c r="BQ691" s="249" t="s">
        <v>3075</v>
      </c>
      <c r="BR691" s="249" t="s">
        <v>3075</v>
      </c>
      <c r="BS691" s="249" t="s">
        <v>3075</v>
      </c>
      <c r="BT691" s="249" t="s">
        <v>3075</v>
      </c>
      <c r="BU691" s="249" t="s">
        <v>3075</v>
      </c>
      <c r="BV691" s="248"/>
      <c r="BW691" s="249"/>
      <c r="BX691" s="249"/>
      <c r="BY691" s="249"/>
      <c r="BZ691" s="249"/>
      <c r="CA691" s="242"/>
      <c r="CB691" s="242"/>
      <c r="CC691" s="242"/>
      <c r="CD691" s="242"/>
      <c r="CE691" s="249"/>
    </row>
    <row r="692" spans="1:83" ht="14.4" x14ac:dyDescent="0.3">
      <c r="A692" s="269">
        <v>525070</v>
      </c>
      <c r="B692" s="270" t="s">
        <v>521</v>
      </c>
      <c r="C692" s="270" t="s">
        <v>788</v>
      </c>
      <c r="D692" s="270" t="s">
        <v>788</v>
      </c>
      <c r="E692" s="270" t="s">
        <v>788</v>
      </c>
      <c r="F692" s="270" t="s">
        <v>788</v>
      </c>
      <c r="G692" s="270" t="s">
        <v>788</v>
      </c>
      <c r="H692" s="270" t="s">
        <v>788</v>
      </c>
      <c r="I692" s="270" t="s">
        <v>788</v>
      </c>
      <c r="J692" s="270" t="s">
        <v>788</v>
      </c>
      <c r="K692" s="270" t="s">
        <v>788</v>
      </c>
      <c r="L692" s="270" t="s">
        <v>788</v>
      </c>
      <c r="M692" s="270" t="s">
        <v>788</v>
      </c>
      <c r="N692" s="270" t="s">
        <v>788</v>
      </c>
      <c r="O692" s="270" t="s">
        <v>788</v>
      </c>
      <c r="P692" s="270" t="s">
        <v>788</v>
      </c>
      <c r="Q692" s="270" t="s">
        <v>788</v>
      </c>
      <c r="R692" s="270" t="s">
        <v>788</v>
      </c>
      <c r="S692" s="270" t="s">
        <v>788</v>
      </c>
      <c r="T692" s="270" t="s">
        <v>788</v>
      </c>
      <c r="U692" s="270" t="s">
        <v>788</v>
      </c>
      <c r="V692" s="270" t="s">
        <v>788</v>
      </c>
      <c r="W692" s="270" t="s">
        <v>788</v>
      </c>
      <c r="X692" s="270" t="s">
        <v>788</v>
      </c>
      <c r="Y692" s="270" t="s">
        <v>788</v>
      </c>
      <c r="Z692" s="270" t="s">
        <v>788</v>
      </c>
      <c r="AA692" s="270" t="s">
        <v>788</v>
      </c>
      <c r="AB692" s="270" t="s">
        <v>788</v>
      </c>
      <c r="AC692" s="270" t="s">
        <v>788</v>
      </c>
      <c r="AD692" s="270" t="s">
        <v>788</v>
      </c>
      <c r="AE692" s="270" t="s">
        <v>788</v>
      </c>
      <c r="AF692" s="270" t="s">
        <v>788</v>
      </c>
      <c r="AG692" s="270" t="s">
        <v>788</v>
      </c>
      <c r="AH692" s="270" t="s">
        <v>788</v>
      </c>
      <c r="AI692" s="270" t="s">
        <v>788</v>
      </c>
      <c r="AJ692" s="270" t="s">
        <v>788</v>
      </c>
      <c r="AK692" s="270" t="s">
        <v>788</v>
      </c>
      <c r="AL692" s="270" t="s">
        <v>788</v>
      </c>
      <c r="AM692" s="270" t="s">
        <v>788</v>
      </c>
      <c r="AN692" s="270" t="s">
        <v>3075</v>
      </c>
      <c r="AO692" s="270" t="s">
        <v>3075</v>
      </c>
      <c r="AP692" s="270" t="s">
        <v>3075</v>
      </c>
      <c r="AQ692" s="270" t="s">
        <v>3075</v>
      </c>
      <c r="AR692" s="270" t="s">
        <v>3075</v>
      </c>
      <c r="AS692" s="270" t="s">
        <v>3075</v>
      </c>
      <c r="AT692" s="270" t="s">
        <v>3075</v>
      </c>
      <c r="AU692" s="270" t="s">
        <v>3075</v>
      </c>
      <c r="AV692" s="270" t="s">
        <v>3075</v>
      </c>
      <c r="AW692" s="277" t="s">
        <v>3075</v>
      </c>
      <c r="AX692" s="270" t="s">
        <v>3075</v>
      </c>
      <c r="AY692" s="270" t="s">
        <v>3075</v>
      </c>
      <c r="AZ692" s="270" t="s">
        <v>3075</v>
      </c>
      <c r="BA692" s="270" t="s">
        <v>3075</v>
      </c>
      <c r="BB692" s="270" t="s">
        <v>3075</v>
      </c>
      <c r="BC692" s="270" t="s">
        <v>3075</v>
      </c>
      <c r="BD692" s="270" t="s">
        <v>521</v>
      </c>
      <c r="BE692" s="270" t="str">
        <f>VLOOKUP(A692,[1]القائمة!A$1:F$4442,6,0)</f>
        <v/>
      </c>
      <c r="BF692">
        <f>VLOOKUP(A692,[1]القائمة!A$1:F$4442,1,0)</f>
        <v>525070</v>
      </c>
      <c r="BG692" t="str">
        <f>VLOOKUP(A692,[1]القائمة!A$1:F$4442,5,0)</f>
        <v>الثالثة</v>
      </c>
    </row>
    <row r="693" spans="1:83" ht="14.4" x14ac:dyDescent="0.3">
      <c r="A693" s="269">
        <v>525071</v>
      </c>
      <c r="B693" s="270" t="s">
        <v>521</v>
      </c>
      <c r="C693" s="270" t="s">
        <v>788</v>
      </c>
      <c r="D693" s="270" t="s">
        <v>788</v>
      </c>
      <c r="E693" s="270" t="s">
        <v>788</v>
      </c>
      <c r="F693" s="270" t="s">
        <v>788</v>
      </c>
      <c r="G693" s="270" t="s">
        <v>788</v>
      </c>
      <c r="H693" s="270" t="s">
        <v>788</v>
      </c>
      <c r="I693" s="270" t="s">
        <v>788</v>
      </c>
      <c r="J693" s="270" t="s">
        <v>788</v>
      </c>
      <c r="K693" s="270" t="s">
        <v>788</v>
      </c>
      <c r="L693" s="270" t="s">
        <v>788</v>
      </c>
      <c r="M693" s="270" t="s">
        <v>788</v>
      </c>
      <c r="N693" s="270" t="s">
        <v>788</v>
      </c>
      <c r="O693" s="270" t="s">
        <v>788</v>
      </c>
      <c r="P693" s="270" t="s">
        <v>788</v>
      </c>
      <c r="Q693" s="270" t="s">
        <v>788</v>
      </c>
      <c r="R693" s="270" t="s">
        <v>788</v>
      </c>
      <c r="S693" s="270" t="s">
        <v>788</v>
      </c>
      <c r="T693" s="270" t="s">
        <v>788</v>
      </c>
      <c r="U693" s="270" t="s">
        <v>788</v>
      </c>
      <c r="V693" s="270" t="s">
        <v>788</v>
      </c>
      <c r="W693" s="270" t="s">
        <v>788</v>
      </c>
      <c r="X693" s="270" t="s">
        <v>788</v>
      </c>
      <c r="Y693" s="270" t="s">
        <v>788</v>
      </c>
      <c r="Z693" s="270" t="s">
        <v>788</v>
      </c>
      <c r="AA693" s="270" t="s">
        <v>788</v>
      </c>
      <c r="AB693" s="270" t="s">
        <v>788</v>
      </c>
      <c r="AC693" s="270" t="s">
        <v>788</v>
      </c>
      <c r="AD693" s="270" t="s">
        <v>788</v>
      </c>
      <c r="AE693" s="270" t="s">
        <v>788</v>
      </c>
      <c r="AF693" s="270" t="s">
        <v>788</v>
      </c>
      <c r="AG693" s="270" t="s">
        <v>788</v>
      </c>
      <c r="AH693" s="270" t="s">
        <v>788</v>
      </c>
      <c r="AI693" s="270" t="s">
        <v>788</v>
      </c>
      <c r="AJ693" s="270" t="s">
        <v>788</v>
      </c>
      <c r="AK693" s="270" t="s">
        <v>788</v>
      </c>
      <c r="AL693" s="270" t="s">
        <v>788</v>
      </c>
      <c r="AM693" s="270" t="s">
        <v>788</v>
      </c>
      <c r="AN693" s="270" t="s">
        <v>3075</v>
      </c>
      <c r="AO693" s="270" t="s">
        <v>3075</v>
      </c>
      <c r="AP693" s="270" t="s">
        <v>3075</v>
      </c>
      <c r="AQ693" s="270" t="s">
        <v>3075</v>
      </c>
      <c r="AR693" s="270" t="s">
        <v>3075</v>
      </c>
      <c r="AS693" s="270" t="s">
        <v>3075</v>
      </c>
      <c r="AT693" s="270" t="s">
        <v>3075</v>
      </c>
      <c r="AU693" s="270" t="s">
        <v>3075</v>
      </c>
      <c r="AV693" s="270" t="s">
        <v>3075</v>
      </c>
      <c r="AW693" s="277" t="s">
        <v>3075</v>
      </c>
      <c r="AX693" s="270" t="s">
        <v>3075</v>
      </c>
      <c r="AY693" s="270" t="s">
        <v>3075</v>
      </c>
      <c r="AZ693" s="270" t="s">
        <v>3075</v>
      </c>
      <c r="BA693" s="270" t="s">
        <v>3075</v>
      </c>
      <c r="BB693" s="270" t="s">
        <v>3075</v>
      </c>
      <c r="BC693" s="270" t="s">
        <v>3075</v>
      </c>
      <c r="BD693" s="270" t="s">
        <v>521</v>
      </c>
      <c r="BE693" s="270" t="str">
        <f>VLOOKUP(A693,[1]القائمة!A$1:F$4442,6,0)</f>
        <v/>
      </c>
      <c r="BF693">
        <f>VLOOKUP(A693,[1]القائمة!A$1:F$4442,1,0)</f>
        <v>525071</v>
      </c>
      <c r="BG693" t="str">
        <f>VLOOKUP(A693,[1]القائمة!A$1:F$4442,5,0)</f>
        <v>الثالثة</v>
      </c>
      <c r="BH693" s="249"/>
      <c r="BI693" s="249"/>
      <c r="BJ693" s="249"/>
      <c r="BK693" s="249"/>
      <c r="BL693" s="249"/>
      <c r="BM693" s="249"/>
      <c r="BN693" s="249"/>
      <c r="BO693" s="249"/>
      <c r="BP693" s="249" t="s">
        <v>3075</v>
      </c>
      <c r="BQ693" s="249" t="s">
        <v>3075</v>
      </c>
      <c r="BR693" s="249" t="s">
        <v>3075</v>
      </c>
      <c r="BS693" s="249" t="s">
        <v>3075</v>
      </c>
      <c r="BT693" s="249" t="s">
        <v>3075</v>
      </c>
      <c r="BU693" s="249" t="s">
        <v>3075</v>
      </c>
      <c r="BV693" s="248"/>
      <c r="BW693" s="249"/>
      <c r="BX693" s="249"/>
      <c r="BY693" s="249"/>
      <c r="BZ693" s="249"/>
      <c r="CA693" s="242"/>
      <c r="CB693" s="242"/>
      <c r="CC693" s="242"/>
      <c r="CD693" s="242"/>
      <c r="CE693" s="249"/>
    </row>
    <row r="694" spans="1:83" ht="14.4" x14ac:dyDescent="0.3">
      <c r="A694" s="269">
        <v>525076</v>
      </c>
      <c r="B694" s="270" t="s">
        <v>521</v>
      </c>
      <c r="C694" s="270" t="s">
        <v>788</v>
      </c>
      <c r="D694" s="270" t="s">
        <v>788</v>
      </c>
      <c r="E694" s="270" t="s">
        <v>788</v>
      </c>
      <c r="F694" s="270" t="s">
        <v>788</v>
      </c>
      <c r="G694" s="270" t="s">
        <v>788</v>
      </c>
      <c r="H694" s="270" t="s">
        <v>788</v>
      </c>
      <c r="I694" s="270" t="s">
        <v>788</v>
      </c>
      <c r="J694" s="270" t="s">
        <v>788</v>
      </c>
      <c r="K694" s="270" t="s">
        <v>788</v>
      </c>
      <c r="L694" s="270" t="s">
        <v>788</v>
      </c>
      <c r="M694" s="270" t="s">
        <v>788</v>
      </c>
      <c r="N694" s="270" t="s">
        <v>788</v>
      </c>
      <c r="O694" s="270" t="s">
        <v>788</v>
      </c>
      <c r="P694" s="270" t="s">
        <v>788</v>
      </c>
      <c r="Q694" s="270" t="s">
        <v>788</v>
      </c>
      <c r="R694" s="270" t="s">
        <v>788</v>
      </c>
      <c r="S694" s="270" t="s">
        <v>788</v>
      </c>
      <c r="T694" s="270" t="s">
        <v>788</v>
      </c>
      <c r="U694" s="270" t="s">
        <v>788</v>
      </c>
      <c r="V694" s="270" t="s">
        <v>788</v>
      </c>
      <c r="W694" s="270" t="s">
        <v>788</v>
      </c>
      <c r="X694" s="270" t="s">
        <v>788</v>
      </c>
      <c r="Y694" s="270" t="s">
        <v>788</v>
      </c>
      <c r="Z694" s="270" t="s">
        <v>788</v>
      </c>
      <c r="AA694" s="270" t="s">
        <v>788</v>
      </c>
      <c r="AB694" s="270" t="s">
        <v>788</v>
      </c>
      <c r="AC694" s="270" t="s">
        <v>788</v>
      </c>
      <c r="AD694" s="270" t="s">
        <v>788</v>
      </c>
      <c r="AE694" s="270" t="s">
        <v>788</v>
      </c>
      <c r="AF694" s="270" t="s">
        <v>788</v>
      </c>
      <c r="AG694" s="270" t="s">
        <v>788</v>
      </c>
      <c r="AH694" s="270" t="s">
        <v>788</v>
      </c>
      <c r="AI694" s="270" t="s">
        <v>788</v>
      </c>
      <c r="AJ694" s="270" t="s">
        <v>788</v>
      </c>
      <c r="AK694" s="270" t="s">
        <v>788</v>
      </c>
      <c r="AL694" s="270" t="s">
        <v>788</v>
      </c>
      <c r="AM694" s="270" t="s">
        <v>788</v>
      </c>
      <c r="AN694" s="270" t="s">
        <v>3075</v>
      </c>
      <c r="AO694" s="270" t="s">
        <v>3075</v>
      </c>
      <c r="AP694" s="270" t="s">
        <v>3075</v>
      </c>
      <c r="AQ694" s="270" t="s">
        <v>3075</v>
      </c>
      <c r="AR694" s="270" t="s">
        <v>3075</v>
      </c>
      <c r="AS694" s="270" t="s">
        <v>3075</v>
      </c>
      <c r="AT694" s="270" t="s">
        <v>3075</v>
      </c>
      <c r="AU694" s="270" t="s">
        <v>3075</v>
      </c>
      <c r="AV694" s="270" t="s">
        <v>3075</v>
      </c>
      <c r="AW694" s="277" t="s">
        <v>3075</v>
      </c>
      <c r="AX694" s="270" t="s">
        <v>3075</v>
      </c>
      <c r="AY694" s="270" t="s">
        <v>3075</v>
      </c>
      <c r="AZ694" s="270" t="s">
        <v>3075</v>
      </c>
      <c r="BA694" s="270" t="s">
        <v>3075</v>
      </c>
      <c r="BB694" s="270" t="s">
        <v>3075</v>
      </c>
      <c r="BC694" s="270" t="s">
        <v>3075</v>
      </c>
      <c r="BD694" s="270" t="s">
        <v>521</v>
      </c>
      <c r="BE694" s="270" t="str">
        <f>VLOOKUP(A694,[1]القائمة!A$1:F$4442,6,0)</f>
        <v/>
      </c>
      <c r="BF694">
        <f>VLOOKUP(A694,[1]القائمة!A$1:F$4442,1,0)</f>
        <v>525076</v>
      </c>
      <c r="BG694" t="str">
        <f>VLOOKUP(A694,[1]القائمة!A$1:F$4442,5,0)</f>
        <v>الثالثة</v>
      </c>
    </row>
    <row r="695" spans="1:83" ht="14.4" x14ac:dyDescent="0.3">
      <c r="A695" s="269">
        <v>525084</v>
      </c>
      <c r="B695" s="270" t="s">
        <v>521</v>
      </c>
      <c r="C695" s="270" t="s">
        <v>788</v>
      </c>
      <c r="D695" s="270" t="s">
        <v>788</v>
      </c>
      <c r="E695" s="270" t="s">
        <v>788</v>
      </c>
      <c r="F695" s="270" t="s">
        <v>788</v>
      </c>
      <c r="G695" s="270" t="s">
        <v>788</v>
      </c>
      <c r="H695" s="270" t="s">
        <v>788</v>
      </c>
      <c r="I695" s="270" t="s">
        <v>788</v>
      </c>
      <c r="J695" s="270" t="s">
        <v>788</v>
      </c>
      <c r="K695" s="270" t="s">
        <v>788</v>
      </c>
      <c r="L695" s="270" t="s">
        <v>788</v>
      </c>
      <c r="M695" s="270" t="s">
        <v>788</v>
      </c>
      <c r="N695" s="270" t="s">
        <v>788</v>
      </c>
      <c r="O695" s="270" t="s">
        <v>788</v>
      </c>
      <c r="P695" s="270" t="s">
        <v>788</v>
      </c>
      <c r="Q695" s="270" t="s">
        <v>788</v>
      </c>
      <c r="R695" s="270" t="s">
        <v>788</v>
      </c>
      <c r="S695" s="270" t="s">
        <v>788</v>
      </c>
      <c r="T695" s="270" t="s">
        <v>788</v>
      </c>
      <c r="U695" s="270" t="s">
        <v>788</v>
      </c>
      <c r="V695" s="270" t="s">
        <v>788</v>
      </c>
      <c r="W695" s="270" t="s">
        <v>788</v>
      </c>
      <c r="X695" s="270" t="s">
        <v>788</v>
      </c>
      <c r="Y695" s="270" t="s">
        <v>788</v>
      </c>
      <c r="Z695" s="270" t="s">
        <v>788</v>
      </c>
      <c r="AA695" s="270" t="s">
        <v>788</v>
      </c>
      <c r="AB695" s="270" t="s">
        <v>788</v>
      </c>
      <c r="AC695" s="270" t="s">
        <v>788</v>
      </c>
      <c r="AD695" s="270" t="s">
        <v>788</v>
      </c>
      <c r="AE695" s="270" t="s">
        <v>788</v>
      </c>
      <c r="AF695" s="270" t="s">
        <v>788</v>
      </c>
      <c r="AG695" s="270" t="s">
        <v>788</v>
      </c>
      <c r="AH695" s="270" t="s">
        <v>788</v>
      </c>
      <c r="AI695" s="270" t="s">
        <v>788</v>
      </c>
      <c r="AJ695" s="270" t="s">
        <v>788</v>
      </c>
      <c r="AK695" s="270" t="s">
        <v>788</v>
      </c>
      <c r="AL695" s="270" t="s">
        <v>788</v>
      </c>
      <c r="AM695" s="270" t="s">
        <v>788</v>
      </c>
      <c r="AN695" s="270" t="s">
        <v>3075</v>
      </c>
      <c r="AO695" s="270" t="s">
        <v>3075</v>
      </c>
      <c r="AP695" s="270" t="s">
        <v>3075</v>
      </c>
      <c r="AQ695" s="270" t="s">
        <v>3075</v>
      </c>
      <c r="AR695" s="270" t="s">
        <v>3075</v>
      </c>
      <c r="AS695" s="270" t="s">
        <v>3075</v>
      </c>
      <c r="AT695" s="270" t="s">
        <v>3075</v>
      </c>
      <c r="AU695" s="270" t="s">
        <v>3075</v>
      </c>
      <c r="AV695" s="270" t="s">
        <v>3075</v>
      </c>
      <c r="AW695" s="277" t="s">
        <v>3075</v>
      </c>
      <c r="AX695" s="270" t="s">
        <v>3075</v>
      </c>
      <c r="AY695" s="270" t="s">
        <v>3075</v>
      </c>
      <c r="AZ695" s="270" t="s">
        <v>3075</v>
      </c>
      <c r="BA695" s="270" t="s">
        <v>3075</v>
      </c>
      <c r="BB695" s="270" t="s">
        <v>3075</v>
      </c>
      <c r="BC695" s="270" t="s">
        <v>3075</v>
      </c>
      <c r="BD695" s="270" t="s">
        <v>521</v>
      </c>
      <c r="BE695" s="270" t="str">
        <f>VLOOKUP(A695,[1]القائمة!A$1:F$4442,6,0)</f>
        <v/>
      </c>
      <c r="BF695">
        <f>VLOOKUP(A695,[1]القائمة!A$1:F$4442,1,0)</f>
        <v>525084</v>
      </c>
      <c r="BG695" t="str">
        <f>VLOOKUP(A695,[1]القائمة!A$1:F$4442,5,0)</f>
        <v>الثالثة</v>
      </c>
    </row>
    <row r="696" spans="1:83" ht="14.4" x14ac:dyDescent="0.3">
      <c r="A696" s="269">
        <v>525093</v>
      </c>
      <c r="B696" s="270" t="s">
        <v>521</v>
      </c>
      <c r="C696" s="270" t="s">
        <v>788</v>
      </c>
      <c r="D696" s="270" t="s">
        <v>788</v>
      </c>
      <c r="E696" s="270" t="s">
        <v>788</v>
      </c>
      <c r="F696" s="270" t="s">
        <v>788</v>
      </c>
      <c r="G696" s="270" t="s">
        <v>788</v>
      </c>
      <c r="H696" s="270" t="s">
        <v>788</v>
      </c>
      <c r="I696" s="270" t="s">
        <v>788</v>
      </c>
      <c r="J696" s="270" t="s">
        <v>788</v>
      </c>
      <c r="K696" s="270" t="s">
        <v>788</v>
      </c>
      <c r="L696" s="270" t="s">
        <v>788</v>
      </c>
      <c r="M696" s="270" t="s">
        <v>788</v>
      </c>
      <c r="N696" s="270" t="s">
        <v>788</v>
      </c>
      <c r="O696" s="270" t="s">
        <v>788</v>
      </c>
      <c r="P696" s="270" t="s">
        <v>788</v>
      </c>
      <c r="Q696" s="270" t="s">
        <v>788</v>
      </c>
      <c r="R696" s="270" t="s">
        <v>788</v>
      </c>
      <c r="S696" s="270" t="s">
        <v>788</v>
      </c>
      <c r="T696" s="270" t="s">
        <v>788</v>
      </c>
      <c r="U696" s="270" t="s">
        <v>788</v>
      </c>
      <c r="V696" s="270" t="s">
        <v>788</v>
      </c>
      <c r="W696" s="270" t="s">
        <v>788</v>
      </c>
      <c r="X696" s="270" t="s">
        <v>788</v>
      </c>
      <c r="Y696" s="270" t="s">
        <v>788</v>
      </c>
      <c r="Z696" s="270" t="s">
        <v>788</v>
      </c>
      <c r="AA696" s="270" t="s">
        <v>788</v>
      </c>
      <c r="AB696" s="270" t="s">
        <v>788</v>
      </c>
      <c r="AC696" s="270" t="s">
        <v>788</v>
      </c>
      <c r="AD696" s="270" t="s">
        <v>788</v>
      </c>
      <c r="AE696" s="270" t="s">
        <v>788</v>
      </c>
      <c r="AF696" s="270" t="s">
        <v>788</v>
      </c>
      <c r="AG696" s="270" t="s">
        <v>788</v>
      </c>
      <c r="AH696" s="270" t="s">
        <v>788</v>
      </c>
      <c r="AI696" s="270" t="s">
        <v>788</v>
      </c>
      <c r="AJ696" s="270" t="s">
        <v>788</v>
      </c>
      <c r="AK696" s="270" t="s">
        <v>788</v>
      </c>
      <c r="AL696" s="270" t="s">
        <v>788</v>
      </c>
      <c r="AM696" s="270" t="s">
        <v>788</v>
      </c>
      <c r="AN696" s="270" t="s">
        <v>3075</v>
      </c>
      <c r="AO696" s="270" t="s">
        <v>3075</v>
      </c>
      <c r="AP696" s="270" t="s">
        <v>3075</v>
      </c>
      <c r="AQ696" s="270" t="s">
        <v>3075</v>
      </c>
      <c r="AR696" s="270" t="s">
        <v>3075</v>
      </c>
      <c r="AS696" s="270" t="s">
        <v>3075</v>
      </c>
      <c r="AT696" s="270" t="s">
        <v>3075</v>
      </c>
      <c r="AU696" s="270" t="s">
        <v>3075</v>
      </c>
      <c r="AV696" s="270" t="s">
        <v>3075</v>
      </c>
      <c r="AW696" s="277" t="s">
        <v>3075</v>
      </c>
      <c r="AX696" s="270" t="s">
        <v>3075</v>
      </c>
      <c r="AY696" s="270" t="s">
        <v>4907</v>
      </c>
      <c r="AZ696" s="270" t="s">
        <v>4901</v>
      </c>
      <c r="BA696" s="270" t="s">
        <v>4908</v>
      </c>
      <c r="BB696" s="270" t="s">
        <v>4903</v>
      </c>
      <c r="BC696" s="270" t="s">
        <v>3075</v>
      </c>
      <c r="BD696" s="270" t="s">
        <v>521</v>
      </c>
      <c r="BE696" s="270" t="str">
        <f>VLOOKUP(A696,[1]القائمة!A$1:F$4442,6,0)</f>
        <v/>
      </c>
      <c r="BF696">
        <f>VLOOKUP(A696,[1]القائمة!A$1:F$4442,1,0)</f>
        <v>525093</v>
      </c>
      <c r="BG696" t="str">
        <f>VLOOKUP(A696,[1]القائمة!A$1:F$4442,5,0)</f>
        <v>الثالثة</v>
      </c>
    </row>
    <row r="697" spans="1:83" ht="14.4" x14ac:dyDescent="0.3">
      <c r="A697" s="269">
        <v>525101</v>
      </c>
      <c r="B697" s="270" t="s">
        <v>521</v>
      </c>
      <c r="C697" s="270" t="s">
        <v>788</v>
      </c>
      <c r="D697" s="270" t="s">
        <v>788</v>
      </c>
      <c r="E697" s="270" t="s">
        <v>788</v>
      </c>
      <c r="F697" s="270" t="s">
        <v>788</v>
      </c>
      <c r="G697" s="270" t="s">
        <v>788</v>
      </c>
      <c r="H697" s="270" t="s">
        <v>788</v>
      </c>
      <c r="I697" s="270" t="s">
        <v>788</v>
      </c>
      <c r="J697" s="270" t="s">
        <v>788</v>
      </c>
      <c r="K697" s="270" t="s">
        <v>788</v>
      </c>
      <c r="L697" s="270" t="s">
        <v>788</v>
      </c>
      <c r="M697" s="270" t="s">
        <v>788</v>
      </c>
      <c r="N697" s="270" t="s">
        <v>788</v>
      </c>
      <c r="O697" s="270" t="s">
        <v>788</v>
      </c>
      <c r="P697" s="270" t="s">
        <v>788</v>
      </c>
      <c r="Q697" s="270" t="s">
        <v>788</v>
      </c>
      <c r="R697" s="270" t="s">
        <v>788</v>
      </c>
      <c r="S697" s="270" t="s">
        <v>788</v>
      </c>
      <c r="T697" s="270" t="s">
        <v>788</v>
      </c>
      <c r="U697" s="270" t="s">
        <v>788</v>
      </c>
      <c r="V697" s="270" t="s">
        <v>788</v>
      </c>
      <c r="W697" s="270" t="s">
        <v>788</v>
      </c>
      <c r="X697" s="270" t="s">
        <v>788</v>
      </c>
      <c r="Y697" s="270" t="s">
        <v>788</v>
      </c>
      <c r="Z697" s="270" t="s">
        <v>788</v>
      </c>
      <c r="AA697" s="270" t="s">
        <v>788</v>
      </c>
      <c r="AB697" s="270" t="s">
        <v>788</v>
      </c>
      <c r="AC697" s="270" t="s">
        <v>788</v>
      </c>
      <c r="AD697" s="270" t="s">
        <v>788</v>
      </c>
      <c r="AE697" s="270" t="s">
        <v>788</v>
      </c>
      <c r="AF697" s="270" t="s">
        <v>788</v>
      </c>
      <c r="AG697" s="270" t="s">
        <v>788</v>
      </c>
      <c r="AH697" s="270" t="s">
        <v>788</v>
      </c>
      <c r="AI697" s="270" t="s">
        <v>788</v>
      </c>
      <c r="AJ697" s="270" t="s">
        <v>788</v>
      </c>
      <c r="AK697" s="270" t="s">
        <v>788</v>
      </c>
      <c r="AL697" s="270" t="s">
        <v>788</v>
      </c>
      <c r="AM697" s="270" t="s">
        <v>788</v>
      </c>
      <c r="AN697" s="270" t="s">
        <v>3075</v>
      </c>
      <c r="AO697" s="270" t="s">
        <v>3075</v>
      </c>
      <c r="AP697" s="270" t="s">
        <v>3075</v>
      </c>
      <c r="AQ697" s="270" t="s">
        <v>3075</v>
      </c>
      <c r="AR697" s="270" t="s">
        <v>3075</v>
      </c>
      <c r="AS697" s="270" t="s">
        <v>3075</v>
      </c>
      <c r="AT697" s="270" t="s">
        <v>3075</v>
      </c>
      <c r="AU697" s="270" t="s">
        <v>3075</v>
      </c>
      <c r="AV697" s="270" t="s">
        <v>3075</v>
      </c>
      <c r="AW697" s="277" t="s">
        <v>3075</v>
      </c>
      <c r="AX697" s="270" t="s">
        <v>3075</v>
      </c>
      <c r="AY697" s="270" t="s">
        <v>3075</v>
      </c>
      <c r="AZ697" s="270" t="s">
        <v>3075</v>
      </c>
      <c r="BA697" s="270" t="s">
        <v>3075</v>
      </c>
      <c r="BB697" s="270" t="s">
        <v>3075</v>
      </c>
      <c r="BC697" s="270" t="s">
        <v>3075</v>
      </c>
      <c r="BD697" s="270" t="s">
        <v>521</v>
      </c>
      <c r="BE697" s="270" t="str">
        <f>VLOOKUP(A697,[1]القائمة!A$1:F$4442,6,0)</f>
        <v/>
      </c>
      <c r="BF697">
        <f>VLOOKUP(A697,[1]القائمة!A$1:F$4442,1,0)</f>
        <v>525101</v>
      </c>
      <c r="BG697" t="str">
        <f>VLOOKUP(A697,[1]القائمة!A$1:F$4442,5,0)</f>
        <v>الثالثة</v>
      </c>
    </row>
    <row r="698" spans="1:83" ht="14.4" x14ac:dyDescent="0.3">
      <c r="A698" s="269">
        <v>525103</v>
      </c>
      <c r="B698" s="270" t="s">
        <v>521</v>
      </c>
      <c r="C698" s="270" t="s">
        <v>788</v>
      </c>
      <c r="D698" s="270" t="s">
        <v>788</v>
      </c>
      <c r="E698" s="270" t="s">
        <v>788</v>
      </c>
      <c r="F698" s="270" t="s">
        <v>788</v>
      </c>
      <c r="G698" s="270" t="s">
        <v>788</v>
      </c>
      <c r="H698" s="270" t="s">
        <v>788</v>
      </c>
      <c r="I698" s="270" t="s">
        <v>788</v>
      </c>
      <c r="J698" s="270" t="s">
        <v>788</v>
      </c>
      <c r="K698" s="270" t="s">
        <v>788</v>
      </c>
      <c r="L698" s="270" t="s">
        <v>788</v>
      </c>
      <c r="M698" s="270" t="s">
        <v>788</v>
      </c>
      <c r="N698" s="270" t="s">
        <v>788</v>
      </c>
      <c r="O698" s="270" t="s">
        <v>788</v>
      </c>
      <c r="P698" s="270" t="s">
        <v>788</v>
      </c>
      <c r="Q698" s="270" t="s">
        <v>788</v>
      </c>
      <c r="R698" s="270" t="s">
        <v>788</v>
      </c>
      <c r="S698" s="270" t="s">
        <v>788</v>
      </c>
      <c r="T698" s="270" t="s">
        <v>788</v>
      </c>
      <c r="U698" s="270" t="s">
        <v>788</v>
      </c>
      <c r="V698" s="270" t="s">
        <v>788</v>
      </c>
      <c r="W698" s="270" t="s">
        <v>788</v>
      </c>
      <c r="X698" s="270" t="s">
        <v>788</v>
      </c>
      <c r="Y698" s="270" t="s">
        <v>788</v>
      </c>
      <c r="Z698" s="270" t="s">
        <v>788</v>
      </c>
      <c r="AA698" s="270" t="s">
        <v>788</v>
      </c>
      <c r="AB698" s="270" t="s">
        <v>788</v>
      </c>
      <c r="AC698" s="270" t="s">
        <v>788</v>
      </c>
      <c r="AD698" s="270" t="s">
        <v>788</v>
      </c>
      <c r="AE698" s="270" t="s">
        <v>788</v>
      </c>
      <c r="AF698" s="270" t="s">
        <v>788</v>
      </c>
      <c r="AG698" s="270" t="s">
        <v>788</v>
      </c>
      <c r="AH698" s="270" t="s">
        <v>788</v>
      </c>
      <c r="AI698" s="270" t="s">
        <v>788</v>
      </c>
      <c r="AJ698" s="270" t="s">
        <v>788</v>
      </c>
      <c r="AK698" s="270" t="s">
        <v>788</v>
      </c>
      <c r="AL698" s="270" t="s">
        <v>788</v>
      </c>
      <c r="AM698" s="270" t="s">
        <v>788</v>
      </c>
      <c r="AN698" s="270" t="s">
        <v>3075</v>
      </c>
      <c r="AO698" s="270" t="s">
        <v>3075</v>
      </c>
      <c r="AP698" s="270" t="s">
        <v>3075</v>
      </c>
      <c r="AQ698" s="270" t="s">
        <v>3075</v>
      </c>
      <c r="AR698" s="270" t="s">
        <v>3075</v>
      </c>
      <c r="AS698" s="270" t="s">
        <v>3075</v>
      </c>
      <c r="AT698" s="270" t="s">
        <v>3075</v>
      </c>
      <c r="AU698" s="270" t="s">
        <v>3075</v>
      </c>
      <c r="AV698" s="270" t="s">
        <v>3075</v>
      </c>
      <c r="AW698" s="277" t="s">
        <v>3075</v>
      </c>
      <c r="AX698" s="270" t="s">
        <v>3075</v>
      </c>
      <c r="AY698" s="270" t="s">
        <v>3075</v>
      </c>
      <c r="AZ698" s="270" t="s">
        <v>3075</v>
      </c>
      <c r="BA698" s="270" t="s">
        <v>3075</v>
      </c>
      <c r="BB698" s="270" t="s">
        <v>3075</v>
      </c>
      <c r="BC698" s="270" t="s">
        <v>3075</v>
      </c>
      <c r="BD698" s="270" t="s">
        <v>521</v>
      </c>
      <c r="BE698" s="270" t="str">
        <f>VLOOKUP(A698,[1]القائمة!A$1:F$4442,6,0)</f>
        <v/>
      </c>
      <c r="BF698">
        <f>VLOOKUP(A698,[1]القائمة!A$1:F$4442,1,0)</f>
        <v>525103</v>
      </c>
      <c r="BG698" t="str">
        <f>VLOOKUP(A698,[1]القائمة!A$1:F$4442,5,0)</f>
        <v>الثالثة</v>
      </c>
    </row>
    <row r="699" spans="1:83" ht="14.4" x14ac:dyDescent="0.3">
      <c r="A699" s="269">
        <v>525104</v>
      </c>
      <c r="B699" s="270" t="s">
        <v>521</v>
      </c>
      <c r="C699" s="270" t="s">
        <v>788</v>
      </c>
      <c r="D699" s="270" t="s">
        <v>788</v>
      </c>
      <c r="E699" s="270" t="s">
        <v>788</v>
      </c>
      <c r="F699" s="270" t="s">
        <v>788</v>
      </c>
      <c r="G699" s="270" t="s">
        <v>788</v>
      </c>
      <c r="H699" s="270" t="s">
        <v>788</v>
      </c>
      <c r="I699" s="270" t="s">
        <v>788</v>
      </c>
      <c r="J699" s="270" t="s">
        <v>788</v>
      </c>
      <c r="K699" s="270" t="s">
        <v>788</v>
      </c>
      <c r="L699" s="270" t="s">
        <v>788</v>
      </c>
      <c r="M699" s="270" t="s">
        <v>788</v>
      </c>
      <c r="N699" s="270" t="s">
        <v>788</v>
      </c>
      <c r="O699" s="270" t="s">
        <v>788</v>
      </c>
      <c r="P699" s="270" t="s">
        <v>788</v>
      </c>
      <c r="Q699" s="270" t="s">
        <v>788</v>
      </c>
      <c r="R699" s="270" t="s">
        <v>788</v>
      </c>
      <c r="S699" s="270" t="s">
        <v>788</v>
      </c>
      <c r="T699" s="270" t="s">
        <v>788</v>
      </c>
      <c r="U699" s="270" t="s">
        <v>788</v>
      </c>
      <c r="V699" s="270" t="s">
        <v>788</v>
      </c>
      <c r="W699" s="270" t="s">
        <v>788</v>
      </c>
      <c r="X699" s="270" t="s">
        <v>788</v>
      </c>
      <c r="Y699" s="270" t="s">
        <v>788</v>
      </c>
      <c r="Z699" s="270" t="s">
        <v>788</v>
      </c>
      <c r="AA699" s="270" t="s">
        <v>788</v>
      </c>
      <c r="AB699" s="270" t="s">
        <v>788</v>
      </c>
      <c r="AC699" s="270" t="s">
        <v>788</v>
      </c>
      <c r="AD699" s="270" t="s">
        <v>788</v>
      </c>
      <c r="AE699" s="270" t="s">
        <v>788</v>
      </c>
      <c r="AF699" s="270" t="s">
        <v>788</v>
      </c>
      <c r="AG699" s="270" t="s">
        <v>788</v>
      </c>
      <c r="AH699" s="270" t="s">
        <v>788</v>
      </c>
      <c r="AI699" s="270" t="s">
        <v>788</v>
      </c>
      <c r="AJ699" s="270" t="s">
        <v>788</v>
      </c>
      <c r="AK699" s="270" t="s">
        <v>788</v>
      </c>
      <c r="AL699" s="270" t="s">
        <v>788</v>
      </c>
      <c r="AM699" s="270" t="s">
        <v>788</v>
      </c>
      <c r="AN699" s="270" t="s">
        <v>3075</v>
      </c>
      <c r="AO699" s="270" t="s">
        <v>3075</v>
      </c>
      <c r="AP699" s="270" t="s">
        <v>3075</v>
      </c>
      <c r="AQ699" s="270" t="s">
        <v>3075</v>
      </c>
      <c r="AR699" s="270" t="s">
        <v>3075</v>
      </c>
      <c r="AS699" s="270" t="s">
        <v>3075</v>
      </c>
      <c r="AT699" s="270" t="s">
        <v>3075</v>
      </c>
      <c r="AU699" s="270" t="s">
        <v>3075</v>
      </c>
      <c r="AV699" s="270" t="s">
        <v>3075</v>
      </c>
      <c r="AW699" s="277" t="s">
        <v>3075</v>
      </c>
      <c r="AX699" s="270" t="s">
        <v>3075</v>
      </c>
      <c r="AY699" s="270" t="s">
        <v>3075</v>
      </c>
      <c r="AZ699" s="270" t="s">
        <v>3075</v>
      </c>
      <c r="BA699" s="270" t="s">
        <v>3075</v>
      </c>
      <c r="BB699" s="270" t="s">
        <v>3075</v>
      </c>
      <c r="BC699" s="270" t="s">
        <v>3075</v>
      </c>
      <c r="BD699" s="270" t="s">
        <v>521</v>
      </c>
      <c r="BE699" s="270" t="str">
        <f>VLOOKUP(A699,[1]القائمة!A$1:F$4442,6,0)</f>
        <v/>
      </c>
      <c r="BF699">
        <f>VLOOKUP(A699,[1]القائمة!A$1:F$4442,1,0)</f>
        <v>525104</v>
      </c>
      <c r="BG699" t="str">
        <f>VLOOKUP(A699,[1]القائمة!A$1:F$4442,5,0)</f>
        <v>الثالثة</v>
      </c>
    </row>
    <row r="700" spans="1:83" ht="14.4" x14ac:dyDescent="0.3">
      <c r="A700" s="269">
        <v>525117</v>
      </c>
      <c r="B700" s="270" t="s">
        <v>521</v>
      </c>
      <c r="C700" s="270" t="s">
        <v>788</v>
      </c>
      <c r="D700" s="270" t="s">
        <v>788</v>
      </c>
      <c r="E700" s="270" t="s">
        <v>788</v>
      </c>
      <c r="F700" s="270" t="s">
        <v>788</v>
      </c>
      <c r="G700" s="270" t="s">
        <v>788</v>
      </c>
      <c r="H700" s="270" t="s">
        <v>788</v>
      </c>
      <c r="I700" s="270" t="s">
        <v>788</v>
      </c>
      <c r="J700" s="270" t="s">
        <v>788</v>
      </c>
      <c r="K700" s="270" t="s">
        <v>788</v>
      </c>
      <c r="L700" s="270" t="s">
        <v>788</v>
      </c>
      <c r="M700" s="270" t="s">
        <v>788</v>
      </c>
      <c r="N700" s="270" t="s">
        <v>788</v>
      </c>
      <c r="O700" s="270" t="s">
        <v>788</v>
      </c>
      <c r="P700" s="270" t="s">
        <v>788</v>
      </c>
      <c r="Q700" s="270" t="s">
        <v>788</v>
      </c>
      <c r="R700" s="270" t="s">
        <v>788</v>
      </c>
      <c r="S700" s="270" t="s">
        <v>788</v>
      </c>
      <c r="T700" s="270" t="s">
        <v>788</v>
      </c>
      <c r="U700" s="270" t="s">
        <v>788</v>
      </c>
      <c r="V700" s="270" t="s">
        <v>788</v>
      </c>
      <c r="W700" s="270" t="s">
        <v>788</v>
      </c>
      <c r="X700" s="270" t="s">
        <v>788</v>
      </c>
      <c r="Y700" s="270" t="s">
        <v>788</v>
      </c>
      <c r="Z700" s="270" t="s">
        <v>788</v>
      </c>
      <c r="AA700" s="270" t="s">
        <v>788</v>
      </c>
      <c r="AB700" s="270" t="s">
        <v>788</v>
      </c>
      <c r="AC700" s="270" t="s">
        <v>788</v>
      </c>
      <c r="AD700" s="270" t="s">
        <v>788</v>
      </c>
      <c r="AE700" s="270" t="s">
        <v>788</v>
      </c>
      <c r="AF700" s="270" t="s">
        <v>788</v>
      </c>
      <c r="AG700" s="270" t="s">
        <v>788</v>
      </c>
      <c r="AH700" s="270" t="s">
        <v>788</v>
      </c>
      <c r="AI700" s="270" t="s">
        <v>788</v>
      </c>
      <c r="AJ700" s="270" t="s">
        <v>788</v>
      </c>
      <c r="AK700" s="270" t="s">
        <v>788</v>
      </c>
      <c r="AL700" s="270" t="s">
        <v>788</v>
      </c>
      <c r="AM700" s="270" t="s">
        <v>788</v>
      </c>
      <c r="AN700" s="270" t="s">
        <v>3075</v>
      </c>
      <c r="AO700" s="270" t="s">
        <v>3075</v>
      </c>
      <c r="AP700" s="270" t="s">
        <v>3075</v>
      </c>
      <c r="AQ700" s="270" t="s">
        <v>3075</v>
      </c>
      <c r="AR700" s="270" t="s">
        <v>3075</v>
      </c>
      <c r="AS700" s="270" t="s">
        <v>3075</v>
      </c>
      <c r="AT700" s="270" t="s">
        <v>3075</v>
      </c>
      <c r="AU700" s="270" t="s">
        <v>3075</v>
      </c>
      <c r="AV700" s="270" t="s">
        <v>3075</v>
      </c>
      <c r="AW700" s="277" t="s">
        <v>3075</v>
      </c>
      <c r="AX700" s="270" t="s">
        <v>3075</v>
      </c>
      <c r="AY700" s="270" t="s">
        <v>3075</v>
      </c>
      <c r="AZ700" s="270" t="s">
        <v>3075</v>
      </c>
      <c r="BA700" s="270" t="s">
        <v>3075</v>
      </c>
      <c r="BB700" s="270" t="s">
        <v>3075</v>
      </c>
      <c r="BC700" s="270" t="s">
        <v>3075</v>
      </c>
      <c r="BD700" s="270" t="s">
        <v>521</v>
      </c>
      <c r="BE700" s="270" t="str">
        <f>VLOOKUP(A700,[1]القائمة!A$1:F$4442,6,0)</f>
        <v/>
      </c>
      <c r="BF700">
        <f>VLOOKUP(A700,[1]القائمة!A$1:F$4442,1,0)</f>
        <v>525117</v>
      </c>
      <c r="BG700" t="str">
        <f>VLOOKUP(A700,[1]القائمة!A$1:F$4442,5,0)</f>
        <v>الثالثة</v>
      </c>
    </row>
    <row r="701" spans="1:83" ht="43.2" x14ac:dyDescent="0.3">
      <c r="A701" s="269">
        <v>525121</v>
      </c>
      <c r="B701" s="270" t="s">
        <v>522</v>
      </c>
      <c r="C701" s="270" t="s">
        <v>789</v>
      </c>
      <c r="D701" s="270" t="s">
        <v>789</v>
      </c>
      <c r="E701" s="270" t="s">
        <v>789</v>
      </c>
      <c r="F701" s="270" t="s">
        <v>789</v>
      </c>
      <c r="G701" s="270" t="s">
        <v>789</v>
      </c>
      <c r="H701" s="270" t="s">
        <v>789</v>
      </c>
      <c r="I701" s="270" t="s">
        <v>789</v>
      </c>
      <c r="J701" s="270" t="s">
        <v>789</v>
      </c>
      <c r="K701" s="270" t="s">
        <v>789</v>
      </c>
      <c r="L701" s="270" t="s">
        <v>789</v>
      </c>
      <c r="M701" s="270" t="s">
        <v>789</v>
      </c>
      <c r="N701" s="270" t="s">
        <v>789</v>
      </c>
      <c r="O701" s="270" t="s">
        <v>789</v>
      </c>
      <c r="P701" s="270" t="s">
        <v>789</v>
      </c>
      <c r="Q701" s="270" t="s">
        <v>789</v>
      </c>
      <c r="R701" s="270" t="s">
        <v>789</v>
      </c>
      <c r="S701" s="270" t="s">
        <v>789</v>
      </c>
      <c r="T701" s="270" t="s">
        <v>789</v>
      </c>
      <c r="U701" s="270" t="s">
        <v>789</v>
      </c>
      <c r="V701" s="270" t="s">
        <v>789</v>
      </c>
      <c r="W701" s="270" t="s">
        <v>789</v>
      </c>
      <c r="X701" s="270" t="s">
        <v>789</v>
      </c>
      <c r="Y701" s="270" t="s">
        <v>789</v>
      </c>
      <c r="Z701" s="270" t="s">
        <v>789</v>
      </c>
      <c r="AA701" s="270" t="s">
        <v>789</v>
      </c>
      <c r="AB701" s="270" t="s">
        <v>789</v>
      </c>
      <c r="AC701" s="270" t="s">
        <v>789</v>
      </c>
      <c r="AD701" s="270" t="s">
        <v>789</v>
      </c>
      <c r="AE701" s="270" t="s">
        <v>789</v>
      </c>
      <c r="AF701" s="270" t="s">
        <v>789</v>
      </c>
      <c r="AG701" s="270" t="s">
        <v>789</v>
      </c>
      <c r="AH701" s="270" t="s">
        <v>3075</v>
      </c>
      <c r="AI701" s="270" t="s">
        <v>3075</v>
      </c>
      <c r="AJ701" s="270" t="s">
        <v>3075</v>
      </c>
      <c r="AK701" s="270" t="s">
        <v>3075</v>
      </c>
      <c r="AL701" s="270" t="s">
        <v>3075</v>
      </c>
      <c r="AM701" s="270" t="s">
        <v>3075</v>
      </c>
      <c r="AN701" s="270" t="s">
        <v>3075</v>
      </c>
      <c r="AO701" s="270" t="s">
        <v>3075</v>
      </c>
      <c r="AP701" s="270" t="s">
        <v>3075</v>
      </c>
      <c r="AQ701" s="270" t="s">
        <v>3075</v>
      </c>
      <c r="AR701" s="270" t="s">
        <v>3075</v>
      </c>
      <c r="AS701" s="270" t="s">
        <v>3075</v>
      </c>
      <c r="AT701" s="270" t="s">
        <v>3075</v>
      </c>
      <c r="AU701" s="270" t="s">
        <v>3075</v>
      </c>
      <c r="AV701" s="270" t="s">
        <v>3075</v>
      </c>
      <c r="AW701" s="277" t="s">
        <v>3075</v>
      </c>
      <c r="AX701" s="270" t="s">
        <v>4658</v>
      </c>
      <c r="AY701" s="270" t="s">
        <v>3075</v>
      </c>
      <c r="AZ701" s="270" t="s">
        <v>3075</v>
      </c>
      <c r="BA701" s="270" t="s">
        <v>3075</v>
      </c>
      <c r="BB701" s="270" t="s">
        <v>3075</v>
      </c>
      <c r="BC701" s="270" t="s">
        <v>3075</v>
      </c>
      <c r="BD701" s="270" t="s">
        <v>522</v>
      </c>
      <c r="BE701" s="270" t="str">
        <f>VLOOKUP(A701,[1]القائمة!A$1:F$4442,6,0)</f>
        <v/>
      </c>
      <c r="BF701">
        <f>VLOOKUP(A701,[1]القائمة!A$1:F$4442,1,0)</f>
        <v>525121</v>
      </c>
      <c r="BG701" t="str">
        <f>VLOOKUP(A701,[1]القائمة!A$1:F$4442,5,0)</f>
        <v>الثالثة حديث</v>
      </c>
    </row>
    <row r="702" spans="1:83" ht="14.4" x14ac:dyDescent="0.3">
      <c r="A702" s="269">
        <v>525125</v>
      </c>
      <c r="B702" s="270" t="s">
        <v>521</v>
      </c>
      <c r="C702" s="270" t="s">
        <v>788</v>
      </c>
      <c r="D702" s="270" t="s">
        <v>788</v>
      </c>
      <c r="E702" s="270" t="s">
        <v>788</v>
      </c>
      <c r="F702" s="270" t="s">
        <v>788</v>
      </c>
      <c r="G702" s="270" t="s">
        <v>788</v>
      </c>
      <c r="H702" s="270" t="s">
        <v>788</v>
      </c>
      <c r="I702" s="270" t="s">
        <v>788</v>
      </c>
      <c r="J702" s="270" t="s">
        <v>788</v>
      </c>
      <c r="K702" s="270" t="s">
        <v>788</v>
      </c>
      <c r="L702" s="270" t="s">
        <v>788</v>
      </c>
      <c r="M702" s="270" t="s">
        <v>788</v>
      </c>
      <c r="N702" s="270" t="s">
        <v>788</v>
      </c>
      <c r="O702" s="270" t="s">
        <v>788</v>
      </c>
      <c r="P702" s="270" t="s">
        <v>788</v>
      </c>
      <c r="Q702" s="270" t="s">
        <v>788</v>
      </c>
      <c r="R702" s="270" t="s">
        <v>788</v>
      </c>
      <c r="S702" s="270" t="s">
        <v>788</v>
      </c>
      <c r="T702" s="270" t="s">
        <v>788</v>
      </c>
      <c r="U702" s="270" t="s">
        <v>788</v>
      </c>
      <c r="V702" s="270" t="s">
        <v>788</v>
      </c>
      <c r="W702" s="270" t="s">
        <v>788</v>
      </c>
      <c r="X702" s="270" t="s">
        <v>788</v>
      </c>
      <c r="Y702" s="270" t="s">
        <v>788</v>
      </c>
      <c r="Z702" s="270" t="s">
        <v>788</v>
      </c>
      <c r="AA702" s="270" t="s">
        <v>788</v>
      </c>
      <c r="AB702" s="270" t="s">
        <v>788</v>
      </c>
      <c r="AC702" s="270" t="s">
        <v>788</v>
      </c>
      <c r="AD702" s="270" t="s">
        <v>788</v>
      </c>
      <c r="AE702" s="270" t="s">
        <v>788</v>
      </c>
      <c r="AF702" s="270" t="s">
        <v>788</v>
      </c>
      <c r="AG702" s="270" t="s">
        <v>788</v>
      </c>
      <c r="AH702" s="270" t="s">
        <v>788</v>
      </c>
      <c r="AI702" s="270" t="s">
        <v>788</v>
      </c>
      <c r="AJ702" s="270" t="s">
        <v>788</v>
      </c>
      <c r="AK702" s="270" t="s">
        <v>788</v>
      </c>
      <c r="AL702" s="270" t="s">
        <v>788</v>
      </c>
      <c r="AM702" s="270" t="s">
        <v>788</v>
      </c>
      <c r="AN702" s="270" t="s">
        <v>3075</v>
      </c>
      <c r="AO702" s="270" t="s">
        <v>3075</v>
      </c>
      <c r="AP702" s="270" t="s">
        <v>3075</v>
      </c>
      <c r="AQ702" s="270" t="s">
        <v>3075</v>
      </c>
      <c r="AR702" s="270" t="s">
        <v>3075</v>
      </c>
      <c r="AS702" s="270" t="s">
        <v>3075</v>
      </c>
      <c r="AT702" s="270" t="s">
        <v>3075</v>
      </c>
      <c r="AU702" s="270" t="s">
        <v>3075</v>
      </c>
      <c r="AV702" s="270" t="s">
        <v>3075</v>
      </c>
      <c r="AW702" s="277" t="s">
        <v>3075</v>
      </c>
      <c r="AX702" s="270" t="s">
        <v>3075</v>
      </c>
      <c r="AY702" s="270" t="s">
        <v>3075</v>
      </c>
      <c r="AZ702" s="270" t="s">
        <v>3075</v>
      </c>
      <c r="BA702" s="270" t="s">
        <v>3075</v>
      </c>
      <c r="BB702" s="270" t="s">
        <v>3075</v>
      </c>
      <c r="BC702" s="270" t="s">
        <v>3075</v>
      </c>
      <c r="BD702" s="270" t="s">
        <v>521</v>
      </c>
      <c r="BE702" s="270" t="str">
        <f>VLOOKUP(A702,[1]القائمة!A$1:F$4442,6,0)</f>
        <v/>
      </c>
      <c r="BF702">
        <f>VLOOKUP(A702,[1]القائمة!A$1:F$4442,1,0)</f>
        <v>525125</v>
      </c>
      <c r="BG702" t="str">
        <f>VLOOKUP(A702,[1]القائمة!A$1:F$4442,5,0)</f>
        <v>الثالثة</v>
      </c>
    </row>
    <row r="703" spans="1:83" ht="14.4" x14ac:dyDescent="0.3">
      <c r="A703" s="269">
        <v>525129</v>
      </c>
      <c r="B703" s="270" t="s">
        <v>521</v>
      </c>
      <c r="C703" s="270" t="s">
        <v>788</v>
      </c>
      <c r="D703" s="270" t="s">
        <v>788</v>
      </c>
      <c r="E703" s="270" t="s">
        <v>788</v>
      </c>
      <c r="F703" s="270" t="s">
        <v>788</v>
      </c>
      <c r="G703" s="270" t="s">
        <v>788</v>
      </c>
      <c r="H703" s="270" t="s">
        <v>788</v>
      </c>
      <c r="I703" s="270" t="s">
        <v>788</v>
      </c>
      <c r="J703" s="270" t="s">
        <v>788</v>
      </c>
      <c r="K703" s="270" t="s">
        <v>788</v>
      </c>
      <c r="L703" s="270" t="s">
        <v>788</v>
      </c>
      <c r="M703" s="270" t="s">
        <v>788</v>
      </c>
      <c r="N703" s="270" t="s">
        <v>788</v>
      </c>
      <c r="O703" s="270" t="s">
        <v>788</v>
      </c>
      <c r="P703" s="270" t="s">
        <v>788</v>
      </c>
      <c r="Q703" s="270" t="s">
        <v>788</v>
      </c>
      <c r="R703" s="270" t="s">
        <v>788</v>
      </c>
      <c r="S703" s="270" t="s">
        <v>788</v>
      </c>
      <c r="T703" s="270" t="s">
        <v>788</v>
      </c>
      <c r="U703" s="270" t="s">
        <v>788</v>
      </c>
      <c r="V703" s="270" t="s">
        <v>788</v>
      </c>
      <c r="W703" s="270" t="s">
        <v>788</v>
      </c>
      <c r="X703" s="270" t="s">
        <v>788</v>
      </c>
      <c r="Y703" s="270" t="s">
        <v>788</v>
      </c>
      <c r="Z703" s="270" t="s">
        <v>788</v>
      </c>
      <c r="AA703" s="270" t="s">
        <v>788</v>
      </c>
      <c r="AB703" s="270" t="s">
        <v>788</v>
      </c>
      <c r="AC703" s="270" t="s">
        <v>788</v>
      </c>
      <c r="AD703" s="270" t="s">
        <v>788</v>
      </c>
      <c r="AE703" s="270" t="s">
        <v>788</v>
      </c>
      <c r="AF703" s="270" t="s">
        <v>788</v>
      </c>
      <c r="AG703" s="270" t="s">
        <v>788</v>
      </c>
      <c r="AH703" s="270" t="s">
        <v>788</v>
      </c>
      <c r="AI703" s="270" t="s">
        <v>788</v>
      </c>
      <c r="AJ703" s="270" t="s">
        <v>788</v>
      </c>
      <c r="AK703" s="270" t="s">
        <v>788</v>
      </c>
      <c r="AL703" s="270" t="s">
        <v>788</v>
      </c>
      <c r="AM703" s="270" t="s">
        <v>788</v>
      </c>
      <c r="AN703" s="270" t="s">
        <v>3075</v>
      </c>
      <c r="AO703" s="270" t="s">
        <v>3075</v>
      </c>
      <c r="AP703" s="270" t="s">
        <v>3075</v>
      </c>
      <c r="AQ703" s="270" t="s">
        <v>3075</v>
      </c>
      <c r="AR703" s="270" t="s">
        <v>3075</v>
      </c>
      <c r="AS703" s="270" t="s">
        <v>3075</v>
      </c>
      <c r="AT703" s="270" t="s">
        <v>3075</v>
      </c>
      <c r="AU703" s="270" t="s">
        <v>3075</v>
      </c>
      <c r="AV703" s="270" t="s">
        <v>3075</v>
      </c>
      <c r="AW703" s="277" t="s">
        <v>3075</v>
      </c>
      <c r="AX703" s="270" t="s">
        <v>3075</v>
      </c>
      <c r="AY703" s="270" t="s">
        <v>3075</v>
      </c>
      <c r="AZ703" s="270" t="s">
        <v>3075</v>
      </c>
      <c r="BA703" s="270" t="s">
        <v>3075</v>
      </c>
      <c r="BB703" s="270" t="s">
        <v>3075</v>
      </c>
      <c r="BC703" s="270" t="s">
        <v>3075</v>
      </c>
      <c r="BD703" s="270" t="s">
        <v>521</v>
      </c>
      <c r="BE703" s="270" t="str">
        <f>VLOOKUP(A703,[1]القائمة!A$1:F$4442,6,0)</f>
        <v/>
      </c>
      <c r="BF703">
        <f>VLOOKUP(A703,[1]القائمة!A$1:F$4442,1,0)</f>
        <v>525129</v>
      </c>
      <c r="BG703" t="str">
        <f>VLOOKUP(A703,[1]القائمة!A$1:F$4442,5,0)</f>
        <v>الثالثة</v>
      </c>
    </row>
    <row r="704" spans="1:83" ht="14.4" x14ac:dyDescent="0.3">
      <c r="A704" s="269">
        <v>525131</v>
      </c>
      <c r="B704" s="270" t="s">
        <v>521</v>
      </c>
      <c r="C704" s="270" t="s">
        <v>788</v>
      </c>
      <c r="D704" s="270" t="s">
        <v>788</v>
      </c>
      <c r="E704" s="270" t="s">
        <v>788</v>
      </c>
      <c r="F704" s="270" t="s">
        <v>788</v>
      </c>
      <c r="G704" s="270" t="s">
        <v>788</v>
      </c>
      <c r="H704" s="270" t="s">
        <v>788</v>
      </c>
      <c r="I704" s="270" t="s">
        <v>788</v>
      </c>
      <c r="J704" s="270" t="s">
        <v>788</v>
      </c>
      <c r="K704" s="270" t="s">
        <v>788</v>
      </c>
      <c r="L704" s="270" t="s">
        <v>788</v>
      </c>
      <c r="M704" s="270" t="s">
        <v>788</v>
      </c>
      <c r="N704" s="270" t="s">
        <v>788</v>
      </c>
      <c r="O704" s="270" t="s">
        <v>788</v>
      </c>
      <c r="P704" s="270" t="s">
        <v>788</v>
      </c>
      <c r="Q704" s="270" t="s">
        <v>788</v>
      </c>
      <c r="R704" s="270" t="s">
        <v>788</v>
      </c>
      <c r="S704" s="270" t="s">
        <v>788</v>
      </c>
      <c r="T704" s="270" t="s">
        <v>788</v>
      </c>
      <c r="U704" s="270" t="s">
        <v>788</v>
      </c>
      <c r="V704" s="270" t="s">
        <v>788</v>
      </c>
      <c r="W704" s="270" t="s">
        <v>788</v>
      </c>
      <c r="X704" s="270" t="s">
        <v>788</v>
      </c>
      <c r="Y704" s="270" t="s">
        <v>788</v>
      </c>
      <c r="Z704" s="270" t="s">
        <v>788</v>
      </c>
      <c r="AA704" s="270" t="s">
        <v>788</v>
      </c>
      <c r="AB704" s="270" t="s">
        <v>788</v>
      </c>
      <c r="AC704" s="270" t="s">
        <v>788</v>
      </c>
      <c r="AD704" s="270" t="s">
        <v>788</v>
      </c>
      <c r="AE704" s="270" t="s">
        <v>788</v>
      </c>
      <c r="AF704" s="270" t="s">
        <v>788</v>
      </c>
      <c r="AG704" s="270" t="s">
        <v>788</v>
      </c>
      <c r="AH704" s="270" t="s">
        <v>788</v>
      </c>
      <c r="AI704" s="270" t="s">
        <v>788</v>
      </c>
      <c r="AJ704" s="270" t="s">
        <v>788</v>
      </c>
      <c r="AK704" s="270" t="s">
        <v>788</v>
      </c>
      <c r="AL704" s="270" t="s">
        <v>788</v>
      </c>
      <c r="AM704" s="270" t="s">
        <v>788</v>
      </c>
      <c r="AN704" s="270" t="s">
        <v>3075</v>
      </c>
      <c r="AO704" s="270" t="s">
        <v>3075</v>
      </c>
      <c r="AP704" s="270" t="s">
        <v>3075</v>
      </c>
      <c r="AQ704" s="270" t="s">
        <v>3075</v>
      </c>
      <c r="AR704" s="270" t="s">
        <v>3075</v>
      </c>
      <c r="AS704" s="270" t="s">
        <v>3075</v>
      </c>
      <c r="AT704" s="270" t="s">
        <v>3075</v>
      </c>
      <c r="AU704" s="270" t="s">
        <v>3075</v>
      </c>
      <c r="AV704" s="270" t="s">
        <v>3075</v>
      </c>
      <c r="AW704" s="277" t="s">
        <v>3075</v>
      </c>
      <c r="AX704" s="270" t="s">
        <v>3075</v>
      </c>
      <c r="AY704" s="270" t="s">
        <v>3075</v>
      </c>
      <c r="AZ704" s="270" t="s">
        <v>3075</v>
      </c>
      <c r="BA704" s="270" t="s">
        <v>3075</v>
      </c>
      <c r="BB704" s="270" t="s">
        <v>3075</v>
      </c>
      <c r="BC704" s="270" t="s">
        <v>3075</v>
      </c>
      <c r="BD704" s="270" t="s">
        <v>521</v>
      </c>
      <c r="BE704" s="270" t="str">
        <f>VLOOKUP(A704,[1]القائمة!A$1:F$4442,6,0)</f>
        <v/>
      </c>
      <c r="BF704">
        <f>VLOOKUP(A704,[1]القائمة!A$1:F$4442,1,0)</f>
        <v>525131</v>
      </c>
      <c r="BG704" t="str">
        <f>VLOOKUP(A704,[1]القائمة!A$1:F$4442,5,0)</f>
        <v>الثالثة</v>
      </c>
      <c r="BH704" s="249"/>
      <c r="BI704" s="249"/>
      <c r="BJ704" s="249"/>
      <c r="BK704" s="249"/>
      <c r="BL704" s="249"/>
      <c r="BM704" s="249"/>
      <c r="BN704" s="249"/>
      <c r="BO704" s="249"/>
      <c r="BP704" s="249" t="s">
        <v>3075</v>
      </c>
      <c r="BQ704" s="249" t="s">
        <v>3075</v>
      </c>
      <c r="BR704" s="249" t="s">
        <v>3075</v>
      </c>
      <c r="BS704" s="249" t="s">
        <v>3075</v>
      </c>
      <c r="BT704" s="249" t="s">
        <v>3075</v>
      </c>
      <c r="BU704" s="249" t="s">
        <v>3075</v>
      </c>
      <c r="BV704" s="248"/>
      <c r="BW704" s="249"/>
      <c r="BX704" s="249"/>
      <c r="BY704" s="249"/>
      <c r="BZ704" s="249"/>
      <c r="CA704" s="242"/>
      <c r="CB704" s="242"/>
      <c r="CC704" s="242"/>
      <c r="CD704" s="242"/>
      <c r="CE704" s="249"/>
    </row>
    <row r="705" spans="1:83" ht="14.4" x14ac:dyDescent="0.3">
      <c r="A705" s="269">
        <v>525141</v>
      </c>
      <c r="B705" s="270" t="s">
        <v>521</v>
      </c>
      <c r="C705" s="270" t="s">
        <v>788</v>
      </c>
      <c r="D705" s="270" t="s">
        <v>788</v>
      </c>
      <c r="E705" s="270" t="s">
        <v>788</v>
      </c>
      <c r="F705" s="270" t="s">
        <v>788</v>
      </c>
      <c r="G705" s="270" t="s">
        <v>788</v>
      </c>
      <c r="H705" s="270" t="s">
        <v>788</v>
      </c>
      <c r="I705" s="270" t="s">
        <v>788</v>
      </c>
      <c r="J705" s="270" t="s">
        <v>788</v>
      </c>
      <c r="K705" s="270" t="s">
        <v>788</v>
      </c>
      <c r="L705" s="270" t="s">
        <v>788</v>
      </c>
      <c r="M705" s="270" t="s">
        <v>788</v>
      </c>
      <c r="N705" s="270" t="s">
        <v>788</v>
      </c>
      <c r="O705" s="270" t="s">
        <v>788</v>
      </c>
      <c r="P705" s="270" t="s">
        <v>788</v>
      </c>
      <c r="Q705" s="270" t="s">
        <v>788</v>
      </c>
      <c r="R705" s="270" t="s">
        <v>788</v>
      </c>
      <c r="S705" s="270" t="s">
        <v>788</v>
      </c>
      <c r="T705" s="270" t="s">
        <v>788</v>
      </c>
      <c r="U705" s="270" t="s">
        <v>788</v>
      </c>
      <c r="V705" s="270" t="s">
        <v>788</v>
      </c>
      <c r="W705" s="270" t="s">
        <v>788</v>
      </c>
      <c r="X705" s="270" t="s">
        <v>788</v>
      </c>
      <c r="Y705" s="270" t="s">
        <v>788</v>
      </c>
      <c r="Z705" s="270" t="s">
        <v>788</v>
      </c>
      <c r="AA705" s="270" t="s">
        <v>788</v>
      </c>
      <c r="AB705" s="270" t="s">
        <v>788</v>
      </c>
      <c r="AC705" s="270" t="s">
        <v>788</v>
      </c>
      <c r="AD705" s="270" t="s">
        <v>788</v>
      </c>
      <c r="AE705" s="270" t="s">
        <v>788</v>
      </c>
      <c r="AF705" s="270" t="s">
        <v>788</v>
      </c>
      <c r="AG705" s="270" t="s">
        <v>788</v>
      </c>
      <c r="AH705" s="270" t="s">
        <v>788</v>
      </c>
      <c r="AI705" s="270" t="s">
        <v>788</v>
      </c>
      <c r="AJ705" s="270" t="s">
        <v>788</v>
      </c>
      <c r="AK705" s="270" t="s">
        <v>788</v>
      </c>
      <c r="AL705" s="270" t="s">
        <v>788</v>
      </c>
      <c r="AM705" s="270" t="s">
        <v>788</v>
      </c>
      <c r="AN705" s="270" t="s">
        <v>3075</v>
      </c>
      <c r="AO705" s="270" t="s">
        <v>3075</v>
      </c>
      <c r="AP705" s="270" t="s">
        <v>3075</v>
      </c>
      <c r="AQ705" s="270" t="s">
        <v>3075</v>
      </c>
      <c r="AR705" s="270" t="s">
        <v>3075</v>
      </c>
      <c r="AS705" s="270" t="s">
        <v>3075</v>
      </c>
      <c r="AT705" s="270" t="s">
        <v>3075</v>
      </c>
      <c r="AU705" s="270" t="s">
        <v>3075</v>
      </c>
      <c r="AV705" s="270" t="s">
        <v>3075</v>
      </c>
      <c r="AW705" s="277" t="s">
        <v>3075</v>
      </c>
      <c r="AX705" s="270" t="s">
        <v>3075</v>
      </c>
      <c r="AY705" s="270" t="s">
        <v>3075</v>
      </c>
      <c r="AZ705" s="270" t="s">
        <v>3075</v>
      </c>
      <c r="BA705" s="270" t="s">
        <v>3075</v>
      </c>
      <c r="BB705" s="270" t="s">
        <v>3075</v>
      </c>
      <c r="BC705" s="270" t="s">
        <v>3075</v>
      </c>
      <c r="BD705" s="270" t="s">
        <v>521</v>
      </c>
      <c r="BE705" s="270" t="str">
        <f>VLOOKUP(A705,[1]القائمة!A$1:F$4442,6,0)</f>
        <v/>
      </c>
      <c r="BF705">
        <f>VLOOKUP(A705,[1]القائمة!A$1:F$4442,1,0)</f>
        <v>525141</v>
      </c>
      <c r="BG705" t="str">
        <f>VLOOKUP(A705,[1]القائمة!A$1:F$4442,5,0)</f>
        <v>الثالثة</v>
      </c>
    </row>
    <row r="706" spans="1:83" ht="14.4" x14ac:dyDescent="0.3">
      <c r="A706" s="269">
        <v>525142</v>
      </c>
      <c r="B706" s="270" t="s">
        <v>521</v>
      </c>
      <c r="C706" s="270" t="s">
        <v>788</v>
      </c>
      <c r="D706" s="270" t="s">
        <v>788</v>
      </c>
      <c r="E706" s="270" t="s">
        <v>788</v>
      </c>
      <c r="F706" s="270" t="s">
        <v>788</v>
      </c>
      <c r="G706" s="270" t="s">
        <v>788</v>
      </c>
      <c r="H706" s="270" t="s">
        <v>788</v>
      </c>
      <c r="I706" s="270" t="s">
        <v>788</v>
      </c>
      <c r="J706" s="270" t="s">
        <v>788</v>
      </c>
      <c r="K706" s="270" t="s">
        <v>788</v>
      </c>
      <c r="L706" s="270" t="s">
        <v>788</v>
      </c>
      <c r="M706" s="270" t="s">
        <v>788</v>
      </c>
      <c r="N706" s="270" t="s">
        <v>788</v>
      </c>
      <c r="O706" s="270" t="s">
        <v>788</v>
      </c>
      <c r="P706" s="270" t="s">
        <v>788</v>
      </c>
      <c r="Q706" s="270" t="s">
        <v>788</v>
      </c>
      <c r="R706" s="270" t="s">
        <v>788</v>
      </c>
      <c r="S706" s="270" t="s">
        <v>788</v>
      </c>
      <c r="T706" s="270" t="s">
        <v>788</v>
      </c>
      <c r="U706" s="270" t="s">
        <v>788</v>
      </c>
      <c r="V706" s="270" t="s">
        <v>788</v>
      </c>
      <c r="W706" s="270" t="s">
        <v>788</v>
      </c>
      <c r="X706" s="270" t="s">
        <v>788</v>
      </c>
      <c r="Y706" s="270" t="s">
        <v>788</v>
      </c>
      <c r="Z706" s="270" t="s">
        <v>788</v>
      </c>
      <c r="AA706" s="270" t="s">
        <v>788</v>
      </c>
      <c r="AB706" s="270" t="s">
        <v>788</v>
      </c>
      <c r="AC706" s="270" t="s">
        <v>788</v>
      </c>
      <c r="AD706" s="270" t="s">
        <v>788</v>
      </c>
      <c r="AE706" s="270" t="s">
        <v>788</v>
      </c>
      <c r="AF706" s="270" t="s">
        <v>788</v>
      </c>
      <c r="AG706" s="270" t="s">
        <v>788</v>
      </c>
      <c r="AH706" s="270" t="s">
        <v>788</v>
      </c>
      <c r="AI706" s="270" t="s">
        <v>788</v>
      </c>
      <c r="AJ706" s="270" t="s">
        <v>788</v>
      </c>
      <c r="AK706" s="270" t="s">
        <v>788</v>
      </c>
      <c r="AL706" s="270" t="s">
        <v>788</v>
      </c>
      <c r="AM706" s="270" t="s">
        <v>788</v>
      </c>
      <c r="AN706" s="270" t="s">
        <v>3075</v>
      </c>
      <c r="AO706" s="270" t="s">
        <v>3075</v>
      </c>
      <c r="AP706" s="270" t="s">
        <v>3075</v>
      </c>
      <c r="AQ706" s="270" t="s">
        <v>3075</v>
      </c>
      <c r="AR706" s="270" t="s">
        <v>3075</v>
      </c>
      <c r="AS706" s="270" t="s">
        <v>3075</v>
      </c>
      <c r="AT706" s="270" t="s">
        <v>3075</v>
      </c>
      <c r="AU706" s="270" t="s">
        <v>3075</v>
      </c>
      <c r="AV706" s="270" t="s">
        <v>3075</v>
      </c>
      <c r="AW706" s="277" t="s">
        <v>3075</v>
      </c>
      <c r="AX706" s="270" t="s">
        <v>3075</v>
      </c>
      <c r="AY706" s="270" t="s">
        <v>3075</v>
      </c>
      <c r="AZ706" s="270" t="s">
        <v>3075</v>
      </c>
      <c r="BA706" s="270" t="s">
        <v>3075</v>
      </c>
      <c r="BB706" s="270" t="s">
        <v>3075</v>
      </c>
      <c r="BC706" s="270" t="s">
        <v>3075</v>
      </c>
      <c r="BD706" s="270" t="s">
        <v>521</v>
      </c>
      <c r="BE706" s="270" t="str">
        <f>VLOOKUP(A706,[1]القائمة!A$1:F$4442,6,0)</f>
        <v/>
      </c>
      <c r="BF706">
        <f>VLOOKUP(A706,[1]القائمة!A$1:F$4442,1,0)</f>
        <v>525142</v>
      </c>
      <c r="BG706" t="str">
        <f>VLOOKUP(A706,[1]القائمة!A$1:F$4442,5,0)</f>
        <v>الثالثة</v>
      </c>
    </row>
    <row r="707" spans="1:83" ht="14.4" x14ac:dyDescent="0.3">
      <c r="A707" s="269">
        <v>525146</v>
      </c>
      <c r="B707" s="270" t="s">
        <v>521</v>
      </c>
      <c r="C707" s="270" t="s">
        <v>788</v>
      </c>
      <c r="D707" s="270" t="s">
        <v>788</v>
      </c>
      <c r="E707" s="270" t="s">
        <v>788</v>
      </c>
      <c r="F707" s="270" t="s">
        <v>788</v>
      </c>
      <c r="G707" s="270" t="s">
        <v>788</v>
      </c>
      <c r="H707" s="270" t="s">
        <v>788</v>
      </c>
      <c r="I707" s="270" t="s">
        <v>788</v>
      </c>
      <c r="J707" s="270" t="s">
        <v>788</v>
      </c>
      <c r="K707" s="270" t="s">
        <v>788</v>
      </c>
      <c r="L707" s="270" t="s">
        <v>788</v>
      </c>
      <c r="M707" s="270" t="s">
        <v>788</v>
      </c>
      <c r="N707" s="270" t="s">
        <v>788</v>
      </c>
      <c r="O707" s="270" t="s">
        <v>788</v>
      </c>
      <c r="P707" s="270" t="s">
        <v>788</v>
      </c>
      <c r="Q707" s="270" t="s">
        <v>788</v>
      </c>
      <c r="R707" s="270" t="s">
        <v>788</v>
      </c>
      <c r="S707" s="270" t="s">
        <v>788</v>
      </c>
      <c r="T707" s="270" t="s">
        <v>788</v>
      </c>
      <c r="U707" s="270" t="s">
        <v>788</v>
      </c>
      <c r="V707" s="270" t="s">
        <v>788</v>
      </c>
      <c r="W707" s="270" t="s">
        <v>788</v>
      </c>
      <c r="X707" s="270" t="s">
        <v>788</v>
      </c>
      <c r="Y707" s="270" t="s">
        <v>788</v>
      </c>
      <c r="Z707" s="270" t="s">
        <v>788</v>
      </c>
      <c r="AA707" s="270" t="s">
        <v>788</v>
      </c>
      <c r="AB707" s="270" t="s">
        <v>788</v>
      </c>
      <c r="AC707" s="270" t="s">
        <v>788</v>
      </c>
      <c r="AD707" s="270" t="s">
        <v>788</v>
      </c>
      <c r="AE707" s="270" t="s">
        <v>788</v>
      </c>
      <c r="AF707" s="270" t="s">
        <v>788</v>
      </c>
      <c r="AG707" s="270" t="s">
        <v>788</v>
      </c>
      <c r="AH707" s="270" t="s">
        <v>788</v>
      </c>
      <c r="AI707" s="270" t="s">
        <v>788</v>
      </c>
      <c r="AJ707" s="270" t="s">
        <v>788</v>
      </c>
      <c r="AK707" s="270" t="s">
        <v>788</v>
      </c>
      <c r="AL707" s="270" t="s">
        <v>788</v>
      </c>
      <c r="AM707" s="270" t="s">
        <v>788</v>
      </c>
      <c r="AN707" s="270" t="s">
        <v>3075</v>
      </c>
      <c r="AO707" s="270" t="s">
        <v>3075</v>
      </c>
      <c r="AP707" s="270" t="s">
        <v>3075</v>
      </c>
      <c r="AQ707" s="270" t="s">
        <v>3075</v>
      </c>
      <c r="AR707" s="270" t="s">
        <v>3075</v>
      </c>
      <c r="AS707" s="270" t="s">
        <v>3075</v>
      </c>
      <c r="AT707" s="270" t="s">
        <v>3075</v>
      </c>
      <c r="AU707" s="270" t="s">
        <v>3075</v>
      </c>
      <c r="AV707" s="270" t="s">
        <v>3075</v>
      </c>
      <c r="AW707" s="277" t="s">
        <v>3075</v>
      </c>
      <c r="AX707" s="270" t="s">
        <v>3075</v>
      </c>
      <c r="AY707" s="270" t="s">
        <v>3075</v>
      </c>
      <c r="AZ707" s="270" t="s">
        <v>3075</v>
      </c>
      <c r="BA707" s="270" t="s">
        <v>3075</v>
      </c>
      <c r="BB707" s="270" t="s">
        <v>3075</v>
      </c>
      <c r="BC707" s="270" t="s">
        <v>3075</v>
      </c>
      <c r="BD707" s="270" t="s">
        <v>521</v>
      </c>
      <c r="BE707" s="270" t="str">
        <f>VLOOKUP(A707,[1]القائمة!A$1:F$4442,6,0)</f>
        <v/>
      </c>
      <c r="BF707">
        <f>VLOOKUP(A707,[1]القائمة!A$1:F$4442,1,0)</f>
        <v>525146</v>
      </c>
      <c r="BG707" t="str">
        <f>VLOOKUP(A707,[1]القائمة!A$1:F$4442,5,0)</f>
        <v>الثالثة</v>
      </c>
    </row>
    <row r="708" spans="1:83" ht="14.4" x14ac:dyDescent="0.3">
      <c r="A708" s="269">
        <v>525150</v>
      </c>
      <c r="B708" s="270" t="s">
        <v>521</v>
      </c>
      <c r="C708" s="270" t="s">
        <v>788</v>
      </c>
      <c r="D708" s="270" t="s">
        <v>788</v>
      </c>
      <c r="E708" s="270" t="s">
        <v>788</v>
      </c>
      <c r="F708" s="270" t="s">
        <v>788</v>
      </c>
      <c r="G708" s="270" t="s">
        <v>788</v>
      </c>
      <c r="H708" s="270" t="s">
        <v>788</v>
      </c>
      <c r="I708" s="270" t="s">
        <v>788</v>
      </c>
      <c r="J708" s="270" t="s">
        <v>788</v>
      </c>
      <c r="K708" s="270" t="s">
        <v>788</v>
      </c>
      <c r="L708" s="270" t="s">
        <v>788</v>
      </c>
      <c r="M708" s="270" t="s">
        <v>788</v>
      </c>
      <c r="N708" s="270" t="s">
        <v>788</v>
      </c>
      <c r="O708" s="270" t="s">
        <v>788</v>
      </c>
      <c r="P708" s="270" t="s">
        <v>788</v>
      </c>
      <c r="Q708" s="270" t="s">
        <v>788</v>
      </c>
      <c r="R708" s="270" t="s">
        <v>788</v>
      </c>
      <c r="S708" s="270" t="s">
        <v>788</v>
      </c>
      <c r="T708" s="270" t="s">
        <v>788</v>
      </c>
      <c r="U708" s="270" t="s">
        <v>788</v>
      </c>
      <c r="V708" s="270" t="s">
        <v>788</v>
      </c>
      <c r="W708" s="270" t="s">
        <v>788</v>
      </c>
      <c r="X708" s="270" t="s">
        <v>788</v>
      </c>
      <c r="Y708" s="270" t="s">
        <v>788</v>
      </c>
      <c r="Z708" s="270" t="s">
        <v>788</v>
      </c>
      <c r="AA708" s="270" t="s">
        <v>788</v>
      </c>
      <c r="AB708" s="270" t="s">
        <v>788</v>
      </c>
      <c r="AC708" s="270" t="s">
        <v>788</v>
      </c>
      <c r="AD708" s="270" t="s">
        <v>788</v>
      </c>
      <c r="AE708" s="270" t="s">
        <v>788</v>
      </c>
      <c r="AF708" s="270" t="s">
        <v>788</v>
      </c>
      <c r="AG708" s="270" t="s">
        <v>788</v>
      </c>
      <c r="AH708" s="270" t="s">
        <v>788</v>
      </c>
      <c r="AI708" s="270" t="s">
        <v>788</v>
      </c>
      <c r="AJ708" s="270" t="s">
        <v>788</v>
      </c>
      <c r="AK708" s="270" t="s">
        <v>788</v>
      </c>
      <c r="AL708" s="270" t="s">
        <v>788</v>
      </c>
      <c r="AM708" s="270" t="s">
        <v>788</v>
      </c>
      <c r="AN708" s="270" t="s">
        <v>3075</v>
      </c>
      <c r="AO708" s="270" t="s">
        <v>3075</v>
      </c>
      <c r="AP708" s="270" t="s">
        <v>3075</v>
      </c>
      <c r="AQ708" s="270" t="s">
        <v>3075</v>
      </c>
      <c r="AR708" s="270" t="s">
        <v>3075</v>
      </c>
      <c r="AS708" s="270" t="s">
        <v>3075</v>
      </c>
      <c r="AT708" s="270" t="s">
        <v>3075</v>
      </c>
      <c r="AU708" s="270" t="s">
        <v>3075</v>
      </c>
      <c r="AV708" s="270" t="s">
        <v>3075</v>
      </c>
      <c r="AW708" s="277" t="s">
        <v>3075</v>
      </c>
      <c r="AX708" s="270" t="s">
        <v>3075</v>
      </c>
      <c r="AY708" s="270" t="s">
        <v>3075</v>
      </c>
      <c r="AZ708" s="270" t="s">
        <v>3075</v>
      </c>
      <c r="BA708" s="270" t="s">
        <v>3075</v>
      </c>
      <c r="BB708" s="270" t="s">
        <v>3075</v>
      </c>
      <c r="BC708" s="270" t="s">
        <v>3075</v>
      </c>
      <c r="BD708" s="270" t="s">
        <v>521</v>
      </c>
      <c r="BE708" s="270" t="str">
        <f>VLOOKUP(A708,[1]القائمة!A$1:F$4442,6,0)</f>
        <v/>
      </c>
      <c r="BF708">
        <f>VLOOKUP(A708,[1]القائمة!A$1:F$4442,1,0)</f>
        <v>525150</v>
      </c>
      <c r="BG708" t="str">
        <f>VLOOKUP(A708,[1]القائمة!A$1:F$4442,5,0)</f>
        <v>الثالثة</v>
      </c>
    </row>
    <row r="709" spans="1:83" ht="14.4" x14ac:dyDescent="0.3">
      <c r="A709" s="269">
        <v>525160</v>
      </c>
      <c r="B709" s="270" t="s">
        <v>521</v>
      </c>
      <c r="C709" s="270" t="s">
        <v>788</v>
      </c>
      <c r="D709" s="270" t="s">
        <v>788</v>
      </c>
      <c r="E709" s="270" t="s">
        <v>788</v>
      </c>
      <c r="F709" s="270" t="s">
        <v>788</v>
      </c>
      <c r="G709" s="270" t="s">
        <v>788</v>
      </c>
      <c r="H709" s="270" t="s">
        <v>788</v>
      </c>
      <c r="I709" s="270" t="s">
        <v>788</v>
      </c>
      <c r="J709" s="270" t="s">
        <v>788</v>
      </c>
      <c r="K709" s="270" t="s">
        <v>788</v>
      </c>
      <c r="L709" s="270" t="s">
        <v>788</v>
      </c>
      <c r="M709" s="270" t="s">
        <v>788</v>
      </c>
      <c r="N709" s="270" t="s">
        <v>788</v>
      </c>
      <c r="O709" s="270" t="s">
        <v>788</v>
      </c>
      <c r="P709" s="270" t="s">
        <v>788</v>
      </c>
      <c r="Q709" s="270" t="s">
        <v>788</v>
      </c>
      <c r="R709" s="270" t="s">
        <v>788</v>
      </c>
      <c r="S709" s="270" t="s">
        <v>788</v>
      </c>
      <c r="T709" s="270" t="s">
        <v>788</v>
      </c>
      <c r="U709" s="270" t="s">
        <v>788</v>
      </c>
      <c r="V709" s="270" t="s">
        <v>788</v>
      </c>
      <c r="W709" s="270" t="s">
        <v>788</v>
      </c>
      <c r="X709" s="270" t="s">
        <v>788</v>
      </c>
      <c r="Y709" s="270" t="s">
        <v>788</v>
      </c>
      <c r="Z709" s="270" t="s">
        <v>788</v>
      </c>
      <c r="AA709" s="270" t="s">
        <v>788</v>
      </c>
      <c r="AB709" s="270" t="s">
        <v>788</v>
      </c>
      <c r="AC709" s="270" t="s">
        <v>788</v>
      </c>
      <c r="AD709" s="270" t="s">
        <v>788</v>
      </c>
      <c r="AE709" s="270" t="s">
        <v>788</v>
      </c>
      <c r="AF709" s="270" t="s">
        <v>788</v>
      </c>
      <c r="AG709" s="270" t="s">
        <v>788</v>
      </c>
      <c r="AH709" s="270" t="s">
        <v>788</v>
      </c>
      <c r="AI709" s="270" t="s">
        <v>788</v>
      </c>
      <c r="AJ709" s="270" t="s">
        <v>788</v>
      </c>
      <c r="AK709" s="270" t="s">
        <v>788</v>
      </c>
      <c r="AL709" s="270" t="s">
        <v>788</v>
      </c>
      <c r="AM709" s="270" t="s">
        <v>788</v>
      </c>
      <c r="AN709" s="270" t="s">
        <v>3075</v>
      </c>
      <c r="AO709" s="270" t="s">
        <v>3075</v>
      </c>
      <c r="AP709" s="270" t="s">
        <v>3075</v>
      </c>
      <c r="AQ709" s="270" t="s">
        <v>3075</v>
      </c>
      <c r="AR709" s="270" t="s">
        <v>3075</v>
      </c>
      <c r="AS709" s="270" t="s">
        <v>3075</v>
      </c>
      <c r="AT709" s="270" t="s">
        <v>3075</v>
      </c>
      <c r="AU709" s="270" t="s">
        <v>3075</v>
      </c>
      <c r="AV709" s="270" t="s">
        <v>3075</v>
      </c>
      <c r="AW709" s="277" t="s">
        <v>3075</v>
      </c>
      <c r="AX709" s="270" t="s">
        <v>3075</v>
      </c>
      <c r="AY709" s="270" t="s">
        <v>3075</v>
      </c>
      <c r="AZ709" s="270" t="s">
        <v>3075</v>
      </c>
      <c r="BA709" s="270" t="s">
        <v>3075</v>
      </c>
      <c r="BB709" s="270" t="s">
        <v>3075</v>
      </c>
      <c r="BC709" s="270" t="s">
        <v>3075</v>
      </c>
      <c r="BD709" s="270" t="s">
        <v>521</v>
      </c>
      <c r="BE709" s="270" t="str">
        <f>VLOOKUP(A709,[1]القائمة!A$1:F$4442,6,0)</f>
        <v/>
      </c>
      <c r="BF709">
        <f>VLOOKUP(A709,[1]القائمة!A$1:F$4442,1,0)</f>
        <v>525160</v>
      </c>
      <c r="BG709" t="str">
        <f>VLOOKUP(A709,[1]القائمة!A$1:F$4442,5,0)</f>
        <v>الثالثة</v>
      </c>
    </row>
    <row r="710" spans="1:83" ht="14.4" x14ac:dyDescent="0.3">
      <c r="A710" s="269">
        <v>525162</v>
      </c>
      <c r="B710" s="270" t="s">
        <v>521</v>
      </c>
      <c r="C710" s="270" t="s">
        <v>788</v>
      </c>
      <c r="D710" s="270" t="s">
        <v>788</v>
      </c>
      <c r="E710" s="270" t="s">
        <v>788</v>
      </c>
      <c r="F710" s="270" t="s">
        <v>788</v>
      </c>
      <c r="G710" s="270" t="s">
        <v>788</v>
      </c>
      <c r="H710" s="270" t="s">
        <v>788</v>
      </c>
      <c r="I710" s="270" t="s">
        <v>788</v>
      </c>
      <c r="J710" s="270" t="s">
        <v>788</v>
      </c>
      <c r="K710" s="270" t="s">
        <v>788</v>
      </c>
      <c r="L710" s="270" t="s">
        <v>788</v>
      </c>
      <c r="M710" s="270" t="s">
        <v>788</v>
      </c>
      <c r="N710" s="270" t="s">
        <v>788</v>
      </c>
      <c r="O710" s="270" t="s">
        <v>788</v>
      </c>
      <c r="P710" s="270" t="s">
        <v>788</v>
      </c>
      <c r="Q710" s="270" t="s">
        <v>788</v>
      </c>
      <c r="R710" s="270" t="s">
        <v>788</v>
      </c>
      <c r="S710" s="270" t="s">
        <v>788</v>
      </c>
      <c r="T710" s="270" t="s">
        <v>788</v>
      </c>
      <c r="U710" s="270" t="s">
        <v>788</v>
      </c>
      <c r="V710" s="270" t="s">
        <v>788</v>
      </c>
      <c r="W710" s="270" t="s">
        <v>788</v>
      </c>
      <c r="X710" s="270" t="s">
        <v>788</v>
      </c>
      <c r="Y710" s="270" t="s">
        <v>788</v>
      </c>
      <c r="Z710" s="270" t="s">
        <v>788</v>
      </c>
      <c r="AA710" s="270" t="s">
        <v>788</v>
      </c>
      <c r="AB710" s="270" t="s">
        <v>788</v>
      </c>
      <c r="AC710" s="270" t="s">
        <v>788</v>
      </c>
      <c r="AD710" s="270" t="s">
        <v>788</v>
      </c>
      <c r="AE710" s="270" t="s">
        <v>788</v>
      </c>
      <c r="AF710" s="270" t="s">
        <v>788</v>
      </c>
      <c r="AG710" s="270" t="s">
        <v>788</v>
      </c>
      <c r="AH710" s="270" t="s">
        <v>788</v>
      </c>
      <c r="AI710" s="270" t="s">
        <v>788</v>
      </c>
      <c r="AJ710" s="270" t="s">
        <v>788</v>
      </c>
      <c r="AK710" s="270" t="s">
        <v>788</v>
      </c>
      <c r="AL710" s="270" t="s">
        <v>788</v>
      </c>
      <c r="AM710" s="270" t="s">
        <v>788</v>
      </c>
      <c r="AN710" s="270" t="s">
        <v>3075</v>
      </c>
      <c r="AO710" s="270" t="s">
        <v>3075</v>
      </c>
      <c r="AP710" s="270" t="s">
        <v>3075</v>
      </c>
      <c r="AQ710" s="270" t="s">
        <v>3075</v>
      </c>
      <c r="AR710" s="270" t="s">
        <v>3075</v>
      </c>
      <c r="AS710" s="270" t="s">
        <v>3075</v>
      </c>
      <c r="AT710" s="270" t="s">
        <v>3075</v>
      </c>
      <c r="AU710" s="270" t="s">
        <v>3075</v>
      </c>
      <c r="AV710" s="270" t="s">
        <v>3075</v>
      </c>
      <c r="AW710" s="277" t="s">
        <v>3075</v>
      </c>
      <c r="AX710" s="270" t="s">
        <v>3075</v>
      </c>
      <c r="AY710" s="270" t="s">
        <v>3075</v>
      </c>
      <c r="AZ710" s="270" t="s">
        <v>3075</v>
      </c>
      <c r="BA710" s="270" t="s">
        <v>3075</v>
      </c>
      <c r="BB710" s="270" t="s">
        <v>3075</v>
      </c>
      <c r="BC710" s="270" t="s">
        <v>3075</v>
      </c>
      <c r="BD710" s="270" t="s">
        <v>521</v>
      </c>
      <c r="BE710" s="270" t="str">
        <f>VLOOKUP(A710,[1]القائمة!A$1:F$4442,6,0)</f>
        <v/>
      </c>
      <c r="BF710">
        <f>VLOOKUP(A710,[1]القائمة!A$1:F$4442,1,0)</f>
        <v>525162</v>
      </c>
      <c r="BG710" t="str">
        <f>VLOOKUP(A710,[1]القائمة!A$1:F$4442,5,0)</f>
        <v>الثالثة</v>
      </c>
      <c r="BH710" s="249"/>
      <c r="BI710" s="249"/>
      <c r="BJ710" s="249"/>
      <c r="BK710" s="249"/>
      <c r="BL710" s="249"/>
      <c r="BM710" s="249"/>
      <c r="BN710" s="249"/>
      <c r="BO710" s="249"/>
      <c r="BP710" s="249" t="s">
        <v>3075</v>
      </c>
      <c r="BQ710" s="249" t="s">
        <v>3075</v>
      </c>
      <c r="BR710" s="249" t="s">
        <v>3075</v>
      </c>
      <c r="BS710" s="249" t="s">
        <v>3075</v>
      </c>
      <c r="BT710" s="249" t="s">
        <v>3075</v>
      </c>
      <c r="BU710" s="249" t="s">
        <v>3075</v>
      </c>
      <c r="BV710" s="248"/>
      <c r="BW710" s="249"/>
      <c r="BX710" s="249"/>
      <c r="BY710" s="249"/>
      <c r="BZ710" s="249"/>
      <c r="CA710" s="242"/>
      <c r="CB710" s="242"/>
      <c r="CC710" s="242"/>
      <c r="CD710" s="242"/>
      <c r="CE710" s="249"/>
    </row>
    <row r="711" spans="1:83" ht="14.4" x14ac:dyDescent="0.3">
      <c r="A711" s="269">
        <v>525167</v>
      </c>
      <c r="B711" s="270" t="s">
        <v>521</v>
      </c>
      <c r="C711" s="270" t="s">
        <v>788</v>
      </c>
      <c r="D711" s="270" t="s">
        <v>788</v>
      </c>
      <c r="E711" s="270" t="s">
        <v>788</v>
      </c>
      <c r="F711" s="270" t="s">
        <v>788</v>
      </c>
      <c r="G711" s="270" t="s">
        <v>788</v>
      </c>
      <c r="H711" s="270" t="s">
        <v>788</v>
      </c>
      <c r="I711" s="270" t="s">
        <v>788</v>
      </c>
      <c r="J711" s="270" t="s">
        <v>788</v>
      </c>
      <c r="K711" s="270" t="s">
        <v>788</v>
      </c>
      <c r="L711" s="270" t="s">
        <v>788</v>
      </c>
      <c r="M711" s="270" t="s">
        <v>788</v>
      </c>
      <c r="N711" s="270" t="s">
        <v>788</v>
      </c>
      <c r="O711" s="270" t="s">
        <v>788</v>
      </c>
      <c r="P711" s="270" t="s">
        <v>788</v>
      </c>
      <c r="Q711" s="270" t="s">
        <v>788</v>
      </c>
      <c r="R711" s="270" t="s">
        <v>788</v>
      </c>
      <c r="S711" s="270" t="s">
        <v>788</v>
      </c>
      <c r="T711" s="270" t="s">
        <v>788</v>
      </c>
      <c r="U711" s="270" t="s">
        <v>788</v>
      </c>
      <c r="V711" s="270" t="s">
        <v>788</v>
      </c>
      <c r="W711" s="270" t="s">
        <v>788</v>
      </c>
      <c r="X711" s="270" t="s">
        <v>788</v>
      </c>
      <c r="Y711" s="270" t="s">
        <v>788</v>
      </c>
      <c r="Z711" s="270" t="s">
        <v>788</v>
      </c>
      <c r="AA711" s="270" t="s">
        <v>788</v>
      </c>
      <c r="AB711" s="270" t="s">
        <v>788</v>
      </c>
      <c r="AC711" s="270" t="s">
        <v>788</v>
      </c>
      <c r="AD711" s="270" t="s">
        <v>788</v>
      </c>
      <c r="AE711" s="270" t="s">
        <v>788</v>
      </c>
      <c r="AF711" s="270" t="s">
        <v>788</v>
      </c>
      <c r="AG711" s="270" t="s">
        <v>788</v>
      </c>
      <c r="AH711" s="270" t="s">
        <v>788</v>
      </c>
      <c r="AI711" s="270" t="s">
        <v>788</v>
      </c>
      <c r="AJ711" s="270" t="s">
        <v>788</v>
      </c>
      <c r="AK711" s="270" t="s">
        <v>788</v>
      </c>
      <c r="AL711" s="270" t="s">
        <v>788</v>
      </c>
      <c r="AM711" s="270" t="s">
        <v>788</v>
      </c>
      <c r="AN711" s="270" t="s">
        <v>3075</v>
      </c>
      <c r="AO711" s="270" t="s">
        <v>3075</v>
      </c>
      <c r="AP711" s="270" t="s">
        <v>3075</v>
      </c>
      <c r="AQ711" s="270" t="s">
        <v>3075</v>
      </c>
      <c r="AR711" s="270" t="s">
        <v>3075</v>
      </c>
      <c r="AS711" s="270" t="s">
        <v>3075</v>
      </c>
      <c r="AT711" s="270" t="s">
        <v>3075</v>
      </c>
      <c r="AU711" s="270" t="s">
        <v>3075</v>
      </c>
      <c r="AV711" s="270" t="s">
        <v>3075</v>
      </c>
      <c r="AW711" s="277" t="s">
        <v>3075</v>
      </c>
      <c r="AX711" s="270" t="s">
        <v>3075</v>
      </c>
      <c r="AY711" s="270" t="s">
        <v>3075</v>
      </c>
      <c r="AZ711" s="270" t="s">
        <v>3075</v>
      </c>
      <c r="BA711" s="270" t="s">
        <v>3075</v>
      </c>
      <c r="BB711" s="270" t="s">
        <v>3075</v>
      </c>
      <c r="BC711" s="270" t="s">
        <v>3075</v>
      </c>
      <c r="BD711" s="270" t="s">
        <v>521</v>
      </c>
      <c r="BE711" s="270" t="str">
        <f>VLOOKUP(A711,[1]القائمة!A$1:F$4442,6,0)</f>
        <v/>
      </c>
      <c r="BF711">
        <f>VLOOKUP(A711,[1]القائمة!A$1:F$4442,1,0)</f>
        <v>525167</v>
      </c>
      <c r="BG711" t="str">
        <f>VLOOKUP(A711,[1]القائمة!A$1:F$4442,5,0)</f>
        <v>الثالثة</v>
      </c>
    </row>
    <row r="712" spans="1:83" ht="14.4" x14ac:dyDescent="0.3">
      <c r="A712" s="269">
        <v>525173</v>
      </c>
      <c r="B712" s="270" t="s">
        <v>521</v>
      </c>
      <c r="C712" s="270" t="s">
        <v>788</v>
      </c>
      <c r="D712" s="270" t="s">
        <v>788</v>
      </c>
      <c r="E712" s="270" t="s">
        <v>788</v>
      </c>
      <c r="F712" s="270" t="s">
        <v>788</v>
      </c>
      <c r="G712" s="270" t="s">
        <v>788</v>
      </c>
      <c r="H712" s="270" t="s">
        <v>788</v>
      </c>
      <c r="I712" s="270" t="s">
        <v>788</v>
      </c>
      <c r="J712" s="270" t="s">
        <v>788</v>
      </c>
      <c r="K712" s="270" t="s">
        <v>788</v>
      </c>
      <c r="L712" s="270" t="s">
        <v>788</v>
      </c>
      <c r="M712" s="270" t="s">
        <v>788</v>
      </c>
      <c r="N712" s="270" t="s">
        <v>788</v>
      </c>
      <c r="O712" s="270" t="s">
        <v>788</v>
      </c>
      <c r="P712" s="270" t="s">
        <v>788</v>
      </c>
      <c r="Q712" s="270" t="s">
        <v>788</v>
      </c>
      <c r="R712" s="270" t="s">
        <v>788</v>
      </c>
      <c r="S712" s="270" t="s">
        <v>788</v>
      </c>
      <c r="T712" s="270" t="s">
        <v>788</v>
      </c>
      <c r="U712" s="270" t="s">
        <v>788</v>
      </c>
      <c r="V712" s="270" t="s">
        <v>788</v>
      </c>
      <c r="W712" s="270" t="s">
        <v>788</v>
      </c>
      <c r="X712" s="270" t="s">
        <v>788</v>
      </c>
      <c r="Y712" s="270" t="s">
        <v>788</v>
      </c>
      <c r="Z712" s="270" t="s">
        <v>788</v>
      </c>
      <c r="AA712" s="270" t="s">
        <v>788</v>
      </c>
      <c r="AB712" s="270" t="s">
        <v>788</v>
      </c>
      <c r="AC712" s="270" t="s">
        <v>788</v>
      </c>
      <c r="AD712" s="270" t="s">
        <v>788</v>
      </c>
      <c r="AE712" s="270" t="s">
        <v>788</v>
      </c>
      <c r="AF712" s="270" t="s">
        <v>788</v>
      </c>
      <c r="AG712" s="270" t="s">
        <v>788</v>
      </c>
      <c r="AH712" s="270" t="s">
        <v>788</v>
      </c>
      <c r="AI712" s="270" t="s">
        <v>788</v>
      </c>
      <c r="AJ712" s="270" t="s">
        <v>788</v>
      </c>
      <c r="AK712" s="270" t="s">
        <v>788</v>
      </c>
      <c r="AL712" s="270" t="s">
        <v>788</v>
      </c>
      <c r="AM712" s="270" t="s">
        <v>788</v>
      </c>
      <c r="AN712" s="270" t="s">
        <v>3075</v>
      </c>
      <c r="AO712" s="270" t="s">
        <v>3075</v>
      </c>
      <c r="AP712" s="270" t="s">
        <v>3075</v>
      </c>
      <c r="AQ712" s="270" t="s">
        <v>3075</v>
      </c>
      <c r="AR712" s="270" t="s">
        <v>3075</v>
      </c>
      <c r="AS712" s="270" t="s">
        <v>3075</v>
      </c>
      <c r="AT712" s="270" t="s">
        <v>3075</v>
      </c>
      <c r="AU712" s="270" t="s">
        <v>3075</v>
      </c>
      <c r="AV712" s="270" t="s">
        <v>3075</v>
      </c>
      <c r="AW712" s="277" t="s">
        <v>3075</v>
      </c>
      <c r="AX712" s="270" t="s">
        <v>3075</v>
      </c>
      <c r="AY712" s="270" t="s">
        <v>3075</v>
      </c>
      <c r="AZ712" s="270" t="s">
        <v>3075</v>
      </c>
      <c r="BA712" s="270" t="s">
        <v>3075</v>
      </c>
      <c r="BB712" s="270" t="s">
        <v>3075</v>
      </c>
      <c r="BC712" s="270" t="s">
        <v>3075</v>
      </c>
      <c r="BD712" s="270" t="s">
        <v>521</v>
      </c>
      <c r="BE712" s="270" t="str">
        <f>VLOOKUP(A712,[1]القائمة!A$1:F$4442,6,0)</f>
        <v/>
      </c>
      <c r="BF712">
        <f>VLOOKUP(A712,[1]القائمة!A$1:F$4442,1,0)</f>
        <v>525173</v>
      </c>
      <c r="BG712" t="str">
        <f>VLOOKUP(A712,[1]القائمة!A$1:F$4442,5,0)</f>
        <v>الثالثة</v>
      </c>
    </row>
    <row r="713" spans="1:83" ht="14.4" x14ac:dyDescent="0.3">
      <c r="A713" s="269">
        <v>525184</v>
      </c>
      <c r="B713" s="270" t="s">
        <v>521</v>
      </c>
      <c r="C713" s="270" t="s">
        <v>788</v>
      </c>
      <c r="D713" s="270" t="s">
        <v>788</v>
      </c>
      <c r="E713" s="270" t="s">
        <v>788</v>
      </c>
      <c r="F713" s="270" t="s">
        <v>788</v>
      </c>
      <c r="G713" s="270" t="s">
        <v>788</v>
      </c>
      <c r="H713" s="270" t="s">
        <v>788</v>
      </c>
      <c r="I713" s="270" t="s">
        <v>788</v>
      </c>
      <c r="J713" s="270" t="s">
        <v>788</v>
      </c>
      <c r="K713" s="270" t="s">
        <v>788</v>
      </c>
      <c r="L713" s="270" t="s">
        <v>788</v>
      </c>
      <c r="M713" s="270" t="s">
        <v>788</v>
      </c>
      <c r="N713" s="270" t="s">
        <v>788</v>
      </c>
      <c r="O713" s="270" t="s">
        <v>788</v>
      </c>
      <c r="P713" s="270" t="s">
        <v>788</v>
      </c>
      <c r="Q713" s="270" t="s">
        <v>788</v>
      </c>
      <c r="R713" s="270" t="s">
        <v>788</v>
      </c>
      <c r="S713" s="270" t="s">
        <v>788</v>
      </c>
      <c r="T713" s="270" t="s">
        <v>788</v>
      </c>
      <c r="U713" s="270" t="s">
        <v>788</v>
      </c>
      <c r="V713" s="270" t="s">
        <v>788</v>
      </c>
      <c r="W713" s="270" t="s">
        <v>788</v>
      </c>
      <c r="X713" s="270" t="s">
        <v>788</v>
      </c>
      <c r="Y713" s="270" t="s">
        <v>788</v>
      </c>
      <c r="Z713" s="270" t="s">
        <v>788</v>
      </c>
      <c r="AA713" s="270" t="s">
        <v>788</v>
      </c>
      <c r="AB713" s="270" t="s">
        <v>788</v>
      </c>
      <c r="AC713" s="270" t="s">
        <v>788</v>
      </c>
      <c r="AD713" s="270" t="s">
        <v>788</v>
      </c>
      <c r="AE713" s="270" t="s">
        <v>788</v>
      </c>
      <c r="AF713" s="270" t="s">
        <v>788</v>
      </c>
      <c r="AG713" s="270" t="s">
        <v>788</v>
      </c>
      <c r="AH713" s="270" t="s">
        <v>788</v>
      </c>
      <c r="AI713" s="270" t="s">
        <v>788</v>
      </c>
      <c r="AJ713" s="270" t="s">
        <v>788</v>
      </c>
      <c r="AK713" s="270" t="s">
        <v>788</v>
      </c>
      <c r="AL713" s="270" t="s">
        <v>788</v>
      </c>
      <c r="AM713" s="270" t="s">
        <v>788</v>
      </c>
      <c r="AN713" s="270" t="s">
        <v>3075</v>
      </c>
      <c r="AO713" s="270" t="s">
        <v>3075</v>
      </c>
      <c r="AP713" s="270" t="s">
        <v>3075</v>
      </c>
      <c r="AQ713" s="270" t="s">
        <v>3075</v>
      </c>
      <c r="AR713" s="270" t="s">
        <v>3075</v>
      </c>
      <c r="AS713" s="270" t="s">
        <v>3075</v>
      </c>
      <c r="AT713" s="270" t="s">
        <v>3075</v>
      </c>
      <c r="AU713" s="270" t="s">
        <v>3075</v>
      </c>
      <c r="AV713" s="270" t="s">
        <v>3075</v>
      </c>
      <c r="AW713" s="277" t="s">
        <v>3075</v>
      </c>
      <c r="AX713" s="270" t="s">
        <v>3075</v>
      </c>
      <c r="AY713" s="270" t="s">
        <v>3075</v>
      </c>
      <c r="AZ713" s="270" t="s">
        <v>3075</v>
      </c>
      <c r="BA713" s="270" t="s">
        <v>3075</v>
      </c>
      <c r="BB713" s="270" t="s">
        <v>3075</v>
      </c>
      <c r="BC713" s="270" t="s">
        <v>3075</v>
      </c>
      <c r="BD713" s="270" t="s">
        <v>521</v>
      </c>
      <c r="BE713" s="270" t="str">
        <f>VLOOKUP(A713,[1]القائمة!A$1:F$4442,6,0)</f>
        <v/>
      </c>
      <c r="BF713">
        <f>VLOOKUP(A713,[1]القائمة!A$1:F$4442,1,0)</f>
        <v>525184</v>
      </c>
      <c r="BG713" t="str">
        <f>VLOOKUP(A713,[1]القائمة!A$1:F$4442,5,0)</f>
        <v>الثالثة</v>
      </c>
    </row>
    <row r="714" spans="1:83" ht="14.4" x14ac:dyDescent="0.3">
      <c r="A714" s="269">
        <v>525190</v>
      </c>
      <c r="B714" s="270" t="s">
        <v>521</v>
      </c>
      <c r="C714" s="270" t="s">
        <v>788</v>
      </c>
      <c r="D714" s="270" t="s">
        <v>788</v>
      </c>
      <c r="E714" s="270" t="s">
        <v>788</v>
      </c>
      <c r="F714" s="270" t="s">
        <v>788</v>
      </c>
      <c r="G714" s="270" t="s">
        <v>788</v>
      </c>
      <c r="H714" s="270" t="s">
        <v>788</v>
      </c>
      <c r="I714" s="270" t="s">
        <v>788</v>
      </c>
      <c r="J714" s="270" t="s">
        <v>788</v>
      </c>
      <c r="K714" s="270" t="s">
        <v>788</v>
      </c>
      <c r="L714" s="270" t="s">
        <v>788</v>
      </c>
      <c r="M714" s="270" t="s">
        <v>788</v>
      </c>
      <c r="N714" s="270" t="s">
        <v>788</v>
      </c>
      <c r="O714" s="270" t="s">
        <v>788</v>
      </c>
      <c r="P714" s="270" t="s">
        <v>788</v>
      </c>
      <c r="Q714" s="270" t="s">
        <v>788</v>
      </c>
      <c r="R714" s="270" t="s">
        <v>788</v>
      </c>
      <c r="S714" s="270" t="s">
        <v>788</v>
      </c>
      <c r="T714" s="270" t="s">
        <v>788</v>
      </c>
      <c r="U714" s="270" t="s">
        <v>788</v>
      </c>
      <c r="V714" s="270" t="s">
        <v>788</v>
      </c>
      <c r="W714" s="270" t="s">
        <v>788</v>
      </c>
      <c r="X714" s="270" t="s">
        <v>788</v>
      </c>
      <c r="Y714" s="270" t="s">
        <v>788</v>
      </c>
      <c r="Z714" s="270" t="s">
        <v>788</v>
      </c>
      <c r="AA714" s="270" t="s">
        <v>788</v>
      </c>
      <c r="AB714" s="270" t="s">
        <v>788</v>
      </c>
      <c r="AC714" s="270" t="s">
        <v>788</v>
      </c>
      <c r="AD714" s="270" t="s">
        <v>788</v>
      </c>
      <c r="AE714" s="270" t="s">
        <v>788</v>
      </c>
      <c r="AF714" s="270" t="s">
        <v>788</v>
      </c>
      <c r="AG714" s="270" t="s">
        <v>788</v>
      </c>
      <c r="AH714" s="270" t="s">
        <v>788</v>
      </c>
      <c r="AI714" s="270" t="s">
        <v>788</v>
      </c>
      <c r="AJ714" s="270" t="s">
        <v>788</v>
      </c>
      <c r="AK714" s="270" t="s">
        <v>788</v>
      </c>
      <c r="AL714" s="270" t="s">
        <v>788</v>
      </c>
      <c r="AM714" s="270" t="s">
        <v>788</v>
      </c>
      <c r="AN714" s="270" t="s">
        <v>3075</v>
      </c>
      <c r="AO714" s="270" t="s">
        <v>3075</v>
      </c>
      <c r="AP714" s="270" t="s">
        <v>3075</v>
      </c>
      <c r="AQ714" s="270" t="s">
        <v>3075</v>
      </c>
      <c r="AR714" s="270" t="s">
        <v>3075</v>
      </c>
      <c r="AS714" s="270" t="s">
        <v>3075</v>
      </c>
      <c r="AT714" s="270" t="s">
        <v>3075</v>
      </c>
      <c r="AU714" s="270" t="s">
        <v>3075</v>
      </c>
      <c r="AV714" s="270" t="s">
        <v>3075</v>
      </c>
      <c r="AW714" s="277" t="s">
        <v>3075</v>
      </c>
      <c r="AX714" s="270" t="s">
        <v>3075</v>
      </c>
      <c r="AY714" s="270" t="s">
        <v>3075</v>
      </c>
      <c r="AZ714" s="270" t="s">
        <v>3075</v>
      </c>
      <c r="BA714" s="270" t="s">
        <v>3075</v>
      </c>
      <c r="BB714" s="270" t="s">
        <v>3075</v>
      </c>
      <c r="BC714" s="270" t="s">
        <v>3075</v>
      </c>
      <c r="BD714" s="270" t="s">
        <v>521</v>
      </c>
      <c r="BE714" s="270" t="str">
        <f>VLOOKUP(A714,[1]القائمة!A$1:F$4442,6,0)</f>
        <v/>
      </c>
      <c r="BF714">
        <f>VLOOKUP(A714,[1]القائمة!A$1:F$4442,1,0)</f>
        <v>525190</v>
      </c>
      <c r="BG714" t="str">
        <f>VLOOKUP(A714,[1]القائمة!A$1:F$4442,5,0)</f>
        <v>الثالثة</v>
      </c>
    </row>
    <row r="715" spans="1:83" ht="14.4" x14ac:dyDescent="0.3">
      <c r="A715" s="269">
        <v>525209</v>
      </c>
      <c r="B715" s="270" t="s">
        <v>521</v>
      </c>
      <c r="C715" s="270" t="s">
        <v>788</v>
      </c>
      <c r="D715" s="270" t="s">
        <v>788</v>
      </c>
      <c r="E715" s="270" t="s">
        <v>788</v>
      </c>
      <c r="F715" s="270" t="s">
        <v>788</v>
      </c>
      <c r="G715" s="270" t="s">
        <v>788</v>
      </c>
      <c r="H715" s="270" t="s">
        <v>788</v>
      </c>
      <c r="I715" s="270" t="s">
        <v>788</v>
      </c>
      <c r="J715" s="270" t="s">
        <v>788</v>
      </c>
      <c r="K715" s="270" t="s">
        <v>788</v>
      </c>
      <c r="L715" s="270" t="s">
        <v>788</v>
      </c>
      <c r="M715" s="270" t="s">
        <v>788</v>
      </c>
      <c r="N715" s="270" t="s">
        <v>788</v>
      </c>
      <c r="O715" s="270" t="s">
        <v>788</v>
      </c>
      <c r="P715" s="270" t="s">
        <v>788</v>
      </c>
      <c r="Q715" s="270" t="s">
        <v>788</v>
      </c>
      <c r="R715" s="270" t="s">
        <v>788</v>
      </c>
      <c r="S715" s="270" t="s">
        <v>788</v>
      </c>
      <c r="T715" s="270" t="s">
        <v>788</v>
      </c>
      <c r="U715" s="270" t="s">
        <v>788</v>
      </c>
      <c r="V715" s="270" t="s">
        <v>788</v>
      </c>
      <c r="W715" s="270" t="s">
        <v>788</v>
      </c>
      <c r="X715" s="270" t="s">
        <v>788</v>
      </c>
      <c r="Y715" s="270" t="s">
        <v>788</v>
      </c>
      <c r="Z715" s="270" t="s">
        <v>788</v>
      </c>
      <c r="AA715" s="270" t="s">
        <v>788</v>
      </c>
      <c r="AB715" s="270" t="s">
        <v>788</v>
      </c>
      <c r="AC715" s="270" t="s">
        <v>788</v>
      </c>
      <c r="AD715" s="270" t="s">
        <v>788</v>
      </c>
      <c r="AE715" s="270" t="s">
        <v>788</v>
      </c>
      <c r="AF715" s="270" t="s">
        <v>788</v>
      </c>
      <c r="AG715" s="270" t="s">
        <v>788</v>
      </c>
      <c r="AH715" s="270" t="s">
        <v>788</v>
      </c>
      <c r="AI715" s="270" t="s">
        <v>788</v>
      </c>
      <c r="AJ715" s="270" t="s">
        <v>788</v>
      </c>
      <c r="AK715" s="270" t="s">
        <v>788</v>
      </c>
      <c r="AL715" s="270" t="s">
        <v>788</v>
      </c>
      <c r="AM715" s="270" t="s">
        <v>788</v>
      </c>
      <c r="AN715" s="270" t="s">
        <v>3075</v>
      </c>
      <c r="AO715" s="270" t="s">
        <v>3075</v>
      </c>
      <c r="AP715" s="270" t="s">
        <v>3075</v>
      </c>
      <c r="AQ715" s="270" t="s">
        <v>3075</v>
      </c>
      <c r="AR715" s="270" t="s">
        <v>3075</v>
      </c>
      <c r="AS715" s="270" t="s">
        <v>3075</v>
      </c>
      <c r="AT715" s="270" t="s">
        <v>3075</v>
      </c>
      <c r="AU715" s="270" t="s">
        <v>3075</v>
      </c>
      <c r="AV715" s="270" t="s">
        <v>3075</v>
      </c>
      <c r="AW715" s="277" t="s">
        <v>3075</v>
      </c>
      <c r="AX715" s="270" t="s">
        <v>3075</v>
      </c>
      <c r="AY715" s="270" t="s">
        <v>3075</v>
      </c>
      <c r="AZ715" s="270" t="s">
        <v>3075</v>
      </c>
      <c r="BA715" s="270" t="s">
        <v>3075</v>
      </c>
      <c r="BB715" s="270" t="s">
        <v>3075</v>
      </c>
      <c r="BC715" s="270" t="s">
        <v>3075</v>
      </c>
      <c r="BD715" s="270" t="s">
        <v>521</v>
      </c>
      <c r="BE715" s="270" t="str">
        <f>VLOOKUP(A715,[1]القائمة!A$1:F$4442,6,0)</f>
        <v/>
      </c>
      <c r="BF715">
        <f>VLOOKUP(A715,[1]القائمة!A$1:F$4442,1,0)</f>
        <v>525209</v>
      </c>
      <c r="BG715" t="str">
        <f>VLOOKUP(A715,[1]القائمة!A$1:F$4442,5,0)</f>
        <v>الثالثة</v>
      </c>
      <c r="BH715" s="249"/>
      <c r="BI715" s="249"/>
      <c r="BJ715" s="249"/>
      <c r="BK715" s="249"/>
      <c r="BL715" s="249"/>
      <c r="BM715" s="249"/>
      <c r="BN715" s="249"/>
      <c r="BO715" s="249"/>
      <c r="BP715" s="249" t="s">
        <v>3075</v>
      </c>
      <c r="BQ715" s="249" t="s">
        <v>3075</v>
      </c>
      <c r="BR715" s="249" t="s">
        <v>3075</v>
      </c>
      <c r="BS715" s="249" t="s">
        <v>3075</v>
      </c>
      <c r="BT715" s="249" t="s">
        <v>3075</v>
      </c>
      <c r="BU715" s="249" t="s">
        <v>3075</v>
      </c>
      <c r="BV715" s="248"/>
      <c r="BW715" s="249"/>
      <c r="BX715" s="249"/>
      <c r="BY715" s="249"/>
      <c r="BZ715" s="249"/>
      <c r="CA715" s="242"/>
      <c r="CB715" s="242"/>
      <c r="CC715" s="242"/>
      <c r="CD715" s="242"/>
      <c r="CE715" s="249"/>
    </row>
    <row r="716" spans="1:83" ht="14.4" x14ac:dyDescent="0.3">
      <c r="A716" s="269">
        <v>525212</v>
      </c>
      <c r="B716" s="270" t="s">
        <v>521</v>
      </c>
      <c r="C716" s="270" t="s">
        <v>788</v>
      </c>
      <c r="D716" s="270" t="s">
        <v>788</v>
      </c>
      <c r="E716" s="270" t="s">
        <v>788</v>
      </c>
      <c r="F716" s="270" t="s">
        <v>788</v>
      </c>
      <c r="G716" s="270" t="s">
        <v>788</v>
      </c>
      <c r="H716" s="270" t="s">
        <v>788</v>
      </c>
      <c r="I716" s="270" t="s">
        <v>788</v>
      </c>
      <c r="J716" s="270" t="s">
        <v>788</v>
      </c>
      <c r="K716" s="270" t="s">
        <v>788</v>
      </c>
      <c r="L716" s="270" t="s">
        <v>788</v>
      </c>
      <c r="M716" s="270" t="s">
        <v>788</v>
      </c>
      <c r="N716" s="270" t="s">
        <v>788</v>
      </c>
      <c r="O716" s="270" t="s">
        <v>788</v>
      </c>
      <c r="P716" s="270" t="s">
        <v>788</v>
      </c>
      <c r="Q716" s="270" t="s">
        <v>788</v>
      </c>
      <c r="R716" s="270" t="s">
        <v>788</v>
      </c>
      <c r="S716" s="270" t="s">
        <v>788</v>
      </c>
      <c r="T716" s="270" t="s">
        <v>788</v>
      </c>
      <c r="U716" s="270" t="s">
        <v>788</v>
      </c>
      <c r="V716" s="270" t="s">
        <v>788</v>
      </c>
      <c r="W716" s="270" t="s">
        <v>788</v>
      </c>
      <c r="X716" s="270" t="s">
        <v>788</v>
      </c>
      <c r="Y716" s="270" t="s">
        <v>788</v>
      </c>
      <c r="Z716" s="270" t="s">
        <v>788</v>
      </c>
      <c r="AA716" s="270" t="s">
        <v>788</v>
      </c>
      <c r="AB716" s="270" t="s">
        <v>788</v>
      </c>
      <c r="AC716" s="270" t="s">
        <v>788</v>
      </c>
      <c r="AD716" s="270" t="s">
        <v>788</v>
      </c>
      <c r="AE716" s="270" t="s">
        <v>788</v>
      </c>
      <c r="AF716" s="270" t="s">
        <v>788</v>
      </c>
      <c r="AG716" s="270" t="s">
        <v>788</v>
      </c>
      <c r="AH716" s="270" t="s">
        <v>788</v>
      </c>
      <c r="AI716" s="270" t="s">
        <v>788</v>
      </c>
      <c r="AJ716" s="270" t="s">
        <v>788</v>
      </c>
      <c r="AK716" s="270" t="s">
        <v>788</v>
      </c>
      <c r="AL716" s="270" t="s">
        <v>788</v>
      </c>
      <c r="AM716" s="270" t="s">
        <v>788</v>
      </c>
      <c r="AN716" s="270" t="s">
        <v>3075</v>
      </c>
      <c r="AO716" s="270" t="s">
        <v>3075</v>
      </c>
      <c r="AP716" s="270" t="s">
        <v>3075</v>
      </c>
      <c r="AQ716" s="270" t="s">
        <v>3075</v>
      </c>
      <c r="AR716" s="270" t="s">
        <v>3075</v>
      </c>
      <c r="AS716" s="270" t="s">
        <v>3075</v>
      </c>
      <c r="AT716" s="270" t="s">
        <v>3075</v>
      </c>
      <c r="AU716" s="270" t="s">
        <v>3075</v>
      </c>
      <c r="AV716" s="270" t="s">
        <v>3075</v>
      </c>
      <c r="AW716" s="277" t="s">
        <v>3075</v>
      </c>
      <c r="AX716" s="270" t="s">
        <v>3075</v>
      </c>
      <c r="AY716" s="270" t="s">
        <v>3075</v>
      </c>
      <c r="AZ716" s="270" t="s">
        <v>3075</v>
      </c>
      <c r="BA716" s="270" t="s">
        <v>3075</v>
      </c>
      <c r="BB716" s="270" t="s">
        <v>3075</v>
      </c>
      <c r="BC716" s="270" t="s">
        <v>3075</v>
      </c>
      <c r="BD716" s="270" t="s">
        <v>521</v>
      </c>
      <c r="BE716" s="270" t="str">
        <f>VLOOKUP(A716,[1]القائمة!A$1:F$4442,6,0)</f>
        <v/>
      </c>
      <c r="BF716">
        <f>VLOOKUP(A716,[1]القائمة!A$1:F$4442,1,0)</f>
        <v>525212</v>
      </c>
      <c r="BG716" t="str">
        <f>VLOOKUP(A716,[1]القائمة!A$1:F$4442,5,0)</f>
        <v>الثالثة</v>
      </c>
    </row>
    <row r="717" spans="1:83" ht="14.4" x14ac:dyDescent="0.3">
      <c r="A717" s="269">
        <v>525233</v>
      </c>
      <c r="B717" s="270" t="s">
        <v>521</v>
      </c>
      <c r="C717" s="270" t="s">
        <v>788</v>
      </c>
      <c r="D717" s="270" t="s">
        <v>788</v>
      </c>
      <c r="E717" s="270" t="s">
        <v>788</v>
      </c>
      <c r="F717" s="270" t="s">
        <v>788</v>
      </c>
      <c r="G717" s="270" t="s">
        <v>788</v>
      </c>
      <c r="H717" s="270" t="s">
        <v>788</v>
      </c>
      <c r="I717" s="270" t="s">
        <v>788</v>
      </c>
      <c r="J717" s="270" t="s">
        <v>788</v>
      </c>
      <c r="K717" s="270" t="s">
        <v>788</v>
      </c>
      <c r="L717" s="270" t="s">
        <v>788</v>
      </c>
      <c r="M717" s="270" t="s">
        <v>788</v>
      </c>
      <c r="N717" s="270" t="s">
        <v>788</v>
      </c>
      <c r="O717" s="270" t="s">
        <v>788</v>
      </c>
      <c r="P717" s="270" t="s">
        <v>788</v>
      </c>
      <c r="Q717" s="270" t="s">
        <v>788</v>
      </c>
      <c r="R717" s="270" t="s">
        <v>788</v>
      </c>
      <c r="S717" s="270" t="s">
        <v>788</v>
      </c>
      <c r="T717" s="270" t="s">
        <v>788</v>
      </c>
      <c r="U717" s="270" t="s">
        <v>788</v>
      </c>
      <c r="V717" s="270" t="s">
        <v>788</v>
      </c>
      <c r="W717" s="270" t="s">
        <v>788</v>
      </c>
      <c r="X717" s="270" t="s">
        <v>788</v>
      </c>
      <c r="Y717" s="270" t="s">
        <v>788</v>
      </c>
      <c r="Z717" s="270" t="s">
        <v>788</v>
      </c>
      <c r="AA717" s="270" t="s">
        <v>788</v>
      </c>
      <c r="AB717" s="270" t="s">
        <v>788</v>
      </c>
      <c r="AC717" s="270" t="s">
        <v>788</v>
      </c>
      <c r="AD717" s="270" t="s">
        <v>788</v>
      </c>
      <c r="AE717" s="270" t="s">
        <v>788</v>
      </c>
      <c r="AF717" s="270" t="s">
        <v>788</v>
      </c>
      <c r="AG717" s="270" t="s">
        <v>788</v>
      </c>
      <c r="AH717" s="270" t="s">
        <v>788</v>
      </c>
      <c r="AI717" s="270" t="s">
        <v>788</v>
      </c>
      <c r="AJ717" s="270" t="s">
        <v>788</v>
      </c>
      <c r="AK717" s="270" t="s">
        <v>788</v>
      </c>
      <c r="AL717" s="270" t="s">
        <v>788</v>
      </c>
      <c r="AM717" s="270" t="s">
        <v>788</v>
      </c>
      <c r="AN717" s="270" t="s">
        <v>3075</v>
      </c>
      <c r="AO717" s="270" t="s">
        <v>3075</v>
      </c>
      <c r="AP717" s="270" t="s">
        <v>3075</v>
      </c>
      <c r="AQ717" s="270" t="s">
        <v>3075</v>
      </c>
      <c r="AR717" s="270" t="s">
        <v>3075</v>
      </c>
      <c r="AS717" s="270" t="s">
        <v>3075</v>
      </c>
      <c r="AT717" s="270" t="s">
        <v>3075</v>
      </c>
      <c r="AU717" s="270" t="s">
        <v>3075</v>
      </c>
      <c r="AV717" s="270" t="s">
        <v>3075</v>
      </c>
      <c r="AW717" s="277" t="s">
        <v>3075</v>
      </c>
      <c r="AX717" s="270" t="s">
        <v>3075</v>
      </c>
      <c r="AY717" s="270" t="s">
        <v>3075</v>
      </c>
      <c r="AZ717" s="270" t="s">
        <v>3075</v>
      </c>
      <c r="BA717" s="270" t="s">
        <v>3075</v>
      </c>
      <c r="BB717" s="270" t="s">
        <v>3075</v>
      </c>
      <c r="BC717" s="270" t="s">
        <v>3075</v>
      </c>
      <c r="BD717" s="270" t="s">
        <v>521</v>
      </c>
      <c r="BE717" s="270" t="str">
        <f>VLOOKUP(A717,[1]القائمة!A$1:F$4442,6,0)</f>
        <v/>
      </c>
      <c r="BF717">
        <f>VLOOKUP(A717,[1]القائمة!A$1:F$4442,1,0)</f>
        <v>525233</v>
      </c>
      <c r="BG717" t="str">
        <f>VLOOKUP(A717,[1]القائمة!A$1:F$4442,5,0)</f>
        <v>الثالثة</v>
      </c>
      <c r="BH717" s="249"/>
      <c r="BI717" s="249"/>
      <c r="BJ717" s="249"/>
      <c r="BK717" s="249"/>
      <c r="BL717" s="249"/>
      <c r="BM717" s="249"/>
      <c r="BN717" s="249"/>
      <c r="BO717" s="249"/>
      <c r="BP717" s="249" t="s">
        <v>3075</v>
      </c>
      <c r="BQ717" s="249" t="s">
        <v>3075</v>
      </c>
      <c r="BR717" s="249" t="s">
        <v>3075</v>
      </c>
      <c r="BS717" s="249" t="s">
        <v>3075</v>
      </c>
      <c r="BT717" s="249" t="s">
        <v>3075</v>
      </c>
      <c r="BU717" s="249" t="s">
        <v>3075</v>
      </c>
      <c r="BV717" s="248"/>
      <c r="BW717" s="249"/>
      <c r="BX717" s="249"/>
      <c r="BY717" s="249"/>
      <c r="BZ717" s="249"/>
      <c r="CA717" s="242"/>
      <c r="CB717" s="242"/>
      <c r="CC717" s="242"/>
      <c r="CD717" s="242"/>
      <c r="CE717" s="249"/>
    </row>
    <row r="718" spans="1:83" ht="14.4" x14ac:dyDescent="0.3">
      <c r="A718" s="269">
        <v>525239</v>
      </c>
      <c r="B718" s="270" t="s">
        <v>521</v>
      </c>
      <c r="C718" s="270" t="s">
        <v>788</v>
      </c>
      <c r="D718" s="270" t="s">
        <v>788</v>
      </c>
      <c r="E718" s="270" t="s">
        <v>788</v>
      </c>
      <c r="F718" s="270" t="s">
        <v>788</v>
      </c>
      <c r="G718" s="270" t="s">
        <v>788</v>
      </c>
      <c r="H718" s="270" t="s">
        <v>788</v>
      </c>
      <c r="I718" s="270" t="s">
        <v>788</v>
      </c>
      <c r="J718" s="270" t="s">
        <v>788</v>
      </c>
      <c r="K718" s="270" t="s">
        <v>788</v>
      </c>
      <c r="L718" s="270" t="s">
        <v>788</v>
      </c>
      <c r="M718" s="270" t="s">
        <v>788</v>
      </c>
      <c r="N718" s="270" t="s">
        <v>788</v>
      </c>
      <c r="O718" s="270" t="s">
        <v>788</v>
      </c>
      <c r="P718" s="270" t="s">
        <v>788</v>
      </c>
      <c r="Q718" s="270" t="s">
        <v>788</v>
      </c>
      <c r="R718" s="270" t="s">
        <v>788</v>
      </c>
      <c r="S718" s="270" t="s">
        <v>788</v>
      </c>
      <c r="T718" s="270" t="s">
        <v>788</v>
      </c>
      <c r="U718" s="270" t="s">
        <v>788</v>
      </c>
      <c r="V718" s="270" t="s">
        <v>788</v>
      </c>
      <c r="W718" s="270" t="s">
        <v>788</v>
      </c>
      <c r="X718" s="270" t="s">
        <v>788</v>
      </c>
      <c r="Y718" s="270" t="s">
        <v>788</v>
      </c>
      <c r="Z718" s="270" t="s">
        <v>788</v>
      </c>
      <c r="AA718" s="270" t="s">
        <v>788</v>
      </c>
      <c r="AB718" s="270" t="s">
        <v>788</v>
      </c>
      <c r="AC718" s="270" t="s">
        <v>788</v>
      </c>
      <c r="AD718" s="270" t="s">
        <v>788</v>
      </c>
      <c r="AE718" s="270" t="s">
        <v>788</v>
      </c>
      <c r="AF718" s="270" t="s">
        <v>788</v>
      </c>
      <c r="AG718" s="270" t="s">
        <v>788</v>
      </c>
      <c r="AH718" s="270" t="s">
        <v>788</v>
      </c>
      <c r="AI718" s="270" t="s">
        <v>788</v>
      </c>
      <c r="AJ718" s="270" t="s">
        <v>788</v>
      </c>
      <c r="AK718" s="270" t="s">
        <v>788</v>
      </c>
      <c r="AL718" s="270" t="s">
        <v>788</v>
      </c>
      <c r="AM718" s="270" t="s">
        <v>788</v>
      </c>
      <c r="AN718" s="270" t="s">
        <v>3075</v>
      </c>
      <c r="AO718" s="270" t="s">
        <v>3075</v>
      </c>
      <c r="AP718" s="270" t="s">
        <v>3075</v>
      </c>
      <c r="AQ718" s="270" t="s">
        <v>3075</v>
      </c>
      <c r="AR718" s="270" t="s">
        <v>3075</v>
      </c>
      <c r="AS718" s="270" t="s">
        <v>3075</v>
      </c>
      <c r="AT718" s="270" t="s">
        <v>3075</v>
      </c>
      <c r="AU718" s="270" t="s">
        <v>3075</v>
      </c>
      <c r="AV718" s="270" t="s">
        <v>3075</v>
      </c>
      <c r="AW718" s="277" t="s">
        <v>3075</v>
      </c>
      <c r="AX718" s="270" t="s">
        <v>3075</v>
      </c>
      <c r="AY718" s="270" t="s">
        <v>3075</v>
      </c>
      <c r="AZ718" s="270" t="s">
        <v>3075</v>
      </c>
      <c r="BA718" s="270" t="s">
        <v>3075</v>
      </c>
      <c r="BB718" s="270" t="s">
        <v>3075</v>
      </c>
      <c r="BC718" s="270" t="s">
        <v>3075</v>
      </c>
      <c r="BD718" s="270" t="s">
        <v>521</v>
      </c>
      <c r="BE718" s="270" t="str">
        <f>VLOOKUP(A718,[1]القائمة!A$1:F$4442,6,0)</f>
        <v/>
      </c>
      <c r="BF718">
        <f>VLOOKUP(A718,[1]القائمة!A$1:F$4442,1,0)</f>
        <v>525239</v>
      </c>
      <c r="BG718" t="str">
        <f>VLOOKUP(A718,[1]القائمة!A$1:F$4442,5,0)</f>
        <v>الثالثة</v>
      </c>
    </row>
    <row r="719" spans="1:83" ht="14.4" x14ac:dyDescent="0.3">
      <c r="A719" s="269">
        <v>525263</v>
      </c>
      <c r="B719" s="270" t="s">
        <v>521</v>
      </c>
      <c r="C719" s="270" t="s">
        <v>788</v>
      </c>
      <c r="D719" s="270" t="s">
        <v>788</v>
      </c>
      <c r="E719" s="270" t="s">
        <v>788</v>
      </c>
      <c r="F719" s="270" t="s">
        <v>788</v>
      </c>
      <c r="G719" s="270" t="s">
        <v>788</v>
      </c>
      <c r="H719" s="270" t="s">
        <v>788</v>
      </c>
      <c r="I719" s="270" t="s">
        <v>788</v>
      </c>
      <c r="J719" s="270" t="s">
        <v>788</v>
      </c>
      <c r="K719" s="270" t="s">
        <v>788</v>
      </c>
      <c r="L719" s="270" t="s">
        <v>788</v>
      </c>
      <c r="M719" s="270" t="s">
        <v>788</v>
      </c>
      <c r="N719" s="270" t="s">
        <v>788</v>
      </c>
      <c r="O719" s="270" t="s">
        <v>788</v>
      </c>
      <c r="P719" s="270" t="s">
        <v>788</v>
      </c>
      <c r="Q719" s="270" t="s">
        <v>788</v>
      </c>
      <c r="R719" s="270" t="s">
        <v>788</v>
      </c>
      <c r="S719" s="270" t="s">
        <v>788</v>
      </c>
      <c r="T719" s="270" t="s">
        <v>788</v>
      </c>
      <c r="U719" s="270" t="s">
        <v>788</v>
      </c>
      <c r="V719" s="270" t="s">
        <v>788</v>
      </c>
      <c r="W719" s="270" t="s">
        <v>788</v>
      </c>
      <c r="X719" s="270" t="s">
        <v>788</v>
      </c>
      <c r="Y719" s="270" t="s">
        <v>788</v>
      </c>
      <c r="Z719" s="270" t="s">
        <v>788</v>
      </c>
      <c r="AA719" s="270" t="s">
        <v>788</v>
      </c>
      <c r="AB719" s="270" t="s">
        <v>788</v>
      </c>
      <c r="AC719" s="270" t="s">
        <v>788</v>
      </c>
      <c r="AD719" s="270" t="s">
        <v>788</v>
      </c>
      <c r="AE719" s="270" t="s">
        <v>788</v>
      </c>
      <c r="AF719" s="270" t="s">
        <v>788</v>
      </c>
      <c r="AG719" s="270" t="s">
        <v>788</v>
      </c>
      <c r="AH719" s="270" t="s">
        <v>788</v>
      </c>
      <c r="AI719" s="270" t="s">
        <v>788</v>
      </c>
      <c r="AJ719" s="270" t="s">
        <v>788</v>
      </c>
      <c r="AK719" s="270" t="s">
        <v>788</v>
      </c>
      <c r="AL719" s="270" t="s">
        <v>788</v>
      </c>
      <c r="AM719" s="270" t="s">
        <v>788</v>
      </c>
      <c r="AN719" s="270" t="s">
        <v>3075</v>
      </c>
      <c r="AO719" s="270" t="s">
        <v>3075</v>
      </c>
      <c r="AP719" s="270" t="s">
        <v>3075</v>
      </c>
      <c r="AQ719" s="270" t="s">
        <v>3075</v>
      </c>
      <c r="AR719" s="270" t="s">
        <v>3075</v>
      </c>
      <c r="AS719" s="270" t="s">
        <v>3075</v>
      </c>
      <c r="AT719" s="270" t="s">
        <v>3075</v>
      </c>
      <c r="AU719" s="270" t="s">
        <v>3075</v>
      </c>
      <c r="AV719" s="270" t="s">
        <v>3075</v>
      </c>
      <c r="AW719" s="277" t="s">
        <v>3075</v>
      </c>
      <c r="AX719" s="270" t="s">
        <v>3075</v>
      </c>
      <c r="AY719" s="270" t="s">
        <v>3075</v>
      </c>
      <c r="AZ719" s="270" t="s">
        <v>3075</v>
      </c>
      <c r="BA719" s="270" t="s">
        <v>3075</v>
      </c>
      <c r="BB719" s="270" t="s">
        <v>3075</v>
      </c>
      <c r="BC719" s="270" t="s">
        <v>3075</v>
      </c>
      <c r="BD719" s="270" t="s">
        <v>521</v>
      </c>
      <c r="BE719" s="270" t="str">
        <f>VLOOKUP(A719,[1]القائمة!A$1:F$4442,6,0)</f>
        <v/>
      </c>
      <c r="BF719">
        <f>VLOOKUP(A719,[1]القائمة!A$1:F$4442,1,0)</f>
        <v>525263</v>
      </c>
      <c r="BG719" t="str">
        <f>VLOOKUP(A719,[1]القائمة!A$1:F$4442,5,0)</f>
        <v>الثالثة</v>
      </c>
    </row>
    <row r="720" spans="1:83" ht="14.4" x14ac:dyDescent="0.3">
      <c r="A720" s="269">
        <v>525265</v>
      </c>
      <c r="B720" s="270" t="s">
        <v>521</v>
      </c>
      <c r="C720" s="270" t="s">
        <v>788</v>
      </c>
      <c r="D720" s="270" t="s">
        <v>788</v>
      </c>
      <c r="E720" s="270" t="s">
        <v>788</v>
      </c>
      <c r="F720" s="270" t="s">
        <v>788</v>
      </c>
      <c r="G720" s="270" t="s">
        <v>788</v>
      </c>
      <c r="H720" s="270" t="s">
        <v>788</v>
      </c>
      <c r="I720" s="270" t="s">
        <v>788</v>
      </c>
      <c r="J720" s="270" t="s">
        <v>788</v>
      </c>
      <c r="K720" s="270" t="s">
        <v>788</v>
      </c>
      <c r="L720" s="270" t="s">
        <v>788</v>
      </c>
      <c r="M720" s="270" t="s">
        <v>788</v>
      </c>
      <c r="N720" s="270" t="s">
        <v>788</v>
      </c>
      <c r="O720" s="270" t="s">
        <v>788</v>
      </c>
      <c r="P720" s="270" t="s">
        <v>788</v>
      </c>
      <c r="Q720" s="270" t="s">
        <v>788</v>
      </c>
      <c r="R720" s="270" t="s">
        <v>788</v>
      </c>
      <c r="S720" s="270" t="s">
        <v>788</v>
      </c>
      <c r="T720" s="270" t="s">
        <v>788</v>
      </c>
      <c r="U720" s="270" t="s">
        <v>788</v>
      </c>
      <c r="V720" s="270" t="s">
        <v>788</v>
      </c>
      <c r="W720" s="270" t="s">
        <v>788</v>
      </c>
      <c r="X720" s="270" t="s">
        <v>788</v>
      </c>
      <c r="Y720" s="270" t="s">
        <v>788</v>
      </c>
      <c r="Z720" s="270" t="s">
        <v>788</v>
      </c>
      <c r="AA720" s="270" t="s">
        <v>788</v>
      </c>
      <c r="AB720" s="270" t="s">
        <v>788</v>
      </c>
      <c r="AC720" s="270" t="s">
        <v>788</v>
      </c>
      <c r="AD720" s="270" t="s">
        <v>788</v>
      </c>
      <c r="AE720" s="270" t="s">
        <v>788</v>
      </c>
      <c r="AF720" s="270" t="s">
        <v>788</v>
      </c>
      <c r="AG720" s="270" t="s">
        <v>788</v>
      </c>
      <c r="AH720" s="270" t="s">
        <v>788</v>
      </c>
      <c r="AI720" s="270" t="s">
        <v>788</v>
      </c>
      <c r="AJ720" s="270" t="s">
        <v>788</v>
      </c>
      <c r="AK720" s="270" t="s">
        <v>788</v>
      </c>
      <c r="AL720" s="270" t="s">
        <v>788</v>
      </c>
      <c r="AM720" s="270" t="s">
        <v>788</v>
      </c>
      <c r="AN720" s="270" t="s">
        <v>3075</v>
      </c>
      <c r="AO720" s="270" t="s">
        <v>3075</v>
      </c>
      <c r="AP720" s="270" t="s">
        <v>3075</v>
      </c>
      <c r="AQ720" s="270" t="s">
        <v>3075</v>
      </c>
      <c r="AR720" s="270" t="s">
        <v>3075</v>
      </c>
      <c r="AS720" s="270" t="s">
        <v>3075</v>
      </c>
      <c r="AT720" s="270" t="s">
        <v>3075</v>
      </c>
      <c r="AU720" s="270" t="s">
        <v>3075</v>
      </c>
      <c r="AV720" s="270" t="s">
        <v>3075</v>
      </c>
      <c r="AW720" s="277" t="s">
        <v>3075</v>
      </c>
      <c r="AX720" s="270" t="s">
        <v>3075</v>
      </c>
      <c r="AY720" s="270" t="s">
        <v>3075</v>
      </c>
      <c r="AZ720" s="270" t="s">
        <v>3075</v>
      </c>
      <c r="BA720" s="270" t="s">
        <v>3075</v>
      </c>
      <c r="BB720" s="270" t="s">
        <v>3075</v>
      </c>
      <c r="BC720" s="270" t="s">
        <v>3075</v>
      </c>
      <c r="BD720" s="270" t="s">
        <v>521</v>
      </c>
      <c r="BE720" s="270" t="str">
        <f>VLOOKUP(A720,[1]القائمة!A$1:F$4442,6,0)</f>
        <v/>
      </c>
      <c r="BF720">
        <f>VLOOKUP(A720,[1]القائمة!A$1:F$4442,1,0)</f>
        <v>525265</v>
      </c>
      <c r="BG720" t="str">
        <f>VLOOKUP(A720,[1]القائمة!A$1:F$4442,5,0)</f>
        <v>الثالثة</v>
      </c>
    </row>
    <row r="721" spans="1:83" ht="14.4" x14ac:dyDescent="0.3">
      <c r="A721" s="269">
        <v>525268</v>
      </c>
      <c r="B721" s="270" t="s">
        <v>521</v>
      </c>
      <c r="C721" s="270" t="s">
        <v>788</v>
      </c>
      <c r="D721" s="270" t="s">
        <v>788</v>
      </c>
      <c r="E721" s="270" t="s">
        <v>788</v>
      </c>
      <c r="F721" s="270" t="s">
        <v>788</v>
      </c>
      <c r="G721" s="270" t="s">
        <v>788</v>
      </c>
      <c r="H721" s="270" t="s">
        <v>788</v>
      </c>
      <c r="I721" s="270" t="s">
        <v>788</v>
      </c>
      <c r="J721" s="270" t="s">
        <v>788</v>
      </c>
      <c r="K721" s="270" t="s">
        <v>788</v>
      </c>
      <c r="L721" s="270" t="s">
        <v>788</v>
      </c>
      <c r="M721" s="270" t="s">
        <v>788</v>
      </c>
      <c r="N721" s="270" t="s">
        <v>788</v>
      </c>
      <c r="O721" s="270" t="s">
        <v>788</v>
      </c>
      <c r="P721" s="270" t="s">
        <v>788</v>
      </c>
      <c r="Q721" s="270" t="s">
        <v>788</v>
      </c>
      <c r="R721" s="270" t="s">
        <v>788</v>
      </c>
      <c r="S721" s="270" t="s">
        <v>788</v>
      </c>
      <c r="T721" s="270" t="s">
        <v>788</v>
      </c>
      <c r="U721" s="270" t="s">
        <v>788</v>
      </c>
      <c r="V721" s="270" t="s">
        <v>788</v>
      </c>
      <c r="W721" s="270" t="s">
        <v>788</v>
      </c>
      <c r="X721" s="270" t="s">
        <v>788</v>
      </c>
      <c r="Y721" s="270" t="s">
        <v>788</v>
      </c>
      <c r="Z721" s="270" t="s">
        <v>788</v>
      </c>
      <c r="AA721" s="270" t="s">
        <v>788</v>
      </c>
      <c r="AB721" s="270" t="s">
        <v>788</v>
      </c>
      <c r="AC721" s="270" t="s">
        <v>788</v>
      </c>
      <c r="AD721" s="270" t="s">
        <v>788</v>
      </c>
      <c r="AE721" s="270" t="s">
        <v>788</v>
      </c>
      <c r="AF721" s="270" t="s">
        <v>788</v>
      </c>
      <c r="AG721" s="270" t="s">
        <v>788</v>
      </c>
      <c r="AH721" s="270" t="s">
        <v>788</v>
      </c>
      <c r="AI721" s="270" t="s">
        <v>788</v>
      </c>
      <c r="AJ721" s="270" t="s">
        <v>788</v>
      </c>
      <c r="AK721" s="270" t="s">
        <v>788</v>
      </c>
      <c r="AL721" s="270" t="s">
        <v>788</v>
      </c>
      <c r="AM721" s="270" t="s">
        <v>788</v>
      </c>
      <c r="AN721" s="270" t="s">
        <v>3075</v>
      </c>
      <c r="AO721" s="270" t="s">
        <v>3075</v>
      </c>
      <c r="AP721" s="270" t="s">
        <v>3075</v>
      </c>
      <c r="AQ721" s="270" t="s">
        <v>3075</v>
      </c>
      <c r="AR721" s="270" t="s">
        <v>3075</v>
      </c>
      <c r="AS721" s="270" t="s">
        <v>3075</v>
      </c>
      <c r="AT721" s="270" t="s">
        <v>3075</v>
      </c>
      <c r="AU721" s="270" t="s">
        <v>3075</v>
      </c>
      <c r="AV721" s="270" t="s">
        <v>3075</v>
      </c>
      <c r="AW721" s="277" t="s">
        <v>3075</v>
      </c>
      <c r="AX721" s="270" t="s">
        <v>3075</v>
      </c>
      <c r="AY721" s="270" t="s">
        <v>3075</v>
      </c>
      <c r="AZ721" s="270" t="s">
        <v>3075</v>
      </c>
      <c r="BA721" s="270" t="s">
        <v>3075</v>
      </c>
      <c r="BB721" s="270" t="s">
        <v>3075</v>
      </c>
      <c r="BC721" s="270" t="s">
        <v>3075</v>
      </c>
      <c r="BD721" s="270" t="s">
        <v>521</v>
      </c>
      <c r="BE721" s="270" t="str">
        <f>VLOOKUP(A721,[1]القائمة!A$1:F$4442,6,0)</f>
        <v/>
      </c>
      <c r="BF721">
        <f>VLOOKUP(A721,[1]القائمة!A$1:F$4442,1,0)</f>
        <v>525268</v>
      </c>
      <c r="BG721" t="str">
        <f>VLOOKUP(A721,[1]القائمة!A$1:F$4442,5,0)</f>
        <v>الثالثة</v>
      </c>
    </row>
    <row r="722" spans="1:83" ht="14.4" x14ac:dyDescent="0.3">
      <c r="A722" s="269">
        <v>525305</v>
      </c>
      <c r="B722" s="270" t="s">
        <v>521</v>
      </c>
      <c r="C722" s="270" t="s">
        <v>788</v>
      </c>
      <c r="D722" s="270" t="s">
        <v>788</v>
      </c>
      <c r="E722" s="270" t="s">
        <v>788</v>
      </c>
      <c r="F722" s="270" t="s">
        <v>788</v>
      </c>
      <c r="G722" s="270" t="s">
        <v>788</v>
      </c>
      <c r="H722" s="270" t="s">
        <v>788</v>
      </c>
      <c r="I722" s="270" t="s">
        <v>788</v>
      </c>
      <c r="J722" s="270" t="s">
        <v>788</v>
      </c>
      <c r="K722" s="270" t="s">
        <v>788</v>
      </c>
      <c r="L722" s="270" t="s">
        <v>788</v>
      </c>
      <c r="M722" s="270" t="s">
        <v>788</v>
      </c>
      <c r="N722" s="270" t="s">
        <v>788</v>
      </c>
      <c r="O722" s="270" t="s">
        <v>788</v>
      </c>
      <c r="P722" s="270" t="s">
        <v>788</v>
      </c>
      <c r="Q722" s="270" t="s">
        <v>788</v>
      </c>
      <c r="R722" s="270" t="s">
        <v>788</v>
      </c>
      <c r="S722" s="270" t="s">
        <v>788</v>
      </c>
      <c r="T722" s="270" t="s">
        <v>788</v>
      </c>
      <c r="U722" s="270" t="s">
        <v>788</v>
      </c>
      <c r="V722" s="270" t="s">
        <v>788</v>
      </c>
      <c r="W722" s="270" t="s">
        <v>788</v>
      </c>
      <c r="X722" s="270" t="s">
        <v>788</v>
      </c>
      <c r="Y722" s="270" t="s">
        <v>788</v>
      </c>
      <c r="Z722" s="270" t="s">
        <v>788</v>
      </c>
      <c r="AA722" s="270" t="s">
        <v>788</v>
      </c>
      <c r="AB722" s="270" t="s">
        <v>788</v>
      </c>
      <c r="AC722" s="270" t="s">
        <v>788</v>
      </c>
      <c r="AD722" s="270" t="s">
        <v>788</v>
      </c>
      <c r="AE722" s="270" t="s">
        <v>788</v>
      </c>
      <c r="AF722" s="270" t="s">
        <v>788</v>
      </c>
      <c r="AG722" s="270" t="s">
        <v>788</v>
      </c>
      <c r="AH722" s="270" t="s">
        <v>788</v>
      </c>
      <c r="AI722" s="270" t="s">
        <v>788</v>
      </c>
      <c r="AJ722" s="270" t="s">
        <v>788</v>
      </c>
      <c r="AK722" s="270" t="s">
        <v>788</v>
      </c>
      <c r="AL722" s="270" t="s">
        <v>788</v>
      </c>
      <c r="AM722" s="270" t="s">
        <v>788</v>
      </c>
      <c r="AN722" s="270" t="s">
        <v>3075</v>
      </c>
      <c r="AO722" s="270" t="s">
        <v>3075</v>
      </c>
      <c r="AP722" s="270" t="s">
        <v>3075</v>
      </c>
      <c r="AQ722" s="270" t="s">
        <v>3075</v>
      </c>
      <c r="AR722" s="270" t="s">
        <v>3075</v>
      </c>
      <c r="AS722" s="270" t="s">
        <v>3075</v>
      </c>
      <c r="AT722" s="270" t="s">
        <v>3075</v>
      </c>
      <c r="AU722" s="270" t="s">
        <v>3075</v>
      </c>
      <c r="AV722" s="270" t="s">
        <v>3075</v>
      </c>
      <c r="AW722" s="277" t="s">
        <v>3075</v>
      </c>
      <c r="AX722" s="270" t="s">
        <v>3075</v>
      </c>
      <c r="AY722" s="270" t="s">
        <v>3075</v>
      </c>
      <c r="AZ722" s="270" t="s">
        <v>3075</v>
      </c>
      <c r="BA722" s="270" t="s">
        <v>3075</v>
      </c>
      <c r="BB722" s="270" t="s">
        <v>3075</v>
      </c>
      <c r="BC722" s="270" t="s">
        <v>3075</v>
      </c>
      <c r="BD722" s="270" t="s">
        <v>521</v>
      </c>
      <c r="BE722" s="270" t="str">
        <f>VLOOKUP(A722,[1]القائمة!A$1:F$4442,6,0)</f>
        <v/>
      </c>
      <c r="BF722">
        <f>VLOOKUP(A722,[1]القائمة!A$1:F$4442,1,0)</f>
        <v>525305</v>
      </c>
      <c r="BG722" t="str">
        <f>VLOOKUP(A722,[1]القائمة!A$1:F$4442,5,0)</f>
        <v>الثالثة</v>
      </c>
    </row>
    <row r="723" spans="1:83" ht="14.4" x14ac:dyDescent="0.3">
      <c r="A723" s="269">
        <v>525321</v>
      </c>
      <c r="B723" s="270" t="s">
        <v>521</v>
      </c>
      <c r="C723" s="270" t="s">
        <v>788</v>
      </c>
      <c r="D723" s="270" t="s">
        <v>788</v>
      </c>
      <c r="E723" s="270" t="s">
        <v>788</v>
      </c>
      <c r="F723" s="270" t="s">
        <v>788</v>
      </c>
      <c r="G723" s="270" t="s">
        <v>788</v>
      </c>
      <c r="H723" s="270" t="s">
        <v>788</v>
      </c>
      <c r="I723" s="270" t="s">
        <v>788</v>
      </c>
      <c r="J723" s="270" t="s">
        <v>788</v>
      </c>
      <c r="K723" s="270" t="s">
        <v>788</v>
      </c>
      <c r="L723" s="270" t="s">
        <v>788</v>
      </c>
      <c r="M723" s="270" t="s">
        <v>788</v>
      </c>
      <c r="N723" s="270" t="s">
        <v>788</v>
      </c>
      <c r="O723" s="270" t="s">
        <v>788</v>
      </c>
      <c r="P723" s="270" t="s">
        <v>788</v>
      </c>
      <c r="Q723" s="270" t="s">
        <v>788</v>
      </c>
      <c r="R723" s="270" t="s">
        <v>788</v>
      </c>
      <c r="S723" s="270" t="s">
        <v>788</v>
      </c>
      <c r="T723" s="270" t="s">
        <v>788</v>
      </c>
      <c r="U723" s="270" t="s">
        <v>788</v>
      </c>
      <c r="V723" s="270" t="s">
        <v>788</v>
      </c>
      <c r="W723" s="270" t="s">
        <v>788</v>
      </c>
      <c r="X723" s="270" t="s">
        <v>788</v>
      </c>
      <c r="Y723" s="270" t="s">
        <v>788</v>
      </c>
      <c r="Z723" s="270" t="s">
        <v>788</v>
      </c>
      <c r="AA723" s="270" t="s">
        <v>788</v>
      </c>
      <c r="AB723" s="270" t="s">
        <v>788</v>
      </c>
      <c r="AC723" s="270" t="s">
        <v>788</v>
      </c>
      <c r="AD723" s="270" t="s">
        <v>788</v>
      </c>
      <c r="AE723" s="270" t="s">
        <v>788</v>
      </c>
      <c r="AF723" s="270" t="s">
        <v>788</v>
      </c>
      <c r="AG723" s="270" t="s">
        <v>788</v>
      </c>
      <c r="AH723" s="270" t="s">
        <v>788</v>
      </c>
      <c r="AI723" s="270" t="s">
        <v>788</v>
      </c>
      <c r="AJ723" s="270" t="s">
        <v>788</v>
      </c>
      <c r="AK723" s="270" t="s">
        <v>788</v>
      </c>
      <c r="AL723" s="270" t="s">
        <v>788</v>
      </c>
      <c r="AM723" s="270" t="s">
        <v>788</v>
      </c>
      <c r="AN723" s="270" t="s">
        <v>3075</v>
      </c>
      <c r="AO723" s="270" t="s">
        <v>3075</v>
      </c>
      <c r="AP723" s="270" t="s">
        <v>3075</v>
      </c>
      <c r="AQ723" s="270" t="s">
        <v>3075</v>
      </c>
      <c r="AR723" s="270" t="s">
        <v>3075</v>
      </c>
      <c r="AS723" s="270" t="s">
        <v>3075</v>
      </c>
      <c r="AT723" s="270" t="s">
        <v>3075</v>
      </c>
      <c r="AU723" s="270" t="s">
        <v>3075</v>
      </c>
      <c r="AV723" s="270" t="s">
        <v>3075</v>
      </c>
      <c r="AW723" s="277" t="s">
        <v>3075</v>
      </c>
      <c r="AX723" s="270" t="s">
        <v>3075</v>
      </c>
      <c r="AY723" s="270" t="s">
        <v>3075</v>
      </c>
      <c r="AZ723" s="270" t="s">
        <v>3075</v>
      </c>
      <c r="BA723" s="270" t="s">
        <v>3075</v>
      </c>
      <c r="BB723" s="270" t="s">
        <v>3075</v>
      </c>
      <c r="BC723" s="270" t="s">
        <v>3075</v>
      </c>
      <c r="BD723" s="270" t="s">
        <v>521</v>
      </c>
      <c r="BE723" s="270" t="str">
        <f>VLOOKUP(A723,[1]القائمة!A$1:F$4442,6,0)</f>
        <v/>
      </c>
      <c r="BF723">
        <f>VLOOKUP(A723,[1]القائمة!A$1:F$4442,1,0)</f>
        <v>525321</v>
      </c>
      <c r="BG723" t="str">
        <f>VLOOKUP(A723,[1]القائمة!A$1:F$4442,5,0)</f>
        <v>الثالثة</v>
      </c>
      <c r="BH723" s="249"/>
      <c r="BI723" s="249"/>
      <c r="BJ723" s="249"/>
      <c r="BK723" s="249"/>
      <c r="BL723" s="249"/>
      <c r="BM723" s="249"/>
      <c r="BN723" s="249"/>
      <c r="BO723" s="249"/>
      <c r="BP723" s="249" t="s">
        <v>3075</v>
      </c>
      <c r="BQ723" s="249" t="s">
        <v>3075</v>
      </c>
      <c r="BR723" s="249" t="s">
        <v>3075</v>
      </c>
      <c r="BS723" s="249" t="s">
        <v>3075</v>
      </c>
      <c r="BT723" s="249" t="s">
        <v>3075</v>
      </c>
      <c r="BU723" s="249" t="s">
        <v>3075</v>
      </c>
      <c r="BV723" s="248"/>
      <c r="BW723" s="249"/>
      <c r="BX723" s="249"/>
      <c r="BY723" s="249"/>
      <c r="BZ723" s="249"/>
      <c r="CA723" s="242"/>
      <c r="CB723" s="242"/>
      <c r="CC723" s="242"/>
      <c r="CD723" s="242"/>
      <c r="CE723" s="249"/>
    </row>
    <row r="724" spans="1:83" ht="14.4" x14ac:dyDescent="0.3">
      <c r="A724" s="269">
        <v>525330</v>
      </c>
      <c r="B724" s="270" t="s">
        <v>521</v>
      </c>
      <c r="C724" s="270" t="s">
        <v>788</v>
      </c>
      <c r="D724" s="270" t="s">
        <v>788</v>
      </c>
      <c r="E724" s="270" t="s">
        <v>788</v>
      </c>
      <c r="F724" s="270" t="s">
        <v>788</v>
      </c>
      <c r="G724" s="270" t="s">
        <v>788</v>
      </c>
      <c r="H724" s="270" t="s">
        <v>788</v>
      </c>
      <c r="I724" s="270" t="s">
        <v>788</v>
      </c>
      <c r="J724" s="270" t="s">
        <v>788</v>
      </c>
      <c r="K724" s="270" t="s">
        <v>788</v>
      </c>
      <c r="L724" s="270" t="s">
        <v>788</v>
      </c>
      <c r="M724" s="270" t="s">
        <v>788</v>
      </c>
      <c r="N724" s="270" t="s">
        <v>788</v>
      </c>
      <c r="O724" s="270" t="s">
        <v>788</v>
      </c>
      <c r="P724" s="270" t="s">
        <v>788</v>
      </c>
      <c r="Q724" s="270" t="s">
        <v>788</v>
      </c>
      <c r="R724" s="270" t="s">
        <v>788</v>
      </c>
      <c r="S724" s="270" t="s">
        <v>788</v>
      </c>
      <c r="T724" s="270" t="s">
        <v>788</v>
      </c>
      <c r="U724" s="270" t="s">
        <v>788</v>
      </c>
      <c r="V724" s="270" t="s">
        <v>788</v>
      </c>
      <c r="W724" s="270" t="s">
        <v>788</v>
      </c>
      <c r="X724" s="270" t="s">
        <v>788</v>
      </c>
      <c r="Y724" s="270" t="s">
        <v>788</v>
      </c>
      <c r="Z724" s="270" t="s">
        <v>788</v>
      </c>
      <c r="AA724" s="270" t="s">
        <v>788</v>
      </c>
      <c r="AB724" s="270" t="s">
        <v>788</v>
      </c>
      <c r="AC724" s="270" t="s">
        <v>788</v>
      </c>
      <c r="AD724" s="270" t="s">
        <v>788</v>
      </c>
      <c r="AE724" s="270" t="s">
        <v>788</v>
      </c>
      <c r="AF724" s="270" t="s">
        <v>788</v>
      </c>
      <c r="AG724" s="270" t="s">
        <v>788</v>
      </c>
      <c r="AH724" s="270" t="s">
        <v>788</v>
      </c>
      <c r="AI724" s="270" t="s">
        <v>788</v>
      </c>
      <c r="AJ724" s="270" t="s">
        <v>788</v>
      </c>
      <c r="AK724" s="270" t="s">
        <v>788</v>
      </c>
      <c r="AL724" s="270" t="s">
        <v>788</v>
      </c>
      <c r="AM724" s="270" t="s">
        <v>788</v>
      </c>
      <c r="AN724" s="270" t="s">
        <v>3075</v>
      </c>
      <c r="AO724" s="270" t="s">
        <v>3075</v>
      </c>
      <c r="AP724" s="270" t="s">
        <v>3075</v>
      </c>
      <c r="AQ724" s="270" t="s">
        <v>3075</v>
      </c>
      <c r="AR724" s="270" t="s">
        <v>3075</v>
      </c>
      <c r="AS724" s="270" t="s">
        <v>3075</v>
      </c>
      <c r="AT724" s="270" t="s">
        <v>3075</v>
      </c>
      <c r="AU724" s="270" t="s">
        <v>3075</v>
      </c>
      <c r="AV724" s="270" t="s">
        <v>3075</v>
      </c>
      <c r="AW724" s="277" t="s">
        <v>3075</v>
      </c>
      <c r="AX724" s="270" t="s">
        <v>3075</v>
      </c>
      <c r="AY724" s="270" t="s">
        <v>3075</v>
      </c>
      <c r="AZ724" s="270" t="s">
        <v>3075</v>
      </c>
      <c r="BA724" s="270" t="s">
        <v>3075</v>
      </c>
      <c r="BB724" s="270" t="s">
        <v>3075</v>
      </c>
      <c r="BC724" s="270" t="s">
        <v>3075</v>
      </c>
      <c r="BD724" s="270" t="s">
        <v>521</v>
      </c>
      <c r="BE724" s="270" t="str">
        <f>VLOOKUP(A724,[1]القائمة!A$1:F$4442,6,0)</f>
        <v/>
      </c>
      <c r="BF724">
        <f>VLOOKUP(A724,[1]القائمة!A$1:F$4442,1,0)</f>
        <v>525330</v>
      </c>
      <c r="BG724" t="str">
        <f>VLOOKUP(A724,[1]القائمة!A$1:F$4442,5,0)</f>
        <v>الثالثة</v>
      </c>
    </row>
    <row r="725" spans="1:83" ht="14.4" x14ac:dyDescent="0.3">
      <c r="A725" s="269">
        <v>525336</v>
      </c>
      <c r="B725" s="270" t="s">
        <v>522</v>
      </c>
      <c r="C725" s="270" t="s">
        <v>788</v>
      </c>
      <c r="D725" s="270" t="s">
        <v>788</v>
      </c>
      <c r="E725" s="270" t="s">
        <v>788</v>
      </c>
      <c r="F725" s="270" t="s">
        <v>788</v>
      </c>
      <c r="G725" s="270" t="s">
        <v>788</v>
      </c>
      <c r="H725" s="270" t="s">
        <v>788</v>
      </c>
      <c r="I725" s="270" t="s">
        <v>788</v>
      </c>
      <c r="J725" s="270" t="s">
        <v>788</v>
      </c>
      <c r="K725" s="270" t="s">
        <v>788</v>
      </c>
      <c r="L725" s="270" t="s">
        <v>788</v>
      </c>
      <c r="M725" s="270" t="s">
        <v>788</v>
      </c>
      <c r="N725" s="270" t="s">
        <v>788</v>
      </c>
      <c r="O725" s="270" t="s">
        <v>788</v>
      </c>
      <c r="P725" s="270" t="s">
        <v>788</v>
      </c>
      <c r="Q725" s="270" t="s">
        <v>788</v>
      </c>
      <c r="R725" s="270" t="s">
        <v>788</v>
      </c>
      <c r="S725" s="270" t="s">
        <v>788</v>
      </c>
      <c r="T725" s="270" t="s">
        <v>788</v>
      </c>
      <c r="U725" s="270" t="s">
        <v>788</v>
      </c>
      <c r="V725" s="270" t="s">
        <v>788</v>
      </c>
      <c r="W725" s="270" t="s">
        <v>788</v>
      </c>
      <c r="X725" s="270" t="s">
        <v>788</v>
      </c>
      <c r="Y725" s="270" t="s">
        <v>788</v>
      </c>
      <c r="Z725" s="270" t="s">
        <v>788</v>
      </c>
      <c r="AA725" s="270" t="s">
        <v>788</v>
      </c>
      <c r="AB725" s="270" t="s">
        <v>788</v>
      </c>
      <c r="AC725" s="270" t="s">
        <v>788</v>
      </c>
      <c r="AD725" s="270" t="s">
        <v>788</v>
      </c>
      <c r="AE725" s="270" t="s">
        <v>788</v>
      </c>
      <c r="AF725" s="270" t="s">
        <v>788</v>
      </c>
      <c r="AG725" s="270" t="s">
        <v>788</v>
      </c>
      <c r="AH725" s="270" t="s">
        <v>3075</v>
      </c>
      <c r="AI725" s="270" t="s">
        <v>3075</v>
      </c>
      <c r="AJ725" s="270" t="s">
        <v>3075</v>
      </c>
      <c r="AK725" s="270" t="s">
        <v>3075</v>
      </c>
      <c r="AL725" s="270" t="s">
        <v>3075</v>
      </c>
      <c r="AM725" s="270" t="s">
        <v>3075</v>
      </c>
      <c r="AN725" s="270" t="s">
        <v>3075</v>
      </c>
      <c r="AO725" s="270" t="s">
        <v>3075</v>
      </c>
      <c r="AP725" s="270" t="s">
        <v>3075</v>
      </c>
      <c r="AQ725" s="270" t="s">
        <v>3075</v>
      </c>
      <c r="AR725" s="270" t="s">
        <v>3075</v>
      </c>
      <c r="AS725" s="270" t="s">
        <v>3075</v>
      </c>
      <c r="AT725" s="270" t="s">
        <v>3075</v>
      </c>
      <c r="AU725" s="270" t="s">
        <v>3075</v>
      </c>
      <c r="AV725" s="270" t="s">
        <v>3075</v>
      </c>
      <c r="AW725" s="277" t="s">
        <v>3075</v>
      </c>
      <c r="AX725" s="270" t="s">
        <v>3075</v>
      </c>
      <c r="AY725" s="270" t="s">
        <v>3075</v>
      </c>
      <c r="AZ725" s="270" t="s">
        <v>3075</v>
      </c>
      <c r="BA725" s="270" t="s">
        <v>3075</v>
      </c>
      <c r="BB725" s="270" t="s">
        <v>3075</v>
      </c>
      <c r="BC725" s="270" t="s">
        <v>3075</v>
      </c>
      <c r="BD725" s="270" t="s">
        <v>522</v>
      </c>
      <c r="BE725" s="270" t="str">
        <f>VLOOKUP(A725,[1]القائمة!A$1:F$4442,6,0)</f>
        <v/>
      </c>
      <c r="BF725">
        <f>VLOOKUP(A725,[1]القائمة!A$1:F$4442,1,0)</f>
        <v>525336</v>
      </c>
      <c r="BG725" t="str">
        <f>VLOOKUP(A725,[1]القائمة!A$1:F$4442,5,0)</f>
        <v>الثالثة حديث</v>
      </c>
    </row>
    <row r="726" spans="1:83" ht="14.4" x14ac:dyDescent="0.3">
      <c r="A726" s="269">
        <v>525343</v>
      </c>
      <c r="B726" s="270" t="s">
        <v>521</v>
      </c>
      <c r="C726" s="270" t="s">
        <v>788</v>
      </c>
      <c r="D726" s="270" t="s">
        <v>788</v>
      </c>
      <c r="E726" s="270" t="s">
        <v>788</v>
      </c>
      <c r="F726" s="270" t="s">
        <v>788</v>
      </c>
      <c r="G726" s="270" t="s">
        <v>788</v>
      </c>
      <c r="H726" s="270" t="s">
        <v>788</v>
      </c>
      <c r="I726" s="270" t="s">
        <v>788</v>
      </c>
      <c r="J726" s="270" t="s">
        <v>788</v>
      </c>
      <c r="K726" s="270" t="s">
        <v>788</v>
      </c>
      <c r="L726" s="270" t="s">
        <v>788</v>
      </c>
      <c r="M726" s="270" t="s">
        <v>788</v>
      </c>
      <c r="N726" s="270" t="s">
        <v>788</v>
      </c>
      <c r="O726" s="270" t="s">
        <v>788</v>
      </c>
      <c r="P726" s="270" t="s">
        <v>788</v>
      </c>
      <c r="Q726" s="270" t="s">
        <v>788</v>
      </c>
      <c r="R726" s="270" t="s">
        <v>788</v>
      </c>
      <c r="S726" s="270" t="s">
        <v>788</v>
      </c>
      <c r="T726" s="270" t="s">
        <v>788</v>
      </c>
      <c r="U726" s="270" t="s">
        <v>788</v>
      </c>
      <c r="V726" s="270" t="s">
        <v>788</v>
      </c>
      <c r="W726" s="270" t="s">
        <v>788</v>
      </c>
      <c r="X726" s="270" t="s">
        <v>788</v>
      </c>
      <c r="Y726" s="270" t="s">
        <v>788</v>
      </c>
      <c r="Z726" s="270" t="s">
        <v>788</v>
      </c>
      <c r="AA726" s="270" t="s">
        <v>788</v>
      </c>
      <c r="AB726" s="270" t="s">
        <v>788</v>
      </c>
      <c r="AC726" s="270" t="s">
        <v>788</v>
      </c>
      <c r="AD726" s="270" t="s">
        <v>788</v>
      </c>
      <c r="AE726" s="270" t="s">
        <v>788</v>
      </c>
      <c r="AF726" s="270" t="s">
        <v>788</v>
      </c>
      <c r="AG726" s="270" t="s">
        <v>788</v>
      </c>
      <c r="AH726" s="270" t="s">
        <v>788</v>
      </c>
      <c r="AI726" s="270" t="s">
        <v>788</v>
      </c>
      <c r="AJ726" s="270" t="s">
        <v>788</v>
      </c>
      <c r="AK726" s="270" t="s">
        <v>788</v>
      </c>
      <c r="AL726" s="270" t="s">
        <v>788</v>
      </c>
      <c r="AM726" s="270" t="s">
        <v>788</v>
      </c>
      <c r="AN726" s="270" t="s">
        <v>3075</v>
      </c>
      <c r="AO726" s="270" t="s">
        <v>3075</v>
      </c>
      <c r="AP726" s="270" t="s">
        <v>3075</v>
      </c>
      <c r="AQ726" s="270" t="s">
        <v>3075</v>
      </c>
      <c r="AR726" s="270" t="s">
        <v>3075</v>
      </c>
      <c r="AS726" s="270" t="s">
        <v>3075</v>
      </c>
      <c r="AT726" s="270" t="s">
        <v>3075</v>
      </c>
      <c r="AU726" s="270" t="s">
        <v>3075</v>
      </c>
      <c r="AV726" s="270" t="s">
        <v>3075</v>
      </c>
      <c r="AW726" s="277" t="s">
        <v>3075</v>
      </c>
      <c r="AX726" s="270" t="s">
        <v>3075</v>
      </c>
      <c r="AY726" s="270" t="s">
        <v>3075</v>
      </c>
      <c r="AZ726" s="270" t="s">
        <v>3075</v>
      </c>
      <c r="BA726" s="270" t="s">
        <v>3075</v>
      </c>
      <c r="BB726" s="270" t="s">
        <v>3075</v>
      </c>
      <c r="BC726" s="270" t="s">
        <v>3075</v>
      </c>
      <c r="BD726" s="270" t="s">
        <v>521</v>
      </c>
      <c r="BE726" s="270" t="str">
        <f>VLOOKUP(A726,[1]القائمة!A$1:F$4442,6,0)</f>
        <v/>
      </c>
      <c r="BF726">
        <f>VLOOKUP(A726,[1]القائمة!A$1:F$4442,1,0)</f>
        <v>525343</v>
      </c>
      <c r="BG726" t="str">
        <f>VLOOKUP(A726,[1]القائمة!A$1:F$4442,5,0)</f>
        <v>الثالثة</v>
      </c>
    </row>
    <row r="727" spans="1:83" ht="14.4" x14ac:dyDescent="0.3">
      <c r="A727" s="269">
        <v>525344</v>
      </c>
      <c r="B727" s="270" t="s">
        <v>521</v>
      </c>
      <c r="C727" s="270" t="s">
        <v>788</v>
      </c>
      <c r="D727" s="270" t="s">
        <v>788</v>
      </c>
      <c r="E727" s="270" t="s">
        <v>788</v>
      </c>
      <c r="F727" s="270" t="s">
        <v>788</v>
      </c>
      <c r="G727" s="270" t="s">
        <v>788</v>
      </c>
      <c r="H727" s="270" t="s">
        <v>788</v>
      </c>
      <c r="I727" s="270" t="s">
        <v>788</v>
      </c>
      <c r="J727" s="270" t="s">
        <v>788</v>
      </c>
      <c r="K727" s="270" t="s">
        <v>788</v>
      </c>
      <c r="L727" s="270" t="s">
        <v>788</v>
      </c>
      <c r="M727" s="270" t="s">
        <v>788</v>
      </c>
      <c r="N727" s="270" t="s">
        <v>788</v>
      </c>
      <c r="O727" s="270" t="s">
        <v>788</v>
      </c>
      <c r="P727" s="270" t="s">
        <v>788</v>
      </c>
      <c r="Q727" s="270" t="s">
        <v>788</v>
      </c>
      <c r="R727" s="270" t="s">
        <v>788</v>
      </c>
      <c r="S727" s="270" t="s">
        <v>788</v>
      </c>
      <c r="T727" s="270" t="s">
        <v>788</v>
      </c>
      <c r="U727" s="270" t="s">
        <v>788</v>
      </c>
      <c r="V727" s="270" t="s">
        <v>788</v>
      </c>
      <c r="W727" s="270" t="s">
        <v>788</v>
      </c>
      <c r="X727" s="270" t="s">
        <v>788</v>
      </c>
      <c r="Y727" s="270" t="s">
        <v>788</v>
      </c>
      <c r="Z727" s="270" t="s">
        <v>788</v>
      </c>
      <c r="AA727" s="270" t="s">
        <v>788</v>
      </c>
      <c r="AB727" s="270" t="s">
        <v>788</v>
      </c>
      <c r="AC727" s="270" t="s">
        <v>788</v>
      </c>
      <c r="AD727" s="270" t="s">
        <v>788</v>
      </c>
      <c r="AE727" s="270" t="s">
        <v>788</v>
      </c>
      <c r="AF727" s="270" t="s">
        <v>788</v>
      </c>
      <c r="AG727" s="270" t="s">
        <v>788</v>
      </c>
      <c r="AH727" s="270" t="s">
        <v>788</v>
      </c>
      <c r="AI727" s="270" t="s">
        <v>788</v>
      </c>
      <c r="AJ727" s="270" t="s">
        <v>788</v>
      </c>
      <c r="AK727" s="270" t="s">
        <v>788</v>
      </c>
      <c r="AL727" s="270" t="s">
        <v>788</v>
      </c>
      <c r="AM727" s="270" t="s">
        <v>788</v>
      </c>
      <c r="AN727" s="270" t="s">
        <v>3075</v>
      </c>
      <c r="AO727" s="270" t="s">
        <v>3075</v>
      </c>
      <c r="AP727" s="270" t="s">
        <v>3075</v>
      </c>
      <c r="AQ727" s="270" t="s">
        <v>3075</v>
      </c>
      <c r="AR727" s="270" t="s">
        <v>3075</v>
      </c>
      <c r="AS727" s="270" t="s">
        <v>3075</v>
      </c>
      <c r="AT727" s="270" t="s">
        <v>3075</v>
      </c>
      <c r="AU727" s="270" t="s">
        <v>3075</v>
      </c>
      <c r="AV727" s="270" t="s">
        <v>3075</v>
      </c>
      <c r="AW727" s="277" t="s">
        <v>3075</v>
      </c>
      <c r="AX727" s="270" t="s">
        <v>3075</v>
      </c>
      <c r="AY727" s="270" t="s">
        <v>3075</v>
      </c>
      <c r="AZ727" s="270" t="s">
        <v>3075</v>
      </c>
      <c r="BA727" s="270" t="s">
        <v>3075</v>
      </c>
      <c r="BB727" s="270" t="s">
        <v>3075</v>
      </c>
      <c r="BC727" s="270" t="s">
        <v>3075</v>
      </c>
      <c r="BD727" s="270" t="s">
        <v>521</v>
      </c>
      <c r="BE727" s="270" t="str">
        <f>VLOOKUP(A727,[1]القائمة!A$1:F$4442,6,0)</f>
        <v/>
      </c>
      <c r="BF727">
        <f>VLOOKUP(A727,[1]القائمة!A$1:F$4442,1,0)</f>
        <v>525344</v>
      </c>
      <c r="BG727" t="str">
        <f>VLOOKUP(A727,[1]القائمة!A$1:F$4442,5,0)</f>
        <v>الثالثة</v>
      </c>
      <c r="BH727" s="249"/>
      <c r="BI727" s="249"/>
      <c r="BJ727" s="249"/>
      <c r="BK727" s="249"/>
      <c r="BL727" s="249"/>
      <c r="BM727" s="249"/>
      <c r="BN727" s="249"/>
      <c r="BO727" s="249"/>
      <c r="BP727" s="249" t="s">
        <v>3075</v>
      </c>
      <c r="BQ727" s="249" t="s">
        <v>3075</v>
      </c>
      <c r="BR727" s="249" t="s">
        <v>3075</v>
      </c>
      <c r="BS727" s="249" t="s">
        <v>3075</v>
      </c>
      <c r="BT727" s="249" t="s">
        <v>3075</v>
      </c>
      <c r="BU727" s="249" t="s">
        <v>3075</v>
      </c>
      <c r="BV727" s="248"/>
      <c r="BW727" s="249"/>
      <c r="BX727" s="249"/>
      <c r="BY727" s="249"/>
      <c r="BZ727" s="249"/>
      <c r="CA727" s="242"/>
      <c r="CB727" s="242"/>
      <c r="CC727" s="242"/>
      <c r="CD727" s="242"/>
      <c r="CE727" s="249"/>
    </row>
    <row r="728" spans="1:83" ht="14.4" x14ac:dyDescent="0.3">
      <c r="A728" s="269">
        <v>525357</v>
      </c>
      <c r="B728" s="270" t="s">
        <v>521</v>
      </c>
      <c r="C728" s="270" t="s">
        <v>788</v>
      </c>
      <c r="D728" s="270" t="s">
        <v>788</v>
      </c>
      <c r="E728" s="270" t="s">
        <v>788</v>
      </c>
      <c r="F728" s="270" t="s">
        <v>788</v>
      </c>
      <c r="G728" s="270" t="s">
        <v>788</v>
      </c>
      <c r="H728" s="270" t="s">
        <v>788</v>
      </c>
      <c r="I728" s="270" t="s">
        <v>788</v>
      </c>
      <c r="J728" s="270" t="s">
        <v>788</v>
      </c>
      <c r="K728" s="270" t="s">
        <v>788</v>
      </c>
      <c r="L728" s="270" t="s">
        <v>788</v>
      </c>
      <c r="M728" s="270" t="s">
        <v>788</v>
      </c>
      <c r="N728" s="270" t="s">
        <v>788</v>
      </c>
      <c r="O728" s="270" t="s">
        <v>788</v>
      </c>
      <c r="P728" s="270" t="s">
        <v>788</v>
      </c>
      <c r="Q728" s="270" t="s">
        <v>788</v>
      </c>
      <c r="R728" s="270" t="s">
        <v>788</v>
      </c>
      <c r="S728" s="270" t="s">
        <v>788</v>
      </c>
      <c r="T728" s="270" t="s">
        <v>788</v>
      </c>
      <c r="U728" s="270" t="s">
        <v>788</v>
      </c>
      <c r="V728" s="270" t="s">
        <v>788</v>
      </c>
      <c r="W728" s="270" t="s">
        <v>788</v>
      </c>
      <c r="X728" s="270" t="s">
        <v>788</v>
      </c>
      <c r="Y728" s="270" t="s">
        <v>788</v>
      </c>
      <c r="Z728" s="270" t="s">
        <v>788</v>
      </c>
      <c r="AA728" s="270" t="s">
        <v>788</v>
      </c>
      <c r="AB728" s="270" t="s">
        <v>788</v>
      </c>
      <c r="AC728" s="270" t="s">
        <v>788</v>
      </c>
      <c r="AD728" s="270" t="s">
        <v>788</v>
      </c>
      <c r="AE728" s="270" t="s">
        <v>788</v>
      </c>
      <c r="AF728" s="270" t="s">
        <v>788</v>
      </c>
      <c r="AG728" s="270" t="s">
        <v>788</v>
      </c>
      <c r="AH728" s="270" t="s">
        <v>788</v>
      </c>
      <c r="AI728" s="270" t="s">
        <v>788</v>
      </c>
      <c r="AJ728" s="270" t="s">
        <v>788</v>
      </c>
      <c r="AK728" s="270" t="s">
        <v>788</v>
      </c>
      <c r="AL728" s="270" t="s">
        <v>788</v>
      </c>
      <c r="AM728" s="270" t="s">
        <v>788</v>
      </c>
      <c r="AN728" s="270" t="s">
        <v>3075</v>
      </c>
      <c r="AO728" s="270" t="s">
        <v>3075</v>
      </c>
      <c r="AP728" s="270" t="s">
        <v>3075</v>
      </c>
      <c r="AQ728" s="270" t="s">
        <v>3075</v>
      </c>
      <c r="AR728" s="270" t="s">
        <v>3075</v>
      </c>
      <c r="AS728" s="270" t="s">
        <v>3075</v>
      </c>
      <c r="AT728" s="270" t="s">
        <v>3075</v>
      </c>
      <c r="AU728" s="270" t="s">
        <v>3075</v>
      </c>
      <c r="AV728" s="270" t="s">
        <v>3075</v>
      </c>
      <c r="AW728" s="277" t="s">
        <v>3075</v>
      </c>
      <c r="AX728" s="270" t="s">
        <v>3075</v>
      </c>
      <c r="AY728" s="270" t="s">
        <v>3075</v>
      </c>
      <c r="AZ728" s="270" t="s">
        <v>3075</v>
      </c>
      <c r="BA728" s="270" t="s">
        <v>3075</v>
      </c>
      <c r="BB728" s="270" t="s">
        <v>3075</v>
      </c>
      <c r="BC728" s="270" t="s">
        <v>3075</v>
      </c>
      <c r="BD728" s="270" t="s">
        <v>521</v>
      </c>
      <c r="BE728" s="270" t="str">
        <f>VLOOKUP(A728,[1]القائمة!A$1:F$4442,6,0)</f>
        <v/>
      </c>
      <c r="BF728">
        <f>VLOOKUP(A728,[1]القائمة!A$1:F$4442,1,0)</f>
        <v>525357</v>
      </c>
      <c r="BG728" t="str">
        <f>VLOOKUP(A728,[1]القائمة!A$1:F$4442,5,0)</f>
        <v>الثالثة</v>
      </c>
    </row>
    <row r="729" spans="1:83" ht="14.4" x14ac:dyDescent="0.3">
      <c r="A729" s="269">
        <v>525359</v>
      </c>
      <c r="B729" s="270" t="s">
        <v>521</v>
      </c>
      <c r="C729" s="270" t="s">
        <v>788</v>
      </c>
      <c r="D729" s="270" t="s">
        <v>788</v>
      </c>
      <c r="E729" s="270" t="s">
        <v>788</v>
      </c>
      <c r="F729" s="270" t="s">
        <v>788</v>
      </c>
      <c r="G729" s="270" t="s">
        <v>788</v>
      </c>
      <c r="H729" s="270" t="s">
        <v>788</v>
      </c>
      <c r="I729" s="270" t="s">
        <v>788</v>
      </c>
      <c r="J729" s="270" t="s">
        <v>788</v>
      </c>
      <c r="K729" s="270" t="s">
        <v>788</v>
      </c>
      <c r="L729" s="270" t="s">
        <v>788</v>
      </c>
      <c r="M729" s="270" t="s">
        <v>788</v>
      </c>
      <c r="N729" s="270" t="s">
        <v>788</v>
      </c>
      <c r="O729" s="270" t="s">
        <v>788</v>
      </c>
      <c r="P729" s="270" t="s">
        <v>788</v>
      </c>
      <c r="Q729" s="270" t="s">
        <v>788</v>
      </c>
      <c r="R729" s="270" t="s">
        <v>788</v>
      </c>
      <c r="S729" s="270" t="s">
        <v>788</v>
      </c>
      <c r="T729" s="270" t="s">
        <v>788</v>
      </c>
      <c r="U729" s="270" t="s">
        <v>788</v>
      </c>
      <c r="V729" s="270" t="s">
        <v>788</v>
      </c>
      <c r="W729" s="270" t="s">
        <v>788</v>
      </c>
      <c r="X729" s="270" t="s">
        <v>788</v>
      </c>
      <c r="Y729" s="270" t="s">
        <v>788</v>
      </c>
      <c r="Z729" s="270" t="s">
        <v>788</v>
      </c>
      <c r="AA729" s="270" t="s">
        <v>788</v>
      </c>
      <c r="AB729" s="270" t="s">
        <v>788</v>
      </c>
      <c r="AC729" s="270" t="s">
        <v>788</v>
      </c>
      <c r="AD729" s="270" t="s">
        <v>788</v>
      </c>
      <c r="AE729" s="270" t="s">
        <v>788</v>
      </c>
      <c r="AF729" s="270" t="s">
        <v>788</v>
      </c>
      <c r="AG729" s="270" t="s">
        <v>788</v>
      </c>
      <c r="AH729" s="270" t="s">
        <v>788</v>
      </c>
      <c r="AI729" s="270" t="s">
        <v>788</v>
      </c>
      <c r="AJ729" s="270" t="s">
        <v>788</v>
      </c>
      <c r="AK729" s="270" t="s">
        <v>788</v>
      </c>
      <c r="AL729" s="270" t="s">
        <v>788</v>
      </c>
      <c r="AM729" s="270" t="s">
        <v>788</v>
      </c>
      <c r="AN729" s="270" t="s">
        <v>3075</v>
      </c>
      <c r="AO729" s="270" t="s">
        <v>3075</v>
      </c>
      <c r="AP729" s="270" t="s">
        <v>3075</v>
      </c>
      <c r="AQ729" s="270" t="s">
        <v>3075</v>
      </c>
      <c r="AR729" s="270" t="s">
        <v>3075</v>
      </c>
      <c r="AS729" s="270" t="s">
        <v>3075</v>
      </c>
      <c r="AT729" s="270" t="s">
        <v>3075</v>
      </c>
      <c r="AU729" s="270" t="s">
        <v>3075</v>
      </c>
      <c r="AV729" s="270" t="s">
        <v>3075</v>
      </c>
      <c r="AW729" s="277" t="s">
        <v>3075</v>
      </c>
      <c r="AX729" s="270" t="s">
        <v>3075</v>
      </c>
      <c r="AY729" s="270" t="s">
        <v>3075</v>
      </c>
      <c r="AZ729" s="270" t="s">
        <v>3075</v>
      </c>
      <c r="BA729" s="270" t="s">
        <v>3075</v>
      </c>
      <c r="BB729" s="270" t="s">
        <v>3075</v>
      </c>
      <c r="BC729" s="270" t="s">
        <v>3075</v>
      </c>
      <c r="BD729" s="270" t="s">
        <v>521</v>
      </c>
      <c r="BE729" s="270" t="str">
        <f>VLOOKUP(A729,[1]القائمة!A$1:F$4442,6,0)</f>
        <v/>
      </c>
      <c r="BF729">
        <f>VLOOKUP(A729,[1]القائمة!A$1:F$4442,1,0)</f>
        <v>525359</v>
      </c>
      <c r="BG729" t="str">
        <f>VLOOKUP(A729,[1]القائمة!A$1:F$4442,5,0)</f>
        <v>الثالثة</v>
      </c>
    </row>
    <row r="730" spans="1:83" ht="14.4" x14ac:dyDescent="0.3">
      <c r="A730" s="269">
        <v>525363</v>
      </c>
      <c r="B730" s="270" t="s">
        <v>521</v>
      </c>
      <c r="C730" s="270" t="s">
        <v>788</v>
      </c>
      <c r="D730" s="270" t="s">
        <v>788</v>
      </c>
      <c r="E730" s="270" t="s">
        <v>788</v>
      </c>
      <c r="F730" s="270" t="s">
        <v>788</v>
      </c>
      <c r="G730" s="270" t="s">
        <v>788</v>
      </c>
      <c r="H730" s="270" t="s">
        <v>788</v>
      </c>
      <c r="I730" s="270" t="s">
        <v>788</v>
      </c>
      <c r="J730" s="270" t="s">
        <v>788</v>
      </c>
      <c r="K730" s="270" t="s">
        <v>788</v>
      </c>
      <c r="L730" s="270" t="s">
        <v>788</v>
      </c>
      <c r="M730" s="270" t="s">
        <v>788</v>
      </c>
      <c r="N730" s="270" t="s">
        <v>788</v>
      </c>
      <c r="O730" s="270" t="s">
        <v>788</v>
      </c>
      <c r="P730" s="270" t="s">
        <v>788</v>
      </c>
      <c r="Q730" s="270" t="s">
        <v>788</v>
      </c>
      <c r="R730" s="270" t="s">
        <v>788</v>
      </c>
      <c r="S730" s="270" t="s">
        <v>788</v>
      </c>
      <c r="T730" s="270" t="s">
        <v>788</v>
      </c>
      <c r="U730" s="270" t="s">
        <v>788</v>
      </c>
      <c r="V730" s="270" t="s">
        <v>788</v>
      </c>
      <c r="W730" s="270" t="s">
        <v>788</v>
      </c>
      <c r="X730" s="270" t="s">
        <v>788</v>
      </c>
      <c r="Y730" s="270" t="s">
        <v>788</v>
      </c>
      <c r="Z730" s="270" t="s">
        <v>788</v>
      </c>
      <c r="AA730" s="270" t="s">
        <v>788</v>
      </c>
      <c r="AB730" s="270" t="s">
        <v>788</v>
      </c>
      <c r="AC730" s="270" t="s">
        <v>788</v>
      </c>
      <c r="AD730" s="270" t="s">
        <v>788</v>
      </c>
      <c r="AE730" s="270" t="s">
        <v>788</v>
      </c>
      <c r="AF730" s="270" t="s">
        <v>788</v>
      </c>
      <c r="AG730" s="270" t="s">
        <v>788</v>
      </c>
      <c r="AH730" s="270" t="s">
        <v>788</v>
      </c>
      <c r="AI730" s="270" t="s">
        <v>788</v>
      </c>
      <c r="AJ730" s="270" t="s">
        <v>788</v>
      </c>
      <c r="AK730" s="270" t="s">
        <v>788</v>
      </c>
      <c r="AL730" s="270" t="s">
        <v>788</v>
      </c>
      <c r="AM730" s="270" t="s">
        <v>788</v>
      </c>
      <c r="AN730" s="270" t="s">
        <v>3075</v>
      </c>
      <c r="AO730" s="270" t="s">
        <v>3075</v>
      </c>
      <c r="AP730" s="270" t="s">
        <v>3075</v>
      </c>
      <c r="AQ730" s="270" t="s">
        <v>3075</v>
      </c>
      <c r="AR730" s="270" t="s">
        <v>3075</v>
      </c>
      <c r="AS730" s="270" t="s">
        <v>3075</v>
      </c>
      <c r="AT730" s="270" t="s">
        <v>3075</v>
      </c>
      <c r="AU730" s="270" t="s">
        <v>3075</v>
      </c>
      <c r="AV730" s="270" t="s">
        <v>3075</v>
      </c>
      <c r="AW730" s="277" t="s">
        <v>3075</v>
      </c>
      <c r="AX730" s="270" t="s">
        <v>3075</v>
      </c>
      <c r="AY730" s="270" t="s">
        <v>3075</v>
      </c>
      <c r="AZ730" s="270" t="s">
        <v>3075</v>
      </c>
      <c r="BA730" s="270" t="s">
        <v>3075</v>
      </c>
      <c r="BB730" s="270" t="s">
        <v>3075</v>
      </c>
      <c r="BC730" s="270" t="s">
        <v>3075</v>
      </c>
      <c r="BD730" s="270" t="s">
        <v>521</v>
      </c>
      <c r="BE730" s="270" t="str">
        <f>VLOOKUP(A730,[1]القائمة!A$1:F$4442,6,0)</f>
        <v/>
      </c>
      <c r="BF730">
        <f>VLOOKUP(A730,[1]القائمة!A$1:F$4442,1,0)</f>
        <v>525363</v>
      </c>
      <c r="BG730" t="str">
        <f>VLOOKUP(A730,[1]القائمة!A$1:F$4442,5,0)</f>
        <v>الثالثة</v>
      </c>
    </row>
    <row r="731" spans="1:83" ht="14.4" x14ac:dyDescent="0.3">
      <c r="A731" s="271">
        <v>525364</v>
      </c>
      <c r="B731" s="272" t="s">
        <v>521</v>
      </c>
      <c r="C731" s="250"/>
      <c r="D731" s="250"/>
      <c r="E731" s="250"/>
      <c r="F731" s="250"/>
      <c r="G731" s="250"/>
      <c r="H731" s="250"/>
      <c r="I731" s="250"/>
      <c r="J731" s="250"/>
      <c r="K731" s="250"/>
      <c r="L731" s="250"/>
      <c r="M731" s="250"/>
      <c r="N731" s="250"/>
      <c r="O731" s="250"/>
      <c r="P731" s="250"/>
      <c r="Q731" s="250"/>
      <c r="R731" s="250"/>
      <c r="S731" s="250"/>
      <c r="T731" s="250"/>
      <c r="U731" s="250"/>
      <c r="V731" s="250"/>
      <c r="W731" s="250"/>
      <c r="X731" s="250"/>
      <c r="Y731" s="250"/>
      <c r="Z731" s="250"/>
      <c r="AA731" s="250"/>
      <c r="AB731" s="250"/>
      <c r="AC731" s="250"/>
      <c r="AD731" s="250"/>
      <c r="AE731" s="250"/>
      <c r="AF731" s="250"/>
      <c r="AG731" s="250"/>
      <c r="AH731" s="250"/>
      <c r="AI731" s="250"/>
      <c r="AJ731" s="250"/>
      <c r="AK731" s="250"/>
      <c r="AL731" s="250"/>
      <c r="AM731" s="250"/>
      <c r="AN731" s="250"/>
      <c r="AO731" s="250"/>
      <c r="AP731" s="250"/>
      <c r="AQ731" s="250"/>
      <c r="AR731" s="250"/>
      <c r="AS731" s="250"/>
      <c r="AT731" s="250"/>
      <c r="AU731" s="250"/>
      <c r="AV731" s="250"/>
      <c r="AW731" s="276"/>
      <c r="AX731" s="250"/>
      <c r="AY731" s="250"/>
      <c r="AZ731" s="250"/>
      <c r="BA731" s="250"/>
      <c r="BB731" s="250"/>
      <c r="BC731" s="250"/>
      <c r="BD731" s="250"/>
      <c r="BE731" s="270" t="str">
        <f>VLOOKUP(A731,[1]القائمة!A$1:F$4442,6,0)</f>
        <v/>
      </c>
      <c r="BF731">
        <f>VLOOKUP(A731,[1]القائمة!A$1:F$4442,1,0)</f>
        <v>525364</v>
      </c>
      <c r="BG731" t="str">
        <f>VLOOKUP(A731,[1]القائمة!A$1:F$4442,5,0)</f>
        <v>الثالثة</v>
      </c>
      <c r="BH731" s="249"/>
      <c r="BI731" s="249"/>
      <c r="BJ731" s="249"/>
      <c r="BK731" s="249"/>
      <c r="BL731" s="249"/>
      <c r="BM731" s="249"/>
      <c r="BN731" s="249"/>
      <c r="BO731" s="249"/>
      <c r="BP731" s="249" t="s">
        <v>3075</v>
      </c>
      <c r="BQ731" s="249" t="s">
        <v>3075</v>
      </c>
      <c r="BR731" s="249" t="s">
        <v>3075</v>
      </c>
      <c r="BS731" s="249" t="s">
        <v>3075</v>
      </c>
      <c r="BT731" s="249" t="s">
        <v>3075</v>
      </c>
      <c r="BU731" s="249" t="s">
        <v>3075</v>
      </c>
      <c r="BV731" s="248"/>
      <c r="BW731" s="249"/>
      <c r="BX731" s="249"/>
      <c r="BY731" s="249"/>
      <c r="BZ731" s="249"/>
      <c r="CA731" s="242"/>
      <c r="CB731" s="242"/>
      <c r="CC731" s="242"/>
      <c r="CD731" s="242"/>
      <c r="CE731" s="249"/>
    </row>
    <row r="732" spans="1:83" ht="14.4" x14ac:dyDescent="0.3">
      <c r="A732" s="269">
        <v>525373</v>
      </c>
      <c r="B732" s="270" t="s">
        <v>521</v>
      </c>
      <c r="C732" s="270" t="s">
        <v>788</v>
      </c>
      <c r="D732" s="270" t="s">
        <v>788</v>
      </c>
      <c r="E732" s="270" t="s">
        <v>788</v>
      </c>
      <c r="F732" s="270" t="s">
        <v>788</v>
      </c>
      <c r="G732" s="270" t="s">
        <v>788</v>
      </c>
      <c r="H732" s="270" t="s">
        <v>788</v>
      </c>
      <c r="I732" s="270" t="s">
        <v>788</v>
      </c>
      <c r="J732" s="270" t="s">
        <v>788</v>
      </c>
      <c r="K732" s="270" t="s">
        <v>788</v>
      </c>
      <c r="L732" s="270" t="s">
        <v>788</v>
      </c>
      <c r="M732" s="270" t="s">
        <v>788</v>
      </c>
      <c r="N732" s="270" t="s">
        <v>788</v>
      </c>
      <c r="O732" s="270" t="s">
        <v>788</v>
      </c>
      <c r="P732" s="270" t="s">
        <v>788</v>
      </c>
      <c r="Q732" s="270" t="s">
        <v>788</v>
      </c>
      <c r="R732" s="270" t="s">
        <v>788</v>
      </c>
      <c r="S732" s="270" t="s">
        <v>788</v>
      </c>
      <c r="T732" s="270" t="s">
        <v>788</v>
      </c>
      <c r="U732" s="270" t="s">
        <v>788</v>
      </c>
      <c r="V732" s="270" t="s">
        <v>788</v>
      </c>
      <c r="W732" s="270" t="s">
        <v>788</v>
      </c>
      <c r="X732" s="270" t="s">
        <v>788</v>
      </c>
      <c r="Y732" s="270" t="s">
        <v>788</v>
      </c>
      <c r="Z732" s="270" t="s">
        <v>788</v>
      </c>
      <c r="AA732" s="270" t="s">
        <v>788</v>
      </c>
      <c r="AB732" s="270" t="s">
        <v>788</v>
      </c>
      <c r="AC732" s="270" t="s">
        <v>788</v>
      </c>
      <c r="AD732" s="270" t="s">
        <v>788</v>
      </c>
      <c r="AE732" s="270" t="s">
        <v>788</v>
      </c>
      <c r="AF732" s="270" t="s">
        <v>788</v>
      </c>
      <c r="AG732" s="270" t="s">
        <v>788</v>
      </c>
      <c r="AH732" s="270" t="s">
        <v>788</v>
      </c>
      <c r="AI732" s="270" t="s">
        <v>788</v>
      </c>
      <c r="AJ732" s="270" t="s">
        <v>788</v>
      </c>
      <c r="AK732" s="270" t="s">
        <v>788</v>
      </c>
      <c r="AL732" s="270" t="s">
        <v>788</v>
      </c>
      <c r="AM732" s="270" t="s">
        <v>788</v>
      </c>
      <c r="AN732" s="270" t="s">
        <v>3075</v>
      </c>
      <c r="AO732" s="270" t="s">
        <v>3075</v>
      </c>
      <c r="AP732" s="270" t="s">
        <v>3075</v>
      </c>
      <c r="AQ732" s="270" t="s">
        <v>3075</v>
      </c>
      <c r="AR732" s="270" t="s">
        <v>3075</v>
      </c>
      <c r="AS732" s="270" t="s">
        <v>3075</v>
      </c>
      <c r="AT732" s="270" t="s">
        <v>3075</v>
      </c>
      <c r="AU732" s="270" t="s">
        <v>3075</v>
      </c>
      <c r="AV732" s="270" t="s">
        <v>3075</v>
      </c>
      <c r="AW732" s="277" t="s">
        <v>3075</v>
      </c>
      <c r="AX732" s="270" t="s">
        <v>3075</v>
      </c>
      <c r="AY732" s="270" t="s">
        <v>3075</v>
      </c>
      <c r="AZ732" s="270" t="s">
        <v>3075</v>
      </c>
      <c r="BA732" s="270" t="s">
        <v>3075</v>
      </c>
      <c r="BB732" s="270" t="s">
        <v>3075</v>
      </c>
      <c r="BC732" s="270" t="s">
        <v>3075</v>
      </c>
      <c r="BD732" s="270" t="s">
        <v>521</v>
      </c>
      <c r="BE732" s="270" t="str">
        <f>VLOOKUP(A732,[1]القائمة!A$1:F$4442,6,0)</f>
        <v/>
      </c>
      <c r="BF732">
        <f>VLOOKUP(A732,[1]القائمة!A$1:F$4442,1,0)</f>
        <v>525373</v>
      </c>
      <c r="BG732" t="str">
        <f>VLOOKUP(A732,[1]القائمة!A$1:F$4442,5,0)</f>
        <v>الثالثة</v>
      </c>
    </row>
    <row r="733" spans="1:83" ht="14.4" x14ac:dyDescent="0.3">
      <c r="A733" s="269">
        <v>525389</v>
      </c>
      <c r="B733" s="270" t="s">
        <v>521</v>
      </c>
      <c r="C733" s="270" t="s">
        <v>788</v>
      </c>
      <c r="D733" s="270" t="s">
        <v>788</v>
      </c>
      <c r="E733" s="270" t="s">
        <v>788</v>
      </c>
      <c r="F733" s="270" t="s">
        <v>788</v>
      </c>
      <c r="G733" s="270" t="s">
        <v>788</v>
      </c>
      <c r="H733" s="270" t="s">
        <v>788</v>
      </c>
      <c r="I733" s="270" t="s">
        <v>788</v>
      </c>
      <c r="J733" s="270" t="s">
        <v>788</v>
      </c>
      <c r="K733" s="270" t="s">
        <v>788</v>
      </c>
      <c r="L733" s="270" t="s">
        <v>788</v>
      </c>
      <c r="M733" s="270" t="s">
        <v>788</v>
      </c>
      <c r="N733" s="270" t="s">
        <v>788</v>
      </c>
      <c r="O733" s="270" t="s">
        <v>788</v>
      </c>
      <c r="P733" s="270" t="s">
        <v>788</v>
      </c>
      <c r="Q733" s="270" t="s">
        <v>788</v>
      </c>
      <c r="R733" s="270" t="s">
        <v>788</v>
      </c>
      <c r="S733" s="270" t="s">
        <v>788</v>
      </c>
      <c r="T733" s="270" t="s">
        <v>788</v>
      </c>
      <c r="U733" s="270" t="s">
        <v>788</v>
      </c>
      <c r="V733" s="270" t="s">
        <v>788</v>
      </c>
      <c r="W733" s="270" t="s">
        <v>788</v>
      </c>
      <c r="X733" s="270" t="s">
        <v>788</v>
      </c>
      <c r="Y733" s="270" t="s">
        <v>788</v>
      </c>
      <c r="Z733" s="270" t="s">
        <v>788</v>
      </c>
      <c r="AA733" s="270" t="s">
        <v>788</v>
      </c>
      <c r="AB733" s="270" t="s">
        <v>788</v>
      </c>
      <c r="AC733" s="270" t="s">
        <v>788</v>
      </c>
      <c r="AD733" s="270" t="s">
        <v>788</v>
      </c>
      <c r="AE733" s="270" t="s">
        <v>788</v>
      </c>
      <c r="AF733" s="270" t="s">
        <v>788</v>
      </c>
      <c r="AG733" s="270" t="s">
        <v>788</v>
      </c>
      <c r="AH733" s="270" t="s">
        <v>788</v>
      </c>
      <c r="AI733" s="270" t="s">
        <v>788</v>
      </c>
      <c r="AJ733" s="270" t="s">
        <v>788</v>
      </c>
      <c r="AK733" s="270" t="s">
        <v>788</v>
      </c>
      <c r="AL733" s="270" t="s">
        <v>788</v>
      </c>
      <c r="AM733" s="270" t="s">
        <v>788</v>
      </c>
      <c r="AN733" s="270" t="s">
        <v>3075</v>
      </c>
      <c r="AO733" s="270" t="s">
        <v>3075</v>
      </c>
      <c r="AP733" s="270" t="s">
        <v>3075</v>
      </c>
      <c r="AQ733" s="270" t="s">
        <v>3075</v>
      </c>
      <c r="AR733" s="270" t="s">
        <v>3075</v>
      </c>
      <c r="AS733" s="270" t="s">
        <v>3075</v>
      </c>
      <c r="AT733" s="270" t="s">
        <v>3075</v>
      </c>
      <c r="AU733" s="270" t="s">
        <v>3075</v>
      </c>
      <c r="AV733" s="270" t="s">
        <v>3075</v>
      </c>
      <c r="AW733" s="277" t="s">
        <v>3075</v>
      </c>
      <c r="AX733" s="270" t="s">
        <v>3075</v>
      </c>
      <c r="AY733" s="270" t="s">
        <v>3075</v>
      </c>
      <c r="AZ733" s="270" t="s">
        <v>3075</v>
      </c>
      <c r="BA733" s="270" t="s">
        <v>3075</v>
      </c>
      <c r="BB733" s="270" t="s">
        <v>3075</v>
      </c>
      <c r="BC733" s="270" t="s">
        <v>3075</v>
      </c>
      <c r="BD733" s="270" t="s">
        <v>521</v>
      </c>
      <c r="BE733" s="270" t="str">
        <f>VLOOKUP(A733,[1]القائمة!A$1:F$4442,6,0)</f>
        <v/>
      </c>
      <c r="BF733">
        <f>VLOOKUP(A733,[1]القائمة!A$1:F$4442,1,0)</f>
        <v>525389</v>
      </c>
      <c r="BG733" t="str">
        <f>VLOOKUP(A733,[1]القائمة!A$1:F$4442,5,0)</f>
        <v>الثالثة</v>
      </c>
    </row>
    <row r="734" spans="1:83" ht="14.4" x14ac:dyDescent="0.3">
      <c r="A734" s="269">
        <v>525394</v>
      </c>
      <c r="B734" s="270" t="s">
        <v>522</v>
      </c>
      <c r="C734" s="270" t="s">
        <v>788</v>
      </c>
      <c r="D734" s="270" t="s">
        <v>788</v>
      </c>
      <c r="E734" s="270" t="s">
        <v>788</v>
      </c>
      <c r="F734" s="270" t="s">
        <v>788</v>
      </c>
      <c r="G734" s="270" t="s">
        <v>788</v>
      </c>
      <c r="H734" s="270" t="s">
        <v>788</v>
      </c>
      <c r="I734" s="270" t="s">
        <v>788</v>
      </c>
      <c r="J734" s="270" t="s">
        <v>788</v>
      </c>
      <c r="K734" s="270" t="s">
        <v>788</v>
      </c>
      <c r="L734" s="270" t="s">
        <v>788</v>
      </c>
      <c r="M734" s="270" t="s">
        <v>788</v>
      </c>
      <c r="N734" s="270" t="s">
        <v>788</v>
      </c>
      <c r="O734" s="270" t="s">
        <v>788</v>
      </c>
      <c r="P734" s="270" t="s">
        <v>788</v>
      </c>
      <c r="Q734" s="270" t="s">
        <v>788</v>
      </c>
      <c r="R734" s="270" t="s">
        <v>788</v>
      </c>
      <c r="S734" s="270" t="s">
        <v>788</v>
      </c>
      <c r="T734" s="270" t="s">
        <v>788</v>
      </c>
      <c r="U734" s="270" t="s">
        <v>788</v>
      </c>
      <c r="V734" s="270" t="s">
        <v>788</v>
      </c>
      <c r="W734" s="270" t="s">
        <v>788</v>
      </c>
      <c r="X734" s="270" t="s">
        <v>788</v>
      </c>
      <c r="Y734" s="270" t="s">
        <v>788</v>
      </c>
      <c r="Z734" s="270" t="s">
        <v>788</v>
      </c>
      <c r="AA734" s="270" t="s">
        <v>788</v>
      </c>
      <c r="AB734" s="270" t="s">
        <v>788</v>
      </c>
      <c r="AC734" s="270" t="s">
        <v>788</v>
      </c>
      <c r="AD734" s="270" t="s">
        <v>788</v>
      </c>
      <c r="AE734" s="270" t="s">
        <v>788</v>
      </c>
      <c r="AF734" s="270" t="s">
        <v>788</v>
      </c>
      <c r="AG734" s="270" t="s">
        <v>788</v>
      </c>
      <c r="AH734" s="270" t="s">
        <v>3075</v>
      </c>
      <c r="AI734" s="270" t="s">
        <v>3075</v>
      </c>
      <c r="AJ734" s="270" t="s">
        <v>3075</v>
      </c>
      <c r="AK734" s="270" t="s">
        <v>3075</v>
      </c>
      <c r="AL734" s="270" t="s">
        <v>3075</v>
      </c>
      <c r="AM734" s="270" t="s">
        <v>3075</v>
      </c>
      <c r="AN734" s="270" t="s">
        <v>3075</v>
      </c>
      <c r="AO734" s="270" t="s">
        <v>3075</v>
      </c>
      <c r="AP734" s="270" t="s">
        <v>3075</v>
      </c>
      <c r="AQ734" s="270" t="s">
        <v>3075</v>
      </c>
      <c r="AR734" s="270" t="s">
        <v>3075</v>
      </c>
      <c r="AS734" s="270" t="s">
        <v>3075</v>
      </c>
      <c r="AT734" s="270" t="s">
        <v>3075</v>
      </c>
      <c r="AU734" s="270" t="s">
        <v>3075</v>
      </c>
      <c r="AV734" s="270" t="s">
        <v>3075</v>
      </c>
      <c r="AW734" s="277" t="s">
        <v>3075</v>
      </c>
      <c r="AX734" s="270" t="s">
        <v>3075</v>
      </c>
      <c r="AY734" s="270" t="s">
        <v>3075</v>
      </c>
      <c r="AZ734" s="270" t="s">
        <v>3075</v>
      </c>
      <c r="BA734" s="270" t="s">
        <v>3075</v>
      </c>
      <c r="BB734" s="270" t="s">
        <v>3075</v>
      </c>
      <c r="BC734" s="270" t="s">
        <v>3075</v>
      </c>
      <c r="BD734" s="270" t="s">
        <v>522</v>
      </c>
      <c r="BE734" s="270" t="str">
        <f>VLOOKUP(A734,[1]القائمة!A$1:F$4442,6,0)</f>
        <v/>
      </c>
      <c r="BF734">
        <f>VLOOKUP(A734,[1]القائمة!A$1:F$4442,1,0)</f>
        <v>525394</v>
      </c>
      <c r="BG734" t="str">
        <f>VLOOKUP(A734,[1]القائمة!A$1:F$4442,5,0)</f>
        <v>الثالثة حديث</v>
      </c>
    </row>
    <row r="735" spans="1:83" ht="14.4" x14ac:dyDescent="0.3">
      <c r="A735" s="269">
        <v>525397</v>
      </c>
      <c r="B735" s="270" t="s">
        <v>521</v>
      </c>
      <c r="C735" s="270" t="s">
        <v>788</v>
      </c>
      <c r="D735" s="270" t="s">
        <v>788</v>
      </c>
      <c r="E735" s="270" t="s">
        <v>788</v>
      </c>
      <c r="F735" s="270" t="s">
        <v>788</v>
      </c>
      <c r="G735" s="270" t="s">
        <v>788</v>
      </c>
      <c r="H735" s="270" t="s">
        <v>788</v>
      </c>
      <c r="I735" s="270" t="s">
        <v>788</v>
      </c>
      <c r="J735" s="270" t="s">
        <v>788</v>
      </c>
      <c r="K735" s="270" t="s">
        <v>788</v>
      </c>
      <c r="L735" s="270" t="s">
        <v>788</v>
      </c>
      <c r="M735" s="270" t="s">
        <v>788</v>
      </c>
      <c r="N735" s="270" t="s">
        <v>788</v>
      </c>
      <c r="O735" s="270" t="s">
        <v>788</v>
      </c>
      <c r="P735" s="270" t="s">
        <v>788</v>
      </c>
      <c r="Q735" s="270" t="s">
        <v>788</v>
      </c>
      <c r="R735" s="270" t="s">
        <v>788</v>
      </c>
      <c r="S735" s="270" t="s">
        <v>788</v>
      </c>
      <c r="T735" s="270" t="s">
        <v>788</v>
      </c>
      <c r="U735" s="270" t="s">
        <v>788</v>
      </c>
      <c r="V735" s="270" t="s">
        <v>788</v>
      </c>
      <c r="W735" s="270" t="s">
        <v>788</v>
      </c>
      <c r="X735" s="270" t="s">
        <v>788</v>
      </c>
      <c r="Y735" s="270" t="s">
        <v>788</v>
      </c>
      <c r="Z735" s="270" t="s">
        <v>788</v>
      </c>
      <c r="AA735" s="270" t="s">
        <v>788</v>
      </c>
      <c r="AB735" s="270" t="s">
        <v>788</v>
      </c>
      <c r="AC735" s="270" t="s">
        <v>788</v>
      </c>
      <c r="AD735" s="270" t="s">
        <v>788</v>
      </c>
      <c r="AE735" s="270" t="s">
        <v>788</v>
      </c>
      <c r="AF735" s="270" t="s">
        <v>788</v>
      </c>
      <c r="AG735" s="270" t="s">
        <v>788</v>
      </c>
      <c r="AH735" s="270" t="s">
        <v>788</v>
      </c>
      <c r="AI735" s="270" t="s">
        <v>788</v>
      </c>
      <c r="AJ735" s="270" t="s">
        <v>788</v>
      </c>
      <c r="AK735" s="270" t="s">
        <v>788</v>
      </c>
      <c r="AL735" s="270" t="s">
        <v>788</v>
      </c>
      <c r="AM735" s="270" t="s">
        <v>788</v>
      </c>
      <c r="AN735" s="270" t="s">
        <v>3075</v>
      </c>
      <c r="AO735" s="270" t="s">
        <v>3075</v>
      </c>
      <c r="AP735" s="270" t="s">
        <v>3075</v>
      </c>
      <c r="AQ735" s="270" t="s">
        <v>3075</v>
      </c>
      <c r="AR735" s="270" t="s">
        <v>3075</v>
      </c>
      <c r="AS735" s="270" t="s">
        <v>3075</v>
      </c>
      <c r="AT735" s="270" t="s">
        <v>3075</v>
      </c>
      <c r="AU735" s="270" t="s">
        <v>3075</v>
      </c>
      <c r="AV735" s="270" t="s">
        <v>3075</v>
      </c>
      <c r="AW735" s="277" t="s">
        <v>3075</v>
      </c>
      <c r="AX735" s="270" t="s">
        <v>3075</v>
      </c>
      <c r="AY735" s="270" t="s">
        <v>3075</v>
      </c>
      <c r="AZ735" s="270" t="s">
        <v>3075</v>
      </c>
      <c r="BA735" s="270" t="s">
        <v>3075</v>
      </c>
      <c r="BB735" s="270" t="s">
        <v>3075</v>
      </c>
      <c r="BC735" s="270" t="s">
        <v>3075</v>
      </c>
      <c r="BD735" s="270" t="s">
        <v>521</v>
      </c>
      <c r="BE735" s="270" t="str">
        <f>VLOOKUP(A735,[1]القائمة!A$1:F$4442,6,0)</f>
        <v/>
      </c>
      <c r="BF735">
        <f>VLOOKUP(A735,[1]القائمة!A$1:F$4442,1,0)</f>
        <v>525397</v>
      </c>
      <c r="BG735" t="str">
        <f>VLOOKUP(A735,[1]القائمة!A$1:F$4442,5,0)</f>
        <v>الثالثة</v>
      </c>
    </row>
    <row r="736" spans="1:83" ht="14.4" x14ac:dyDescent="0.3">
      <c r="A736" s="269">
        <v>525402</v>
      </c>
      <c r="B736" s="270" t="s">
        <v>521</v>
      </c>
      <c r="C736" s="270" t="s">
        <v>788</v>
      </c>
      <c r="D736" s="270" t="s">
        <v>788</v>
      </c>
      <c r="E736" s="270" t="s">
        <v>788</v>
      </c>
      <c r="F736" s="270" t="s">
        <v>788</v>
      </c>
      <c r="G736" s="270" t="s">
        <v>788</v>
      </c>
      <c r="H736" s="270" t="s">
        <v>788</v>
      </c>
      <c r="I736" s="270" t="s">
        <v>788</v>
      </c>
      <c r="J736" s="270" t="s">
        <v>788</v>
      </c>
      <c r="K736" s="270" t="s">
        <v>788</v>
      </c>
      <c r="L736" s="270" t="s">
        <v>788</v>
      </c>
      <c r="M736" s="270" t="s">
        <v>788</v>
      </c>
      <c r="N736" s="270" t="s">
        <v>788</v>
      </c>
      <c r="O736" s="270" t="s">
        <v>788</v>
      </c>
      <c r="P736" s="270" t="s">
        <v>788</v>
      </c>
      <c r="Q736" s="270" t="s">
        <v>788</v>
      </c>
      <c r="R736" s="270" t="s">
        <v>788</v>
      </c>
      <c r="S736" s="270" t="s">
        <v>788</v>
      </c>
      <c r="T736" s="270" t="s">
        <v>788</v>
      </c>
      <c r="U736" s="270" t="s">
        <v>788</v>
      </c>
      <c r="V736" s="270" t="s">
        <v>788</v>
      </c>
      <c r="W736" s="270" t="s">
        <v>788</v>
      </c>
      <c r="X736" s="270" t="s">
        <v>788</v>
      </c>
      <c r="Y736" s="270" t="s">
        <v>788</v>
      </c>
      <c r="Z736" s="270" t="s">
        <v>788</v>
      </c>
      <c r="AA736" s="270" t="s">
        <v>788</v>
      </c>
      <c r="AB736" s="270" t="s">
        <v>788</v>
      </c>
      <c r="AC736" s="270" t="s">
        <v>788</v>
      </c>
      <c r="AD736" s="270" t="s">
        <v>788</v>
      </c>
      <c r="AE736" s="270" t="s">
        <v>788</v>
      </c>
      <c r="AF736" s="270" t="s">
        <v>788</v>
      </c>
      <c r="AG736" s="270" t="s">
        <v>788</v>
      </c>
      <c r="AH736" s="270" t="s">
        <v>788</v>
      </c>
      <c r="AI736" s="270" t="s">
        <v>788</v>
      </c>
      <c r="AJ736" s="270" t="s">
        <v>788</v>
      </c>
      <c r="AK736" s="270" t="s">
        <v>788</v>
      </c>
      <c r="AL736" s="270" t="s">
        <v>788</v>
      </c>
      <c r="AM736" s="270" t="s">
        <v>788</v>
      </c>
      <c r="AN736" s="270" t="s">
        <v>3075</v>
      </c>
      <c r="AO736" s="270" t="s">
        <v>3075</v>
      </c>
      <c r="AP736" s="270" t="s">
        <v>3075</v>
      </c>
      <c r="AQ736" s="270" t="s">
        <v>3075</v>
      </c>
      <c r="AR736" s="270" t="s">
        <v>3075</v>
      </c>
      <c r="AS736" s="270" t="s">
        <v>3075</v>
      </c>
      <c r="AT736" s="270" t="s">
        <v>3075</v>
      </c>
      <c r="AU736" s="270" t="s">
        <v>3075</v>
      </c>
      <c r="AV736" s="270" t="s">
        <v>3075</v>
      </c>
      <c r="AW736" s="277" t="s">
        <v>3075</v>
      </c>
      <c r="AX736" s="270" t="s">
        <v>3075</v>
      </c>
      <c r="AY736" s="270" t="s">
        <v>3075</v>
      </c>
      <c r="AZ736" s="270" t="s">
        <v>3075</v>
      </c>
      <c r="BA736" s="270" t="s">
        <v>3075</v>
      </c>
      <c r="BB736" s="270" t="s">
        <v>3075</v>
      </c>
      <c r="BC736" s="270" t="s">
        <v>3075</v>
      </c>
      <c r="BD736" s="270" t="s">
        <v>521</v>
      </c>
      <c r="BE736" s="270" t="str">
        <f>VLOOKUP(A736,[1]القائمة!A$1:F$4442,6,0)</f>
        <v/>
      </c>
      <c r="BF736">
        <f>VLOOKUP(A736,[1]القائمة!A$1:F$4442,1,0)</f>
        <v>525402</v>
      </c>
      <c r="BG736" t="str">
        <f>VLOOKUP(A736,[1]القائمة!A$1:F$4442,5,0)</f>
        <v>الثالثة</v>
      </c>
    </row>
    <row r="737" spans="1:83" ht="14.4" x14ac:dyDescent="0.3">
      <c r="A737" s="269">
        <v>525405</v>
      </c>
      <c r="B737" s="270" t="s">
        <v>521</v>
      </c>
      <c r="C737" s="270" t="s">
        <v>788</v>
      </c>
      <c r="D737" s="270" t="s">
        <v>788</v>
      </c>
      <c r="E737" s="270" t="s">
        <v>788</v>
      </c>
      <c r="F737" s="270" t="s">
        <v>788</v>
      </c>
      <c r="G737" s="270" t="s">
        <v>788</v>
      </c>
      <c r="H737" s="270" t="s">
        <v>788</v>
      </c>
      <c r="I737" s="270" t="s">
        <v>788</v>
      </c>
      <c r="J737" s="270" t="s">
        <v>788</v>
      </c>
      <c r="K737" s="270" t="s">
        <v>788</v>
      </c>
      <c r="L737" s="270" t="s">
        <v>788</v>
      </c>
      <c r="M737" s="270" t="s">
        <v>788</v>
      </c>
      <c r="N737" s="270" t="s">
        <v>788</v>
      </c>
      <c r="O737" s="270" t="s">
        <v>788</v>
      </c>
      <c r="P737" s="270" t="s">
        <v>788</v>
      </c>
      <c r="Q737" s="270" t="s">
        <v>788</v>
      </c>
      <c r="R737" s="270" t="s">
        <v>788</v>
      </c>
      <c r="S737" s="270" t="s">
        <v>788</v>
      </c>
      <c r="T737" s="270" t="s">
        <v>788</v>
      </c>
      <c r="U737" s="270" t="s">
        <v>788</v>
      </c>
      <c r="V737" s="270" t="s">
        <v>788</v>
      </c>
      <c r="W737" s="270" t="s">
        <v>788</v>
      </c>
      <c r="X737" s="270" t="s">
        <v>788</v>
      </c>
      <c r="Y737" s="270" t="s">
        <v>788</v>
      </c>
      <c r="Z737" s="270" t="s">
        <v>788</v>
      </c>
      <c r="AA737" s="270" t="s">
        <v>788</v>
      </c>
      <c r="AB737" s="270" t="s">
        <v>788</v>
      </c>
      <c r="AC737" s="270" t="s">
        <v>788</v>
      </c>
      <c r="AD737" s="270" t="s">
        <v>788</v>
      </c>
      <c r="AE737" s="270" t="s">
        <v>788</v>
      </c>
      <c r="AF737" s="270" t="s">
        <v>788</v>
      </c>
      <c r="AG737" s="270" t="s">
        <v>788</v>
      </c>
      <c r="AH737" s="270" t="s">
        <v>788</v>
      </c>
      <c r="AI737" s="270" t="s">
        <v>788</v>
      </c>
      <c r="AJ737" s="270" t="s">
        <v>788</v>
      </c>
      <c r="AK737" s="270" t="s">
        <v>788</v>
      </c>
      <c r="AL737" s="270" t="s">
        <v>788</v>
      </c>
      <c r="AM737" s="270" t="s">
        <v>788</v>
      </c>
      <c r="AN737" s="270" t="s">
        <v>3075</v>
      </c>
      <c r="AO737" s="270" t="s">
        <v>3075</v>
      </c>
      <c r="AP737" s="270" t="s">
        <v>3075</v>
      </c>
      <c r="AQ737" s="270" t="s">
        <v>3075</v>
      </c>
      <c r="AR737" s="270" t="s">
        <v>3075</v>
      </c>
      <c r="AS737" s="270" t="s">
        <v>3075</v>
      </c>
      <c r="AT737" s="270" t="s">
        <v>3075</v>
      </c>
      <c r="AU737" s="270" t="s">
        <v>3075</v>
      </c>
      <c r="AV737" s="270" t="s">
        <v>3075</v>
      </c>
      <c r="AW737" s="277" t="s">
        <v>3075</v>
      </c>
      <c r="AX737" s="270" t="s">
        <v>3075</v>
      </c>
      <c r="AY737" s="270" t="s">
        <v>3075</v>
      </c>
      <c r="AZ737" s="270" t="s">
        <v>3075</v>
      </c>
      <c r="BA737" s="270" t="s">
        <v>3075</v>
      </c>
      <c r="BB737" s="270" t="s">
        <v>3075</v>
      </c>
      <c r="BC737" s="270" t="s">
        <v>3075</v>
      </c>
      <c r="BD737" s="270" t="s">
        <v>521</v>
      </c>
      <c r="BE737" s="270" t="str">
        <f>VLOOKUP(A737,[1]القائمة!A$1:F$4442,6,0)</f>
        <v/>
      </c>
      <c r="BF737">
        <f>VLOOKUP(A737,[1]القائمة!A$1:F$4442,1,0)</f>
        <v>525405</v>
      </c>
      <c r="BG737" t="str">
        <f>VLOOKUP(A737,[1]القائمة!A$1:F$4442,5,0)</f>
        <v>الثالثة</v>
      </c>
    </row>
    <row r="738" spans="1:83" ht="14.4" x14ac:dyDescent="0.3">
      <c r="A738" s="269">
        <v>525417</v>
      </c>
      <c r="B738" s="270" t="s">
        <v>521</v>
      </c>
      <c r="C738" s="270" t="s">
        <v>788</v>
      </c>
      <c r="D738" s="270" t="s">
        <v>788</v>
      </c>
      <c r="E738" s="270" t="s">
        <v>788</v>
      </c>
      <c r="F738" s="270" t="s">
        <v>788</v>
      </c>
      <c r="G738" s="270" t="s">
        <v>788</v>
      </c>
      <c r="H738" s="270" t="s">
        <v>788</v>
      </c>
      <c r="I738" s="270" t="s">
        <v>788</v>
      </c>
      <c r="J738" s="270" t="s">
        <v>788</v>
      </c>
      <c r="K738" s="270" t="s">
        <v>788</v>
      </c>
      <c r="L738" s="270" t="s">
        <v>788</v>
      </c>
      <c r="M738" s="270" t="s">
        <v>788</v>
      </c>
      <c r="N738" s="270" t="s">
        <v>788</v>
      </c>
      <c r="O738" s="270" t="s">
        <v>788</v>
      </c>
      <c r="P738" s="270" t="s">
        <v>788</v>
      </c>
      <c r="Q738" s="270" t="s">
        <v>788</v>
      </c>
      <c r="R738" s="270" t="s">
        <v>788</v>
      </c>
      <c r="S738" s="270" t="s">
        <v>788</v>
      </c>
      <c r="T738" s="270" t="s">
        <v>788</v>
      </c>
      <c r="U738" s="270" t="s">
        <v>788</v>
      </c>
      <c r="V738" s="270" t="s">
        <v>788</v>
      </c>
      <c r="W738" s="270" t="s">
        <v>788</v>
      </c>
      <c r="X738" s="270" t="s">
        <v>788</v>
      </c>
      <c r="Y738" s="270" t="s">
        <v>788</v>
      </c>
      <c r="Z738" s="270" t="s">
        <v>788</v>
      </c>
      <c r="AA738" s="270" t="s">
        <v>788</v>
      </c>
      <c r="AB738" s="270" t="s">
        <v>788</v>
      </c>
      <c r="AC738" s="270" t="s">
        <v>788</v>
      </c>
      <c r="AD738" s="270" t="s">
        <v>788</v>
      </c>
      <c r="AE738" s="270" t="s">
        <v>788</v>
      </c>
      <c r="AF738" s="270" t="s">
        <v>788</v>
      </c>
      <c r="AG738" s="270" t="s">
        <v>788</v>
      </c>
      <c r="AH738" s="270" t="s">
        <v>788</v>
      </c>
      <c r="AI738" s="270" t="s">
        <v>788</v>
      </c>
      <c r="AJ738" s="270" t="s">
        <v>788</v>
      </c>
      <c r="AK738" s="270" t="s">
        <v>788</v>
      </c>
      <c r="AL738" s="270" t="s">
        <v>788</v>
      </c>
      <c r="AM738" s="270" t="s">
        <v>788</v>
      </c>
      <c r="AN738" s="270" t="s">
        <v>3075</v>
      </c>
      <c r="AO738" s="270" t="s">
        <v>3075</v>
      </c>
      <c r="AP738" s="270" t="s">
        <v>3075</v>
      </c>
      <c r="AQ738" s="270" t="s">
        <v>3075</v>
      </c>
      <c r="AR738" s="270" t="s">
        <v>3075</v>
      </c>
      <c r="AS738" s="270" t="s">
        <v>3075</v>
      </c>
      <c r="AT738" s="270" t="s">
        <v>3075</v>
      </c>
      <c r="AU738" s="270" t="s">
        <v>3075</v>
      </c>
      <c r="AV738" s="270" t="s">
        <v>3075</v>
      </c>
      <c r="AW738" s="277" t="s">
        <v>3075</v>
      </c>
      <c r="AX738" s="270" t="s">
        <v>3075</v>
      </c>
      <c r="AY738" s="270" t="s">
        <v>3075</v>
      </c>
      <c r="AZ738" s="270" t="s">
        <v>3075</v>
      </c>
      <c r="BA738" s="270" t="s">
        <v>3075</v>
      </c>
      <c r="BB738" s="270" t="s">
        <v>3075</v>
      </c>
      <c r="BC738" s="270" t="s">
        <v>3075</v>
      </c>
      <c r="BD738" s="270" t="s">
        <v>521</v>
      </c>
      <c r="BE738" s="270" t="str">
        <f>VLOOKUP(A738,[1]القائمة!A$1:F$4442,6,0)</f>
        <v/>
      </c>
      <c r="BF738">
        <f>VLOOKUP(A738,[1]القائمة!A$1:F$4442,1,0)</f>
        <v>525417</v>
      </c>
      <c r="BG738" t="str">
        <f>VLOOKUP(A738,[1]القائمة!A$1:F$4442,5,0)</f>
        <v>الثالثة</v>
      </c>
      <c r="BH738" s="249"/>
      <c r="BI738" s="249"/>
      <c r="BJ738" s="249"/>
      <c r="BK738" s="249"/>
      <c r="BL738" s="249"/>
      <c r="BM738" s="249"/>
      <c r="BN738" s="249"/>
      <c r="BO738" s="249"/>
      <c r="BP738" s="249" t="s">
        <v>3075</v>
      </c>
      <c r="BQ738" s="249" t="s">
        <v>3075</v>
      </c>
      <c r="BR738" s="249" t="s">
        <v>3075</v>
      </c>
      <c r="BS738" s="249" t="s">
        <v>3075</v>
      </c>
      <c r="BT738" s="249" t="s">
        <v>3075</v>
      </c>
      <c r="BU738" s="249" t="s">
        <v>3075</v>
      </c>
      <c r="BV738" s="248"/>
      <c r="BW738" s="249"/>
      <c r="BX738" s="249"/>
      <c r="BY738" s="249"/>
      <c r="BZ738" s="249"/>
      <c r="CA738" s="242"/>
      <c r="CB738" s="242"/>
      <c r="CC738" s="242"/>
      <c r="CD738" s="242"/>
      <c r="CE738" s="249"/>
    </row>
    <row r="739" spans="1:83" ht="14.4" x14ac:dyDescent="0.3">
      <c r="A739" s="269">
        <v>525432</v>
      </c>
      <c r="B739" s="270" t="s">
        <v>521</v>
      </c>
      <c r="C739" s="270" t="s">
        <v>788</v>
      </c>
      <c r="D739" s="270" t="s">
        <v>788</v>
      </c>
      <c r="E739" s="270" t="s">
        <v>788</v>
      </c>
      <c r="F739" s="270" t="s">
        <v>788</v>
      </c>
      <c r="G739" s="270" t="s">
        <v>788</v>
      </c>
      <c r="H739" s="270" t="s">
        <v>788</v>
      </c>
      <c r="I739" s="270" t="s">
        <v>788</v>
      </c>
      <c r="J739" s="270" t="s">
        <v>788</v>
      </c>
      <c r="K739" s="270" t="s">
        <v>788</v>
      </c>
      <c r="L739" s="270" t="s">
        <v>788</v>
      </c>
      <c r="M739" s="270" t="s">
        <v>788</v>
      </c>
      <c r="N739" s="270" t="s">
        <v>788</v>
      </c>
      <c r="O739" s="270" t="s">
        <v>788</v>
      </c>
      <c r="P739" s="270" t="s">
        <v>788</v>
      </c>
      <c r="Q739" s="270" t="s">
        <v>788</v>
      </c>
      <c r="R739" s="270" t="s">
        <v>788</v>
      </c>
      <c r="S739" s="270" t="s">
        <v>788</v>
      </c>
      <c r="T739" s="270" t="s">
        <v>788</v>
      </c>
      <c r="U739" s="270" t="s">
        <v>788</v>
      </c>
      <c r="V739" s="270" t="s">
        <v>788</v>
      </c>
      <c r="W739" s="270" t="s">
        <v>788</v>
      </c>
      <c r="X739" s="270" t="s">
        <v>788</v>
      </c>
      <c r="Y739" s="270" t="s">
        <v>788</v>
      </c>
      <c r="Z739" s="270" t="s">
        <v>788</v>
      </c>
      <c r="AA739" s="270" t="s">
        <v>788</v>
      </c>
      <c r="AB739" s="270" t="s">
        <v>788</v>
      </c>
      <c r="AC739" s="270" t="s">
        <v>788</v>
      </c>
      <c r="AD739" s="270" t="s">
        <v>788</v>
      </c>
      <c r="AE739" s="270" t="s">
        <v>788</v>
      </c>
      <c r="AF739" s="270" t="s">
        <v>788</v>
      </c>
      <c r="AG739" s="270" t="s">
        <v>788</v>
      </c>
      <c r="AH739" s="270" t="s">
        <v>788</v>
      </c>
      <c r="AI739" s="270" t="s">
        <v>788</v>
      </c>
      <c r="AJ739" s="270" t="s">
        <v>788</v>
      </c>
      <c r="AK739" s="270" t="s">
        <v>788</v>
      </c>
      <c r="AL739" s="270" t="s">
        <v>788</v>
      </c>
      <c r="AM739" s="270" t="s">
        <v>788</v>
      </c>
      <c r="AN739" s="270" t="s">
        <v>3075</v>
      </c>
      <c r="AO739" s="270" t="s">
        <v>3075</v>
      </c>
      <c r="AP739" s="270" t="s">
        <v>3075</v>
      </c>
      <c r="AQ739" s="270" t="s">
        <v>3075</v>
      </c>
      <c r="AR739" s="270" t="s">
        <v>3075</v>
      </c>
      <c r="AS739" s="270" t="s">
        <v>3075</v>
      </c>
      <c r="AT739" s="270" t="s">
        <v>3075</v>
      </c>
      <c r="AU739" s="270" t="s">
        <v>3075</v>
      </c>
      <c r="AV739" s="270" t="s">
        <v>3075</v>
      </c>
      <c r="AW739" s="277" t="s">
        <v>3075</v>
      </c>
      <c r="AX739" s="270" t="s">
        <v>3075</v>
      </c>
      <c r="AY739" s="270" t="s">
        <v>3075</v>
      </c>
      <c r="AZ739" s="270" t="s">
        <v>3075</v>
      </c>
      <c r="BA739" s="270" t="s">
        <v>3075</v>
      </c>
      <c r="BB739" s="270" t="s">
        <v>3075</v>
      </c>
      <c r="BC739" s="270" t="s">
        <v>3075</v>
      </c>
      <c r="BD739" s="270" t="s">
        <v>521</v>
      </c>
      <c r="BE739" s="270" t="str">
        <f>VLOOKUP(A739,[1]القائمة!A$1:F$4442,6,0)</f>
        <v/>
      </c>
      <c r="BF739">
        <f>VLOOKUP(A739,[1]القائمة!A$1:F$4442,1,0)</f>
        <v>525432</v>
      </c>
      <c r="BG739" t="str">
        <f>VLOOKUP(A739,[1]القائمة!A$1:F$4442,5,0)</f>
        <v>الثالثة</v>
      </c>
    </row>
    <row r="740" spans="1:83" ht="14.4" x14ac:dyDescent="0.3">
      <c r="A740" s="269">
        <v>525444</v>
      </c>
      <c r="B740" s="270" t="s">
        <v>521</v>
      </c>
      <c r="C740" s="270" t="s">
        <v>788</v>
      </c>
      <c r="D740" s="270" t="s">
        <v>788</v>
      </c>
      <c r="E740" s="270" t="s">
        <v>788</v>
      </c>
      <c r="F740" s="270" t="s">
        <v>788</v>
      </c>
      <c r="G740" s="270" t="s">
        <v>788</v>
      </c>
      <c r="H740" s="270" t="s">
        <v>788</v>
      </c>
      <c r="I740" s="270" t="s">
        <v>788</v>
      </c>
      <c r="J740" s="270" t="s">
        <v>788</v>
      </c>
      <c r="K740" s="270" t="s">
        <v>788</v>
      </c>
      <c r="L740" s="270" t="s">
        <v>788</v>
      </c>
      <c r="M740" s="270" t="s">
        <v>788</v>
      </c>
      <c r="N740" s="270" t="s">
        <v>788</v>
      </c>
      <c r="O740" s="270" t="s">
        <v>788</v>
      </c>
      <c r="P740" s="270" t="s">
        <v>788</v>
      </c>
      <c r="Q740" s="270" t="s">
        <v>788</v>
      </c>
      <c r="R740" s="270" t="s">
        <v>788</v>
      </c>
      <c r="S740" s="270" t="s">
        <v>788</v>
      </c>
      <c r="T740" s="270" t="s">
        <v>788</v>
      </c>
      <c r="U740" s="270" t="s">
        <v>788</v>
      </c>
      <c r="V740" s="270" t="s">
        <v>788</v>
      </c>
      <c r="W740" s="270" t="s">
        <v>788</v>
      </c>
      <c r="X740" s="270" t="s">
        <v>788</v>
      </c>
      <c r="Y740" s="270" t="s">
        <v>788</v>
      </c>
      <c r="Z740" s="270" t="s">
        <v>788</v>
      </c>
      <c r="AA740" s="270" t="s">
        <v>788</v>
      </c>
      <c r="AB740" s="270" t="s">
        <v>788</v>
      </c>
      <c r="AC740" s="270" t="s">
        <v>788</v>
      </c>
      <c r="AD740" s="270" t="s">
        <v>788</v>
      </c>
      <c r="AE740" s="270" t="s">
        <v>788</v>
      </c>
      <c r="AF740" s="270" t="s">
        <v>788</v>
      </c>
      <c r="AG740" s="270" t="s">
        <v>788</v>
      </c>
      <c r="AH740" s="270" t="s">
        <v>788</v>
      </c>
      <c r="AI740" s="270" t="s">
        <v>788</v>
      </c>
      <c r="AJ740" s="270" t="s">
        <v>788</v>
      </c>
      <c r="AK740" s="270" t="s">
        <v>788</v>
      </c>
      <c r="AL740" s="270" t="s">
        <v>788</v>
      </c>
      <c r="AM740" s="270" t="s">
        <v>788</v>
      </c>
      <c r="AN740" s="270" t="s">
        <v>3075</v>
      </c>
      <c r="AO740" s="270" t="s">
        <v>3075</v>
      </c>
      <c r="AP740" s="270" t="s">
        <v>3075</v>
      </c>
      <c r="AQ740" s="270" t="s">
        <v>3075</v>
      </c>
      <c r="AR740" s="270" t="s">
        <v>3075</v>
      </c>
      <c r="AS740" s="270" t="s">
        <v>3075</v>
      </c>
      <c r="AT740" s="270" t="s">
        <v>3075</v>
      </c>
      <c r="AU740" s="270" t="s">
        <v>3075</v>
      </c>
      <c r="AV740" s="270" t="s">
        <v>3075</v>
      </c>
      <c r="AW740" s="277" t="s">
        <v>3075</v>
      </c>
      <c r="AX740" s="270" t="s">
        <v>3075</v>
      </c>
      <c r="AY740" s="270" t="s">
        <v>3075</v>
      </c>
      <c r="AZ740" s="270" t="s">
        <v>3075</v>
      </c>
      <c r="BA740" s="270" t="s">
        <v>3075</v>
      </c>
      <c r="BB740" s="270" t="s">
        <v>3075</v>
      </c>
      <c r="BC740" s="270" t="s">
        <v>3075</v>
      </c>
      <c r="BD740" s="270" t="s">
        <v>521</v>
      </c>
      <c r="BE740" s="270" t="str">
        <f>VLOOKUP(A740,[1]القائمة!A$1:F$4442,6,0)</f>
        <v/>
      </c>
      <c r="BF740">
        <f>VLOOKUP(A740,[1]القائمة!A$1:F$4442,1,0)</f>
        <v>525444</v>
      </c>
      <c r="BG740" t="str">
        <f>VLOOKUP(A740,[1]القائمة!A$1:F$4442,5,0)</f>
        <v>الثالثة</v>
      </c>
    </row>
    <row r="741" spans="1:83" ht="14.4" x14ac:dyDescent="0.3">
      <c r="A741" s="269">
        <v>525445</v>
      </c>
      <c r="B741" s="270" t="s">
        <v>521</v>
      </c>
      <c r="C741" s="270" t="s">
        <v>788</v>
      </c>
      <c r="D741" s="270" t="s">
        <v>788</v>
      </c>
      <c r="E741" s="270" t="s">
        <v>788</v>
      </c>
      <c r="F741" s="270" t="s">
        <v>788</v>
      </c>
      <c r="G741" s="270" t="s">
        <v>788</v>
      </c>
      <c r="H741" s="270" t="s">
        <v>788</v>
      </c>
      <c r="I741" s="270" t="s">
        <v>788</v>
      </c>
      <c r="J741" s="270" t="s">
        <v>788</v>
      </c>
      <c r="K741" s="270" t="s">
        <v>788</v>
      </c>
      <c r="L741" s="270" t="s">
        <v>788</v>
      </c>
      <c r="M741" s="270" t="s">
        <v>788</v>
      </c>
      <c r="N741" s="270" t="s">
        <v>788</v>
      </c>
      <c r="O741" s="270" t="s">
        <v>788</v>
      </c>
      <c r="P741" s="270" t="s">
        <v>788</v>
      </c>
      <c r="Q741" s="270" t="s">
        <v>788</v>
      </c>
      <c r="R741" s="270" t="s">
        <v>788</v>
      </c>
      <c r="S741" s="270" t="s">
        <v>788</v>
      </c>
      <c r="T741" s="270" t="s">
        <v>788</v>
      </c>
      <c r="U741" s="270" t="s">
        <v>788</v>
      </c>
      <c r="V741" s="270" t="s">
        <v>788</v>
      </c>
      <c r="W741" s="270" t="s">
        <v>788</v>
      </c>
      <c r="X741" s="270" t="s">
        <v>788</v>
      </c>
      <c r="Y741" s="270" t="s">
        <v>788</v>
      </c>
      <c r="Z741" s="270" t="s">
        <v>788</v>
      </c>
      <c r="AA741" s="270" t="s">
        <v>788</v>
      </c>
      <c r="AB741" s="270" t="s">
        <v>788</v>
      </c>
      <c r="AC741" s="270" t="s">
        <v>788</v>
      </c>
      <c r="AD741" s="270" t="s">
        <v>788</v>
      </c>
      <c r="AE741" s="270" t="s">
        <v>788</v>
      </c>
      <c r="AF741" s="270" t="s">
        <v>788</v>
      </c>
      <c r="AG741" s="270" t="s">
        <v>788</v>
      </c>
      <c r="AH741" s="270" t="s">
        <v>788</v>
      </c>
      <c r="AI741" s="270" t="s">
        <v>788</v>
      </c>
      <c r="AJ741" s="270" t="s">
        <v>788</v>
      </c>
      <c r="AK741" s="270" t="s">
        <v>788</v>
      </c>
      <c r="AL741" s="270" t="s">
        <v>788</v>
      </c>
      <c r="AM741" s="270" t="s">
        <v>788</v>
      </c>
      <c r="AN741" s="270" t="s">
        <v>3075</v>
      </c>
      <c r="AO741" s="270" t="s">
        <v>3075</v>
      </c>
      <c r="AP741" s="270" t="s">
        <v>3075</v>
      </c>
      <c r="AQ741" s="270" t="s">
        <v>3075</v>
      </c>
      <c r="AR741" s="270" t="s">
        <v>3075</v>
      </c>
      <c r="AS741" s="270" t="s">
        <v>3075</v>
      </c>
      <c r="AT741" s="270" t="s">
        <v>3075</v>
      </c>
      <c r="AU741" s="270" t="s">
        <v>3075</v>
      </c>
      <c r="AV741" s="270" t="s">
        <v>3075</v>
      </c>
      <c r="AW741" s="277" t="s">
        <v>3075</v>
      </c>
      <c r="AX741" s="270" t="s">
        <v>3075</v>
      </c>
      <c r="AY741" s="270" t="s">
        <v>3075</v>
      </c>
      <c r="AZ741" s="270" t="s">
        <v>3075</v>
      </c>
      <c r="BA741" s="270" t="s">
        <v>3075</v>
      </c>
      <c r="BB741" s="270" t="s">
        <v>3075</v>
      </c>
      <c r="BC741" s="270" t="s">
        <v>3075</v>
      </c>
      <c r="BD741" s="270" t="s">
        <v>521</v>
      </c>
      <c r="BE741" s="270" t="str">
        <f>VLOOKUP(A741,[1]القائمة!A$1:F$4442,6,0)</f>
        <v/>
      </c>
      <c r="BF741">
        <f>VLOOKUP(A741,[1]القائمة!A$1:F$4442,1,0)</f>
        <v>525445</v>
      </c>
      <c r="BG741" t="str">
        <f>VLOOKUP(A741,[1]القائمة!A$1:F$4442,5,0)</f>
        <v>الثالثة</v>
      </c>
    </row>
    <row r="742" spans="1:83" ht="14.4" x14ac:dyDescent="0.3">
      <c r="A742" s="269">
        <v>525449</v>
      </c>
      <c r="B742" s="270" t="s">
        <v>521</v>
      </c>
      <c r="C742" s="270" t="s">
        <v>788</v>
      </c>
      <c r="D742" s="270" t="s">
        <v>788</v>
      </c>
      <c r="E742" s="270" t="s">
        <v>788</v>
      </c>
      <c r="F742" s="270" t="s">
        <v>788</v>
      </c>
      <c r="G742" s="270" t="s">
        <v>788</v>
      </c>
      <c r="H742" s="270" t="s">
        <v>788</v>
      </c>
      <c r="I742" s="270" t="s">
        <v>788</v>
      </c>
      <c r="J742" s="270" t="s">
        <v>788</v>
      </c>
      <c r="K742" s="270" t="s">
        <v>788</v>
      </c>
      <c r="L742" s="270" t="s">
        <v>788</v>
      </c>
      <c r="M742" s="270" t="s">
        <v>788</v>
      </c>
      <c r="N742" s="270" t="s">
        <v>788</v>
      </c>
      <c r="O742" s="270" t="s">
        <v>788</v>
      </c>
      <c r="P742" s="270" t="s">
        <v>788</v>
      </c>
      <c r="Q742" s="270" t="s">
        <v>788</v>
      </c>
      <c r="R742" s="270" t="s">
        <v>788</v>
      </c>
      <c r="S742" s="270" t="s">
        <v>788</v>
      </c>
      <c r="T742" s="270" t="s">
        <v>788</v>
      </c>
      <c r="U742" s="270" t="s">
        <v>788</v>
      </c>
      <c r="V742" s="270" t="s">
        <v>788</v>
      </c>
      <c r="W742" s="270" t="s">
        <v>788</v>
      </c>
      <c r="X742" s="270" t="s">
        <v>788</v>
      </c>
      <c r="Y742" s="270" t="s">
        <v>788</v>
      </c>
      <c r="Z742" s="270" t="s">
        <v>788</v>
      </c>
      <c r="AA742" s="270" t="s">
        <v>788</v>
      </c>
      <c r="AB742" s="270" t="s">
        <v>788</v>
      </c>
      <c r="AC742" s="270" t="s">
        <v>788</v>
      </c>
      <c r="AD742" s="270" t="s">
        <v>788</v>
      </c>
      <c r="AE742" s="270" t="s">
        <v>788</v>
      </c>
      <c r="AF742" s="270" t="s">
        <v>788</v>
      </c>
      <c r="AG742" s="270" t="s">
        <v>788</v>
      </c>
      <c r="AH742" s="270" t="s">
        <v>788</v>
      </c>
      <c r="AI742" s="270" t="s">
        <v>788</v>
      </c>
      <c r="AJ742" s="270" t="s">
        <v>788</v>
      </c>
      <c r="AK742" s="270" t="s">
        <v>788</v>
      </c>
      <c r="AL742" s="270" t="s">
        <v>788</v>
      </c>
      <c r="AM742" s="270" t="s">
        <v>788</v>
      </c>
      <c r="AN742" s="270" t="s">
        <v>3075</v>
      </c>
      <c r="AO742" s="270" t="s">
        <v>3075</v>
      </c>
      <c r="AP742" s="270" t="s">
        <v>3075</v>
      </c>
      <c r="AQ742" s="270" t="s">
        <v>3075</v>
      </c>
      <c r="AR742" s="270" t="s">
        <v>3075</v>
      </c>
      <c r="AS742" s="270" t="s">
        <v>3075</v>
      </c>
      <c r="AT742" s="270" t="s">
        <v>3075</v>
      </c>
      <c r="AU742" s="270" t="s">
        <v>3075</v>
      </c>
      <c r="AV742" s="270" t="s">
        <v>3075</v>
      </c>
      <c r="AW742" s="277" t="s">
        <v>3075</v>
      </c>
      <c r="AX742" s="270" t="s">
        <v>3075</v>
      </c>
      <c r="AY742" s="270" t="s">
        <v>3075</v>
      </c>
      <c r="AZ742" s="270" t="s">
        <v>3075</v>
      </c>
      <c r="BA742" s="270" t="s">
        <v>3075</v>
      </c>
      <c r="BB742" s="270" t="s">
        <v>3075</v>
      </c>
      <c r="BC742" s="270" t="s">
        <v>3075</v>
      </c>
      <c r="BD742" s="270" t="s">
        <v>521</v>
      </c>
      <c r="BE742" s="270" t="str">
        <f>VLOOKUP(A742,[1]القائمة!A$1:F$4442,6,0)</f>
        <v/>
      </c>
      <c r="BF742">
        <f>VLOOKUP(A742,[1]القائمة!A$1:F$4442,1,0)</f>
        <v>525449</v>
      </c>
      <c r="BG742" t="str">
        <f>VLOOKUP(A742,[1]القائمة!A$1:F$4442,5,0)</f>
        <v>الثالثة</v>
      </c>
    </row>
    <row r="743" spans="1:83" ht="14.4" x14ac:dyDescent="0.3">
      <c r="A743" s="269">
        <v>525450</v>
      </c>
      <c r="B743" s="270" t="s">
        <v>521</v>
      </c>
      <c r="C743" s="270" t="s">
        <v>788</v>
      </c>
      <c r="D743" s="270" t="s">
        <v>788</v>
      </c>
      <c r="E743" s="270" t="s">
        <v>788</v>
      </c>
      <c r="F743" s="270" t="s">
        <v>788</v>
      </c>
      <c r="G743" s="270" t="s">
        <v>788</v>
      </c>
      <c r="H743" s="270" t="s">
        <v>788</v>
      </c>
      <c r="I743" s="270" t="s">
        <v>788</v>
      </c>
      <c r="J743" s="270" t="s">
        <v>788</v>
      </c>
      <c r="K743" s="270" t="s">
        <v>788</v>
      </c>
      <c r="L743" s="270" t="s">
        <v>788</v>
      </c>
      <c r="M743" s="270" t="s">
        <v>788</v>
      </c>
      <c r="N743" s="270" t="s">
        <v>788</v>
      </c>
      <c r="O743" s="270" t="s">
        <v>788</v>
      </c>
      <c r="P743" s="270" t="s">
        <v>788</v>
      </c>
      <c r="Q743" s="270" t="s">
        <v>788</v>
      </c>
      <c r="R743" s="270" t="s">
        <v>788</v>
      </c>
      <c r="S743" s="270" t="s">
        <v>788</v>
      </c>
      <c r="T743" s="270" t="s">
        <v>788</v>
      </c>
      <c r="U743" s="270" t="s">
        <v>788</v>
      </c>
      <c r="V743" s="270" t="s">
        <v>788</v>
      </c>
      <c r="W743" s="270" t="s">
        <v>788</v>
      </c>
      <c r="X743" s="270" t="s">
        <v>788</v>
      </c>
      <c r="Y743" s="270" t="s">
        <v>788</v>
      </c>
      <c r="Z743" s="270" t="s">
        <v>788</v>
      </c>
      <c r="AA743" s="270" t="s">
        <v>788</v>
      </c>
      <c r="AB743" s="270" t="s">
        <v>788</v>
      </c>
      <c r="AC743" s="270" t="s">
        <v>788</v>
      </c>
      <c r="AD743" s="270" t="s">
        <v>788</v>
      </c>
      <c r="AE743" s="270" t="s">
        <v>788</v>
      </c>
      <c r="AF743" s="270" t="s">
        <v>788</v>
      </c>
      <c r="AG743" s="270" t="s">
        <v>788</v>
      </c>
      <c r="AH743" s="270" t="s">
        <v>788</v>
      </c>
      <c r="AI743" s="270" t="s">
        <v>788</v>
      </c>
      <c r="AJ743" s="270" t="s">
        <v>788</v>
      </c>
      <c r="AK743" s="270" t="s">
        <v>788</v>
      </c>
      <c r="AL743" s="270" t="s">
        <v>788</v>
      </c>
      <c r="AM743" s="270" t="s">
        <v>788</v>
      </c>
      <c r="AN743" s="270" t="s">
        <v>3075</v>
      </c>
      <c r="AO743" s="270" t="s">
        <v>3075</v>
      </c>
      <c r="AP743" s="270" t="s">
        <v>3075</v>
      </c>
      <c r="AQ743" s="270" t="s">
        <v>3075</v>
      </c>
      <c r="AR743" s="270" t="s">
        <v>3075</v>
      </c>
      <c r="AS743" s="270" t="s">
        <v>3075</v>
      </c>
      <c r="AT743" s="270" t="s">
        <v>3075</v>
      </c>
      <c r="AU743" s="270" t="s">
        <v>3075</v>
      </c>
      <c r="AV743" s="270" t="s">
        <v>3075</v>
      </c>
      <c r="AW743" s="277" t="s">
        <v>3075</v>
      </c>
      <c r="AX743" s="270" t="s">
        <v>3075</v>
      </c>
      <c r="AY743" s="270" t="s">
        <v>3075</v>
      </c>
      <c r="AZ743" s="270" t="s">
        <v>3075</v>
      </c>
      <c r="BA743" s="270" t="s">
        <v>3075</v>
      </c>
      <c r="BB743" s="270" t="s">
        <v>3075</v>
      </c>
      <c r="BC743" s="270" t="s">
        <v>3075</v>
      </c>
      <c r="BD743" s="270" t="s">
        <v>521</v>
      </c>
      <c r="BE743" s="270" t="str">
        <f>VLOOKUP(A743,[1]القائمة!A$1:F$4442,6,0)</f>
        <v/>
      </c>
      <c r="BF743">
        <f>VLOOKUP(A743,[1]القائمة!A$1:F$4442,1,0)</f>
        <v>525450</v>
      </c>
      <c r="BG743" t="str">
        <f>VLOOKUP(A743,[1]القائمة!A$1:F$4442,5,0)</f>
        <v>الثالثة</v>
      </c>
      <c r="BH743" s="249"/>
      <c r="BI743" s="249"/>
      <c r="BJ743" s="249"/>
      <c r="BK743" s="249"/>
      <c r="BL743" s="249"/>
      <c r="BM743" s="249"/>
      <c r="BN743" s="249"/>
      <c r="BO743" s="249"/>
      <c r="BP743" s="249" t="s">
        <v>3075</v>
      </c>
      <c r="BQ743" s="249" t="s">
        <v>3075</v>
      </c>
      <c r="BR743" s="249" t="s">
        <v>3075</v>
      </c>
      <c r="BS743" s="249" t="s">
        <v>3075</v>
      </c>
      <c r="BT743" s="249" t="s">
        <v>3075</v>
      </c>
      <c r="BU743" s="249" t="s">
        <v>3075</v>
      </c>
      <c r="BV743" s="248"/>
      <c r="BW743" s="249"/>
      <c r="BX743" s="249"/>
      <c r="BY743" s="249"/>
      <c r="BZ743" s="249"/>
      <c r="CA743" s="242"/>
      <c r="CB743" s="242"/>
      <c r="CC743" s="242"/>
      <c r="CD743" s="242"/>
      <c r="CE743" s="249"/>
    </row>
    <row r="744" spans="1:83" ht="14.4" x14ac:dyDescent="0.3">
      <c r="A744" s="269">
        <v>525459</v>
      </c>
      <c r="B744" s="270" t="s">
        <v>521</v>
      </c>
      <c r="C744" s="270" t="s">
        <v>788</v>
      </c>
      <c r="D744" s="270" t="s">
        <v>788</v>
      </c>
      <c r="E744" s="270" t="s">
        <v>788</v>
      </c>
      <c r="F744" s="270" t="s">
        <v>788</v>
      </c>
      <c r="G744" s="270" t="s">
        <v>788</v>
      </c>
      <c r="H744" s="270" t="s">
        <v>788</v>
      </c>
      <c r="I744" s="270" t="s">
        <v>788</v>
      </c>
      <c r="J744" s="270" t="s">
        <v>788</v>
      </c>
      <c r="K744" s="270" t="s">
        <v>788</v>
      </c>
      <c r="L744" s="270" t="s">
        <v>788</v>
      </c>
      <c r="M744" s="270" t="s">
        <v>788</v>
      </c>
      <c r="N744" s="270" t="s">
        <v>788</v>
      </c>
      <c r="O744" s="270" t="s">
        <v>788</v>
      </c>
      <c r="P744" s="270" t="s">
        <v>788</v>
      </c>
      <c r="Q744" s="270" t="s">
        <v>788</v>
      </c>
      <c r="R744" s="270" t="s">
        <v>788</v>
      </c>
      <c r="S744" s="270" t="s">
        <v>788</v>
      </c>
      <c r="T744" s="270" t="s">
        <v>788</v>
      </c>
      <c r="U744" s="270" t="s">
        <v>788</v>
      </c>
      <c r="V744" s="270" t="s">
        <v>788</v>
      </c>
      <c r="W744" s="270" t="s">
        <v>788</v>
      </c>
      <c r="X744" s="270" t="s">
        <v>788</v>
      </c>
      <c r="Y744" s="270" t="s">
        <v>788</v>
      </c>
      <c r="Z744" s="270" t="s">
        <v>788</v>
      </c>
      <c r="AA744" s="270" t="s">
        <v>788</v>
      </c>
      <c r="AB744" s="270" t="s">
        <v>788</v>
      </c>
      <c r="AC744" s="270" t="s">
        <v>788</v>
      </c>
      <c r="AD744" s="270" t="s">
        <v>788</v>
      </c>
      <c r="AE744" s="270" t="s">
        <v>788</v>
      </c>
      <c r="AF744" s="270" t="s">
        <v>788</v>
      </c>
      <c r="AG744" s="270" t="s">
        <v>788</v>
      </c>
      <c r="AH744" s="270" t="s">
        <v>788</v>
      </c>
      <c r="AI744" s="270" t="s">
        <v>788</v>
      </c>
      <c r="AJ744" s="270" t="s">
        <v>788</v>
      </c>
      <c r="AK744" s="270" t="s">
        <v>788</v>
      </c>
      <c r="AL744" s="270" t="s">
        <v>788</v>
      </c>
      <c r="AM744" s="270" t="s">
        <v>788</v>
      </c>
      <c r="AN744" s="270" t="s">
        <v>3075</v>
      </c>
      <c r="AO744" s="270" t="s">
        <v>3075</v>
      </c>
      <c r="AP744" s="270" t="s">
        <v>3075</v>
      </c>
      <c r="AQ744" s="270" t="s">
        <v>3075</v>
      </c>
      <c r="AR744" s="270" t="s">
        <v>3075</v>
      </c>
      <c r="AS744" s="270" t="s">
        <v>3075</v>
      </c>
      <c r="AT744" s="270" t="s">
        <v>3075</v>
      </c>
      <c r="AU744" s="270" t="s">
        <v>3075</v>
      </c>
      <c r="AV744" s="270" t="s">
        <v>3075</v>
      </c>
      <c r="AW744" s="277" t="s">
        <v>3075</v>
      </c>
      <c r="AX744" s="270" t="s">
        <v>3075</v>
      </c>
      <c r="AY744" s="270" t="s">
        <v>3075</v>
      </c>
      <c r="AZ744" s="270" t="s">
        <v>3075</v>
      </c>
      <c r="BA744" s="270" t="s">
        <v>3075</v>
      </c>
      <c r="BB744" s="270" t="s">
        <v>3075</v>
      </c>
      <c r="BC744" s="270" t="s">
        <v>3075</v>
      </c>
      <c r="BD744" s="270" t="s">
        <v>521</v>
      </c>
      <c r="BE744" s="270" t="str">
        <f>VLOOKUP(A744,[1]القائمة!A$1:F$4442,6,0)</f>
        <v/>
      </c>
      <c r="BF744">
        <f>VLOOKUP(A744,[1]القائمة!A$1:F$4442,1,0)</f>
        <v>525459</v>
      </c>
      <c r="BG744" t="str">
        <f>VLOOKUP(A744,[1]القائمة!A$1:F$4442,5,0)</f>
        <v>الثالثة</v>
      </c>
    </row>
    <row r="745" spans="1:83" ht="14.4" x14ac:dyDescent="0.3">
      <c r="A745" s="269">
        <v>525482</v>
      </c>
      <c r="B745" s="270" t="s">
        <v>521</v>
      </c>
      <c r="C745" s="270" t="s">
        <v>788</v>
      </c>
      <c r="D745" s="270" t="s">
        <v>788</v>
      </c>
      <c r="E745" s="270" t="s">
        <v>788</v>
      </c>
      <c r="F745" s="270" t="s">
        <v>788</v>
      </c>
      <c r="G745" s="270" t="s">
        <v>788</v>
      </c>
      <c r="H745" s="270" t="s">
        <v>788</v>
      </c>
      <c r="I745" s="270" t="s">
        <v>788</v>
      </c>
      <c r="J745" s="270" t="s">
        <v>788</v>
      </c>
      <c r="K745" s="270" t="s">
        <v>788</v>
      </c>
      <c r="L745" s="270" t="s">
        <v>788</v>
      </c>
      <c r="M745" s="270" t="s">
        <v>788</v>
      </c>
      <c r="N745" s="270" t="s">
        <v>788</v>
      </c>
      <c r="O745" s="270" t="s">
        <v>788</v>
      </c>
      <c r="P745" s="270" t="s">
        <v>788</v>
      </c>
      <c r="Q745" s="270" t="s">
        <v>788</v>
      </c>
      <c r="R745" s="270" t="s">
        <v>788</v>
      </c>
      <c r="S745" s="270" t="s">
        <v>788</v>
      </c>
      <c r="T745" s="270" t="s">
        <v>788</v>
      </c>
      <c r="U745" s="270" t="s">
        <v>788</v>
      </c>
      <c r="V745" s="270" t="s">
        <v>788</v>
      </c>
      <c r="W745" s="270" t="s">
        <v>788</v>
      </c>
      <c r="X745" s="270" t="s">
        <v>788</v>
      </c>
      <c r="Y745" s="270" t="s">
        <v>788</v>
      </c>
      <c r="Z745" s="270" t="s">
        <v>788</v>
      </c>
      <c r="AA745" s="270" t="s">
        <v>788</v>
      </c>
      <c r="AB745" s="270" t="s">
        <v>788</v>
      </c>
      <c r="AC745" s="270" t="s">
        <v>788</v>
      </c>
      <c r="AD745" s="270" t="s">
        <v>788</v>
      </c>
      <c r="AE745" s="270" t="s">
        <v>788</v>
      </c>
      <c r="AF745" s="270" t="s">
        <v>788</v>
      </c>
      <c r="AG745" s="270" t="s">
        <v>788</v>
      </c>
      <c r="AH745" s="270" t="s">
        <v>788</v>
      </c>
      <c r="AI745" s="270" t="s">
        <v>788</v>
      </c>
      <c r="AJ745" s="270" t="s">
        <v>788</v>
      </c>
      <c r="AK745" s="270" t="s">
        <v>788</v>
      </c>
      <c r="AL745" s="270" t="s">
        <v>788</v>
      </c>
      <c r="AM745" s="270" t="s">
        <v>788</v>
      </c>
      <c r="AN745" s="270" t="s">
        <v>3075</v>
      </c>
      <c r="AO745" s="270" t="s">
        <v>3075</v>
      </c>
      <c r="AP745" s="270" t="s">
        <v>3075</v>
      </c>
      <c r="AQ745" s="270" t="s">
        <v>3075</v>
      </c>
      <c r="AR745" s="270" t="s">
        <v>3075</v>
      </c>
      <c r="AS745" s="270" t="s">
        <v>3075</v>
      </c>
      <c r="AT745" s="270" t="s">
        <v>3075</v>
      </c>
      <c r="AU745" s="270" t="s">
        <v>3075</v>
      </c>
      <c r="AV745" s="270" t="s">
        <v>3075</v>
      </c>
      <c r="AW745" s="277" t="s">
        <v>3075</v>
      </c>
      <c r="AX745" s="270" t="s">
        <v>3075</v>
      </c>
      <c r="AY745" s="270" t="s">
        <v>3075</v>
      </c>
      <c r="AZ745" s="270" t="s">
        <v>3075</v>
      </c>
      <c r="BA745" s="270" t="s">
        <v>3075</v>
      </c>
      <c r="BB745" s="270" t="s">
        <v>3075</v>
      </c>
      <c r="BC745" s="270" t="s">
        <v>3075</v>
      </c>
      <c r="BD745" s="270" t="s">
        <v>521</v>
      </c>
      <c r="BE745" s="270" t="str">
        <f>VLOOKUP(A745,[1]القائمة!A$1:F$4442,6,0)</f>
        <v/>
      </c>
      <c r="BF745">
        <f>VLOOKUP(A745,[1]القائمة!A$1:F$4442,1,0)</f>
        <v>525482</v>
      </c>
      <c r="BG745" t="str">
        <f>VLOOKUP(A745,[1]القائمة!A$1:F$4442,5,0)</f>
        <v>الثالثة</v>
      </c>
    </row>
    <row r="746" spans="1:83" ht="14.4" x14ac:dyDescent="0.3">
      <c r="A746" s="269">
        <v>525483</v>
      </c>
      <c r="B746" s="270" t="s">
        <v>521</v>
      </c>
      <c r="C746" s="270" t="s">
        <v>788</v>
      </c>
      <c r="D746" s="270" t="s">
        <v>788</v>
      </c>
      <c r="E746" s="270" t="s">
        <v>788</v>
      </c>
      <c r="F746" s="270" t="s">
        <v>788</v>
      </c>
      <c r="G746" s="270" t="s">
        <v>788</v>
      </c>
      <c r="H746" s="270" t="s">
        <v>788</v>
      </c>
      <c r="I746" s="270" t="s">
        <v>788</v>
      </c>
      <c r="J746" s="270" t="s">
        <v>788</v>
      </c>
      <c r="K746" s="270" t="s">
        <v>788</v>
      </c>
      <c r="L746" s="270" t="s">
        <v>788</v>
      </c>
      <c r="M746" s="270" t="s">
        <v>788</v>
      </c>
      <c r="N746" s="270" t="s">
        <v>788</v>
      </c>
      <c r="O746" s="270" t="s">
        <v>788</v>
      </c>
      <c r="P746" s="270" t="s">
        <v>788</v>
      </c>
      <c r="Q746" s="270" t="s">
        <v>788</v>
      </c>
      <c r="R746" s="270" t="s">
        <v>788</v>
      </c>
      <c r="S746" s="270" t="s">
        <v>788</v>
      </c>
      <c r="T746" s="270" t="s">
        <v>788</v>
      </c>
      <c r="U746" s="270" t="s">
        <v>788</v>
      </c>
      <c r="V746" s="270" t="s">
        <v>788</v>
      </c>
      <c r="W746" s="270" t="s">
        <v>788</v>
      </c>
      <c r="X746" s="270" t="s">
        <v>788</v>
      </c>
      <c r="Y746" s="270" t="s">
        <v>788</v>
      </c>
      <c r="Z746" s="270" t="s">
        <v>788</v>
      </c>
      <c r="AA746" s="270" t="s">
        <v>788</v>
      </c>
      <c r="AB746" s="270" t="s">
        <v>788</v>
      </c>
      <c r="AC746" s="270" t="s">
        <v>788</v>
      </c>
      <c r="AD746" s="270" t="s">
        <v>788</v>
      </c>
      <c r="AE746" s="270" t="s">
        <v>788</v>
      </c>
      <c r="AF746" s="270" t="s">
        <v>788</v>
      </c>
      <c r="AG746" s="270" t="s">
        <v>788</v>
      </c>
      <c r="AH746" s="270" t="s">
        <v>788</v>
      </c>
      <c r="AI746" s="270" t="s">
        <v>788</v>
      </c>
      <c r="AJ746" s="270" t="s">
        <v>788</v>
      </c>
      <c r="AK746" s="270" t="s">
        <v>788</v>
      </c>
      <c r="AL746" s="270" t="s">
        <v>788</v>
      </c>
      <c r="AM746" s="270" t="s">
        <v>788</v>
      </c>
      <c r="AN746" s="270" t="s">
        <v>3075</v>
      </c>
      <c r="AO746" s="270" t="s">
        <v>3075</v>
      </c>
      <c r="AP746" s="270" t="s">
        <v>3075</v>
      </c>
      <c r="AQ746" s="270" t="s">
        <v>3075</v>
      </c>
      <c r="AR746" s="270" t="s">
        <v>3075</v>
      </c>
      <c r="AS746" s="270" t="s">
        <v>3075</v>
      </c>
      <c r="AT746" s="270" t="s">
        <v>3075</v>
      </c>
      <c r="AU746" s="270" t="s">
        <v>3075</v>
      </c>
      <c r="AV746" s="270" t="s">
        <v>3075</v>
      </c>
      <c r="AW746" s="277" t="s">
        <v>3075</v>
      </c>
      <c r="AX746" s="270" t="s">
        <v>3075</v>
      </c>
      <c r="AY746" s="270" t="s">
        <v>3075</v>
      </c>
      <c r="AZ746" s="270" t="s">
        <v>3075</v>
      </c>
      <c r="BA746" s="270" t="s">
        <v>3075</v>
      </c>
      <c r="BB746" s="270" t="s">
        <v>3075</v>
      </c>
      <c r="BC746" s="270" t="s">
        <v>3075</v>
      </c>
      <c r="BD746" s="270" t="s">
        <v>521</v>
      </c>
      <c r="BE746" s="270" t="str">
        <f>VLOOKUP(A746,[1]القائمة!A$1:F$4442,6,0)</f>
        <v/>
      </c>
      <c r="BF746">
        <f>VLOOKUP(A746,[1]القائمة!A$1:F$4442,1,0)</f>
        <v>525483</v>
      </c>
      <c r="BG746" t="str">
        <f>VLOOKUP(A746,[1]القائمة!A$1:F$4442,5,0)</f>
        <v>الثالثة</v>
      </c>
    </row>
    <row r="747" spans="1:83" ht="14.4" x14ac:dyDescent="0.3">
      <c r="A747" s="269">
        <v>525485</v>
      </c>
      <c r="B747" s="270" t="s">
        <v>521</v>
      </c>
      <c r="C747" s="270" t="s">
        <v>788</v>
      </c>
      <c r="D747" s="270" t="s">
        <v>788</v>
      </c>
      <c r="E747" s="270" t="s">
        <v>788</v>
      </c>
      <c r="F747" s="270" t="s">
        <v>788</v>
      </c>
      <c r="G747" s="270" t="s">
        <v>788</v>
      </c>
      <c r="H747" s="270" t="s">
        <v>788</v>
      </c>
      <c r="I747" s="270" t="s">
        <v>788</v>
      </c>
      <c r="J747" s="270" t="s">
        <v>788</v>
      </c>
      <c r="K747" s="270" t="s">
        <v>788</v>
      </c>
      <c r="L747" s="270" t="s">
        <v>788</v>
      </c>
      <c r="M747" s="270" t="s">
        <v>788</v>
      </c>
      <c r="N747" s="270" t="s">
        <v>788</v>
      </c>
      <c r="O747" s="270" t="s">
        <v>788</v>
      </c>
      <c r="P747" s="270" t="s">
        <v>788</v>
      </c>
      <c r="Q747" s="270" t="s">
        <v>788</v>
      </c>
      <c r="R747" s="270" t="s">
        <v>788</v>
      </c>
      <c r="S747" s="270" t="s">
        <v>788</v>
      </c>
      <c r="T747" s="270" t="s">
        <v>788</v>
      </c>
      <c r="U747" s="270" t="s">
        <v>788</v>
      </c>
      <c r="V747" s="270" t="s">
        <v>788</v>
      </c>
      <c r="W747" s="270" t="s">
        <v>788</v>
      </c>
      <c r="X747" s="270" t="s">
        <v>788</v>
      </c>
      <c r="Y747" s="270" t="s">
        <v>788</v>
      </c>
      <c r="Z747" s="270" t="s">
        <v>788</v>
      </c>
      <c r="AA747" s="270" t="s">
        <v>788</v>
      </c>
      <c r="AB747" s="270" t="s">
        <v>788</v>
      </c>
      <c r="AC747" s="270" t="s">
        <v>788</v>
      </c>
      <c r="AD747" s="270" t="s">
        <v>788</v>
      </c>
      <c r="AE747" s="270" t="s">
        <v>788</v>
      </c>
      <c r="AF747" s="270" t="s">
        <v>788</v>
      </c>
      <c r="AG747" s="270" t="s">
        <v>788</v>
      </c>
      <c r="AH747" s="270" t="s">
        <v>788</v>
      </c>
      <c r="AI747" s="270" t="s">
        <v>788</v>
      </c>
      <c r="AJ747" s="270" t="s">
        <v>788</v>
      </c>
      <c r="AK747" s="270" t="s">
        <v>788</v>
      </c>
      <c r="AL747" s="270" t="s">
        <v>788</v>
      </c>
      <c r="AM747" s="270" t="s">
        <v>788</v>
      </c>
      <c r="AN747" s="270" t="s">
        <v>3075</v>
      </c>
      <c r="AO747" s="270" t="s">
        <v>3075</v>
      </c>
      <c r="AP747" s="270" t="s">
        <v>3075</v>
      </c>
      <c r="AQ747" s="270" t="s">
        <v>3075</v>
      </c>
      <c r="AR747" s="270" t="s">
        <v>3075</v>
      </c>
      <c r="AS747" s="270" t="s">
        <v>3075</v>
      </c>
      <c r="AT747" s="270" t="s">
        <v>3075</v>
      </c>
      <c r="AU747" s="270" t="s">
        <v>3075</v>
      </c>
      <c r="AV747" s="270" t="s">
        <v>3075</v>
      </c>
      <c r="AW747" s="277" t="s">
        <v>3075</v>
      </c>
      <c r="AX747" s="270" t="s">
        <v>3075</v>
      </c>
      <c r="AY747" s="270" t="s">
        <v>3075</v>
      </c>
      <c r="AZ747" s="270" t="s">
        <v>3075</v>
      </c>
      <c r="BA747" s="270" t="s">
        <v>3075</v>
      </c>
      <c r="BB747" s="270" t="s">
        <v>3075</v>
      </c>
      <c r="BC747" s="270" t="s">
        <v>3075</v>
      </c>
      <c r="BD747" s="270" t="s">
        <v>521</v>
      </c>
      <c r="BE747" s="270" t="str">
        <f>VLOOKUP(A747,[1]القائمة!A$1:F$4442,6,0)</f>
        <v/>
      </c>
      <c r="BF747">
        <f>VLOOKUP(A747,[1]القائمة!A$1:F$4442,1,0)</f>
        <v>525485</v>
      </c>
      <c r="BG747" t="str">
        <f>VLOOKUP(A747,[1]القائمة!A$1:F$4442,5,0)</f>
        <v>الثالثة</v>
      </c>
    </row>
    <row r="748" spans="1:83" ht="14.4" x14ac:dyDescent="0.3">
      <c r="A748" s="269">
        <v>525501</v>
      </c>
      <c r="B748" s="270" t="s">
        <v>521</v>
      </c>
      <c r="C748" s="270" t="s">
        <v>788</v>
      </c>
      <c r="D748" s="270" t="s">
        <v>788</v>
      </c>
      <c r="E748" s="270" t="s">
        <v>788</v>
      </c>
      <c r="F748" s="270" t="s">
        <v>788</v>
      </c>
      <c r="G748" s="270" t="s">
        <v>788</v>
      </c>
      <c r="H748" s="270" t="s">
        <v>788</v>
      </c>
      <c r="I748" s="270" t="s">
        <v>788</v>
      </c>
      <c r="J748" s="270" t="s">
        <v>788</v>
      </c>
      <c r="K748" s="270" t="s">
        <v>788</v>
      </c>
      <c r="L748" s="270" t="s">
        <v>788</v>
      </c>
      <c r="M748" s="270" t="s">
        <v>788</v>
      </c>
      <c r="N748" s="270" t="s">
        <v>788</v>
      </c>
      <c r="O748" s="270" t="s">
        <v>788</v>
      </c>
      <c r="P748" s="270" t="s">
        <v>788</v>
      </c>
      <c r="Q748" s="270" t="s">
        <v>788</v>
      </c>
      <c r="R748" s="270" t="s">
        <v>788</v>
      </c>
      <c r="S748" s="270" t="s">
        <v>788</v>
      </c>
      <c r="T748" s="270" t="s">
        <v>788</v>
      </c>
      <c r="U748" s="270" t="s">
        <v>788</v>
      </c>
      <c r="V748" s="270" t="s">
        <v>788</v>
      </c>
      <c r="W748" s="270" t="s">
        <v>788</v>
      </c>
      <c r="X748" s="270" t="s">
        <v>788</v>
      </c>
      <c r="Y748" s="270" t="s">
        <v>788</v>
      </c>
      <c r="Z748" s="270" t="s">
        <v>788</v>
      </c>
      <c r="AA748" s="270" t="s">
        <v>788</v>
      </c>
      <c r="AB748" s="270" t="s">
        <v>788</v>
      </c>
      <c r="AC748" s="270" t="s">
        <v>788</v>
      </c>
      <c r="AD748" s="270" t="s">
        <v>788</v>
      </c>
      <c r="AE748" s="270" t="s">
        <v>788</v>
      </c>
      <c r="AF748" s="270" t="s">
        <v>788</v>
      </c>
      <c r="AG748" s="270" t="s">
        <v>788</v>
      </c>
      <c r="AH748" s="270" t="s">
        <v>788</v>
      </c>
      <c r="AI748" s="270" t="s">
        <v>788</v>
      </c>
      <c r="AJ748" s="270" t="s">
        <v>788</v>
      </c>
      <c r="AK748" s="270" t="s">
        <v>788</v>
      </c>
      <c r="AL748" s="270" t="s">
        <v>788</v>
      </c>
      <c r="AM748" s="270" t="s">
        <v>788</v>
      </c>
      <c r="AN748" s="270" t="s">
        <v>3075</v>
      </c>
      <c r="AO748" s="270" t="s">
        <v>3075</v>
      </c>
      <c r="AP748" s="270" t="s">
        <v>3075</v>
      </c>
      <c r="AQ748" s="270" t="s">
        <v>3075</v>
      </c>
      <c r="AR748" s="270" t="s">
        <v>3075</v>
      </c>
      <c r="AS748" s="270" t="s">
        <v>3075</v>
      </c>
      <c r="AT748" s="270" t="s">
        <v>3075</v>
      </c>
      <c r="AU748" s="270" t="s">
        <v>3075</v>
      </c>
      <c r="AV748" s="270" t="s">
        <v>3075</v>
      </c>
      <c r="AW748" s="277" t="s">
        <v>3075</v>
      </c>
      <c r="AX748" s="270" t="s">
        <v>3075</v>
      </c>
      <c r="AY748" s="270" t="s">
        <v>3075</v>
      </c>
      <c r="AZ748" s="270" t="s">
        <v>3075</v>
      </c>
      <c r="BA748" s="270" t="s">
        <v>3075</v>
      </c>
      <c r="BB748" s="270" t="s">
        <v>3075</v>
      </c>
      <c r="BC748" s="270" t="s">
        <v>3075</v>
      </c>
      <c r="BD748" s="270" t="s">
        <v>521</v>
      </c>
      <c r="BE748" s="270" t="str">
        <f>VLOOKUP(A748,[1]القائمة!A$1:F$4442,6,0)</f>
        <v/>
      </c>
      <c r="BF748">
        <f>VLOOKUP(A748,[1]القائمة!A$1:F$4442,1,0)</f>
        <v>525501</v>
      </c>
      <c r="BG748" t="str">
        <f>VLOOKUP(A748,[1]القائمة!A$1:F$4442,5,0)</f>
        <v>الثالثة</v>
      </c>
    </row>
    <row r="749" spans="1:83" ht="14.4" x14ac:dyDescent="0.3">
      <c r="A749" s="269">
        <v>525524</v>
      </c>
      <c r="B749" s="270" t="s">
        <v>521</v>
      </c>
      <c r="C749" s="270" t="s">
        <v>788</v>
      </c>
      <c r="D749" s="270" t="s">
        <v>788</v>
      </c>
      <c r="E749" s="270" t="s">
        <v>788</v>
      </c>
      <c r="F749" s="270" t="s">
        <v>788</v>
      </c>
      <c r="G749" s="270" t="s">
        <v>788</v>
      </c>
      <c r="H749" s="270" t="s">
        <v>788</v>
      </c>
      <c r="I749" s="270" t="s">
        <v>788</v>
      </c>
      <c r="J749" s="270" t="s">
        <v>788</v>
      </c>
      <c r="K749" s="270" t="s">
        <v>788</v>
      </c>
      <c r="L749" s="270" t="s">
        <v>788</v>
      </c>
      <c r="M749" s="270" t="s">
        <v>788</v>
      </c>
      <c r="N749" s="270" t="s">
        <v>788</v>
      </c>
      <c r="O749" s="270" t="s">
        <v>788</v>
      </c>
      <c r="P749" s="270" t="s">
        <v>788</v>
      </c>
      <c r="Q749" s="270" t="s">
        <v>788</v>
      </c>
      <c r="R749" s="270" t="s">
        <v>788</v>
      </c>
      <c r="S749" s="270" t="s">
        <v>788</v>
      </c>
      <c r="T749" s="270" t="s">
        <v>788</v>
      </c>
      <c r="U749" s="270" t="s">
        <v>788</v>
      </c>
      <c r="V749" s="270" t="s">
        <v>788</v>
      </c>
      <c r="W749" s="270" t="s">
        <v>788</v>
      </c>
      <c r="X749" s="270" t="s">
        <v>788</v>
      </c>
      <c r="Y749" s="270" t="s">
        <v>788</v>
      </c>
      <c r="Z749" s="270" t="s">
        <v>788</v>
      </c>
      <c r="AA749" s="270" t="s">
        <v>788</v>
      </c>
      <c r="AB749" s="270" t="s">
        <v>788</v>
      </c>
      <c r="AC749" s="270" t="s">
        <v>788</v>
      </c>
      <c r="AD749" s="270" t="s">
        <v>788</v>
      </c>
      <c r="AE749" s="270" t="s">
        <v>788</v>
      </c>
      <c r="AF749" s="270" t="s">
        <v>788</v>
      </c>
      <c r="AG749" s="270" t="s">
        <v>788</v>
      </c>
      <c r="AH749" s="270" t="s">
        <v>788</v>
      </c>
      <c r="AI749" s="270" t="s">
        <v>788</v>
      </c>
      <c r="AJ749" s="270" t="s">
        <v>788</v>
      </c>
      <c r="AK749" s="270" t="s">
        <v>788</v>
      </c>
      <c r="AL749" s="270" t="s">
        <v>788</v>
      </c>
      <c r="AM749" s="270" t="s">
        <v>788</v>
      </c>
      <c r="AN749" s="270" t="s">
        <v>3075</v>
      </c>
      <c r="AO749" s="270" t="s">
        <v>3075</v>
      </c>
      <c r="AP749" s="270" t="s">
        <v>3075</v>
      </c>
      <c r="AQ749" s="270" t="s">
        <v>3075</v>
      </c>
      <c r="AR749" s="270" t="s">
        <v>3075</v>
      </c>
      <c r="AS749" s="270" t="s">
        <v>3075</v>
      </c>
      <c r="AT749" s="270" t="s">
        <v>3075</v>
      </c>
      <c r="AU749" s="270" t="s">
        <v>3075</v>
      </c>
      <c r="AV749" s="270" t="s">
        <v>3075</v>
      </c>
      <c r="AW749" s="277" t="s">
        <v>3075</v>
      </c>
      <c r="AX749" s="270" t="s">
        <v>3075</v>
      </c>
      <c r="AY749" s="270" t="s">
        <v>3075</v>
      </c>
      <c r="AZ749" s="270" t="s">
        <v>3075</v>
      </c>
      <c r="BA749" s="270" t="s">
        <v>3075</v>
      </c>
      <c r="BB749" s="270" t="s">
        <v>3075</v>
      </c>
      <c r="BC749" s="270" t="s">
        <v>3075</v>
      </c>
      <c r="BD749" s="270" t="s">
        <v>521</v>
      </c>
      <c r="BE749" s="270" t="str">
        <f>VLOOKUP(A749,[1]القائمة!A$1:F$4442,6,0)</f>
        <v/>
      </c>
      <c r="BF749">
        <f>VLOOKUP(A749,[1]القائمة!A$1:F$4442,1,0)</f>
        <v>525524</v>
      </c>
      <c r="BG749" t="str">
        <f>VLOOKUP(A749,[1]القائمة!A$1:F$4442,5,0)</f>
        <v>الثالثة</v>
      </c>
    </row>
    <row r="750" spans="1:83" ht="14.4" x14ac:dyDescent="0.3">
      <c r="A750" s="269">
        <v>525526</v>
      </c>
      <c r="B750" s="270" t="s">
        <v>521</v>
      </c>
      <c r="C750" s="270" t="s">
        <v>788</v>
      </c>
      <c r="D750" s="270" t="s">
        <v>788</v>
      </c>
      <c r="E750" s="270" t="s">
        <v>788</v>
      </c>
      <c r="F750" s="270" t="s">
        <v>788</v>
      </c>
      <c r="G750" s="270" t="s">
        <v>788</v>
      </c>
      <c r="H750" s="270" t="s">
        <v>788</v>
      </c>
      <c r="I750" s="270" t="s">
        <v>788</v>
      </c>
      <c r="J750" s="270" t="s">
        <v>788</v>
      </c>
      <c r="K750" s="270" t="s">
        <v>788</v>
      </c>
      <c r="L750" s="270" t="s">
        <v>788</v>
      </c>
      <c r="M750" s="270" t="s">
        <v>788</v>
      </c>
      <c r="N750" s="270" t="s">
        <v>788</v>
      </c>
      <c r="O750" s="270" t="s">
        <v>788</v>
      </c>
      <c r="P750" s="270" t="s">
        <v>788</v>
      </c>
      <c r="Q750" s="270" t="s">
        <v>788</v>
      </c>
      <c r="R750" s="270" t="s">
        <v>788</v>
      </c>
      <c r="S750" s="270" t="s">
        <v>788</v>
      </c>
      <c r="T750" s="270" t="s">
        <v>788</v>
      </c>
      <c r="U750" s="270" t="s">
        <v>788</v>
      </c>
      <c r="V750" s="270" t="s">
        <v>788</v>
      </c>
      <c r="W750" s="270" t="s">
        <v>788</v>
      </c>
      <c r="X750" s="270" t="s">
        <v>788</v>
      </c>
      <c r="Y750" s="270" t="s">
        <v>788</v>
      </c>
      <c r="Z750" s="270" t="s">
        <v>788</v>
      </c>
      <c r="AA750" s="270" t="s">
        <v>788</v>
      </c>
      <c r="AB750" s="270" t="s">
        <v>788</v>
      </c>
      <c r="AC750" s="270" t="s">
        <v>788</v>
      </c>
      <c r="AD750" s="270" t="s">
        <v>788</v>
      </c>
      <c r="AE750" s="270" t="s">
        <v>788</v>
      </c>
      <c r="AF750" s="270" t="s">
        <v>788</v>
      </c>
      <c r="AG750" s="270" t="s">
        <v>788</v>
      </c>
      <c r="AH750" s="270" t="s">
        <v>788</v>
      </c>
      <c r="AI750" s="270" t="s">
        <v>788</v>
      </c>
      <c r="AJ750" s="270" t="s">
        <v>788</v>
      </c>
      <c r="AK750" s="270" t="s">
        <v>788</v>
      </c>
      <c r="AL750" s="270" t="s">
        <v>788</v>
      </c>
      <c r="AM750" s="270" t="s">
        <v>788</v>
      </c>
      <c r="AN750" s="270" t="s">
        <v>3075</v>
      </c>
      <c r="AO750" s="270" t="s">
        <v>3075</v>
      </c>
      <c r="AP750" s="270" t="s">
        <v>3075</v>
      </c>
      <c r="AQ750" s="270" t="s">
        <v>3075</v>
      </c>
      <c r="AR750" s="270" t="s">
        <v>3075</v>
      </c>
      <c r="AS750" s="270" t="s">
        <v>3075</v>
      </c>
      <c r="AT750" s="270" t="s">
        <v>3075</v>
      </c>
      <c r="AU750" s="270" t="s">
        <v>3075</v>
      </c>
      <c r="AV750" s="270" t="s">
        <v>3075</v>
      </c>
      <c r="AW750" s="277" t="s">
        <v>3075</v>
      </c>
      <c r="AX750" s="270" t="s">
        <v>3075</v>
      </c>
      <c r="AY750" s="270" t="s">
        <v>3075</v>
      </c>
      <c r="AZ750" s="270" t="s">
        <v>3075</v>
      </c>
      <c r="BA750" s="270" t="s">
        <v>3075</v>
      </c>
      <c r="BB750" s="270" t="s">
        <v>3075</v>
      </c>
      <c r="BC750" s="270" t="s">
        <v>3075</v>
      </c>
      <c r="BD750" s="270" t="s">
        <v>521</v>
      </c>
      <c r="BE750" s="270" t="str">
        <f>VLOOKUP(A750,[1]القائمة!A$1:F$4442,6,0)</f>
        <v/>
      </c>
      <c r="BF750">
        <f>VLOOKUP(A750,[1]القائمة!A$1:F$4442,1,0)</f>
        <v>525526</v>
      </c>
      <c r="BG750" t="str">
        <f>VLOOKUP(A750,[1]القائمة!A$1:F$4442,5,0)</f>
        <v>الثالثة</v>
      </c>
    </row>
    <row r="751" spans="1:83" ht="14.4" x14ac:dyDescent="0.3">
      <c r="A751" s="269">
        <v>525531</v>
      </c>
      <c r="B751" s="270" t="s">
        <v>521</v>
      </c>
      <c r="C751" s="270" t="s">
        <v>788</v>
      </c>
      <c r="D751" s="270" t="s">
        <v>788</v>
      </c>
      <c r="E751" s="270" t="s">
        <v>788</v>
      </c>
      <c r="F751" s="270" t="s">
        <v>788</v>
      </c>
      <c r="G751" s="270" t="s">
        <v>788</v>
      </c>
      <c r="H751" s="270" t="s">
        <v>788</v>
      </c>
      <c r="I751" s="270" t="s">
        <v>788</v>
      </c>
      <c r="J751" s="270" t="s">
        <v>788</v>
      </c>
      <c r="K751" s="270" t="s">
        <v>788</v>
      </c>
      <c r="L751" s="270" t="s">
        <v>788</v>
      </c>
      <c r="M751" s="270" t="s">
        <v>788</v>
      </c>
      <c r="N751" s="270" t="s">
        <v>788</v>
      </c>
      <c r="O751" s="270" t="s">
        <v>788</v>
      </c>
      <c r="P751" s="270" t="s">
        <v>788</v>
      </c>
      <c r="Q751" s="270" t="s">
        <v>788</v>
      </c>
      <c r="R751" s="270" t="s">
        <v>788</v>
      </c>
      <c r="S751" s="270" t="s">
        <v>788</v>
      </c>
      <c r="T751" s="270" t="s">
        <v>788</v>
      </c>
      <c r="U751" s="270" t="s">
        <v>788</v>
      </c>
      <c r="V751" s="270" t="s">
        <v>788</v>
      </c>
      <c r="W751" s="270" t="s">
        <v>788</v>
      </c>
      <c r="X751" s="270" t="s">
        <v>788</v>
      </c>
      <c r="Y751" s="270" t="s">
        <v>788</v>
      </c>
      <c r="Z751" s="270" t="s">
        <v>788</v>
      </c>
      <c r="AA751" s="270" t="s">
        <v>788</v>
      </c>
      <c r="AB751" s="270" t="s">
        <v>788</v>
      </c>
      <c r="AC751" s="270" t="s">
        <v>788</v>
      </c>
      <c r="AD751" s="270" t="s">
        <v>788</v>
      </c>
      <c r="AE751" s="270" t="s">
        <v>788</v>
      </c>
      <c r="AF751" s="270" t="s">
        <v>788</v>
      </c>
      <c r="AG751" s="270" t="s">
        <v>788</v>
      </c>
      <c r="AH751" s="270" t="s">
        <v>788</v>
      </c>
      <c r="AI751" s="270" t="s">
        <v>788</v>
      </c>
      <c r="AJ751" s="270" t="s">
        <v>788</v>
      </c>
      <c r="AK751" s="270" t="s">
        <v>788</v>
      </c>
      <c r="AL751" s="270" t="s">
        <v>788</v>
      </c>
      <c r="AM751" s="270" t="s">
        <v>788</v>
      </c>
      <c r="AN751" s="270" t="s">
        <v>3075</v>
      </c>
      <c r="AO751" s="270" t="s">
        <v>3075</v>
      </c>
      <c r="AP751" s="270" t="s">
        <v>3075</v>
      </c>
      <c r="AQ751" s="270" t="s">
        <v>3075</v>
      </c>
      <c r="AR751" s="270" t="s">
        <v>3075</v>
      </c>
      <c r="AS751" s="270" t="s">
        <v>3075</v>
      </c>
      <c r="AT751" s="270" t="s">
        <v>3075</v>
      </c>
      <c r="AU751" s="270" t="s">
        <v>3075</v>
      </c>
      <c r="AV751" s="270" t="s">
        <v>3075</v>
      </c>
      <c r="AW751" s="277" t="s">
        <v>3075</v>
      </c>
      <c r="AX751" s="270" t="s">
        <v>3075</v>
      </c>
      <c r="AY751" s="270" t="s">
        <v>3075</v>
      </c>
      <c r="AZ751" s="270" t="s">
        <v>3075</v>
      </c>
      <c r="BA751" s="270" t="s">
        <v>3075</v>
      </c>
      <c r="BB751" s="270" t="s">
        <v>3075</v>
      </c>
      <c r="BC751" s="270" t="s">
        <v>3075</v>
      </c>
      <c r="BD751" s="270" t="s">
        <v>521</v>
      </c>
      <c r="BE751" s="270" t="str">
        <f>VLOOKUP(A751,[1]القائمة!A$1:F$4442,6,0)</f>
        <v/>
      </c>
      <c r="BF751">
        <f>VLOOKUP(A751,[1]القائمة!A$1:F$4442,1,0)</f>
        <v>525531</v>
      </c>
      <c r="BG751" t="str">
        <f>VLOOKUP(A751,[1]القائمة!A$1:F$4442,5,0)</f>
        <v>الثالثة</v>
      </c>
    </row>
    <row r="752" spans="1:83" ht="14.4" x14ac:dyDescent="0.3">
      <c r="A752" s="269">
        <v>525533</v>
      </c>
      <c r="B752" s="270" t="s">
        <v>521</v>
      </c>
      <c r="C752" s="270" t="s">
        <v>788</v>
      </c>
      <c r="D752" s="270" t="s">
        <v>788</v>
      </c>
      <c r="E752" s="270" t="s">
        <v>788</v>
      </c>
      <c r="F752" s="270" t="s">
        <v>788</v>
      </c>
      <c r="G752" s="270" t="s">
        <v>788</v>
      </c>
      <c r="H752" s="270" t="s">
        <v>788</v>
      </c>
      <c r="I752" s="270" t="s">
        <v>788</v>
      </c>
      <c r="J752" s="270" t="s">
        <v>788</v>
      </c>
      <c r="K752" s="270" t="s">
        <v>788</v>
      </c>
      <c r="L752" s="270" t="s">
        <v>788</v>
      </c>
      <c r="M752" s="270" t="s">
        <v>788</v>
      </c>
      <c r="N752" s="270" t="s">
        <v>788</v>
      </c>
      <c r="O752" s="270" t="s">
        <v>788</v>
      </c>
      <c r="P752" s="270" t="s">
        <v>788</v>
      </c>
      <c r="Q752" s="270" t="s">
        <v>788</v>
      </c>
      <c r="R752" s="270" t="s">
        <v>788</v>
      </c>
      <c r="S752" s="270" t="s">
        <v>788</v>
      </c>
      <c r="T752" s="270" t="s">
        <v>788</v>
      </c>
      <c r="U752" s="270" t="s">
        <v>788</v>
      </c>
      <c r="V752" s="270" t="s">
        <v>788</v>
      </c>
      <c r="W752" s="270" t="s">
        <v>788</v>
      </c>
      <c r="X752" s="270" t="s">
        <v>788</v>
      </c>
      <c r="Y752" s="270" t="s">
        <v>788</v>
      </c>
      <c r="Z752" s="270" t="s">
        <v>788</v>
      </c>
      <c r="AA752" s="270" t="s">
        <v>788</v>
      </c>
      <c r="AB752" s="270" t="s">
        <v>788</v>
      </c>
      <c r="AC752" s="270" t="s">
        <v>788</v>
      </c>
      <c r="AD752" s="270" t="s">
        <v>788</v>
      </c>
      <c r="AE752" s="270" t="s">
        <v>788</v>
      </c>
      <c r="AF752" s="270" t="s">
        <v>788</v>
      </c>
      <c r="AG752" s="270" t="s">
        <v>788</v>
      </c>
      <c r="AH752" s="270" t="s">
        <v>788</v>
      </c>
      <c r="AI752" s="270" t="s">
        <v>788</v>
      </c>
      <c r="AJ752" s="270" t="s">
        <v>788</v>
      </c>
      <c r="AK752" s="270" t="s">
        <v>788</v>
      </c>
      <c r="AL752" s="270" t="s">
        <v>788</v>
      </c>
      <c r="AM752" s="270" t="s">
        <v>788</v>
      </c>
      <c r="AN752" s="270" t="s">
        <v>3075</v>
      </c>
      <c r="AO752" s="270" t="s">
        <v>3075</v>
      </c>
      <c r="AP752" s="270" t="s">
        <v>3075</v>
      </c>
      <c r="AQ752" s="270" t="s">
        <v>3075</v>
      </c>
      <c r="AR752" s="270" t="s">
        <v>3075</v>
      </c>
      <c r="AS752" s="270" t="s">
        <v>3075</v>
      </c>
      <c r="AT752" s="270" t="s">
        <v>3075</v>
      </c>
      <c r="AU752" s="270" t="s">
        <v>3075</v>
      </c>
      <c r="AV752" s="270" t="s">
        <v>3075</v>
      </c>
      <c r="AW752" s="277" t="s">
        <v>3075</v>
      </c>
      <c r="AX752" s="270" t="s">
        <v>3075</v>
      </c>
      <c r="AY752" s="270" t="s">
        <v>3075</v>
      </c>
      <c r="AZ752" s="270" t="s">
        <v>3075</v>
      </c>
      <c r="BA752" s="270" t="s">
        <v>3075</v>
      </c>
      <c r="BB752" s="270" t="s">
        <v>3075</v>
      </c>
      <c r="BC752" s="270" t="s">
        <v>3075</v>
      </c>
      <c r="BD752" s="270" t="s">
        <v>521</v>
      </c>
      <c r="BE752" s="270" t="str">
        <f>VLOOKUP(A752,[1]القائمة!A$1:F$4442,6,0)</f>
        <v/>
      </c>
      <c r="BF752">
        <f>VLOOKUP(A752,[1]القائمة!A$1:F$4442,1,0)</f>
        <v>525533</v>
      </c>
      <c r="BG752" t="str">
        <f>VLOOKUP(A752,[1]القائمة!A$1:F$4442,5,0)</f>
        <v>الثالثة</v>
      </c>
    </row>
    <row r="753" spans="1:83" ht="14.4" x14ac:dyDescent="0.3">
      <c r="A753" s="269">
        <v>525539</v>
      </c>
      <c r="B753" s="270" t="s">
        <v>521</v>
      </c>
      <c r="C753" s="270" t="s">
        <v>788</v>
      </c>
      <c r="D753" s="270" t="s">
        <v>788</v>
      </c>
      <c r="E753" s="270" t="s">
        <v>788</v>
      </c>
      <c r="F753" s="270" t="s">
        <v>788</v>
      </c>
      <c r="G753" s="270" t="s">
        <v>788</v>
      </c>
      <c r="H753" s="270" t="s">
        <v>788</v>
      </c>
      <c r="I753" s="270" t="s">
        <v>788</v>
      </c>
      <c r="J753" s="270" t="s">
        <v>788</v>
      </c>
      <c r="K753" s="270" t="s">
        <v>788</v>
      </c>
      <c r="L753" s="270" t="s">
        <v>788</v>
      </c>
      <c r="M753" s="270" t="s">
        <v>788</v>
      </c>
      <c r="N753" s="270" t="s">
        <v>788</v>
      </c>
      <c r="O753" s="270" t="s">
        <v>788</v>
      </c>
      <c r="P753" s="270" t="s">
        <v>788</v>
      </c>
      <c r="Q753" s="270" t="s">
        <v>788</v>
      </c>
      <c r="R753" s="270" t="s">
        <v>788</v>
      </c>
      <c r="S753" s="270" t="s">
        <v>788</v>
      </c>
      <c r="T753" s="270" t="s">
        <v>788</v>
      </c>
      <c r="U753" s="270" t="s">
        <v>788</v>
      </c>
      <c r="V753" s="270" t="s">
        <v>788</v>
      </c>
      <c r="W753" s="270" t="s">
        <v>788</v>
      </c>
      <c r="X753" s="270" t="s">
        <v>788</v>
      </c>
      <c r="Y753" s="270" t="s">
        <v>788</v>
      </c>
      <c r="Z753" s="270" t="s">
        <v>788</v>
      </c>
      <c r="AA753" s="270" t="s">
        <v>788</v>
      </c>
      <c r="AB753" s="270" t="s">
        <v>788</v>
      </c>
      <c r="AC753" s="270" t="s">
        <v>788</v>
      </c>
      <c r="AD753" s="270" t="s">
        <v>788</v>
      </c>
      <c r="AE753" s="270" t="s">
        <v>788</v>
      </c>
      <c r="AF753" s="270" t="s">
        <v>788</v>
      </c>
      <c r="AG753" s="270" t="s">
        <v>788</v>
      </c>
      <c r="AH753" s="270" t="s">
        <v>788</v>
      </c>
      <c r="AI753" s="270" t="s">
        <v>788</v>
      </c>
      <c r="AJ753" s="270" t="s">
        <v>788</v>
      </c>
      <c r="AK753" s="270" t="s">
        <v>788</v>
      </c>
      <c r="AL753" s="270" t="s">
        <v>788</v>
      </c>
      <c r="AM753" s="270" t="s">
        <v>788</v>
      </c>
      <c r="AN753" s="270" t="s">
        <v>3075</v>
      </c>
      <c r="AO753" s="270" t="s">
        <v>3075</v>
      </c>
      <c r="AP753" s="270" t="s">
        <v>3075</v>
      </c>
      <c r="AQ753" s="270" t="s">
        <v>3075</v>
      </c>
      <c r="AR753" s="270" t="s">
        <v>3075</v>
      </c>
      <c r="AS753" s="270" t="s">
        <v>3075</v>
      </c>
      <c r="AT753" s="270" t="s">
        <v>3075</v>
      </c>
      <c r="AU753" s="270" t="s">
        <v>3075</v>
      </c>
      <c r="AV753" s="270" t="s">
        <v>3075</v>
      </c>
      <c r="AW753" s="277" t="s">
        <v>3075</v>
      </c>
      <c r="AX753" s="270" t="s">
        <v>3075</v>
      </c>
      <c r="AY753" s="270" t="s">
        <v>3075</v>
      </c>
      <c r="AZ753" s="270" t="s">
        <v>3075</v>
      </c>
      <c r="BA753" s="270" t="s">
        <v>3075</v>
      </c>
      <c r="BB753" s="270" t="s">
        <v>3075</v>
      </c>
      <c r="BC753" s="270" t="s">
        <v>3075</v>
      </c>
      <c r="BD753" s="270" t="s">
        <v>521</v>
      </c>
      <c r="BE753" s="270" t="str">
        <f>VLOOKUP(A753,[1]القائمة!A$1:F$4442,6,0)</f>
        <v/>
      </c>
      <c r="BF753">
        <f>VLOOKUP(A753,[1]القائمة!A$1:F$4442,1,0)</f>
        <v>525539</v>
      </c>
      <c r="BG753" t="str">
        <f>VLOOKUP(A753,[1]القائمة!A$1:F$4442,5,0)</f>
        <v>الثالثة</v>
      </c>
    </row>
    <row r="754" spans="1:83" ht="14.4" x14ac:dyDescent="0.3">
      <c r="A754" s="269">
        <v>525541</v>
      </c>
      <c r="B754" s="270" t="s">
        <v>521</v>
      </c>
      <c r="C754" s="270" t="s">
        <v>788</v>
      </c>
      <c r="D754" s="270" t="s">
        <v>788</v>
      </c>
      <c r="E754" s="270" t="s">
        <v>788</v>
      </c>
      <c r="F754" s="270" t="s">
        <v>788</v>
      </c>
      <c r="G754" s="270" t="s">
        <v>788</v>
      </c>
      <c r="H754" s="270" t="s">
        <v>788</v>
      </c>
      <c r="I754" s="270" t="s">
        <v>788</v>
      </c>
      <c r="J754" s="270" t="s">
        <v>788</v>
      </c>
      <c r="K754" s="270" t="s">
        <v>788</v>
      </c>
      <c r="L754" s="270" t="s">
        <v>788</v>
      </c>
      <c r="M754" s="270" t="s">
        <v>788</v>
      </c>
      <c r="N754" s="270" t="s">
        <v>788</v>
      </c>
      <c r="O754" s="270" t="s">
        <v>788</v>
      </c>
      <c r="P754" s="270" t="s">
        <v>788</v>
      </c>
      <c r="Q754" s="270" t="s">
        <v>788</v>
      </c>
      <c r="R754" s="270" t="s">
        <v>788</v>
      </c>
      <c r="S754" s="270" t="s">
        <v>788</v>
      </c>
      <c r="T754" s="270" t="s">
        <v>788</v>
      </c>
      <c r="U754" s="270" t="s">
        <v>788</v>
      </c>
      <c r="V754" s="270" t="s">
        <v>788</v>
      </c>
      <c r="W754" s="270" t="s">
        <v>788</v>
      </c>
      <c r="X754" s="270" t="s">
        <v>788</v>
      </c>
      <c r="Y754" s="270" t="s">
        <v>788</v>
      </c>
      <c r="Z754" s="270" t="s">
        <v>788</v>
      </c>
      <c r="AA754" s="270" t="s">
        <v>788</v>
      </c>
      <c r="AB754" s="270" t="s">
        <v>788</v>
      </c>
      <c r="AC754" s="270" t="s">
        <v>788</v>
      </c>
      <c r="AD754" s="270" t="s">
        <v>788</v>
      </c>
      <c r="AE754" s="270" t="s">
        <v>788</v>
      </c>
      <c r="AF754" s="270" t="s">
        <v>788</v>
      </c>
      <c r="AG754" s="270" t="s">
        <v>788</v>
      </c>
      <c r="AH754" s="270" t="s">
        <v>788</v>
      </c>
      <c r="AI754" s="270" t="s">
        <v>788</v>
      </c>
      <c r="AJ754" s="270" t="s">
        <v>788</v>
      </c>
      <c r="AK754" s="270" t="s">
        <v>788</v>
      </c>
      <c r="AL754" s="270" t="s">
        <v>788</v>
      </c>
      <c r="AM754" s="270" t="s">
        <v>788</v>
      </c>
      <c r="AN754" s="270" t="s">
        <v>3075</v>
      </c>
      <c r="AO754" s="270" t="s">
        <v>3075</v>
      </c>
      <c r="AP754" s="270" t="s">
        <v>3075</v>
      </c>
      <c r="AQ754" s="270" t="s">
        <v>3075</v>
      </c>
      <c r="AR754" s="270" t="s">
        <v>3075</v>
      </c>
      <c r="AS754" s="270" t="s">
        <v>3075</v>
      </c>
      <c r="AT754" s="270" t="s">
        <v>3075</v>
      </c>
      <c r="AU754" s="270" t="s">
        <v>3075</v>
      </c>
      <c r="AV754" s="270" t="s">
        <v>3075</v>
      </c>
      <c r="AW754" s="277" t="s">
        <v>3075</v>
      </c>
      <c r="AX754" s="270" t="s">
        <v>3075</v>
      </c>
      <c r="AY754" s="270" t="s">
        <v>3075</v>
      </c>
      <c r="AZ754" s="270" t="s">
        <v>3075</v>
      </c>
      <c r="BA754" s="270" t="s">
        <v>3075</v>
      </c>
      <c r="BB754" s="270" t="s">
        <v>3075</v>
      </c>
      <c r="BC754" s="270" t="s">
        <v>3075</v>
      </c>
      <c r="BD754" s="270" t="s">
        <v>521</v>
      </c>
      <c r="BE754" s="270" t="str">
        <f>VLOOKUP(A754,[1]القائمة!A$1:F$4442,6,0)</f>
        <v/>
      </c>
      <c r="BF754">
        <f>VLOOKUP(A754,[1]القائمة!A$1:F$4442,1,0)</f>
        <v>525541</v>
      </c>
      <c r="BG754" t="str">
        <f>VLOOKUP(A754,[1]القائمة!A$1:F$4442,5,0)</f>
        <v>الثالثة</v>
      </c>
    </row>
    <row r="755" spans="1:83" ht="14.4" x14ac:dyDescent="0.3">
      <c r="A755" s="269">
        <v>525543</v>
      </c>
      <c r="B755" s="270" t="s">
        <v>521</v>
      </c>
      <c r="C755" s="270" t="s">
        <v>788</v>
      </c>
      <c r="D755" s="270" t="s">
        <v>788</v>
      </c>
      <c r="E755" s="270" t="s">
        <v>788</v>
      </c>
      <c r="F755" s="270" t="s">
        <v>788</v>
      </c>
      <c r="G755" s="270" t="s">
        <v>788</v>
      </c>
      <c r="H755" s="270" t="s">
        <v>788</v>
      </c>
      <c r="I755" s="270" t="s">
        <v>788</v>
      </c>
      <c r="J755" s="270" t="s">
        <v>788</v>
      </c>
      <c r="K755" s="270" t="s">
        <v>788</v>
      </c>
      <c r="L755" s="270" t="s">
        <v>788</v>
      </c>
      <c r="M755" s="270" t="s">
        <v>788</v>
      </c>
      <c r="N755" s="270" t="s">
        <v>788</v>
      </c>
      <c r="O755" s="270" t="s">
        <v>788</v>
      </c>
      <c r="P755" s="270" t="s">
        <v>788</v>
      </c>
      <c r="Q755" s="270" t="s">
        <v>788</v>
      </c>
      <c r="R755" s="270" t="s">
        <v>788</v>
      </c>
      <c r="S755" s="270" t="s">
        <v>788</v>
      </c>
      <c r="T755" s="270" t="s">
        <v>788</v>
      </c>
      <c r="U755" s="270" t="s">
        <v>788</v>
      </c>
      <c r="V755" s="270" t="s">
        <v>788</v>
      </c>
      <c r="W755" s="270" t="s">
        <v>788</v>
      </c>
      <c r="X755" s="270" t="s">
        <v>788</v>
      </c>
      <c r="Y755" s="270" t="s">
        <v>788</v>
      </c>
      <c r="Z755" s="270" t="s">
        <v>788</v>
      </c>
      <c r="AA755" s="270" t="s">
        <v>788</v>
      </c>
      <c r="AB755" s="270" t="s">
        <v>788</v>
      </c>
      <c r="AC755" s="270" t="s">
        <v>788</v>
      </c>
      <c r="AD755" s="270" t="s">
        <v>788</v>
      </c>
      <c r="AE755" s="270" t="s">
        <v>788</v>
      </c>
      <c r="AF755" s="270" t="s">
        <v>788</v>
      </c>
      <c r="AG755" s="270" t="s">
        <v>788</v>
      </c>
      <c r="AH755" s="270" t="s">
        <v>788</v>
      </c>
      <c r="AI755" s="270" t="s">
        <v>788</v>
      </c>
      <c r="AJ755" s="270" t="s">
        <v>788</v>
      </c>
      <c r="AK755" s="270" t="s">
        <v>788</v>
      </c>
      <c r="AL755" s="270" t="s">
        <v>788</v>
      </c>
      <c r="AM755" s="270" t="s">
        <v>788</v>
      </c>
      <c r="AN755" s="270" t="s">
        <v>3075</v>
      </c>
      <c r="AO755" s="270" t="s">
        <v>3075</v>
      </c>
      <c r="AP755" s="270" t="s">
        <v>3075</v>
      </c>
      <c r="AQ755" s="270" t="s">
        <v>3075</v>
      </c>
      <c r="AR755" s="270" t="s">
        <v>3075</v>
      </c>
      <c r="AS755" s="270" t="s">
        <v>3075</v>
      </c>
      <c r="AT755" s="270" t="s">
        <v>3075</v>
      </c>
      <c r="AU755" s="270" t="s">
        <v>3075</v>
      </c>
      <c r="AV755" s="270" t="s">
        <v>3075</v>
      </c>
      <c r="AW755" s="277" t="s">
        <v>3075</v>
      </c>
      <c r="AX755" s="270" t="s">
        <v>3075</v>
      </c>
      <c r="AY755" s="270" t="s">
        <v>3075</v>
      </c>
      <c r="AZ755" s="270" t="s">
        <v>3075</v>
      </c>
      <c r="BA755" s="270" t="s">
        <v>3075</v>
      </c>
      <c r="BB755" s="270" t="s">
        <v>3075</v>
      </c>
      <c r="BC755" s="270" t="s">
        <v>3075</v>
      </c>
      <c r="BD755" s="270" t="s">
        <v>521</v>
      </c>
      <c r="BE755" s="270" t="str">
        <f>VLOOKUP(A755,[1]القائمة!A$1:F$4442,6,0)</f>
        <v/>
      </c>
      <c r="BF755">
        <f>VLOOKUP(A755,[1]القائمة!A$1:F$4442,1,0)</f>
        <v>525543</v>
      </c>
      <c r="BG755" t="str">
        <f>VLOOKUP(A755,[1]القائمة!A$1:F$4442,5,0)</f>
        <v>الثالثة</v>
      </c>
    </row>
    <row r="756" spans="1:83" ht="14.4" x14ac:dyDescent="0.3">
      <c r="A756" s="269">
        <v>525547</v>
      </c>
      <c r="B756" s="270" t="s">
        <v>521</v>
      </c>
      <c r="C756" s="270" t="s">
        <v>788</v>
      </c>
      <c r="D756" s="270" t="s">
        <v>788</v>
      </c>
      <c r="E756" s="270" t="s">
        <v>788</v>
      </c>
      <c r="F756" s="270" t="s">
        <v>788</v>
      </c>
      <c r="G756" s="270" t="s">
        <v>788</v>
      </c>
      <c r="H756" s="270" t="s">
        <v>788</v>
      </c>
      <c r="I756" s="270" t="s">
        <v>788</v>
      </c>
      <c r="J756" s="270" t="s">
        <v>788</v>
      </c>
      <c r="K756" s="270" t="s">
        <v>788</v>
      </c>
      <c r="L756" s="270" t="s">
        <v>788</v>
      </c>
      <c r="M756" s="270" t="s">
        <v>788</v>
      </c>
      <c r="N756" s="270" t="s">
        <v>788</v>
      </c>
      <c r="O756" s="270" t="s">
        <v>788</v>
      </c>
      <c r="P756" s="270" t="s">
        <v>788</v>
      </c>
      <c r="Q756" s="270" t="s">
        <v>788</v>
      </c>
      <c r="R756" s="270" t="s">
        <v>788</v>
      </c>
      <c r="S756" s="270" t="s">
        <v>788</v>
      </c>
      <c r="T756" s="270" t="s">
        <v>788</v>
      </c>
      <c r="U756" s="270" t="s">
        <v>788</v>
      </c>
      <c r="V756" s="270" t="s">
        <v>788</v>
      </c>
      <c r="W756" s="270" t="s">
        <v>788</v>
      </c>
      <c r="X756" s="270" t="s">
        <v>788</v>
      </c>
      <c r="Y756" s="270" t="s">
        <v>788</v>
      </c>
      <c r="Z756" s="270" t="s">
        <v>788</v>
      </c>
      <c r="AA756" s="270" t="s">
        <v>788</v>
      </c>
      <c r="AB756" s="270" t="s">
        <v>788</v>
      </c>
      <c r="AC756" s="270" t="s">
        <v>788</v>
      </c>
      <c r="AD756" s="270" t="s">
        <v>788</v>
      </c>
      <c r="AE756" s="270" t="s">
        <v>788</v>
      </c>
      <c r="AF756" s="270" t="s">
        <v>788</v>
      </c>
      <c r="AG756" s="270" t="s">
        <v>788</v>
      </c>
      <c r="AH756" s="270" t="s">
        <v>788</v>
      </c>
      <c r="AI756" s="270" t="s">
        <v>788</v>
      </c>
      <c r="AJ756" s="270" t="s">
        <v>788</v>
      </c>
      <c r="AK756" s="270" t="s">
        <v>788</v>
      </c>
      <c r="AL756" s="270" t="s">
        <v>788</v>
      </c>
      <c r="AM756" s="270" t="s">
        <v>788</v>
      </c>
      <c r="AN756" s="270" t="s">
        <v>3075</v>
      </c>
      <c r="AO756" s="270" t="s">
        <v>3075</v>
      </c>
      <c r="AP756" s="270" t="s">
        <v>3075</v>
      </c>
      <c r="AQ756" s="270" t="s">
        <v>3075</v>
      </c>
      <c r="AR756" s="270" t="s">
        <v>3075</v>
      </c>
      <c r="AS756" s="270" t="s">
        <v>3075</v>
      </c>
      <c r="AT756" s="270" t="s">
        <v>3075</v>
      </c>
      <c r="AU756" s="270" t="s">
        <v>3075</v>
      </c>
      <c r="AV756" s="270" t="s">
        <v>3075</v>
      </c>
      <c r="AW756" s="277" t="s">
        <v>3075</v>
      </c>
      <c r="AX756" s="270" t="s">
        <v>3075</v>
      </c>
      <c r="AY756" s="270" t="s">
        <v>3075</v>
      </c>
      <c r="AZ756" s="270" t="s">
        <v>3075</v>
      </c>
      <c r="BA756" s="270" t="s">
        <v>3075</v>
      </c>
      <c r="BB756" s="270" t="s">
        <v>3075</v>
      </c>
      <c r="BC756" s="270" t="s">
        <v>3075</v>
      </c>
      <c r="BD756" s="270" t="s">
        <v>521</v>
      </c>
      <c r="BE756" s="270" t="str">
        <f>VLOOKUP(A756,[1]القائمة!A$1:F$4442,6,0)</f>
        <v/>
      </c>
      <c r="BF756">
        <f>VLOOKUP(A756,[1]القائمة!A$1:F$4442,1,0)</f>
        <v>525547</v>
      </c>
      <c r="BG756" t="str">
        <f>VLOOKUP(A756,[1]القائمة!A$1:F$4442,5,0)</f>
        <v>الثالثة</v>
      </c>
    </row>
    <row r="757" spans="1:83" ht="14.4" x14ac:dyDescent="0.3">
      <c r="A757" s="269">
        <v>525554</v>
      </c>
      <c r="B757" s="270" t="s">
        <v>521</v>
      </c>
      <c r="C757" s="270" t="s">
        <v>788</v>
      </c>
      <c r="D757" s="270" t="s">
        <v>788</v>
      </c>
      <c r="E757" s="270" t="s">
        <v>788</v>
      </c>
      <c r="F757" s="270" t="s">
        <v>788</v>
      </c>
      <c r="G757" s="270" t="s">
        <v>788</v>
      </c>
      <c r="H757" s="270" t="s">
        <v>788</v>
      </c>
      <c r="I757" s="270" t="s">
        <v>788</v>
      </c>
      <c r="J757" s="270" t="s">
        <v>788</v>
      </c>
      <c r="K757" s="270" t="s">
        <v>788</v>
      </c>
      <c r="L757" s="270" t="s">
        <v>788</v>
      </c>
      <c r="M757" s="270" t="s">
        <v>788</v>
      </c>
      <c r="N757" s="270" t="s">
        <v>788</v>
      </c>
      <c r="O757" s="270" t="s">
        <v>788</v>
      </c>
      <c r="P757" s="270" t="s">
        <v>788</v>
      </c>
      <c r="Q757" s="270" t="s">
        <v>788</v>
      </c>
      <c r="R757" s="270" t="s">
        <v>788</v>
      </c>
      <c r="S757" s="270" t="s">
        <v>788</v>
      </c>
      <c r="T757" s="270" t="s">
        <v>788</v>
      </c>
      <c r="U757" s="270" t="s">
        <v>788</v>
      </c>
      <c r="V757" s="270" t="s">
        <v>788</v>
      </c>
      <c r="W757" s="270" t="s">
        <v>788</v>
      </c>
      <c r="X757" s="270" t="s">
        <v>788</v>
      </c>
      <c r="Y757" s="270" t="s">
        <v>788</v>
      </c>
      <c r="Z757" s="270" t="s">
        <v>788</v>
      </c>
      <c r="AA757" s="270" t="s">
        <v>788</v>
      </c>
      <c r="AB757" s="270" t="s">
        <v>788</v>
      </c>
      <c r="AC757" s="270" t="s">
        <v>788</v>
      </c>
      <c r="AD757" s="270" t="s">
        <v>788</v>
      </c>
      <c r="AE757" s="270" t="s">
        <v>788</v>
      </c>
      <c r="AF757" s="270" t="s">
        <v>788</v>
      </c>
      <c r="AG757" s="270" t="s">
        <v>788</v>
      </c>
      <c r="AH757" s="270" t="s">
        <v>788</v>
      </c>
      <c r="AI757" s="270" t="s">
        <v>788</v>
      </c>
      <c r="AJ757" s="270" t="s">
        <v>788</v>
      </c>
      <c r="AK757" s="270" t="s">
        <v>788</v>
      </c>
      <c r="AL757" s="270" t="s">
        <v>788</v>
      </c>
      <c r="AM757" s="270" t="s">
        <v>788</v>
      </c>
      <c r="AN757" s="270" t="s">
        <v>3075</v>
      </c>
      <c r="AO757" s="270" t="s">
        <v>3075</v>
      </c>
      <c r="AP757" s="270" t="s">
        <v>3075</v>
      </c>
      <c r="AQ757" s="270" t="s">
        <v>3075</v>
      </c>
      <c r="AR757" s="270" t="s">
        <v>3075</v>
      </c>
      <c r="AS757" s="270" t="s">
        <v>3075</v>
      </c>
      <c r="AT757" s="270" t="s">
        <v>3075</v>
      </c>
      <c r="AU757" s="270" t="s">
        <v>3075</v>
      </c>
      <c r="AV757" s="270" t="s">
        <v>3075</v>
      </c>
      <c r="AW757" s="277" t="s">
        <v>3075</v>
      </c>
      <c r="AX757" s="270" t="s">
        <v>3075</v>
      </c>
      <c r="AY757" s="270" t="s">
        <v>3075</v>
      </c>
      <c r="AZ757" s="270" t="s">
        <v>3075</v>
      </c>
      <c r="BA757" s="270" t="s">
        <v>3075</v>
      </c>
      <c r="BB757" s="270" t="s">
        <v>3075</v>
      </c>
      <c r="BC757" s="270" t="s">
        <v>3075</v>
      </c>
      <c r="BD757" s="270" t="s">
        <v>521</v>
      </c>
      <c r="BE757" s="270" t="str">
        <f>VLOOKUP(A757,[1]القائمة!A$1:F$4442,6,0)</f>
        <v/>
      </c>
      <c r="BF757">
        <f>VLOOKUP(A757,[1]القائمة!A$1:F$4442,1,0)</f>
        <v>525554</v>
      </c>
      <c r="BG757" t="str">
        <f>VLOOKUP(A757,[1]القائمة!A$1:F$4442,5,0)</f>
        <v>الثالثة</v>
      </c>
    </row>
    <row r="758" spans="1:83" ht="14.4" x14ac:dyDescent="0.3">
      <c r="A758" s="269">
        <v>525565</v>
      </c>
      <c r="B758" s="270" t="s">
        <v>521</v>
      </c>
      <c r="C758" s="270" t="s">
        <v>788</v>
      </c>
      <c r="D758" s="270" t="s">
        <v>788</v>
      </c>
      <c r="E758" s="270" t="s">
        <v>788</v>
      </c>
      <c r="F758" s="270" t="s">
        <v>788</v>
      </c>
      <c r="G758" s="270" t="s">
        <v>788</v>
      </c>
      <c r="H758" s="270" t="s">
        <v>788</v>
      </c>
      <c r="I758" s="270" t="s">
        <v>788</v>
      </c>
      <c r="J758" s="270" t="s">
        <v>788</v>
      </c>
      <c r="K758" s="270" t="s">
        <v>788</v>
      </c>
      <c r="L758" s="270" t="s">
        <v>788</v>
      </c>
      <c r="M758" s="270" t="s">
        <v>788</v>
      </c>
      <c r="N758" s="270" t="s">
        <v>788</v>
      </c>
      <c r="O758" s="270" t="s">
        <v>788</v>
      </c>
      <c r="P758" s="270" t="s">
        <v>788</v>
      </c>
      <c r="Q758" s="270" t="s">
        <v>788</v>
      </c>
      <c r="R758" s="270" t="s">
        <v>788</v>
      </c>
      <c r="S758" s="270" t="s">
        <v>788</v>
      </c>
      <c r="T758" s="270" t="s">
        <v>788</v>
      </c>
      <c r="U758" s="270" t="s">
        <v>788</v>
      </c>
      <c r="V758" s="270" t="s">
        <v>788</v>
      </c>
      <c r="W758" s="270" t="s">
        <v>788</v>
      </c>
      <c r="X758" s="270" t="s">
        <v>788</v>
      </c>
      <c r="Y758" s="270" t="s">
        <v>788</v>
      </c>
      <c r="Z758" s="270" t="s">
        <v>788</v>
      </c>
      <c r="AA758" s="270" t="s">
        <v>788</v>
      </c>
      <c r="AB758" s="270" t="s">
        <v>788</v>
      </c>
      <c r="AC758" s="270" t="s">
        <v>788</v>
      </c>
      <c r="AD758" s="270" t="s">
        <v>788</v>
      </c>
      <c r="AE758" s="270" t="s">
        <v>788</v>
      </c>
      <c r="AF758" s="270" t="s">
        <v>788</v>
      </c>
      <c r="AG758" s="270" t="s">
        <v>788</v>
      </c>
      <c r="AH758" s="270" t="s">
        <v>788</v>
      </c>
      <c r="AI758" s="270" t="s">
        <v>788</v>
      </c>
      <c r="AJ758" s="270" t="s">
        <v>788</v>
      </c>
      <c r="AK758" s="270" t="s">
        <v>788</v>
      </c>
      <c r="AL758" s="270" t="s">
        <v>788</v>
      </c>
      <c r="AM758" s="270" t="s">
        <v>788</v>
      </c>
      <c r="AN758" s="270" t="s">
        <v>3075</v>
      </c>
      <c r="AO758" s="270" t="s">
        <v>3075</v>
      </c>
      <c r="AP758" s="270" t="s">
        <v>3075</v>
      </c>
      <c r="AQ758" s="270" t="s">
        <v>3075</v>
      </c>
      <c r="AR758" s="270" t="s">
        <v>3075</v>
      </c>
      <c r="AS758" s="270" t="s">
        <v>3075</v>
      </c>
      <c r="AT758" s="270" t="s">
        <v>3075</v>
      </c>
      <c r="AU758" s="270" t="s">
        <v>3075</v>
      </c>
      <c r="AV758" s="270" t="s">
        <v>3075</v>
      </c>
      <c r="AW758" s="277" t="s">
        <v>3075</v>
      </c>
      <c r="AX758" s="270" t="s">
        <v>3075</v>
      </c>
      <c r="AY758" s="270" t="s">
        <v>3075</v>
      </c>
      <c r="AZ758" s="270" t="s">
        <v>3075</v>
      </c>
      <c r="BA758" s="270" t="s">
        <v>3075</v>
      </c>
      <c r="BB758" s="270" t="s">
        <v>3075</v>
      </c>
      <c r="BC758" s="270" t="s">
        <v>3075</v>
      </c>
      <c r="BD758" s="270" t="s">
        <v>521</v>
      </c>
      <c r="BE758" s="270" t="str">
        <f>VLOOKUP(A758,[1]القائمة!A$1:F$4442,6,0)</f>
        <v/>
      </c>
      <c r="BF758">
        <f>VLOOKUP(A758,[1]القائمة!A$1:F$4442,1,0)</f>
        <v>525565</v>
      </c>
      <c r="BG758" t="str">
        <f>VLOOKUP(A758,[1]القائمة!A$1:F$4442,5,0)</f>
        <v>الثالثة</v>
      </c>
      <c r="BH758" s="249"/>
      <c r="BI758" s="249"/>
      <c r="BJ758" s="249"/>
      <c r="BK758" s="249"/>
      <c r="BL758" s="249"/>
      <c r="BM758" s="249"/>
      <c r="BN758" s="249"/>
      <c r="BO758" s="249"/>
      <c r="BP758" s="249" t="s">
        <v>3075</v>
      </c>
      <c r="BQ758" s="249" t="s">
        <v>3075</v>
      </c>
      <c r="BR758" s="249" t="s">
        <v>3075</v>
      </c>
      <c r="BS758" s="249" t="s">
        <v>3075</v>
      </c>
      <c r="BT758" s="249" t="s">
        <v>3075</v>
      </c>
      <c r="BU758" s="249" t="s">
        <v>3075</v>
      </c>
      <c r="BV758" s="248"/>
      <c r="BW758" s="249"/>
      <c r="BX758" s="249"/>
      <c r="BY758" s="249"/>
      <c r="BZ758" s="249"/>
      <c r="CA758" s="242"/>
      <c r="CB758" s="242"/>
      <c r="CC758" s="242"/>
      <c r="CD758" s="242"/>
      <c r="CE758" s="249"/>
    </row>
    <row r="759" spans="1:83" ht="14.4" x14ac:dyDescent="0.3">
      <c r="A759" s="269">
        <v>525584</v>
      </c>
      <c r="B759" s="270" t="s">
        <v>521</v>
      </c>
      <c r="C759" s="270" t="s">
        <v>788</v>
      </c>
      <c r="D759" s="270" t="s">
        <v>788</v>
      </c>
      <c r="E759" s="270" t="s">
        <v>788</v>
      </c>
      <c r="F759" s="270" t="s">
        <v>788</v>
      </c>
      <c r="G759" s="270" t="s">
        <v>788</v>
      </c>
      <c r="H759" s="270" t="s">
        <v>788</v>
      </c>
      <c r="I759" s="270" t="s">
        <v>788</v>
      </c>
      <c r="J759" s="270" t="s">
        <v>788</v>
      </c>
      <c r="K759" s="270" t="s">
        <v>788</v>
      </c>
      <c r="L759" s="270" t="s">
        <v>788</v>
      </c>
      <c r="M759" s="270" t="s">
        <v>788</v>
      </c>
      <c r="N759" s="270" t="s">
        <v>788</v>
      </c>
      <c r="O759" s="270" t="s">
        <v>788</v>
      </c>
      <c r="P759" s="270" t="s">
        <v>788</v>
      </c>
      <c r="Q759" s="270" t="s">
        <v>788</v>
      </c>
      <c r="R759" s="270" t="s">
        <v>788</v>
      </c>
      <c r="S759" s="270" t="s">
        <v>788</v>
      </c>
      <c r="T759" s="270" t="s">
        <v>788</v>
      </c>
      <c r="U759" s="270" t="s">
        <v>788</v>
      </c>
      <c r="V759" s="270" t="s">
        <v>788</v>
      </c>
      <c r="W759" s="270" t="s">
        <v>788</v>
      </c>
      <c r="X759" s="270" t="s">
        <v>788</v>
      </c>
      <c r="Y759" s="270" t="s">
        <v>788</v>
      </c>
      <c r="Z759" s="270" t="s">
        <v>788</v>
      </c>
      <c r="AA759" s="270" t="s">
        <v>788</v>
      </c>
      <c r="AB759" s="270" t="s">
        <v>788</v>
      </c>
      <c r="AC759" s="270" t="s">
        <v>788</v>
      </c>
      <c r="AD759" s="270" t="s">
        <v>788</v>
      </c>
      <c r="AE759" s="270" t="s">
        <v>788</v>
      </c>
      <c r="AF759" s="270" t="s">
        <v>788</v>
      </c>
      <c r="AG759" s="270" t="s">
        <v>788</v>
      </c>
      <c r="AH759" s="270" t="s">
        <v>788</v>
      </c>
      <c r="AI759" s="270" t="s">
        <v>788</v>
      </c>
      <c r="AJ759" s="270" t="s">
        <v>788</v>
      </c>
      <c r="AK759" s="270" t="s">
        <v>788</v>
      </c>
      <c r="AL759" s="270" t="s">
        <v>788</v>
      </c>
      <c r="AM759" s="270" t="s">
        <v>788</v>
      </c>
      <c r="AN759" s="270" t="s">
        <v>3075</v>
      </c>
      <c r="AO759" s="270" t="s">
        <v>3075</v>
      </c>
      <c r="AP759" s="270" t="s">
        <v>3075</v>
      </c>
      <c r="AQ759" s="270" t="s">
        <v>3075</v>
      </c>
      <c r="AR759" s="270" t="s">
        <v>3075</v>
      </c>
      <c r="AS759" s="270" t="s">
        <v>3075</v>
      </c>
      <c r="AT759" s="270" t="s">
        <v>3075</v>
      </c>
      <c r="AU759" s="270" t="s">
        <v>3075</v>
      </c>
      <c r="AV759" s="270" t="s">
        <v>3075</v>
      </c>
      <c r="AW759" s="277" t="s">
        <v>3075</v>
      </c>
      <c r="AX759" s="270" t="s">
        <v>3075</v>
      </c>
      <c r="AY759" s="270" t="s">
        <v>3075</v>
      </c>
      <c r="AZ759" s="270" t="s">
        <v>3075</v>
      </c>
      <c r="BA759" s="270" t="s">
        <v>3075</v>
      </c>
      <c r="BB759" s="270" t="s">
        <v>3075</v>
      </c>
      <c r="BC759" s="270" t="s">
        <v>3075</v>
      </c>
      <c r="BD759" s="270" t="s">
        <v>521</v>
      </c>
      <c r="BE759" s="270" t="str">
        <f>VLOOKUP(A759,[1]القائمة!A$1:F$4442,6,0)</f>
        <v/>
      </c>
      <c r="BF759">
        <f>VLOOKUP(A759,[1]القائمة!A$1:F$4442,1,0)</f>
        <v>525584</v>
      </c>
      <c r="BG759" t="str">
        <f>VLOOKUP(A759,[1]القائمة!A$1:F$4442,5,0)</f>
        <v>الثالثة</v>
      </c>
    </row>
    <row r="760" spans="1:83" ht="14.4" x14ac:dyDescent="0.3">
      <c r="A760" s="269">
        <v>525590</v>
      </c>
      <c r="B760" s="270" t="s">
        <v>521</v>
      </c>
      <c r="C760" s="270" t="s">
        <v>788</v>
      </c>
      <c r="D760" s="270" t="s">
        <v>788</v>
      </c>
      <c r="E760" s="270" t="s">
        <v>788</v>
      </c>
      <c r="F760" s="270" t="s">
        <v>788</v>
      </c>
      <c r="G760" s="270" t="s">
        <v>788</v>
      </c>
      <c r="H760" s="270" t="s">
        <v>788</v>
      </c>
      <c r="I760" s="270" t="s">
        <v>788</v>
      </c>
      <c r="J760" s="270" t="s">
        <v>788</v>
      </c>
      <c r="K760" s="270" t="s">
        <v>788</v>
      </c>
      <c r="L760" s="270" t="s">
        <v>788</v>
      </c>
      <c r="M760" s="270" t="s">
        <v>788</v>
      </c>
      <c r="N760" s="270" t="s">
        <v>788</v>
      </c>
      <c r="O760" s="270" t="s">
        <v>788</v>
      </c>
      <c r="P760" s="270" t="s">
        <v>788</v>
      </c>
      <c r="Q760" s="270" t="s">
        <v>788</v>
      </c>
      <c r="R760" s="270" t="s">
        <v>788</v>
      </c>
      <c r="S760" s="270" t="s">
        <v>788</v>
      </c>
      <c r="T760" s="270" t="s">
        <v>788</v>
      </c>
      <c r="U760" s="270" t="s">
        <v>788</v>
      </c>
      <c r="V760" s="270" t="s">
        <v>788</v>
      </c>
      <c r="W760" s="270" t="s">
        <v>788</v>
      </c>
      <c r="X760" s="270" t="s">
        <v>788</v>
      </c>
      <c r="Y760" s="270" t="s">
        <v>788</v>
      </c>
      <c r="Z760" s="270" t="s">
        <v>788</v>
      </c>
      <c r="AA760" s="270" t="s">
        <v>788</v>
      </c>
      <c r="AB760" s="270" t="s">
        <v>788</v>
      </c>
      <c r="AC760" s="270" t="s">
        <v>788</v>
      </c>
      <c r="AD760" s="270" t="s">
        <v>788</v>
      </c>
      <c r="AE760" s="270" t="s">
        <v>788</v>
      </c>
      <c r="AF760" s="270" t="s">
        <v>788</v>
      </c>
      <c r="AG760" s="270" t="s">
        <v>788</v>
      </c>
      <c r="AH760" s="270" t="s">
        <v>788</v>
      </c>
      <c r="AI760" s="270" t="s">
        <v>788</v>
      </c>
      <c r="AJ760" s="270" t="s">
        <v>788</v>
      </c>
      <c r="AK760" s="270" t="s">
        <v>788</v>
      </c>
      <c r="AL760" s="270" t="s">
        <v>788</v>
      </c>
      <c r="AM760" s="270" t="s">
        <v>788</v>
      </c>
      <c r="AN760" s="270" t="s">
        <v>3075</v>
      </c>
      <c r="AO760" s="270" t="s">
        <v>3075</v>
      </c>
      <c r="AP760" s="270" t="s">
        <v>3075</v>
      </c>
      <c r="AQ760" s="270" t="s">
        <v>3075</v>
      </c>
      <c r="AR760" s="270" t="s">
        <v>3075</v>
      </c>
      <c r="AS760" s="270" t="s">
        <v>3075</v>
      </c>
      <c r="AT760" s="270" t="s">
        <v>3075</v>
      </c>
      <c r="AU760" s="270" t="s">
        <v>3075</v>
      </c>
      <c r="AV760" s="270" t="s">
        <v>3075</v>
      </c>
      <c r="AW760" s="277" t="s">
        <v>3075</v>
      </c>
      <c r="AX760" s="270" t="s">
        <v>3075</v>
      </c>
      <c r="AY760" s="270" t="s">
        <v>3075</v>
      </c>
      <c r="AZ760" s="270" t="s">
        <v>3075</v>
      </c>
      <c r="BA760" s="270" t="s">
        <v>3075</v>
      </c>
      <c r="BB760" s="270" t="s">
        <v>3075</v>
      </c>
      <c r="BC760" s="270" t="s">
        <v>3075</v>
      </c>
      <c r="BD760" s="270" t="s">
        <v>521</v>
      </c>
      <c r="BE760" s="270" t="str">
        <f>VLOOKUP(A760,[1]القائمة!A$1:F$4442,6,0)</f>
        <v/>
      </c>
      <c r="BF760">
        <f>VLOOKUP(A760,[1]القائمة!A$1:F$4442,1,0)</f>
        <v>525590</v>
      </c>
      <c r="BG760" t="str">
        <f>VLOOKUP(A760,[1]القائمة!A$1:F$4442,5,0)</f>
        <v>الثالثة</v>
      </c>
    </row>
    <row r="761" spans="1:83" ht="14.4" x14ac:dyDescent="0.3">
      <c r="A761" s="269">
        <v>525603</v>
      </c>
      <c r="B761" s="270" t="s">
        <v>521</v>
      </c>
      <c r="C761" s="270" t="s">
        <v>788</v>
      </c>
      <c r="D761" s="270" t="s">
        <v>788</v>
      </c>
      <c r="E761" s="270" t="s">
        <v>788</v>
      </c>
      <c r="F761" s="270" t="s">
        <v>788</v>
      </c>
      <c r="G761" s="270" t="s">
        <v>788</v>
      </c>
      <c r="H761" s="270" t="s">
        <v>788</v>
      </c>
      <c r="I761" s="270" t="s">
        <v>788</v>
      </c>
      <c r="J761" s="270" t="s">
        <v>788</v>
      </c>
      <c r="K761" s="270" t="s">
        <v>788</v>
      </c>
      <c r="L761" s="270" t="s">
        <v>788</v>
      </c>
      <c r="M761" s="270" t="s">
        <v>788</v>
      </c>
      <c r="N761" s="270" t="s">
        <v>788</v>
      </c>
      <c r="O761" s="270" t="s">
        <v>788</v>
      </c>
      <c r="P761" s="270" t="s">
        <v>788</v>
      </c>
      <c r="Q761" s="270" t="s">
        <v>788</v>
      </c>
      <c r="R761" s="270" t="s">
        <v>788</v>
      </c>
      <c r="S761" s="270" t="s">
        <v>788</v>
      </c>
      <c r="T761" s="270" t="s">
        <v>788</v>
      </c>
      <c r="U761" s="270" t="s">
        <v>788</v>
      </c>
      <c r="V761" s="270" t="s">
        <v>788</v>
      </c>
      <c r="W761" s="270" t="s">
        <v>788</v>
      </c>
      <c r="X761" s="270" t="s">
        <v>788</v>
      </c>
      <c r="Y761" s="270" t="s">
        <v>788</v>
      </c>
      <c r="Z761" s="270" t="s">
        <v>788</v>
      </c>
      <c r="AA761" s="270" t="s">
        <v>788</v>
      </c>
      <c r="AB761" s="270" t="s">
        <v>788</v>
      </c>
      <c r="AC761" s="270" t="s">
        <v>788</v>
      </c>
      <c r="AD761" s="270" t="s">
        <v>788</v>
      </c>
      <c r="AE761" s="270" t="s">
        <v>788</v>
      </c>
      <c r="AF761" s="270" t="s">
        <v>788</v>
      </c>
      <c r="AG761" s="270" t="s">
        <v>788</v>
      </c>
      <c r="AH761" s="270" t="s">
        <v>788</v>
      </c>
      <c r="AI761" s="270" t="s">
        <v>788</v>
      </c>
      <c r="AJ761" s="270" t="s">
        <v>788</v>
      </c>
      <c r="AK761" s="270" t="s">
        <v>788</v>
      </c>
      <c r="AL761" s="270" t="s">
        <v>788</v>
      </c>
      <c r="AM761" s="270" t="s">
        <v>788</v>
      </c>
      <c r="AN761" s="270" t="s">
        <v>3075</v>
      </c>
      <c r="AO761" s="270" t="s">
        <v>3075</v>
      </c>
      <c r="AP761" s="270" t="s">
        <v>3075</v>
      </c>
      <c r="AQ761" s="270" t="s">
        <v>3075</v>
      </c>
      <c r="AR761" s="270" t="s">
        <v>3075</v>
      </c>
      <c r="AS761" s="270" t="s">
        <v>3075</v>
      </c>
      <c r="AT761" s="270" t="s">
        <v>3075</v>
      </c>
      <c r="AU761" s="270" t="s">
        <v>3075</v>
      </c>
      <c r="AV761" s="270" t="s">
        <v>3075</v>
      </c>
      <c r="AW761" s="277" t="s">
        <v>3075</v>
      </c>
      <c r="AX761" s="270" t="s">
        <v>3075</v>
      </c>
      <c r="AY761" s="270" t="s">
        <v>3075</v>
      </c>
      <c r="AZ761" s="270" t="s">
        <v>3075</v>
      </c>
      <c r="BA761" s="270" t="s">
        <v>3075</v>
      </c>
      <c r="BB761" s="270" t="s">
        <v>3075</v>
      </c>
      <c r="BC761" s="270" t="s">
        <v>3075</v>
      </c>
      <c r="BD761" s="270" t="s">
        <v>521</v>
      </c>
      <c r="BE761" s="270" t="str">
        <f>VLOOKUP(A761,[1]القائمة!A$1:F$4442,6,0)</f>
        <v/>
      </c>
      <c r="BF761">
        <f>VLOOKUP(A761,[1]القائمة!A$1:F$4442,1,0)</f>
        <v>525603</v>
      </c>
      <c r="BG761" t="str">
        <f>VLOOKUP(A761,[1]القائمة!A$1:F$4442,5,0)</f>
        <v>الثالثة</v>
      </c>
    </row>
    <row r="762" spans="1:83" ht="14.4" x14ac:dyDescent="0.3">
      <c r="A762" s="269">
        <v>525604</v>
      </c>
      <c r="B762" s="270" t="s">
        <v>521</v>
      </c>
      <c r="C762" s="270" t="s">
        <v>788</v>
      </c>
      <c r="D762" s="270" t="s">
        <v>788</v>
      </c>
      <c r="E762" s="270" t="s">
        <v>788</v>
      </c>
      <c r="F762" s="270" t="s">
        <v>788</v>
      </c>
      <c r="G762" s="270" t="s">
        <v>788</v>
      </c>
      <c r="H762" s="270" t="s">
        <v>788</v>
      </c>
      <c r="I762" s="270" t="s">
        <v>788</v>
      </c>
      <c r="J762" s="270" t="s">
        <v>788</v>
      </c>
      <c r="K762" s="270" t="s">
        <v>788</v>
      </c>
      <c r="L762" s="270" t="s">
        <v>788</v>
      </c>
      <c r="M762" s="270" t="s">
        <v>788</v>
      </c>
      <c r="N762" s="270" t="s">
        <v>788</v>
      </c>
      <c r="O762" s="270" t="s">
        <v>788</v>
      </c>
      <c r="P762" s="270" t="s">
        <v>788</v>
      </c>
      <c r="Q762" s="270" t="s">
        <v>788</v>
      </c>
      <c r="R762" s="270" t="s">
        <v>788</v>
      </c>
      <c r="S762" s="270" t="s">
        <v>788</v>
      </c>
      <c r="T762" s="270" t="s">
        <v>788</v>
      </c>
      <c r="U762" s="270" t="s">
        <v>788</v>
      </c>
      <c r="V762" s="270" t="s">
        <v>788</v>
      </c>
      <c r="W762" s="270" t="s">
        <v>788</v>
      </c>
      <c r="X762" s="270" t="s">
        <v>788</v>
      </c>
      <c r="Y762" s="270" t="s">
        <v>788</v>
      </c>
      <c r="Z762" s="270" t="s">
        <v>788</v>
      </c>
      <c r="AA762" s="270" t="s">
        <v>788</v>
      </c>
      <c r="AB762" s="270" t="s">
        <v>788</v>
      </c>
      <c r="AC762" s="270" t="s">
        <v>788</v>
      </c>
      <c r="AD762" s="270" t="s">
        <v>788</v>
      </c>
      <c r="AE762" s="270" t="s">
        <v>788</v>
      </c>
      <c r="AF762" s="270" t="s">
        <v>788</v>
      </c>
      <c r="AG762" s="270" t="s">
        <v>788</v>
      </c>
      <c r="AH762" s="270" t="s">
        <v>788</v>
      </c>
      <c r="AI762" s="270" t="s">
        <v>788</v>
      </c>
      <c r="AJ762" s="270" t="s">
        <v>788</v>
      </c>
      <c r="AK762" s="270" t="s">
        <v>788</v>
      </c>
      <c r="AL762" s="270" t="s">
        <v>788</v>
      </c>
      <c r="AM762" s="270" t="s">
        <v>788</v>
      </c>
      <c r="AN762" s="270" t="s">
        <v>3075</v>
      </c>
      <c r="AO762" s="270" t="s">
        <v>3075</v>
      </c>
      <c r="AP762" s="270" t="s">
        <v>3075</v>
      </c>
      <c r="AQ762" s="270" t="s">
        <v>3075</v>
      </c>
      <c r="AR762" s="270" t="s">
        <v>3075</v>
      </c>
      <c r="AS762" s="270" t="s">
        <v>3075</v>
      </c>
      <c r="AT762" s="270" t="s">
        <v>3075</v>
      </c>
      <c r="AU762" s="270" t="s">
        <v>3075</v>
      </c>
      <c r="AV762" s="270" t="s">
        <v>3075</v>
      </c>
      <c r="AW762" s="277" t="s">
        <v>3075</v>
      </c>
      <c r="AX762" s="270" t="s">
        <v>3075</v>
      </c>
      <c r="AY762" s="270" t="s">
        <v>3075</v>
      </c>
      <c r="AZ762" s="270" t="s">
        <v>3075</v>
      </c>
      <c r="BA762" s="270" t="s">
        <v>3075</v>
      </c>
      <c r="BB762" s="270" t="s">
        <v>3075</v>
      </c>
      <c r="BC762" s="270" t="s">
        <v>3075</v>
      </c>
      <c r="BD762" s="270" t="s">
        <v>521</v>
      </c>
      <c r="BE762" s="270" t="str">
        <f>VLOOKUP(A762,[1]القائمة!A$1:F$4442,6,0)</f>
        <v/>
      </c>
      <c r="BF762">
        <f>VLOOKUP(A762,[1]القائمة!A$1:F$4442,1,0)</f>
        <v>525604</v>
      </c>
      <c r="BG762" t="str">
        <f>VLOOKUP(A762,[1]القائمة!A$1:F$4442,5,0)</f>
        <v>الثالثة</v>
      </c>
    </row>
    <row r="763" spans="1:83" ht="14.4" x14ac:dyDescent="0.3">
      <c r="A763" s="269">
        <v>525636</v>
      </c>
      <c r="B763" s="270" t="s">
        <v>521</v>
      </c>
      <c r="C763" s="270" t="s">
        <v>788</v>
      </c>
      <c r="D763" s="270" t="s">
        <v>788</v>
      </c>
      <c r="E763" s="270" t="s">
        <v>788</v>
      </c>
      <c r="F763" s="270" t="s">
        <v>788</v>
      </c>
      <c r="G763" s="270" t="s">
        <v>788</v>
      </c>
      <c r="H763" s="270" t="s">
        <v>788</v>
      </c>
      <c r="I763" s="270" t="s">
        <v>788</v>
      </c>
      <c r="J763" s="270" t="s">
        <v>788</v>
      </c>
      <c r="K763" s="270" t="s">
        <v>788</v>
      </c>
      <c r="L763" s="270" t="s">
        <v>788</v>
      </c>
      <c r="M763" s="270" t="s">
        <v>788</v>
      </c>
      <c r="N763" s="270" t="s">
        <v>788</v>
      </c>
      <c r="O763" s="270" t="s">
        <v>788</v>
      </c>
      <c r="P763" s="270" t="s">
        <v>788</v>
      </c>
      <c r="Q763" s="270" t="s">
        <v>788</v>
      </c>
      <c r="R763" s="270" t="s">
        <v>788</v>
      </c>
      <c r="S763" s="270" t="s">
        <v>788</v>
      </c>
      <c r="T763" s="270" t="s">
        <v>788</v>
      </c>
      <c r="U763" s="270" t="s">
        <v>788</v>
      </c>
      <c r="V763" s="270" t="s">
        <v>788</v>
      </c>
      <c r="W763" s="270" t="s">
        <v>788</v>
      </c>
      <c r="X763" s="270" t="s">
        <v>788</v>
      </c>
      <c r="Y763" s="270" t="s">
        <v>788</v>
      </c>
      <c r="Z763" s="270" t="s">
        <v>788</v>
      </c>
      <c r="AA763" s="270" t="s">
        <v>788</v>
      </c>
      <c r="AB763" s="270" t="s">
        <v>788</v>
      </c>
      <c r="AC763" s="270" t="s">
        <v>788</v>
      </c>
      <c r="AD763" s="270" t="s">
        <v>788</v>
      </c>
      <c r="AE763" s="270" t="s">
        <v>788</v>
      </c>
      <c r="AF763" s="270" t="s">
        <v>788</v>
      </c>
      <c r="AG763" s="270" t="s">
        <v>788</v>
      </c>
      <c r="AH763" s="270" t="s">
        <v>788</v>
      </c>
      <c r="AI763" s="270" t="s">
        <v>788</v>
      </c>
      <c r="AJ763" s="270" t="s">
        <v>788</v>
      </c>
      <c r="AK763" s="270" t="s">
        <v>788</v>
      </c>
      <c r="AL763" s="270" t="s">
        <v>788</v>
      </c>
      <c r="AM763" s="270" t="s">
        <v>788</v>
      </c>
      <c r="AN763" s="270" t="s">
        <v>3075</v>
      </c>
      <c r="AO763" s="270" t="s">
        <v>3075</v>
      </c>
      <c r="AP763" s="270" t="s">
        <v>3075</v>
      </c>
      <c r="AQ763" s="270" t="s">
        <v>3075</v>
      </c>
      <c r="AR763" s="270" t="s">
        <v>3075</v>
      </c>
      <c r="AS763" s="270" t="s">
        <v>3075</v>
      </c>
      <c r="AT763" s="270" t="s">
        <v>3075</v>
      </c>
      <c r="AU763" s="270" t="s">
        <v>3075</v>
      </c>
      <c r="AV763" s="270" t="s">
        <v>3075</v>
      </c>
      <c r="AW763" s="277" t="s">
        <v>3075</v>
      </c>
      <c r="AX763" s="270" t="s">
        <v>3075</v>
      </c>
      <c r="AY763" s="270" t="s">
        <v>3075</v>
      </c>
      <c r="AZ763" s="270" t="s">
        <v>3075</v>
      </c>
      <c r="BA763" s="270" t="s">
        <v>3075</v>
      </c>
      <c r="BB763" s="270" t="s">
        <v>3075</v>
      </c>
      <c r="BC763" s="270" t="s">
        <v>3075</v>
      </c>
      <c r="BD763" s="270" t="s">
        <v>521</v>
      </c>
      <c r="BE763" s="270" t="str">
        <f>VLOOKUP(A763,[1]القائمة!A$1:F$4442,6,0)</f>
        <v/>
      </c>
      <c r="BF763">
        <f>VLOOKUP(A763,[1]القائمة!A$1:F$4442,1,0)</f>
        <v>525636</v>
      </c>
      <c r="BG763" t="str">
        <f>VLOOKUP(A763,[1]القائمة!A$1:F$4442,5,0)</f>
        <v>الثالثة</v>
      </c>
    </row>
    <row r="764" spans="1:83" ht="14.4" x14ac:dyDescent="0.3">
      <c r="A764" s="269">
        <v>525641</v>
      </c>
      <c r="B764" s="270" t="s">
        <v>521</v>
      </c>
      <c r="C764" s="270" t="s">
        <v>788</v>
      </c>
      <c r="D764" s="270" t="s">
        <v>788</v>
      </c>
      <c r="E764" s="270" t="s">
        <v>788</v>
      </c>
      <c r="F764" s="270" t="s">
        <v>788</v>
      </c>
      <c r="G764" s="270" t="s">
        <v>788</v>
      </c>
      <c r="H764" s="270" t="s">
        <v>788</v>
      </c>
      <c r="I764" s="270" t="s">
        <v>788</v>
      </c>
      <c r="J764" s="270" t="s">
        <v>788</v>
      </c>
      <c r="K764" s="270" t="s">
        <v>788</v>
      </c>
      <c r="L764" s="270" t="s">
        <v>788</v>
      </c>
      <c r="M764" s="270" t="s">
        <v>788</v>
      </c>
      <c r="N764" s="270" t="s">
        <v>788</v>
      </c>
      <c r="O764" s="270" t="s">
        <v>788</v>
      </c>
      <c r="P764" s="270" t="s">
        <v>788</v>
      </c>
      <c r="Q764" s="270" t="s">
        <v>788</v>
      </c>
      <c r="R764" s="270" t="s">
        <v>788</v>
      </c>
      <c r="S764" s="270" t="s">
        <v>788</v>
      </c>
      <c r="T764" s="270" t="s">
        <v>788</v>
      </c>
      <c r="U764" s="270" t="s">
        <v>788</v>
      </c>
      <c r="V764" s="270" t="s">
        <v>788</v>
      </c>
      <c r="W764" s="270" t="s">
        <v>788</v>
      </c>
      <c r="X764" s="270" t="s">
        <v>788</v>
      </c>
      <c r="Y764" s="270" t="s">
        <v>788</v>
      </c>
      <c r="Z764" s="270" t="s">
        <v>788</v>
      </c>
      <c r="AA764" s="270" t="s">
        <v>788</v>
      </c>
      <c r="AB764" s="270" t="s">
        <v>788</v>
      </c>
      <c r="AC764" s="270" t="s">
        <v>788</v>
      </c>
      <c r="AD764" s="270" t="s">
        <v>788</v>
      </c>
      <c r="AE764" s="270" t="s">
        <v>788</v>
      </c>
      <c r="AF764" s="270" t="s">
        <v>788</v>
      </c>
      <c r="AG764" s="270" t="s">
        <v>788</v>
      </c>
      <c r="AH764" s="270" t="s">
        <v>788</v>
      </c>
      <c r="AI764" s="270" t="s">
        <v>788</v>
      </c>
      <c r="AJ764" s="270" t="s">
        <v>788</v>
      </c>
      <c r="AK764" s="270" t="s">
        <v>788</v>
      </c>
      <c r="AL764" s="270" t="s">
        <v>788</v>
      </c>
      <c r="AM764" s="270" t="s">
        <v>788</v>
      </c>
      <c r="AN764" s="270" t="s">
        <v>3075</v>
      </c>
      <c r="AO764" s="270" t="s">
        <v>3075</v>
      </c>
      <c r="AP764" s="270" t="s">
        <v>3075</v>
      </c>
      <c r="AQ764" s="270" t="s">
        <v>3075</v>
      </c>
      <c r="AR764" s="270" t="s">
        <v>3075</v>
      </c>
      <c r="AS764" s="270" t="s">
        <v>3075</v>
      </c>
      <c r="AT764" s="270" t="s">
        <v>3075</v>
      </c>
      <c r="AU764" s="270" t="s">
        <v>3075</v>
      </c>
      <c r="AV764" s="270" t="s">
        <v>3075</v>
      </c>
      <c r="AW764" s="277" t="s">
        <v>3075</v>
      </c>
      <c r="AX764" s="270" t="s">
        <v>3075</v>
      </c>
      <c r="AY764" s="270" t="s">
        <v>3075</v>
      </c>
      <c r="AZ764" s="270" t="s">
        <v>3075</v>
      </c>
      <c r="BA764" s="270" t="s">
        <v>3075</v>
      </c>
      <c r="BB764" s="270" t="s">
        <v>3075</v>
      </c>
      <c r="BC764" s="270" t="s">
        <v>3075</v>
      </c>
      <c r="BD764" s="270" t="s">
        <v>521</v>
      </c>
      <c r="BE764" s="270" t="str">
        <f>VLOOKUP(A764,[1]القائمة!A$1:F$4442,6,0)</f>
        <v/>
      </c>
      <c r="BF764">
        <f>VLOOKUP(A764,[1]القائمة!A$1:F$4442,1,0)</f>
        <v>525641</v>
      </c>
      <c r="BG764" t="str">
        <f>VLOOKUP(A764,[1]القائمة!A$1:F$4442,5,0)</f>
        <v>الثالثة</v>
      </c>
    </row>
    <row r="765" spans="1:83" ht="14.4" x14ac:dyDescent="0.3">
      <c r="A765" s="269">
        <v>525645</v>
      </c>
      <c r="B765" s="270" t="s">
        <v>521</v>
      </c>
      <c r="C765" s="270" t="s">
        <v>788</v>
      </c>
      <c r="D765" s="270" t="s">
        <v>788</v>
      </c>
      <c r="E765" s="270" t="s">
        <v>788</v>
      </c>
      <c r="F765" s="270" t="s">
        <v>788</v>
      </c>
      <c r="G765" s="270" t="s">
        <v>788</v>
      </c>
      <c r="H765" s="270" t="s">
        <v>788</v>
      </c>
      <c r="I765" s="270" t="s">
        <v>788</v>
      </c>
      <c r="J765" s="270" t="s">
        <v>788</v>
      </c>
      <c r="K765" s="270" t="s">
        <v>788</v>
      </c>
      <c r="L765" s="270" t="s">
        <v>788</v>
      </c>
      <c r="M765" s="270" t="s">
        <v>788</v>
      </c>
      <c r="N765" s="270" t="s">
        <v>788</v>
      </c>
      <c r="O765" s="270" t="s">
        <v>788</v>
      </c>
      <c r="P765" s="270" t="s">
        <v>788</v>
      </c>
      <c r="Q765" s="270" t="s">
        <v>788</v>
      </c>
      <c r="R765" s="270" t="s">
        <v>788</v>
      </c>
      <c r="S765" s="270" t="s">
        <v>788</v>
      </c>
      <c r="T765" s="270" t="s">
        <v>788</v>
      </c>
      <c r="U765" s="270" t="s">
        <v>788</v>
      </c>
      <c r="V765" s="270" t="s">
        <v>788</v>
      </c>
      <c r="W765" s="270" t="s">
        <v>788</v>
      </c>
      <c r="X765" s="270" t="s">
        <v>788</v>
      </c>
      <c r="Y765" s="270" t="s">
        <v>788</v>
      </c>
      <c r="Z765" s="270" t="s">
        <v>788</v>
      </c>
      <c r="AA765" s="270" t="s">
        <v>788</v>
      </c>
      <c r="AB765" s="270" t="s">
        <v>788</v>
      </c>
      <c r="AC765" s="270" t="s">
        <v>788</v>
      </c>
      <c r="AD765" s="270" t="s">
        <v>788</v>
      </c>
      <c r="AE765" s="270" t="s">
        <v>788</v>
      </c>
      <c r="AF765" s="270" t="s">
        <v>788</v>
      </c>
      <c r="AG765" s="270" t="s">
        <v>788</v>
      </c>
      <c r="AH765" s="270" t="s">
        <v>788</v>
      </c>
      <c r="AI765" s="270" t="s">
        <v>788</v>
      </c>
      <c r="AJ765" s="270" t="s">
        <v>788</v>
      </c>
      <c r="AK765" s="270" t="s">
        <v>788</v>
      </c>
      <c r="AL765" s="270" t="s">
        <v>788</v>
      </c>
      <c r="AM765" s="270" t="s">
        <v>788</v>
      </c>
      <c r="AN765" s="270" t="s">
        <v>3075</v>
      </c>
      <c r="AO765" s="270" t="s">
        <v>3075</v>
      </c>
      <c r="AP765" s="270" t="s">
        <v>3075</v>
      </c>
      <c r="AQ765" s="270" t="s">
        <v>3075</v>
      </c>
      <c r="AR765" s="270" t="s">
        <v>3075</v>
      </c>
      <c r="AS765" s="270" t="s">
        <v>3075</v>
      </c>
      <c r="AT765" s="270" t="s">
        <v>3075</v>
      </c>
      <c r="AU765" s="270" t="s">
        <v>3075</v>
      </c>
      <c r="AV765" s="270" t="s">
        <v>3075</v>
      </c>
      <c r="AW765" s="277" t="s">
        <v>3075</v>
      </c>
      <c r="AX765" s="270" t="s">
        <v>3075</v>
      </c>
      <c r="AY765" s="270" t="s">
        <v>3075</v>
      </c>
      <c r="AZ765" s="270" t="s">
        <v>3075</v>
      </c>
      <c r="BA765" s="270" t="s">
        <v>3075</v>
      </c>
      <c r="BB765" s="270" t="s">
        <v>3075</v>
      </c>
      <c r="BC765" s="270" t="s">
        <v>3075</v>
      </c>
      <c r="BD765" s="270" t="s">
        <v>521</v>
      </c>
      <c r="BE765" s="270" t="str">
        <f>VLOOKUP(A765,[1]القائمة!A$1:F$4442,6,0)</f>
        <v/>
      </c>
      <c r="BF765">
        <f>VLOOKUP(A765,[1]القائمة!A$1:F$4442,1,0)</f>
        <v>525645</v>
      </c>
      <c r="BG765" t="str">
        <f>VLOOKUP(A765,[1]القائمة!A$1:F$4442,5,0)</f>
        <v>الثالثة</v>
      </c>
    </row>
    <row r="766" spans="1:83" ht="14.4" x14ac:dyDescent="0.3">
      <c r="A766" s="269">
        <v>525647</v>
      </c>
      <c r="B766" s="270" t="s">
        <v>521</v>
      </c>
      <c r="C766" s="270" t="s">
        <v>788</v>
      </c>
      <c r="D766" s="270" t="s">
        <v>788</v>
      </c>
      <c r="E766" s="270" t="s">
        <v>788</v>
      </c>
      <c r="F766" s="270" t="s">
        <v>788</v>
      </c>
      <c r="G766" s="270" t="s">
        <v>788</v>
      </c>
      <c r="H766" s="270" t="s">
        <v>788</v>
      </c>
      <c r="I766" s="270" t="s">
        <v>788</v>
      </c>
      <c r="J766" s="270" t="s">
        <v>788</v>
      </c>
      <c r="K766" s="270" t="s">
        <v>788</v>
      </c>
      <c r="L766" s="270" t="s">
        <v>788</v>
      </c>
      <c r="M766" s="270" t="s">
        <v>788</v>
      </c>
      <c r="N766" s="270" t="s">
        <v>788</v>
      </c>
      <c r="O766" s="270" t="s">
        <v>788</v>
      </c>
      <c r="P766" s="270" t="s">
        <v>788</v>
      </c>
      <c r="Q766" s="270" t="s">
        <v>788</v>
      </c>
      <c r="R766" s="270" t="s">
        <v>788</v>
      </c>
      <c r="S766" s="270" t="s">
        <v>788</v>
      </c>
      <c r="T766" s="270" t="s">
        <v>788</v>
      </c>
      <c r="U766" s="270" t="s">
        <v>788</v>
      </c>
      <c r="V766" s="270" t="s">
        <v>788</v>
      </c>
      <c r="W766" s="270" t="s">
        <v>788</v>
      </c>
      <c r="X766" s="270" t="s">
        <v>788</v>
      </c>
      <c r="Y766" s="270" t="s">
        <v>788</v>
      </c>
      <c r="Z766" s="270" t="s">
        <v>788</v>
      </c>
      <c r="AA766" s="270" t="s">
        <v>788</v>
      </c>
      <c r="AB766" s="270" t="s">
        <v>788</v>
      </c>
      <c r="AC766" s="270" t="s">
        <v>788</v>
      </c>
      <c r="AD766" s="270" t="s">
        <v>788</v>
      </c>
      <c r="AE766" s="270" t="s">
        <v>788</v>
      </c>
      <c r="AF766" s="270" t="s">
        <v>788</v>
      </c>
      <c r="AG766" s="270" t="s">
        <v>788</v>
      </c>
      <c r="AH766" s="270" t="s">
        <v>788</v>
      </c>
      <c r="AI766" s="270" t="s">
        <v>788</v>
      </c>
      <c r="AJ766" s="270" t="s">
        <v>788</v>
      </c>
      <c r="AK766" s="270" t="s">
        <v>788</v>
      </c>
      <c r="AL766" s="270" t="s">
        <v>788</v>
      </c>
      <c r="AM766" s="270" t="s">
        <v>788</v>
      </c>
      <c r="AN766" s="270" t="s">
        <v>3075</v>
      </c>
      <c r="AO766" s="270" t="s">
        <v>3075</v>
      </c>
      <c r="AP766" s="270" t="s">
        <v>3075</v>
      </c>
      <c r="AQ766" s="270" t="s">
        <v>3075</v>
      </c>
      <c r="AR766" s="270" t="s">
        <v>3075</v>
      </c>
      <c r="AS766" s="270" t="s">
        <v>3075</v>
      </c>
      <c r="AT766" s="270" t="s">
        <v>3075</v>
      </c>
      <c r="AU766" s="270" t="s">
        <v>3075</v>
      </c>
      <c r="AV766" s="270" t="s">
        <v>3075</v>
      </c>
      <c r="AW766" s="277" t="s">
        <v>3075</v>
      </c>
      <c r="AX766" s="270" t="s">
        <v>3075</v>
      </c>
      <c r="AY766" s="270" t="s">
        <v>3075</v>
      </c>
      <c r="AZ766" s="270" t="s">
        <v>3075</v>
      </c>
      <c r="BA766" s="270" t="s">
        <v>3075</v>
      </c>
      <c r="BB766" s="270" t="s">
        <v>3075</v>
      </c>
      <c r="BC766" s="270" t="s">
        <v>3075</v>
      </c>
      <c r="BD766" s="270" t="s">
        <v>521</v>
      </c>
      <c r="BE766" s="270" t="str">
        <f>VLOOKUP(A766,[1]القائمة!A$1:F$4442,6,0)</f>
        <v/>
      </c>
      <c r="BF766">
        <f>VLOOKUP(A766,[1]القائمة!A$1:F$4442,1,0)</f>
        <v>525647</v>
      </c>
      <c r="BG766" t="str">
        <f>VLOOKUP(A766,[1]القائمة!A$1:F$4442,5,0)</f>
        <v>الثالثة</v>
      </c>
    </row>
    <row r="767" spans="1:83" ht="14.4" x14ac:dyDescent="0.3">
      <c r="A767" s="269">
        <v>525648</v>
      </c>
      <c r="B767" s="270" t="s">
        <v>521</v>
      </c>
      <c r="C767" s="270" t="s">
        <v>788</v>
      </c>
      <c r="D767" s="270" t="s">
        <v>788</v>
      </c>
      <c r="E767" s="270" t="s">
        <v>788</v>
      </c>
      <c r="F767" s="270" t="s">
        <v>788</v>
      </c>
      <c r="G767" s="270" t="s">
        <v>788</v>
      </c>
      <c r="H767" s="270" t="s">
        <v>788</v>
      </c>
      <c r="I767" s="270" t="s">
        <v>788</v>
      </c>
      <c r="J767" s="270" t="s">
        <v>788</v>
      </c>
      <c r="K767" s="270" t="s">
        <v>788</v>
      </c>
      <c r="L767" s="270" t="s">
        <v>788</v>
      </c>
      <c r="M767" s="270" t="s">
        <v>788</v>
      </c>
      <c r="N767" s="270" t="s">
        <v>788</v>
      </c>
      <c r="O767" s="270" t="s">
        <v>788</v>
      </c>
      <c r="P767" s="270" t="s">
        <v>788</v>
      </c>
      <c r="Q767" s="270" t="s">
        <v>788</v>
      </c>
      <c r="R767" s="270" t="s">
        <v>788</v>
      </c>
      <c r="S767" s="270" t="s">
        <v>788</v>
      </c>
      <c r="T767" s="270" t="s">
        <v>788</v>
      </c>
      <c r="U767" s="270" t="s">
        <v>788</v>
      </c>
      <c r="V767" s="270" t="s">
        <v>788</v>
      </c>
      <c r="W767" s="270" t="s">
        <v>788</v>
      </c>
      <c r="X767" s="270" t="s">
        <v>788</v>
      </c>
      <c r="Y767" s="270" t="s">
        <v>788</v>
      </c>
      <c r="Z767" s="270" t="s">
        <v>788</v>
      </c>
      <c r="AA767" s="270" t="s">
        <v>788</v>
      </c>
      <c r="AB767" s="270" t="s">
        <v>788</v>
      </c>
      <c r="AC767" s="270" t="s">
        <v>788</v>
      </c>
      <c r="AD767" s="270" t="s">
        <v>788</v>
      </c>
      <c r="AE767" s="270" t="s">
        <v>788</v>
      </c>
      <c r="AF767" s="270" t="s">
        <v>788</v>
      </c>
      <c r="AG767" s="270" t="s">
        <v>788</v>
      </c>
      <c r="AH767" s="270" t="s">
        <v>788</v>
      </c>
      <c r="AI767" s="270" t="s">
        <v>788</v>
      </c>
      <c r="AJ767" s="270" t="s">
        <v>788</v>
      </c>
      <c r="AK767" s="270" t="s">
        <v>788</v>
      </c>
      <c r="AL767" s="270" t="s">
        <v>788</v>
      </c>
      <c r="AM767" s="270" t="s">
        <v>788</v>
      </c>
      <c r="AN767" s="270" t="s">
        <v>3075</v>
      </c>
      <c r="AO767" s="270" t="s">
        <v>3075</v>
      </c>
      <c r="AP767" s="270" t="s">
        <v>3075</v>
      </c>
      <c r="AQ767" s="270" t="s">
        <v>3075</v>
      </c>
      <c r="AR767" s="270" t="s">
        <v>3075</v>
      </c>
      <c r="AS767" s="270" t="s">
        <v>3075</v>
      </c>
      <c r="AT767" s="270" t="s">
        <v>3075</v>
      </c>
      <c r="AU767" s="270" t="s">
        <v>3075</v>
      </c>
      <c r="AV767" s="270" t="s">
        <v>3075</v>
      </c>
      <c r="AW767" s="277" t="s">
        <v>3075</v>
      </c>
      <c r="AX767" s="270" t="s">
        <v>3075</v>
      </c>
      <c r="AY767" s="270" t="s">
        <v>3075</v>
      </c>
      <c r="AZ767" s="270" t="s">
        <v>3075</v>
      </c>
      <c r="BA767" s="270" t="s">
        <v>3075</v>
      </c>
      <c r="BB767" s="270" t="s">
        <v>3075</v>
      </c>
      <c r="BC767" s="270" t="s">
        <v>3075</v>
      </c>
      <c r="BD767" s="270" t="s">
        <v>521</v>
      </c>
      <c r="BE767" s="270" t="str">
        <f>VLOOKUP(A767,[1]القائمة!A$1:F$4442,6,0)</f>
        <v/>
      </c>
      <c r="BF767">
        <f>VLOOKUP(A767,[1]القائمة!A$1:F$4442,1,0)</f>
        <v>525648</v>
      </c>
      <c r="BG767" t="str">
        <f>VLOOKUP(A767,[1]القائمة!A$1:F$4442,5,0)</f>
        <v>الثالثة</v>
      </c>
    </row>
    <row r="768" spans="1:83" ht="14.4" x14ac:dyDescent="0.3">
      <c r="A768" s="269">
        <v>525651</v>
      </c>
      <c r="B768" s="270" t="s">
        <v>521</v>
      </c>
      <c r="C768" s="270" t="s">
        <v>788</v>
      </c>
      <c r="D768" s="270" t="s">
        <v>788</v>
      </c>
      <c r="E768" s="270" t="s">
        <v>788</v>
      </c>
      <c r="F768" s="270" t="s">
        <v>788</v>
      </c>
      <c r="G768" s="270" t="s">
        <v>788</v>
      </c>
      <c r="H768" s="270" t="s">
        <v>788</v>
      </c>
      <c r="I768" s="270" t="s">
        <v>788</v>
      </c>
      <c r="J768" s="270" t="s">
        <v>788</v>
      </c>
      <c r="K768" s="270" t="s">
        <v>788</v>
      </c>
      <c r="L768" s="270" t="s">
        <v>788</v>
      </c>
      <c r="M768" s="270" t="s">
        <v>788</v>
      </c>
      <c r="N768" s="270" t="s">
        <v>788</v>
      </c>
      <c r="O768" s="270" t="s">
        <v>788</v>
      </c>
      <c r="P768" s="270" t="s">
        <v>788</v>
      </c>
      <c r="Q768" s="270" t="s">
        <v>788</v>
      </c>
      <c r="R768" s="270" t="s">
        <v>788</v>
      </c>
      <c r="S768" s="270" t="s">
        <v>788</v>
      </c>
      <c r="T768" s="270" t="s">
        <v>788</v>
      </c>
      <c r="U768" s="270" t="s">
        <v>788</v>
      </c>
      <c r="V768" s="270" t="s">
        <v>788</v>
      </c>
      <c r="W768" s="270" t="s">
        <v>788</v>
      </c>
      <c r="X768" s="270" t="s">
        <v>788</v>
      </c>
      <c r="Y768" s="270" t="s">
        <v>788</v>
      </c>
      <c r="Z768" s="270" t="s">
        <v>788</v>
      </c>
      <c r="AA768" s="270" t="s">
        <v>788</v>
      </c>
      <c r="AB768" s="270" t="s">
        <v>788</v>
      </c>
      <c r="AC768" s="270" t="s">
        <v>788</v>
      </c>
      <c r="AD768" s="270" t="s">
        <v>788</v>
      </c>
      <c r="AE768" s="270" t="s">
        <v>788</v>
      </c>
      <c r="AF768" s="270" t="s">
        <v>788</v>
      </c>
      <c r="AG768" s="270" t="s">
        <v>788</v>
      </c>
      <c r="AH768" s="270" t="s">
        <v>788</v>
      </c>
      <c r="AI768" s="270" t="s">
        <v>788</v>
      </c>
      <c r="AJ768" s="270" t="s">
        <v>788</v>
      </c>
      <c r="AK768" s="270" t="s">
        <v>788</v>
      </c>
      <c r="AL768" s="270" t="s">
        <v>788</v>
      </c>
      <c r="AM768" s="270" t="s">
        <v>788</v>
      </c>
      <c r="AN768" s="270" t="s">
        <v>3075</v>
      </c>
      <c r="AO768" s="270" t="s">
        <v>3075</v>
      </c>
      <c r="AP768" s="270" t="s">
        <v>3075</v>
      </c>
      <c r="AQ768" s="270" t="s">
        <v>3075</v>
      </c>
      <c r="AR768" s="270" t="s">
        <v>3075</v>
      </c>
      <c r="AS768" s="270" t="s">
        <v>3075</v>
      </c>
      <c r="AT768" s="270" t="s">
        <v>3075</v>
      </c>
      <c r="AU768" s="270" t="s">
        <v>3075</v>
      </c>
      <c r="AV768" s="270" t="s">
        <v>3075</v>
      </c>
      <c r="AW768" s="277" t="s">
        <v>3075</v>
      </c>
      <c r="AX768" s="270" t="s">
        <v>3075</v>
      </c>
      <c r="AY768" s="270" t="s">
        <v>3075</v>
      </c>
      <c r="AZ768" s="270" t="s">
        <v>3075</v>
      </c>
      <c r="BA768" s="270" t="s">
        <v>3075</v>
      </c>
      <c r="BB768" s="270" t="s">
        <v>3075</v>
      </c>
      <c r="BC768" s="270" t="s">
        <v>3075</v>
      </c>
      <c r="BD768" s="270" t="s">
        <v>521</v>
      </c>
      <c r="BE768" s="270" t="str">
        <f>VLOOKUP(A768,[1]القائمة!A$1:F$4442,6,0)</f>
        <v/>
      </c>
      <c r="BF768">
        <f>VLOOKUP(A768,[1]القائمة!A$1:F$4442,1,0)</f>
        <v>525651</v>
      </c>
      <c r="BG768" t="str">
        <f>VLOOKUP(A768,[1]القائمة!A$1:F$4442,5,0)</f>
        <v>الثالثة</v>
      </c>
    </row>
    <row r="769" spans="1:83" ht="14.4" x14ac:dyDescent="0.3">
      <c r="A769" s="269">
        <v>525653</v>
      </c>
      <c r="B769" s="270" t="s">
        <v>521</v>
      </c>
      <c r="C769" s="270" t="s">
        <v>788</v>
      </c>
      <c r="D769" s="270" t="s">
        <v>788</v>
      </c>
      <c r="E769" s="270" t="s">
        <v>788</v>
      </c>
      <c r="F769" s="270" t="s">
        <v>788</v>
      </c>
      <c r="G769" s="270" t="s">
        <v>788</v>
      </c>
      <c r="H769" s="270" t="s">
        <v>788</v>
      </c>
      <c r="I769" s="270" t="s">
        <v>788</v>
      </c>
      <c r="J769" s="270" t="s">
        <v>788</v>
      </c>
      <c r="K769" s="270" t="s">
        <v>788</v>
      </c>
      <c r="L769" s="270" t="s">
        <v>788</v>
      </c>
      <c r="M769" s="270" t="s">
        <v>788</v>
      </c>
      <c r="N769" s="270" t="s">
        <v>788</v>
      </c>
      <c r="O769" s="270" t="s">
        <v>788</v>
      </c>
      <c r="P769" s="270" t="s">
        <v>788</v>
      </c>
      <c r="Q769" s="270" t="s">
        <v>788</v>
      </c>
      <c r="R769" s="270" t="s">
        <v>788</v>
      </c>
      <c r="S769" s="270" t="s">
        <v>788</v>
      </c>
      <c r="T769" s="270" t="s">
        <v>788</v>
      </c>
      <c r="U769" s="270" t="s">
        <v>788</v>
      </c>
      <c r="V769" s="270" t="s">
        <v>788</v>
      </c>
      <c r="W769" s="270" t="s">
        <v>788</v>
      </c>
      <c r="X769" s="270" t="s">
        <v>788</v>
      </c>
      <c r="Y769" s="270" t="s">
        <v>788</v>
      </c>
      <c r="Z769" s="270" t="s">
        <v>788</v>
      </c>
      <c r="AA769" s="270" t="s">
        <v>788</v>
      </c>
      <c r="AB769" s="270" t="s">
        <v>788</v>
      </c>
      <c r="AC769" s="270" t="s">
        <v>788</v>
      </c>
      <c r="AD769" s="270" t="s">
        <v>788</v>
      </c>
      <c r="AE769" s="270" t="s">
        <v>788</v>
      </c>
      <c r="AF769" s="270" t="s">
        <v>788</v>
      </c>
      <c r="AG769" s="270" t="s">
        <v>788</v>
      </c>
      <c r="AH769" s="270" t="s">
        <v>788</v>
      </c>
      <c r="AI769" s="270" t="s">
        <v>788</v>
      </c>
      <c r="AJ769" s="270" t="s">
        <v>788</v>
      </c>
      <c r="AK769" s="270" t="s">
        <v>788</v>
      </c>
      <c r="AL769" s="270" t="s">
        <v>788</v>
      </c>
      <c r="AM769" s="270" t="s">
        <v>788</v>
      </c>
      <c r="AN769" s="270" t="s">
        <v>3075</v>
      </c>
      <c r="AO769" s="270" t="s">
        <v>3075</v>
      </c>
      <c r="AP769" s="270" t="s">
        <v>3075</v>
      </c>
      <c r="AQ769" s="270" t="s">
        <v>3075</v>
      </c>
      <c r="AR769" s="270" t="s">
        <v>3075</v>
      </c>
      <c r="AS769" s="270" t="s">
        <v>3075</v>
      </c>
      <c r="AT769" s="270" t="s">
        <v>3075</v>
      </c>
      <c r="AU769" s="270" t="s">
        <v>3075</v>
      </c>
      <c r="AV769" s="270" t="s">
        <v>3075</v>
      </c>
      <c r="AW769" s="277" t="s">
        <v>3075</v>
      </c>
      <c r="AX769" s="270" t="s">
        <v>3075</v>
      </c>
      <c r="AY769" s="270" t="s">
        <v>3075</v>
      </c>
      <c r="AZ769" s="270" t="s">
        <v>3075</v>
      </c>
      <c r="BA769" s="270" t="s">
        <v>3075</v>
      </c>
      <c r="BB769" s="270" t="s">
        <v>3075</v>
      </c>
      <c r="BC769" s="270" t="s">
        <v>3075</v>
      </c>
      <c r="BD769" s="270" t="s">
        <v>521</v>
      </c>
      <c r="BE769" s="270" t="str">
        <f>VLOOKUP(A769,[1]القائمة!A$1:F$4442,6,0)</f>
        <v/>
      </c>
      <c r="BF769">
        <f>VLOOKUP(A769,[1]القائمة!A$1:F$4442,1,0)</f>
        <v>525653</v>
      </c>
      <c r="BG769" t="str">
        <f>VLOOKUP(A769,[1]القائمة!A$1:F$4442,5,0)</f>
        <v>الثالثة</v>
      </c>
    </row>
    <row r="770" spans="1:83" ht="14.4" x14ac:dyDescent="0.3">
      <c r="A770" s="269">
        <v>525666</v>
      </c>
      <c r="B770" s="270" t="s">
        <v>521</v>
      </c>
      <c r="C770" s="270" t="s">
        <v>788</v>
      </c>
      <c r="D770" s="270" t="s">
        <v>788</v>
      </c>
      <c r="E770" s="270" t="s">
        <v>788</v>
      </c>
      <c r="F770" s="270" t="s">
        <v>788</v>
      </c>
      <c r="G770" s="270" t="s">
        <v>788</v>
      </c>
      <c r="H770" s="270" t="s">
        <v>788</v>
      </c>
      <c r="I770" s="270" t="s">
        <v>788</v>
      </c>
      <c r="J770" s="270" t="s">
        <v>788</v>
      </c>
      <c r="K770" s="270" t="s">
        <v>788</v>
      </c>
      <c r="L770" s="270" t="s">
        <v>788</v>
      </c>
      <c r="M770" s="270" t="s">
        <v>788</v>
      </c>
      <c r="N770" s="270" t="s">
        <v>788</v>
      </c>
      <c r="O770" s="270" t="s">
        <v>788</v>
      </c>
      <c r="P770" s="270" t="s">
        <v>788</v>
      </c>
      <c r="Q770" s="270" t="s">
        <v>788</v>
      </c>
      <c r="R770" s="270" t="s">
        <v>788</v>
      </c>
      <c r="S770" s="270" t="s">
        <v>788</v>
      </c>
      <c r="T770" s="270" t="s">
        <v>788</v>
      </c>
      <c r="U770" s="270" t="s">
        <v>788</v>
      </c>
      <c r="V770" s="270" t="s">
        <v>788</v>
      </c>
      <c r="W770" s="270" t="s">
        <v>788</v>
      </c>
      <c r="X770" s="270" t="s">
        <v>788</v>
      </c>
      <c r="Y770" s="270" t="s">
        <v>788</v>
      </c>
      <c r="Z770" s="270" t="s">
        <v>788</v>
      </c>
      <c r="AA770" s="270" t="s">
        <v>788</v>
      </c>
      <c r="AB770" s="270" t="s">
        <v>788</v>
      </c>
      <c r="AC770" s="270" t="s">
        <v>788</v>
      </c>
      <c r="AD770" s="270" t="s">
        <v>788</v>
      </c>
      <c r="AE770" s="270" t="s">
        <v>788</v>
      </c>
      <c r="AF770" s="270" t="s">
        <v>788</v>
      </c>
      <c r="AG770" s="270" t="s">
        <v>788</v>
      </c>
      <c r="AH770" s="270" t="s">
        <v>788</v>
      </c>
      <c r="AI770" s="270" t="s">
        <v>788</v>
      </c>
      <c r="AJ770" s="270" t="s">
        <v>788</v>
      </c>
      <c r="AK770" s="270" t="s">
        <v>788</v>
      </c>
      <c r="AL770" s="270" t="s">
        <v>788</v>
      </c>
      <c r="AM770" s="270" t="s">
        <v>788</v>
      </c>
      <c r="AN770" s="270" t="s">
        <v>3075</v>
      </c>
      <c r="AO770" s="270" t="s">
        <v>3075</v>
      </c>
      <c r="AP770" s="270" t="s">
        <v>3075</v>
      </c>
      <c r="AQ770" s="270" t="s">
        <v>3075</v>
      </c>
      <c r="AR770" s="270" t="s">
        <v>3075</v>
      </c>
      <c r="AS770" s="270" t="s">
        <v>3075</v>
      </c>
      <c r="AT770" s="270" t="s">
        <v>3075</v>
      </c>
      <c r="AU770" s="270" t="s">
        <v>3075</v>
      </c>
      <c r="AV770" s="270" t="s">
        <v>3075</v>
      </c>
      <c r="AW770" s="277" t="s">
        <v>3075</v>
      </c>
      <c r="AX770" s="270" t="s">
        <v>3075</v>
      </c>
      <c r="AY770" s="270" t="s">
        <v>3075</v>
      </c>
      <c r="AZ770" s="270" t="s">
        <v>3075</v>
      </c>
      <c r="BA770" s="270" t="s">
        <v>3075</v>
      </c>
      <c r="BB770" s="270" t="s">
        <v>3075</v>
      </c>
      <c r="BC770" s="270" t="s">
        <v>3075</v>
      </c>
      <c r="BD770" s="270" t="s">
        <v>521</v>
      </c>
      <c r="BE770" s="270" t="str">
        <f>VLOOKUP(A770,[1]القائمة!A$1:F$4442,6,0)</f>
        <v/>
      </c>
      <c r="BF770">
        <f>VLOOKUP(A770,[1]القائمة!A$1:F$4442,1,0)</f>
        <v>525666</v>
      </c>
      <c r="BG770" t="str">
        <f>VLOOKUP(A770,[1]القائمة!A$1:F$4442,5,0)</f>
        <v>الثالثة</v>
      </c>
    </row>
    <row r="771" spans="1:83" ht="14.4" x14ac:dyDescent="0.3">
      <c r="A771" s="269">
        <v>525681</v>
      </c>
      <c r="B771" s="270" t="s">
        <v>521</v>
      </c>
      <c r="C771" s="270" t="s">
        <v>788</v>
      </c>
      <c r="D771" s="270" t="s">
        <v>788</v>
      </c>
      <c r="E771" s="270" t="s">
        <v>788</v>
      </c>
      <c r="F771" s="270" t="s">
        <v>788</v>
      </c>
      <c r="G771" s="270" t="s">
        <v>788</v>
      </c>
      <c r="H771" s="270" t="s">
        <v>788</v>
      </c>
      <c r="I771" s="270" t="s">
        <v>788</v>
      </c>
      <c r="J771" s="270" t="s">
        <v>788</v>
      </c>
      <c r="K771" s="270" t="s">
        <v>788</v>
      </c>
      <c r="L771" s="270" t="s">
        <v>788</v>
      </c>
      <c r="M771" s="270" t="s">
        <v>788</v>
      </c>
      <c r="N771" s="270" t="s">
        <v>788</v>
      </c>
      <c r="O771" s="270" t="s">
        <v>788</v>
      </c>
      <c r="P771" s="270" t="s">
        <v>788</v>
      </c>
      <c r="Q771" s="270" t="s">
        <v>788</v>
      </c>
      <c r="R771" s="270" t="s">
        <v>788</v>
      </c>
      <c r="S771" s="270" t="s">
        <v>788</v>
      </c>
      <c r="T771" s="270" t="s">
        <v>788</v>
      </c>
      <c r="U771" s="270" t="s">
        <v>788</v>
      </c>
      <c r="V771" s="270" t="s">
        <v>788</v>
      </c>
      <c r="W771" s="270" t="s">
        <v>788</v>
      </c>
      <c r="X771" s="270" t="s">
        <v>788</v>
      </c>
      <c r="Y771" s="270" t="s">
        <v>788</v>
      </c>
      <c r="Z771" s="270" t="s">
        <v>788</v>
      </c>
      <c r="AA771" s="270" t="s">
        <v>788</v>
      </c>
      <c r="AB771" s="270" t="s">
        <v>788</v>
      </c>
      <c r="AC771" s="270" t="s">
        <v>788</v>
      </c>
      <c r="AD771" s="270" t="s">
        <v>788</v>
      </c>
      <c r="AE771" s="270" t="s">
        <v>788</v>
      </c>
      <c r="AF771" s="270" t="s">
        <v>788</v>
      </c>
      <c r="AG771" s="270" t="s">
        <v>788</v>
      </c>
      <c r="AH771" s="270" t="s">
        <v>788</v>
      </c>
      <c r="AI771" s="270" t="s">
        <v>788</v>
      </c>
      <c r="AJ771" s="270" t="s">
        <v>788</v>
      </c>
      <c r="AK771" s="270" t="s">
        <v>788</v>
      </c>
      <c r="AL771" s="270" t="s">
        <v>788</v>
      </c>
      <c r="AM771" s="270" t="s">
        <v>788</v>
      </c>
      <c r="AN771" s="270" t="s">
        <v>3075</v>
      </c>
      <c r="AO771" s="270" t="s">
        <v>3075</v>
      </c>
      <c r="AP771" s="270" t="s">
        <v>3075</v>
      </c>
      <c r="AQ771" s="270" t="s">
        <v>3075</v>
      </c>
      <c r="AR771" s="270" t="s">
        <v>3075</v>
      </c>
      <c r="AS771" s="270" t="s">
        <v>3075</v>
      </c>
      <c r="AT771" s="270" t="s">
        <v>3075</v>
      </c>
      <c r="AU771" s="270" t="s">
        <v>3075</v>
      </c>
      <c r="AV771" s="270" t="s">
        <v>3075</v>
      </c>
      <c r="AW771" s="277" t="s">
        <v>3075</v>
      </c>
      <c r="AX771" s="270" t="s">
        <v>3075</v>
      </c>
      <c r="AY771" s="270" t="s">
        <v>3075</v>
      </c>
      <c r="AZ771" s="270" t="s">
        <v>3075</v>
      </c>
      <c r="BA771" s="270" t="s">
        <v>3075</v>
      </c>
      <c r="BB771" s="270" t="s">
        <v>3075</v>
      </c>
      <c r="BC771" s="270" t="s">
        <v>3075</v>
      </c>
      <c r="BD771" s="270" t="s">
        <v>521</v>
      </c>
      <c r="BE771" s="270" t="str">
        <f>VLOOKUP(A771,[1]القائمة!A$1:F$4442,6,0)</f>
        <v/>
      </c>
      <c r="BF771">
        <f>VLOOKUP(A771,[1]القائمة!A$1:F$4442,1,0)</f>
        <v>525681</v>
      </c>
      <c r="BG771" t="str">
        <f>VLOOKUP(A771,[1]القائمة!A$1:F$4442,5,0)</f>
        <v>الثالثة</v>
      </c>
    </row>
    <row r="772" spans="1:83" ht="14.4" x14ac:dyDescent="0.3">
      <c r="A772" s="269">
        <v>525687</v>
      </c>
      <c r="B772" s="270" t="s">
        <v>521</v>
      </c>
      <c r="C772" s="270" t="s">
        <v>788</v>
      </c>
      <c r="D772" s="270" t="s">
        <v>788</v>
      </c>
      <c r="E772" s="270" t="s">
        <v>788</v>
      </c>
      <c r="F772" s="270" t="s">
        <v>788</v>
      </c>
      <c r="G772" s="270" t="s">
        <v>788</v>
      </c>
      <c r="H772" s="270" t="s">
        <v>788</v>
      </c>
      <c r="I772" s="270" t="s">
        <v>788</v>
      </c>
      <c r="J772" s="270" t="s">
        <v>788</v>
      </c>
      <c r="K772" s="270" t="s">
        <v>788</v>
      </c>
      <c r="L772" s="270" t="s">
        <v>788</v>
      </c>
      <c r="M772" s="270" t="s">
        <v>788</v>
      </c>
      <c r="N772" s="270" t="s">
        <v>788</v>
      </c>
      <c r="O772" s="270" t="s">
        <v>788</v>
      </c>
      <c r="P772" s="270" t="s">
        <v>788</v>
      </c>
      <c r="Q772" s="270" t="s">
        <v>788</v>
      </c>
      <c r="R772" s="270" t="s">
        <v>788</v>
      </c>
      <c r="S772" s="270" t="s">
        <v>788</v>
      </c>
      <c r="T772" s="270" t="s">
        <v>788</v>
      </c>
      <c r="U772" s="270" t="s">
        <v>788</v>
      </c>
      <c r="V772" s="270" t="s">
        <v>788</v>
      </c>
      <c r="W772" s="270" t="s">
        <v>788</v>
      </c>
      <c r="X772" s="270" t="s">
        <v>788</v>
      </c>
      <c r="Y772" s="270" t="s">
        <v>788</v>
      </c>
      <c r="Z772" s="270" t="s">
        <v>788</v>
      </c>
      <c r="AA772" s="270" t="s">
        <v>788</v>
      </c>
      <c r="AB772" s="270" t="s">
        <v>788</v>
      </c>
      <c r="AC772" s="270" t="s">
        <v>788</v>
      </c>
      <c r="AD772" s="270" t="s">
        <v>788</v>
      </c>
      <c r="AE772" s="270" t="s">
        <v>788</v>
      </c>
      <c r="AF772" s="270" t="s">
        <v>788</v>
      </c>
      <c r="AG772" s="270" t="s">
        <v>788</v>
      </c>
      <c r="AH772" s="270" t="s">
        <v>788</v>
      </c>
      <c r="AI772" s="270" t="s">
        <v>788</v>
      </c>
      <c r="AJ772" s="270" t="s">
        <v>788</v>
      </c>
      <c r="AK772" s="270" t="s">
        <v>788</v>
      </c>
      <c r="AL772" s="270" t="s">
        <v>788</v>
      </c>
      <c r="AM772" s="270" t="s">
        <v>788</v>
      </c>
      <c r="AN772" s="270" t="s">
        <v>3075</v>
      </c>
      <c r="AO772" s="270" t="s">
        <v>3075</v>
      </c>
      <c r="AP772" s="270" t="s">
        <v>3075</v>
      </c>
      <c r="AQ772" s="270" t="s">
        <v>3075</v>
      </c>
      <c r="AR772" s="270" t="s">
        <v>3075</v>
      </c>
      <c r="AS772" s="270" t="s">
        <v>3075</v>
      </c>
      <c r="AT772" s="270" t="s">
        <v>3075</v>
      </c>
      <c r="AU772" s="270" t="s">
        <v>3075</v>
      </c>
      <c r="AV772" s="270" t="s">
        <v>3075</v>
      </c>
      <c r="AW772" s="277" t="s">
        <v>3075</v>
      </c>
      <c r="AX772" s="270" t="s">
        <v>3075</v>
      </c>
      <c r="AY772" s="270" t="s">
        <v>3075</v>
      </c>
      <c r="AZ772" s="270" t="s">
        <v>3075</v>
      </c>
      <c r="BA772" s="270" t="s">
        <v>3075</v>
      </c>
      <c r="BB772" s="270" t="s">
        <v>3075</v>
      </c>
      <c r="BC772" s="270" t="s">
        <v>3075</v>
      </c>
      <c r="BD772" s="270" t="s">
        <v>521</v>
      </c>
      <c r="BE772" s="270" t="str">
        <f>VLOOKUP(A772,[1]القائمة!A$1:F$4442,6,0)</f>
        <v/>
      </c>
      <c r="BF772">
        <f>VLOOKUP(A772,[1]القائمة!A$1:F$4442,1,0)</f>
        <v>525687</v>
      </c>
      <c r="BG772" t="str">
        <f>VLOOKUP(A772,[1]القائمة!A$1:F$4442,5,0)</f>
        <v>الثالثة</v>
      </c>
    </row>
    <row r="773" spans="1:83" ht="14.4" x14ac:dyDescent="0.3">
      <c r="A773" s="269">
        <v>525697</v>
      </c>
      <c r="B773" s="270" t="s">
        <v>521</v>
      </c>
      <c r="C773" s="270" t="s">
        <v>788</v>
      </c>
      <c r="D773" s="270" t="s">
        <v>788</v>
      </c>
      <c r="E773" s="270" t="s">
        <v>788</v>
      </c>
      <c r="F773" s="270" t="s">
        <v>788</v>
      </c>
      <c r="G773" s="270" t="s">
        <v>788</v>
      </c>
      <c r="H773" s="270" t="s">
        <v>788</v>
      </c>
      <c r="I773" s="270" t="s">
        <v>788</v>
      </c>
      <c r="J773" s="270" t="s">
        <v>788</v>
      </c>
      <c r="K773" s="270" t="s">
        <v>788</v>
      </c>
      <c r="L773" s="270" t="s">
        <v>788</v>
      </c>
      <c r="M773" s="270" t="s">
        <v>788</v>
      </c>
      <c r="N773" s="270" t="s">
        <v>788</v>
      </c>
      <c r="O773" s="270" t="s">
        <v>788</v>
      </c>
      <c r="P773" s="270" t="s">
        <v>788</v>
      </c>
      <c r="Q773" s="270" t="s">
        <v>788</v>
      </c>
      <c r="R773" s="270" t="s">
        <v>788</v>
      </c>
      <c r="S773" s="270" t="s">
        <v>788</v>
      </c>
      <c r="T773" s="270" t="s">
        <v>788</v>
      </c>
      <c r="U773" s="270" t="s">
        <v>788</v>
      </c>
      <c r="V773" s="270" t="s">
        <v>788</v>
      </c>
      <c r="W773" s="270" t="s">
        <v>788</v>
      </c>
      <c r="X773" s="270" t="s">
        <v>788</v>
      </c>
      <c r="Y773" s="270" t="s">
        <v>788</v>
      </c>
      <c r="Z773" s="270" t="s">
        <v>788</v>
      </c>
      <c r="AA773" s="270" t="s">
        <v>788</v>
      </c>
      <c r="AB773" s="270" t="s">
        <v>788</v>
      </c>
      <c r="AC773" s="270" t="s">
        <v>788</v>
      </c>
      <c r="AD773" s="270" t="s">
        <v>788</v>
      </c>
      <c r="AE773" s="270" t="s">
        <v>788</v>
      </c>
      <c r="AF773" s="270" t="s">
        <v>788</v>
      </c>
      <c r="AG773" s="270" t="s">
        <v>788</v>
      </c>
      <c r="AH773" s="270" t="s">
        <v>788</v>
      </c>
      <c r="AI773" s="270" t="s">
        <v>788</v>
      </c>
      <c r="AJ773" s="270" t="s">
        <v>788</v>
      </c>
      <c r="AK773" s="270" t="s">
        <v>788</v>
      </c>
      <c r="AL773" s="270" t="s">
        <v>788</v>
      </c>
      <c r="AM773" s="270" t="s">
        <v>788</v>
      </c>
      <c r="AN773" s="270" t="s">
        <v>3075</v>
      </c>
      <c r="AO773" s="270" t="s">
        <v>3075</v>
      </c>
      <c r="AP773" s="270" t="s">
        <v>3075</v>
      </c>
      <c r="AQ773" s="270" t="s">
        <v>3075</v>
      </c>
      <c r="AR773" s="270" t="s">
        <v>3075</v>
      </c>
      <c r="AS773" s="270" t="s">
        <v>3075</v>
      </c>
      <c r="AT773" s="270" t="s">
        <v>3075</v>
      </c>
      <c r="AU773" s="270" t="s">
        <v>3075</v>
      </c>
      <c r="AV773" s="270" t="s">
        <v>3075</v>
      </c>
      <c r="AW773" s="277" t="s">
        <v>3075</v>
      </c>
      <c r="AX773" s="270" t="s">
        <v>3075</v>
      </c>
      <c r="AY773" s="270" t="s">
        <v>3075</v>
      </c>
      <c r="AZ773" s="270" t="s">
        <v>3075</v>
      </c>
      <c r="BA773" s="270" t="s">
        <v>3075</v>
      </c>
      <c r="BB773" s="270" t="s">
        <v>3075</v>
      </c>
      <c r="BC773" s="270" t="s">
        <v>3075</v>
      </c>
      <c r="BD773" s="270" t="s">
        <v>521</v>
      </c>
      <c r="BE773" s="270" t="str">
        <f>VLOOKUP(A773,[1]القائمة!A$1:F$4442,6,0)</f>
        <v/>
      </c>
      <c r="BF773">
        <f>VLOOKUP(A773,[1]القائمة!A$1:F$4442,1,0)</f>
        <v>525697</v>
      </c>
      <c r="BG773" t="str">
        <f>VLOOKUP(A773,[1]القائمة!A$1:F$4442,5,0)</f>
        <v>الثالثة</v>
      </c>
      <c r="BH773" s="249"/>
      <c r="BI773" s="249"/>
      <c r="BJ773" s="249"/>
      <c r="BK773" s="249"/>
      <c r="BL773" s="249"/>
      <c r="BM773" s="249"/>
      <c r="BN773" s="249"/>
      <c r="BO773" s="249"/>
      <c r="BP773" s="249" t="s">
        <v>3075</v>
      </c>
      <c r="BQ773" s="249" t="s">
        <v>3075</v>
      </c>
      <c r="BR773" s="249" t="s">
        <v>3075</v>
      </c>
      <c r="BS773" s="249" t="s">
        <v>3075</v>
      </c>
      <c r="BT773" s="249" t="s">
        <v>3075</v>
      </c>
      <c r="BU773" s="249" t="s">
        <v>3075</v>
      </c>
      <c r="BV773" s="248"/>
      <c r="BW773" s="249"/>
      <c r="BX773" s="249"/>
      <c r="BY773" s="249"/>
      <c r="BZ773" s="249"/>
      <c r="CA773" s="242"/>
      <c r="CB773" s="242"/>
      <c r="CC773" s="242"/>
      <c r="CD773" s="242"/>
      <c r="CE773" s="249"/>
    </row>
    <row r="774" spans="1:83" ht="14.4" x14ac:dyDescent="0.3">
      <c r="A774" s="269">
        <v>525709</v>
      </c>
      <c r="B774" s="270" t="s">
        <v>521</v>
      </c>
      <c r="C774" s="270" t="s">
        <v>788</v>
      </c>
      <c r="D774" s="270" t="s">
        <v>788</v>
      </c>
      <c r="E774" s="270" t="s">
        <v>788</v>
      </c>
      <c r="F774" s="270" t="s">
        <v>788</v>
      </c>
      <c r="G774" s="270" t="s">
        <v>788</v>
      </c>
      <c r="H774" s="270" t="s">
        <v>788</v>
      </c>
      <c r="I774" s="270" t="s">
        <v>788</v>
      </c>
      <c r="J774" s="270" t="s">
        <v>788</v>
      </c>
      <c r="K774" s="270" t="s">
        <v>788</v>
      </c>
      <c r="L774" s="270" t="s">
        <v>788</v>
      </c>
      <c r="M774" s="270" t="s">
        <v>788</v>
      </c>
      <c r="N774" s="270" t="s">
        <v>788</v>
      </c>
      <c r="O774" s="270" t="s">
        <v>788</v>
      </c>
      <c r="P774" s="270" t="s">
        <v>788</v>
      </c>
      <c r="Q774" s="270" t="s">
        <v>788</v>
      </c>
      <c r="R774" s="270" t="s">
        <v>788</v>
      </c>
      <c r="S774" s="270" t="s">
        <v>788</v>
      </c>
      <c r="T774" s="270" t="s">
        <v>788</v>
      </c>
      <c r="U774" s="270" t="s">
        <v>788</v>
      </c>
      <c r="V774" s="270" t="s">
        <v>788</v>
      </c>
      <c r="W774" s="270" t="s">
        <v>788</v>
      </c>
      <c r="X774" s="270" t="s">
        <v>788</v>
      </c>
      <c r="Y774" s="270" t="s">
        <v>788</v>
      </c>
      <c r="Z774" s="270" t="s">
        <v>788</v>
      </c>
      <c r="AA774" s="270" t="s">
        <v>788</v>
      </c>
      <c r="AB774" s="270" t="s">
        <v>788</v>
      </c>
      <c r="AC774" s="270" t="s">
        <v>788</v>
      </c>
      <c r="AD774" s="270" t="s">
        <v>788</v>
      </c>
      <c r="AE774" s="270" t="s">
        <v>788</v>
      </c>
      <c r="AF774" s="270" t="s">
        <v>788</v>
      </c>
      <c r="AG774" s="270" t="s">
        <v>788</v>
      </c>
      <c r="AH774" s="270" t="s">
        <v>788</v>
      </c>
      <c r="AI774" s="270" t="s">
        <v>788</v>
      </c>
      <c r="AJ774" s="270" t="s">
        <v>788</v>
      </c>
      <c r="AK774" s="270" t="s">
        <v>788</v>
      </c>
      <c r="AL774" s="270" t="s">
        <v>788</v>
      </c>
      <c r="AM774" s="270" t="s">
        <v>788</v>
      </c>
      <c r="AN774" s="270" t="s">
        <v>3075</v>
      </c>
      <c r="AO774" s="270" t="s">
        <v>3075</v>
      </c>
      <c r="AP774" s="270" t="s">
        <v>3075</v>
      </c>
      <c r="AQ774" s="270" t="s">
        <v>3075</v>
      </c>
      <c r="AR774" s="270" t="s">
        <v>3075</v>
      </c>
      <c r="AS774" s="270" t="s">
        <v>3075</v>
      </c>
      <c r="AT774" s="270" t="s">
        <v>3075</v>
      </c>
      <c r="AU774" s="270" t="s">
        <v>3075</v>
      </c>
      <c r="AV774" s="270" t="s">
        <v>3075</v>
      </c>
      <c r="AW774" s="277" t="s">
        <v>3075</v>
      </c>
      <c r="AX774" s="270" t="s">
        <v>3075</v>
      </c>
      <c r="AY774" s="270" t="s">
        <v>3075</v>
      </c>
      <c r="AZ774" s="270" t="s">
        <v>3075</v>
      </c>
      <c r="BA774" s="270" t="s">
        <v>3075</v>
      </c>
      <c r="BB774" s="270" t="s">
        <v>3075</v>
      </c>
      <c r="BC774" s="270" t="s">
        <v>3075</v>
      </c>
      <c r="BD774" s="270" t="s">
        <v>521</v>
      </c>
      <c r="BE774" s="270" t="str">
        <f>VLOOKUP(A774,[1]القائمة!A$1:F$4442,6,0)</f>
        <v/>
      </c>
      <c r="BF774">
        <f>VLOOKUP(A774,[1]القائمة!A$1:F$4442,1,0)</f>
        <v>525709</v>
      </c>
      <c r="BG774" t="str">
        <f>VLOOKUP(A774,[1]القائمة!A$1:F$4442,5,0)</f>
        <v>الثالثة</v>
      </c>
    </row>
    <row r="775" spans="1:83" ht="14.4" x14ac:dyDescent="0.3">
      <c r="A775" s="269">
        <v>525719</v>
      </c>
      <c r="B775" s="270" t="s">
        <v>521</v>
      </c>
      <c r="C775" s="270" t="s">
        <v>788</v>
      </c>
      <c r="D775" s="270" t="s">
        <v>788</v>
      </c>
      <c r="E775" s="270" t="s">
        <v>788</v>
      </c>
      <c r="F775" s="270" t="s">
        <v>788</v>
      </c>
      <c r="G775" s="270" t="s">
        <v>788</v>
      </c>
      <c r="H775" s="270" t="s">
        <v>788</v>
      </c>
      <c r="I775" s="270" t="s">
        <v>788</v>
      </c>
      <c r="J775" s="270" t="s">
        <v>788</v>
      </c>
      <c r="K775" s="270" t="s">
        <v>788</v>
      </c>
      <c r="L775" s="270" t="s">
        <v>788</v>
      </c>
      <c r="M775" s="270" t="s">
        <v>788</v>
      </c>
      <c r="N775" s="270" t="s">
        <v>788</v>
      </c>
      <c r="O775" s="270" t="s">
        <v>788</v>
      </c>
      <c r="P775" s="270" t="s">
        <v>788</v>
      </c>
      <c r="Q775" s="270" t="s">
        <v>788</v>
      </c>
      <c r="R775" s="270" t="s">
        <v>788</v>
      </c>
      <c r="S775" s="270" t="s">
        <v>788</v>
      </c>
      <c r="T775" s="270" t="s">
        <v>788</v>
      </c>
      <c r="U775" s="270" t="s">
        <v>788</v>
      </c>
      <c r="V775" s="270" t="s">
        <v>788</v>
      </c>
      <c r="W775" s="270" t="s">
        <v>788</v>
      </c>
      <c r="X775" s="270" t="s">
        <v>788</v>
      </c>
      <c r="Y775" s="270" t="s">
        <v>788</v>
      </c>
      <c r="Z775" s="270" t="s">
        <v>788</v>
      </c>
      <c r="AA775" s="270" t="s">
        <v>788</v>
      </c>
      <c r="AB775" s="270" t="s">
        <v>788</v>
      </c>
      <c r="AC775" s="270" t="s">
        <v>788</v>
      </c>
      <c r="AD775" s="270" t="s">
        <v>788</v>
      </c>
      <c r="AE775" s="270" t="s">
        <v>788</v>
      </c>
      <c r="AF775" s="270" t="s">
        <v>788</v>
      </c>
      <c r="AG775" s="270" t="s">
        <v>788</v>
      </c>
      <c r="AH775" s="270" t="s">
        <v>788</v>
      </c>
      <c r="AI775" s="270" t="s">
        <v>788</v>
      </c>
      <c r="AJ775" s="270" t="s">
        <v>788</v>
      </c>
      <c r="AK775" s="270" t="s">
        <v>788</v>
      </c>
      <c r="AL775" s="270" t="s">
        <v>788</v>
      </c>
      <c r="AM775" s="270" t="s">
        <v>788</v>
      </c>
      <c r="AN775" s="270" t="s">
        <v>3075</v>
      </c>
      <c r="AO775" s="270" t="s">
        <v>3075</v>
      </c>
      <c r="AP775" s="270" t="s">
        <v>3075</v>
      </c>
      <c r="AQ775" s="270" t="s">
        <v>3075</v>
      </c>
      <c r="AR775" s="270" t="s">
        <v>3075</v>
      </c>
      <c r="AS775" s="270" t="s">
        <v>3075</v>
      </c>
      <c r="AT775" s="270" t="s">
        <v>3075</v>
      </c>
      <c r="AU775" s="270" t="s">
        <v>3075</v>
      </c>
      <c r="AV775" s="270" t="s">
        <v>3075</v>
      </c>
      <c r="AW775" s="277" t="s">
        <v>3075</v>
      </c>
      <c r="AX775" s="270" t="s">
        <v>3075</v>
      </c>
      <c r="AY775" s="270" t="s">
        <v>3075</v>
      </c>
      <c r="AZ775" s="270" t="s">
        <v>3075</v>
      </c>
      <c r="BA775" s="270" t="s">
        <v>3075</v>
      </c>
      <c r="BB775" s="270" t="s">
        <v>3075</v>
      </c>
      <c r="BC775" s="270" t="s">
        <v>3075</v>
      </c>
      <c r="BD775" s="270" t="s">
        <v>521</v>
      </c>
      <c r="BE775" s="270" t="str">
        <f>VLOOKUP(A775,[1]القائمة!A$1:F$4442,6,0)</f>
        <v/>
      </c>
      <c r="BF775">
        <f>VLOOKUP(A775,[1]القائمة!A$1:F$4442,1,0)</f>
        <v>525719</v>
      </c>
      <c r="BG775" t="str">
        <f>VLOOKUP(A775,[1]القائمة!A$1:F$4442,5,0)</f>
        <v>الثالثة</v>
      </c>
    </row>
    <row r="776" spans="1:83" ht="14.4" x14ac:dyDescent="0.3">
      <c r="A776" s="269">
        <v>525736</v>
      </c>
      <c r="B776" s="270" t="s">
        <v>521</v>
      </c>
      <c r="C776" s="270" t="s">
        <v>788</v>
      </c>
      <c r="D776" s="270" t="s">
        <v>788</v>
      </c>
      <c r="E776" s="270" t="s">
        <v>788</v>
      </c>
      <c r="F776" s="270" t="s">
        <v>788</v>
      </c>
      <c r="G776" s="270" t="s">
        <v>788</v>
      </c>
      <c r="H776" s="270" t="s">
        <v>788</v>
      </c>
      <c r="I776" s="270" t="s">
        <v>788</v>
      </c>
      <c r="J776" s="270" t="s">
        <v>788</v>
      </c>
      <c r="K776" s="270" t="s">
        <v>788</v>
      </c>
      <c r="L776" s="270" t="s">
        <v>788</v>
      </c>
      <c r="M776" s="270" t="s">
        <v>788</v>
      </c>
      <c r="N776" s="270" t="s">
        <v>788</v>
      </c>
      <c r="O776" s="270" t="s">
        <v>788</v>
      </c>
      <c r="P776" s="270" t="s">
        <v>788</v>
      </c>
      <c r="Q776" s="270" t="s">
        <v>788</v>
      </c>
      <c r="R776" s="270" t="s">
        <v>788</v>
      </c>
      <c r="S776" s="270" t="s">
        <v>788</v>
      </c>
      <c r="T776" s="270" t="s">
        <v>788</v>
      </c>
      <c r="U776" s="270" t="s">
        <v>788</v>
      </c>
      <c r="V776" s="270" t="s">
        <v>788</v>
      </c>
      <c r="W776" s="270" t="s">
        <v>788</v>
      </c>
      <c r="X776" s="270" t="s">
        <v>788</v>
      </c>
      <c r="Y776" s="270" t="s">
        <v>788</v>
      </c>
      <c r="Z776" s="270" t="s">
        <v>788</v>
      </c>
      <c r="AA776" s="270" t="s">
        <v>788</v>
      </c>
      <c r="AB776" s="270" t="s">
        <v>788</v>
      </c>
      <c r="AC776" s="270" t="s">
        <v>788</v>
      </c>
      <c r="AD776" s="270" t="s">
        <v>788</v>
      </c>
      <c r="AE776" s="270" t="s">
        <v>788</v>
      </c>
      <c r="AF776" s="270" t="s">
        <v>788</v>
      </c>
      <c r="AG776" s="270" t="s">
        <v>788</v>
      </c>
      <c r="AH776" s="270" t="s">
        <v>788</v>
      </c>
      <c r="AI776" s="270" t="s">
        <v>788</v>
      </c>
      <c r="AJ776" s="270" t="s">
        <v>788</v>
      </c>
      <c r="AK776" s="270" t="s">
        <v>788</v>
      </c>
      <c r="AL776" s="270" t="s">
        <v>788</v>
      </c>
      <c r="AM776" s="270" t="s">
        <v>788</v>
      </c>
      <c r="AN776" s="270" t="s">
        <v>3075</v>
      </c>
      <c r="AO776" s="270" t="s">
        <v>3075</v>
      </c>
      <c r="AP776" s="270" t="s">
        <v>3075</v>
      </c>
      <c r="AQ776" s="270" t="s">
        <v>3075</v>
      </c>
      <c r="AR776" s="270" t="s">
        <v>3075</v>
      </c>
      <c r="AS776" s="270" t="s">
        <v>3075</v>
      </c>
      <c r="AT776" s="270" t="s">
        <v>3075</v>
      </c>
      <c r="AU776" s="270" t="s">
        <v>3075</v>
      </c>
      <c r="AV776" s="270" t="s">
        <v>3075</v>
      </c>
      <c r="AW776" s="277" t="s">
        <v>3075</v>
      </c>
      <c r="AX776" s="270" t="s">
        <v>3075</v>
      </c>
      <c r="AY776" s="270" t="s">
        <v>3075</v>
      </c>
      <c r="AZ776" s="270" t="s">
        <v>3075</v>
      </c>
      <c r="BA776" s="270" t="s">
        <v>3075</v>
      </c>
      <c r="BB776" s="270" t="s">
        <v>3075</v>
      </c>
      <c r="BC776" s="270" t="s">
        <v>3075</v>
      </c>
      <c r="BD776" s="270" t="s">
        <v>521</v>
      </c>
      <c r="BE776" s="270" t="str">
        <f>VLOOKUP(A776,[1]القائمة!A$1:F$4442,6,0)</f>
        <v/>
      </c>
      <c r="BF776">
        <f>VLOOKUP(A776,[1]القائمة!A$1:F$4442,1,0)</f>
        <v>525736</v>
      </c>
      <c r="BG776" t="str">
        <f>VLOOKUP(A776,[1]القائمة!A$1:F$4442,5,0)</f>
        <v>الثالثة</v>
      </c>
      <c r="BH776" s="249"/>
      <c r="BI776" s="249"/>
      <c r="BJ776" s="249"/>
      <c r="BK776" s="249"/>
      <c r="BL776" s="249"/>
      <c r="BM776" s="249"/>
      <c r="BN776" s="249"/>
      <c r="BO776" s="249"/>
      <c r="BP776" s="249" t="s">
        <v>3075</v>
      </c>
      <c r="BQ776" s="249" t="s">
        <v>3075</v>
      </c>
      <c r="BR776" s="249" t="s">
        <v>3075</v>
      </c>
      <c r="BS776" s="249" t="s">
        <v>3075</v>
      </c>
      <c r="BT776" s="249" t="s">
        <v>3075</v>
      </c>
      <c r="BU776" s="249" t="s">
        <v>3075</v>
      </c>
      <c r="BV776" s="248"/>
      <c r="BW776" s="249"/>
      <c r="BX776" s="249"/>
      <c r="BY776" s="249"/>
      <c r="BZ776" s="249"/>
      <c r="CA776" s="242"/>
      <c r="CB776" s="242"/>
      <c r="CC776" s="242"/>
      <c r="CD776" s="242"/>
      <c r="CE776" s="249"/>
    </row>
    <row r="777" spans="1:83" ht="14.4" x14ac:dyDescent="0.3">
      <c r="A777" s="269">
        <v>525738</v>
      </c>
      <c r="B777" s="270" t="s">
        <v>521</v>
      </c>
      <c r="C777" s="270" t="s">
        <v>788</v>
      </c>
      <c r="D777" s="270" t="s">
        <v>788</v>
      </c>
      <c r="E777" s="270" t="s">
        <v>788</v>
      </c>
      <c r="F777" s="270" t="s">
        <v>788</v>
      </c>
      <c r="G777" s="270" t="s">
        <v>788</v>
      </c>
      <c r="H777" s="270" t="s">
        <v>788</v>
      </c>
      <c r="I777" s="270" t="s">
        <v>788</v>
      </c>
      <c r="J777" s="270" t="s">
        <v>788</v>
      </c>
      <c r="K777" s="270" t="s">
        <v>788</v>
      </c>
      <c r="L777" s="270" t="s">
        <v>788</v>
      </c>
      <c r="M777" s="270" t="s">
        <v>788</v>
      </c>
      <c r="N777" s="270" t="s">
        <v>788</v>
      </c>
      <c r="O777" s="270" t="s">
        <v>788</v>
      </c>
      <c r="P777" s="270" t="s">
        <v>788</v>
      </c>
      <c r="Q777" s="270" t="s">
        <v>788</v>
      </c>
      <c r="R777" s="270" t="s">
        <v>788</v>
      </c>
      <c r="S777" s="270" t="s">
        <v>788</v>
      </c>
      <c r="T777" s="270" t="s">
        <v>788</v>
      </c>
      <c r="U777" s="270" t="s">
        <v>788</v>
      </c>
      <c r="V777" s="270" t="s">
        <v>788</v>
      </c>
      <c r="W777" s="270" t="s">
        <v>788</v>
      </c>
      <c r="X777" s="270" t="s">
        <v>788</v>
      </c>
      <c r="Y777" s="270" t="s">
        <v>788</v>
      </c>
      <c r="Z777" s="270" t="s">
        <v>788</v>
      </c>
      <c r="AA777" s="270" t="s">
        <v>788</v>
      </c>
      <c r="AB777" s="270" t="s">
        <v>788</v>
      </c>
      <c r="AC777" s="270" t="s">
        <v>788</v>
      </c>
      <c r="AD777" s="270" t="s">
        <v>788</v>
      </c>
      <c r="AE777" s="270" t="s">
        <v>788</v>
      </c>
      <c r="AF777" s="270" t="s">
        <v>788</v>
      </c>
      <c r="AG777" s="270" t="s">
        <v>788</v>
      </c>
      <c r="AH777" s="270" t="s">
        <v>788</v>
      </c>
      <c r="AI777" s="270" t="s">
        <v>788</v>
      </c>
      <c r="AJ777" s="270" t="s">
        <v>788</v>
      </c>
      <c r="AK777" s="270" t="s">
        <v>788</v>
      </c>
      <c r="AL777" s="270" t="s">
        <v>788</v>
      </c>
      <c r="AM777" s="270" t="s">
        <v>788</v>
      </c>
      <c r="AN777" s="270" t="s">
        <v>3075</v>
      </c>
      <c r="AO777" s="270" t="s">
        <v>3075</v>
      </c>
      <c r="AP777" s="270" t="s">
        <v>3075</v>
      </c>
      <c r="AQ777" s="270" t="s">
        <v>3075</v>
      </c>
      <c r="AR777" s="270" t="s">
        <v>3075</v>
      </c>
      <c r="AS777" s="270" t="s">
        <v>3075</v>
      </c>
      <c r="AT777" s="270" t="s">
        <v>3075</v>
      </c>
      <c r="AU777" s="270" t="s">
        <v>3075</v>
      </c>
      <c r="AV777" s="270" t="s">
        <v>3075</v>
      </c>
      <c r="AW777" s="277" t="s">
        <v>3075</v>
      </c>
      <c r="AX777" s="270" t="s">
        <v>3075</v>
      </c>
      <c r="AY777" s="270" t="s">
        <v>3075</v>
      </c>
      <c r="AZ777" s="270" t="s">
        <v>3075</v>
      </c>
      <c r="BA777" s="270" t="s">
        <v>3075</v>
      </c>
      <c r="BB777" s="270" t="s">
        <v>3075</v>
      </c>
      <c r="BC777" s="270" t="s">
        <v>3075</v>
      </c>
      <c r="BD777" s="270" t="s">
        <v>521</v>
      </c>
      <c r="BE777" s="270" t="str">
        <f>VLOOKUP(A777,[1]القائمة!A$1:F$4442,6,0)</f>
        <v/>
      </c>
      <c r="BF777">
        <f>VLOOKUP(A777,[1]القائمة!A$1:F$4442,1,0)</f>
        <v>525738</v>
      </c>
      <c r="BG777" t="str">
        <f>VLOOKUP(A777,[1]القائمة!A$1:F$4442,5,0)</f>
        <v>الثالثة</v>
      </c>
    </row>
    <row r="778" spans="1:83" ht="14.4" x14ac:dyDescent="0.3">
      <c r="A778" s="269">
        <v>525740</v>
      </c>
      <c r="B778" s="270" t="s">
        <v>521</v>
      </c>
      <c r="C778" s="270" t="s">
        <v>788</v>
      </c>
      <c r="D778" s="270" t="s">
        <v>788</v>
      </c>
      <c r="E778" s="270" t="s">
        <v>788</v>
      </c>
      <c r="F778" s="270" t="s">
        <v>788</v>
      </c>
      <c r="G778" s="270" t="s">
        <v>788</v>
      </c>
      <c r="H778" s="270" t="s">
        <v>788</v>
      </c>
      <c r="I778" s="270" t="s">
        <v>788</v>
      </c>
      <c r="J778" s="270" t="s">
        <v>788</v>
      </c>
      <c r="K778" s="270" t="s">
        <v>788</v>
      </c>
      <c r="L778" s="270" t="s">
        <v>788</v>
      </c>
      <c r="M778" s="270" t="s">
        <v>788</v>
      </c>
      <c r="N778" s="270" t="s">
        <v>788</v>
      </c>
      <c r="O778" s="270" t="s">
        <v>788</v>
      </c>
      <c r="P778" s="270" t="s">
        <v>788</v>
      </c>
      <c r="Q778" s="270" t="s">
        <v>788</v>
      </c>
      <c r="R778" s="270" t="s">
        <v>788</v>
      </c>
      <c r="S778" s="270" t="s">
        <v>788</v>
      </c>
      <c r="T778" s="270" t="s">
        <v>788</v>
      </c>
      <c r="U778" s="270" t="s">
        <v>788</v>
      </c>
      <c r="V778" s="270" t="s">
        <v>788</v>
      </c>
      <c r="W778" s="270" t="s">
        <v>788</v>
      </c>
      <c r="X778" s="270" t="s">
        <v>788</v>
      </c>
      <c r="Y778" s="270" t="s">
        <v>788</v>
      </c>
      <c r="Z778" s="270" t="s">
        <v>788</v>
      </c>
      <c r="AA778" s="270" t="s">
        <v>788</v>
      </c>
      <c r="AB778" s="270" t="s">
        <v>788</v>
      </c>
      <c r="AC778" s="270" t="s">
        <v>788</v>
      </c>
      <c r="AD778" s="270" t="s">
        <v>788</v>
      </c>
      <c r="AE778" s="270" t="s">
        <v>788</v>
      </c>
      <c r="AF778" s="270" t="s">
        <v>788</v>
      </c>
      <c r="AG778" s="270" t="s">
        <v>788</v>
      </c>
      <c r="AH778" s="270" t="s">
        <v>788</v>
      </c>
      <c r="AI778" s="270" t="s">
        <v>788</v>
      </c>
      <c r="AJ778" s="270" t="s">
        <v>788</v>
      </c>
      <c r="AK778" s="270" t="s">
        <v>788</v>
      </c>
      <c r="AL778" s="270" t="s">
        <v>788</v>
      </c>
      <c r="AM778" s="270" t="s">
        <v>788</v>
      </c>
      <c r="AN778" s="270" t="s">
        <v>3075</v>
      </c>
      <c r="AO778" s="270" t="s">
        <v>3075</v>
      </c>
      <c r="AP778" s="270" t="s">
        <v>3075</v>
      </c>
      <c r="AQ778" s="270" t="s">
        <v>3075</v>
      </c>
      <c r="AR778" s="270" t="s">
        <v>3075</v>
      </c>
      <c r="AS778" s="270" t="s">
        <v>3075</v>
      </c>
      <c r="AT778" s="270" t="s">
        <v>3075</v>
      </c>
      <c r="AU778" s="270" t="s">
        <v>3075</v>
      </c>
      <c r="AV778" s="270" t="s">
        <v>3075</v>
      </c>
      <c r="AW778" s="277" t="s">
        <v>3075</v>
      </c>
      <c r="AX778" s="270" t="s">
        <v>3075</v>
      </c>
      <c r="AY778" s="270" t="s">
        <v>3075</v>
      </c>
      <c r="AZ778" s="270" t="s">
        <v>3075</v>
      </c>
      <c r="BA778" s="270" t="s">
        <v>3075</v>
      </c>
      <c r="BB778" s="270" t="s">
        <v>3075</v>
      </c>
      <c r="BC778" s="270" t="s">
        <v>3075</v>
      </c>
      <c r="BD778" s="270" t="s">
        <v>521</v>
      </c>
      <c r="BE778" s="270" t="str">
        <f>VLOOKUP(A778,[1]القائمة!A$1:F$4442,6,0)</f>
        <v/>
      </c>
      <c r="BF778">
        <f>VLOOKUP(A778,[1]القائمة!A$1:F$4442,1,0)</f>
        <v>525740</v>
      </c>
      <c r="BG778" t="str">
        <f>VLOOKUP(A778,[1]القائمة!A$1:F$4442,5,0)</f>
        <v>الثالثة</v>
      </c>
    </row>
    <row r="779" spans="1:83" ht="14.4" x14ac:dyDescent="0.3">
      <c r="A779" s="269">
        <v>525743</v>
      </c>
      <c r="B779" s="270" t="s">
        <v>522</v>
      </c>
      <c r="C779" s="270" t="s">
        <v>788</v>
      </c>
      <c r="D779" s="270" t="s">
        <v>788</v>
      </c>
      <c r="E779" s="270" t="s">
        <v>788</v>
      </c>
      <c r="F779" s="270" t="s">
        <v>788</v>
      </c>
      <c r="G779" s="270" t="s">
        <v>788</v>
      </c>
      <c r="H779" s="270" t="s">
        <v>788</v>
      </c>
      <c r="I779" s="270" t="s">
        <v>788</v>
      </c>
      <c r="J779" s="270" t="s">
        <v>788</v>
      </c>
      <c r="K779" s="270" t="s">
        <v>788</v>
      </c>
      <c r="L779" s="270" t="s">
        <v>788</v>
      </c>
      <c r="M779" s="270" t="s">
        <v>788</v>
      </c>
      <c r="N779" s="270" t="s">
        <v>788</v>
      </c>
      <c r="O779" s="270" t="s">
        <v>788</v>
      </c>
      <c r="P779" s="270" t="s">
        <v>788</v>
      </c>
      <c r="Q779" s="270" t="s">
        <v>788</v>
      </c>
      <c r="R779" s="270" t="s">
        <v>788</v>
      </c>
      <c r="S779" s="270" t="s">
        <v>788</v>
      </c>
      <c r="T779" s="270" t="s">
        <v>788</v>
      </c>
      <c r="U779" s="270" t="s">
        <v>788</v>
      </c>
      <c r="V779" s="270" t="s">
        <v>788</v>
      </c>
      <c r="W779" s="270" t="s">
        <v>788</v>
      </c>
      <c r="X779" s="270" t="s">
        <v>788</v>
      </c>
      <c r="Y779" s="270" t="s">
        <v>788</v>
      </c>
      <c r="Z779" s="270" t="s">
        <v>788</v>
      </c>
      <c r="AA779" s="270" t="s">
        <v>788</v>
      </c>
      <c r="AB779" s="270" t="s">
        <v>788</v>
      </c>
      <c r="AC779" s="270" t="s">
        <v>788</v>
      </c>
      <c r="AD779" s="270" t="s">
        <v>788</v>
      </c>
      <c r="AE779" s="270" t="s">
        <v>788</v>
      </c>
      <c r="AF779" s="270" t="s">
        <v>788</v>
      </c>
      <c r="AG779" s="270" t="s">
        <v>788</v>
      </c>
      <c r="AH779" s="270" t="s">
        <v>3075</v>
      </c>
      <c r="AI779" s="270" t="s">
        <v>3075</v>
      </c>
      <c r="AJ779" s="270" t="s">
        <v>3075</v>
      </c>
      <c r="AK779" s="270" t="s">
        <v>3075</v>
      </c>
      <c r="AL779" s="270" t="s">
        <v>3075</v>
      </c>
      <c r="AM779" s="270" t="s">
        <v>3075</v>
      </c>
      <c r="AN779" s="270" t="s">
        <v>3075</v>
      </c>
      <c r="AO779" s="270" t="s">
        <v>3075</v>
      </c>
      <c r="AP779" s="270" t="s">
        <v>3075</v>
      </c>
      <c r="AQ779" s="270" t="s">
        <v>3075</v>
      </c>
      <c r="AR779" s="270" t="s">
        <v>3075</v>
      </c>
      <c r="AS779" s="270" t="s">
        <v>3075</v>
      </c>
      <c r="AT779" s="270" t="s">
        <v>3075</v>
      </c>
      <c r="AU779" s="270" t="s">
        <v>3075</v>
      </c>
      <c r="AV779" s="270" t="s">
        <v>3075</v>
      </c>
      <c r="AW779" s="277" t="s">
        <v>3075</v>
      </c>
      <c r="AX779" s="270" t="s">
        <v>3075</v>
      </c>
      <c r="AY779" s="270" t="s">
        <v>3075</v>
      </c>
      <c r="AZ779" s="270" t="s">
        <v>3075</v>
      </c>
      <c r="BA779" s="270" t="s">
        <v>3075</v>
      </c>
      <c r="BB779" s="270" t="s">
        <v>3075</v>
      </c>
      <c r="BC779" s="270" t="s">
        <v>3075</v>
      </c>
      <c r="BD779" s="270" t="s">
        <v>522</v>
      </c>
      <c r="BE779" s="270" t="str">
        <f>VLOOKUP(A779,[1]القائمة!A$1:F$4442,6,0)</f>
        <v/>
      </c>
      <c r="BF779">
        <f>VLOOKUP(A779,[1]القائمة!A$1:F$4442,1,0)</f>
        <v>525743</v>
      </c>
      <c r="BG779" t="str">
        <f>VLOOKUP(A779,[1]القائمة!A$1:F$4442,5,0)</f>
        <v>الثالثة حديث</v>
      </c>
    </row>
    <row r="780" spans="1:83" ht="14.4" x14ac:dyDescent="0.3">
      <c r="A780" s="269">
        <v>525750</v>
      </c>
      <c r="B780" s="270" t="s">
        <v>521</v>
      </c>
      <c r="C780" s="270" t="s">
        <v>788</v>
      </c>
      <c r="D780" s="270" t="s">
        <v>788</v>
      </c>
      <c r="E780" s="270" t="s">
        <v>788</v>
      </c>
      <c r="F780" s="270" t="s">
        <v>788</v>
      </c>
      <c r="G780" s="270" t="s">
        <v>788</v>
      </c>
      <c r="H780" s="270" t="s">
        <v>788</v>
      </c>
      <c r="I780" s="270" t="s">
        <v>788</v>
      </c>
      <c r="J780" s="270" t="s">
        <v>788</v>
      </c>
      <c r="K780" s="270" t="s">
        <v>788</v>
      </c>
      <c r="L780" s="270" t="s">
        <v>788</v>
      </c>
      <c r="M780" s="270" t="s">
        <v>788</v>
      </c>
      <c r="N780" s="270" t="s">
        <v>788</v>
      </c>
      <c r="O780" s="270" t="s">
        <v>788</v>
      </c>
      <c r="P780" s="270" t="s">
        <v>788</v>
      </c>
      <c r="Q780" s="270" t="s">
        <v>788</v>
      </c>
      <c r="R780" s="270" t="s">
        <v>788</v>
      </c>
      <c r="S780" s="270" t="s">
        <v>788</v>
      </c>
      <c r="T780" s="270" t="s">
        <v>788</v>
      </c>
      <c r="U780" s="270" t="s">
        <v>788</v>
      </c>
      <c r="V780" s="270" t="s">
        <v>788</v>
      </c>
      <c r="W780" s="270" t="s">
        <v>788</v>
      </c>
      <c r="X780" s="270" t="s">
        <v>788</v>
      </c>
      <c r="Y780" s="270" t="s">
        <v>788</v>
      </c>
      <c r="Z780" s="270" t="s">
        <v>788</v>
      </c>
      <c r="AA780" s="270" t="s">
        <v>788</v>
      </c>
      <c r="AB780" s="270" t="s">
        <v>788</v>
      </c>
      <c r="AC780" s="270" t="s">
        <v>788</v>
      </c>
      <c r="AD780" s="270" t="s">
        <v>788</v>
      </c>
      <c r="AE780" s="270" t="s">
        <v>788</v>
      </c>
      <c r="AF780" s="270" t="s">
        <v>788</v>
      </c>
      <c r="AG780" s="270" t="s">
        <v>788</v>
      </c>
      <c r="AH780" s="270" t="s">
        <v>788</v>
      </c>
      <c r="AI780" s="270" t="s">
        <v>788</v>
      </c>
      <c r="AJ780" s="270" t="s">
        <v>788</v>
      </c>
      <c r="AK780" s="270" t="s">
        <v>788</v>
      </c>
      <c r="AL780" s="270" t="s">
        <v>788</v>
      </c>
      <c r="AM780" s="270" t="s">
        <v>788</v>
      </c>
      <c r="AN780" s="270" t="s">
        <v>3075</v>
      </c>
      <c r="AO780" s="270" t="s">
        <v>3075</v>
      </c>
      <c r="AP780" s="270" t="s">
        <v>3075</v>
      </c>
      <c r="AQ780" s="270" t="s">
        <v>3075</v>
      </c>
      <c r="AR780" s="270" t="s">
        <v>3075</v>
      </c>
      <c r="AS780" s="270" t="s">
        <v>3075</v>
      </c>
      <c r="AT780" s="270" t="s">
        <v>3075</v>
      </c>
      <c r="AU780" s="270" t="s">
        <v>3075</v>
      </c>
      <c r="AV780" s="270" t="s">
        <v>3075</v>
      </c>
      <c r="AW780" s="277" t="s">
        <v>3075</v>
      </c>
      <c r="AX780" s="270" t="s">
        <v>3075</v>
      </c>
      <c r="AY780" s="270" t="s">
        <v>3075</v>
      </c>
      <c r="AZ780" s="270" t="s">
        <v>3075</v>
      </c>
      <c r="BA780" s="270" t="s">
        <v>3075</v>
      </c>
      <c r="BB780" s="270" t="s">
        <v>3075</v>
      </c>
      <c r="BC780" s="270" t="s">
        <v>3075</v>
      </c>
      <c r="BD780" s="270" t="s">
        <v>521</v>
      </c>
      <c r="BE780" s="270" t="str">
        <f>VLOOKUP(A780,[1]القائمة!A$1:F$4442,6,0)</f>
        <v/>
      </c>
      <c r="BF780">
        <f>VLOOKUP(A780,[1]القائمة!A$1:F$4442,1,0)</f>
        <v>525750</v>
      </c>
      <c r="BG780" t="str">
        <f>VLOOKUP(A780,[1]القائمة!A$1:F$4442,5,0)</f>
        <v>الثالثة</v>
      </c>
    </row>
    <row r="781" spans="1:83" ht="14.4" x14ac:dyDescent="0.3">
      <c r="A781" s="269">
        <v>525751</v>
      </c>
      <c r="B781" s="270" t="s">
        <v>521</v>
      </c>
      <c r="C781" s="270" t="s">
        <v>788</v>
      </c>
      <c r="D781" s="270" t="s">
        <v>788</v>
      </c>
      <c r="E781" s="270" t="s">
        <v>788</v>
      </c>
      <c r="F781" s="270" t="s">
        <v>788</v>
      </c>
      <c r="G781" s="270" t="s">
        <v>788</v>
      </c>
      <c r="H781" s="270" t="s">
        <v>788</v>
      </c>
      <c r="I781" s="270" t="s">
        <v>788</v>
      </c>
      <c r="J781" s="270" t="s">
        <v>788</v>
      </c>
      <c r="K781" s="270" t="s">
        <v>788</v>
      </c>
      <c r="L781" s="270" t="s">
        <v>788</v>
      </c>
      <c r="M781" s="270" t="s">
        <v>788</v>
      </c>
      <c r="N781" s="270" t="s">
        <v>788</v>
      </c>
      <c r="O781" s="270" t="s">
        <v>788</v>
      </c>
      <c r="P781" s="270" t="s">
        <v>788</v>
      </c>
      <c r="Q781" s="270" t="s">
        <v>788</v>
      </c>
      <c r="R781" s="270" t="s">
        <v>788</v>
      </c>
      <c r="S781" s="270" t="s">
        <v>788</v>
      </c>
      <c r="T781" s="270" t="s">
        <v>788</v>
      </c>
      <c r="U781" s="270" t="s">
        <v>788</v>
      </c>
      <c r="V781" s="270" t="s">
        <v>788</v>
      </c>
      <c r="W781" s="270" t="s">
        <v>788</v>
      </c>
      <c r="X781" s="270" t="s">
        <v>788</v>
      </c>
      <c r="Y781" s="270" t="s">
        <v>788</v>
      </c>
      <c r="Z781" s="270" t="s">
        <v>788</v>
      </c>
      <c r="AA781" s="270" t="s">
        <v>788</v>
      </c>
      <c r="AB781" s="270" t="s">
        <v>788</v>
      </c>
      <c r="AC781" s="270" t="s">
        <v>788</v>
      </c>
      <c r="AD781" s="270" t="s">
        <v>788</v>
      </c>
      <c r="AE781" s="270" t="s">
        <v>788</v>
      </c>
      <c r="AF781" s="270" t="s">
        <v>788</v>
      </c>
      <c r="AG781" s="270" t="s">
        <v>788</v>
      </c>
      <c r="AH781" s="270" t="s">
        <v>788</v>
      </c>
      <c r="AI781" s="270" t="s">
        <v>788</v>
      </c>
      <c r="AJ781" s="270" t="s">
        <v>788</v>
      </c>
      <c r="AK781" s="270" t="s">
        <v>788</v>
      </c>
      <c r="AL781" s="270" t="s">
        <v>788</v>
      </c>
      <c r="AM781" s="270" t="s">
        <v>788</v>
      </c>
      <c r="AN781" s="270" t="s">
        <v>3075</v>
      </c>
      <c r="AO781" s="270" t="s">
        <v>3075</v>
      </c>
      <c r="AP781" s="270" t="s">
        <v>3075</v>
      </c>
      <c r="AQ781" s="270" t="s">
        <v>3075</v>
      </c>
      <c r="AR781" s="270" t="s">
        <v>3075</v>
      </c>
      <c r="AS781" s="270" t="s">
        <v>3075</v>
      </c>
      <c r="AT781" s="270" t="s">
        <v>3075</v>
      </c>
      <c r="AU781" s="270" t="s">
        <v>3075</v>
      </c>
      <c r="AV781" s="270" t="s">
        <v>3075</v>
      </c>
      <c r="AW781" s="277" t="s">
        <v>3075</v>
      </c>
      <c r="AX781" s="270" t="s">
        <v>3075</v>
      </c>
      <c r="AY781" s="270" t="s">
        <v>3075</v>
      </c>
      <c r="AZ781" s="270" t="s">
        <v>3075</v>
      </c>
      <c r="BA781" s="270" t="s">
        <v>3075</v>
      </c>
      <c r="BB781" s="270" t="s">
        <v>3075</v>
      </c>
      <c r="BC781" s="270" t="s">
        <v>3075</v>
      </c>
      <c r="BD781" s="270" t="s">
        <v>521</v>
      </c>
      <c r="BE781" s="270" t="str">
        <f>VLOOKUP(A781,[1]القائمة!A$1:F$4442,6,0)</f>
        <v/>
      </c>
      <c r="BF781">
        <f>VLOOKUP(A781,[1]القائمة!A$1:F$4442,1,0)</f>
        <v>525751</v>
      </c>
      <c r="BG781" t="str">
        <f>VLOOKUP(A781,[1]القائمة!A$1:F$4442,5,0)</f>
        <v>الثالثة</v>
      </c>
    </row>
    <row r="782" spans="1:83" ht="14.4" x14ac:dyDescent="0.3">
      <c r="A782" s="269">
        <v>525760</v>
      </c>
      <c r="B782" s="270" t="s">
        <v>521</v>
      </c>
      <c r="C782" s="270" t="s">
        <v>788</v>
      </c>
      <c r="D782" s="270" t="s">
        <v>788</v>
      </c>
      <c r="E782" s="270" t="s">
        <v>788</v>
      </c>
      <c r="F782" s="270" t="s">
        <v>788</v>
      </c>
      <c r="G782" s="270" t="s">
        <v>788</v>
      </c>
      <c r="H782" s="270" t="s">
        <v>788</v>
      </c>
      <c r="I782" s="270" t="s">
        <v>788</v>
      </c>
      <c r="J782" s="270" t="s">
        <v>788</v>
      </c>
      <c r="K782" s="270" t="s">
        <v>788</v>
      </c>
      <c r="L782" s="270" t="s">
        <v>788</v>
      </c>
      <c r="M782" s="270" t="s">
        <v>788</v>
      </c>
      <c r="N782" s="270" t="s">
        <v>788</v>
      </c>
      <c r="O782" s="270" t="s">
        <v>788</v>
      </c>
      <c r="P782" s="270" t="s">
        <v>788</v>
      </c>
      <c r="Q782" s="270" t="s">
        <v>788</v>
      </c>
      <c r="R782" s="270" t="s">
        <v>788</v>
      </c>
      <c r="S782" s="270" t="s">
        <v>788</v>
      </c>
      <c r="T782" s="270" t="s">
        <v>788</v>
      </c>
      <c r="U782" s="270" t="s">
        <v>788</v>
      </c>
      <c r="V782" s="270" t="s">
        <v>788</v>
      </c>
      <c r="W782" s="270" t="s">
        <v>788</v>
      </c>
      <c r="X782" s="270" t="s">
        <v>788</v>
      </c>
      <c r="Y782" s="270" t="s">
        <v>788</v>
      </c>
      <c r="Z782" s="270" t="s">
        <v>788</v>
      </c>
      <c r="AA782" s="270" t="s">
        <v>788</v>
      </c>
      <c r="AB782" s="270" t="s">
        <v>788</v>
      </c>
      <c r="AC782" s="270" t="s">
        <v>788</v>
      </c>
      <c r="AD782" s="270" t="s">
        <v>788</v>
      </c>
      <c r="AE782" s="270" t="s">
        <v>788</v>
      </c>
      <c r="AF782" s="270" t="s">
        <v>788</v>
      </c>
      <c r="AG782" s="270" t="s">
        <v>788</v>
      </c>
      <c r="AH782" s="270" t="s">
        <v>788</v>
      </c>
      <c r="AI782" s="270" t="s">
        <v>788</v>
      </c>
      <c r="AJ782" s="270" t="s">
        <v>788</v>
      </c>
      <c r="AK782" s="270" t="s">
        <v>788</v>
      </c>
      <c r="AL782" s="270" t="s">
        <v>788</v>
      </c>
      <c r="AM782" s="270" t="s">
        <v>788</v>
      </c>
      <c r="AN782" s="270" t="s">
        <v>3075</v>
      </c>
      <c r="AO782" s="270" t="s">
        <v>3075</v>
      </c>
      <c r="AP782" s="270" t="s">
        <v>3075</v>
      </c>
      <c r="AQ782" s="270" t="s">
        <v>3075</v>
      </c>
      <c r="AR782" s="270" t="s">
        <v>3075</v>
      </c>
      <c r="AS782" s="270" t="s">
        <v>3075</v>
      </c>
      <c r="AT782" s="270" t="s">
        <v>3075</v>
      </c>
      <c r="AU782" s="270" t="s">
        <v>3075</v>
      </c>
      <c r="AV782" s="270" t="s">
        <v>3075</v>
      </c>
      <c r="AW782" s="277" t="s">
        <v>3075</v>
      </c>
      <c r="AX782" s="270" t="s">
        <v>3075</v>
      </c>
      <c r="AY782" s="270" t="s">
        <v>3075</v>
      </c>
      <c r="AZ782" s="270" t="s">
        <v>3075</v>
      </c>
      <c r="BA782" s="270" t="s">
        <v>3075</v>
      </c>
      <c r="BB782" s="270" t="s">
        <v>3075</v>
      </c>
      <c r="BC782" s="270" t="s">
        <v>3075</v>
      </c>
      <c r="BD782" s="270" t="s">
        <v>521</v>
      </c>
      <c r="BE782" s="270" t="str">
        <f>VLOOKUP(A782,[1]القائمة!A$1:F$4442,6,0)</f>
        <v/>
      </c>
      <c r="BF782">
        <f>VLOOKUP(A782,[1]القائمة!A$1:F$4442,1,0)</f>
        <v>525760</v>
      </c>
      <c r="BG782" t="str">
        <f>VLOOKUP(A782,[1]القائمة!A$1:F$4442,5,0)</f>
        <v>الثالثة</v>
      </c>
      <c r="BH782" s="249"/>
      <c r="BI782" s="249"/>
      <c r="BJ782" s="249"/>
      <c r="BK782" s="249"/>
      <c r="BL782" s="249"/>
      <c r="BM782" s="249"/>
      <c r="BN782" s="249"/>
      <c r="BO782" s="249"/>
      <c r="BP782" s="249" t="s">
        <v>3075</v>
      </c>
      <c r="BQ782" s="249" t="s">
        <v>3075</v>
      </c>
      <c r="BR782" s="249" t="s">
        <v>3075</v>
      </c>
      <c r="BS782" s="249" t="s">
        <v>3075</v>
      </c>
      <c r="BT782" s="249" t="s">
        <v>3075</v>
      </c>
      <c r="BU782" s="249" t="s">
        <v>3075</v>
      </c>
      <c r="BV782" s="248"/>
      <c r="BW782" s="249"/>
      <c r="BX782" s="249"/>
      <c r="BY782" s="249"/>
      <c r="BZ782" s="249"/>
      <c r="CA782" s="242"/>
      <c r="CB782" s="242"/>
      <c r="CC782" s="242"/>
      <c r="CD782" s="242"/>
      <c r="CE782" s="249"/>
    </row>
    <row r="783" spans="1:83" ht="14.4" x14ac:dyDescent="0.3">
      <c r="A783" s="269">
        <v>525762</v>
      </c>
      <c r="B783" s="270" t="s">
        <v>521</v>
      </c>
      <c r="C783" s="270" t="s">
        <v>788</v>
      </c>
      <c r="D783" s="270" t="s">
        <v>788</v>
      </c>
      <c r="E783" s="270" t="s">
        <v>788</v>
      </c>
      <c r="F783" s="270" t="s">
        <v>788</v>
      </c>
      <c r="G783" s="270" t="s">
        <v>788</v>
      </c>
      <c r="H783" s="270" t="s">
        <v>788</v>
      </c>
      <c r="I783" s="270" t="s">
        <v>788</v>
      </c>
      <c r="J783" s="270" t="s">
        <v>788</v>
      </c>
      <c r="K783" s="270" t="s">
        <v>788</v>
      </c>
      <c r="L783" s="270" t="s">
        <v>788</v>
      </c>
      <c r="M783" s="270" t="s">
        <v>788</v>
      </c>
      <c r="N783" s="270" t="s">
        <v>788</v>
      </c>
      <c r="O783" s="270" t="s">
        <v>788</v>
      </c>
      <c r="P783" s="270" t="s">
        <v>788</v>
      </c>
      <c r="Q783" s="270" t="s">
        <v>788</v>
      </c>
      <c r="R783" s="270" t="s">
        <v>788</v>
      </c>
      <c r="S783" s="270" t="s">
        <v>788</v>
      </c>
      <c r="T783" s="270" t="s">
        <v>788</v>
      </c>
      <c r="U783" s="270" t="s">
        <v>788</v>
      </c>
      <c r="V783" s="270" t="s">
        <v>788</v>
      </c>
      <c r="W783" s="270" t="s">
        <v>788</v>
      </c>
      <c r="X783" s="270" t="s">
        <v>788</v>
      </c>
      <c r="Y783" s="270" t="s">
        <v>788</v>
      </c>
      <c r="Z783" s="270" t="s">
        <v>788</v>
      </c>
      <c r="AA783" s="270" t="s">
        <v>788</v>
      </c>
      <c r="AB783" s="270" t="s">
        <v>788</v>
      </c>
      <c r="AC783" s="270" t="s">
        <v>788</v>
      </c>
      <c r="AD783" s="270" t="s">
        <v>788</v>
      </c>
      <c r="AE783" s="270" t="s">
        <v>788</v>
      </c>
      <c r="AF783" s="270" t="s">
        <v>788</v>
      </c>
      <c r="AG783" s="270" t="s">
        <v>788</v>
      </c>
      <c r="AH783" s="270" t="s">
        <v>788</v>
      </c>
      <c r="AI783" s="270" t="s">
        <v>788</v>
      </c>
      <c r="AJ783" s="270" t="s">
        <v>788</v>
      </c>
      <c r="AK783" s="270" t="s">
        <v>788</v>
      </c>
      <c r="AL783" s="270" t="s">
        <v>788</v>
      </c>
      <c r="AM783" s="270" t="s">
        <v>788</v>
      </c>
      <c r="AN783" s="270" t="s">
        <v>3075</v>
      </c>
      <c r="AO783" s="270" t="s">
        <v>3075</v>
      </c>
      <c r="AP783" s="270" t="s">
        <v>3075</v>
      </c>
      <c r="AQ783" s="270" t="s">
        <v>3075</v>
      </c>
      <c r="AR783" s="270" t="s">
        <v>3075</v>
      </c>
      <c r="AS783" s="270" t="s">
        <v>3075</v>
      </c>
      <c r="AT783" s="270" t="s">
        <v>3075</v>
      </c>
      <c r="AU783" s="270" t="s">
        <v>3075</v>
      </c>
      <c r="AV783" s="270" t="s">
        <v>3075</v>
      </c>
      <c r="AW783" s="277" t="s">
        <v>3075</v>
      </c>
      <c r="AX783" s="270" t="s">
        <v>3075</v>
      </c>
      <c r="AY783" s="270" t="s">
        <v>3075</v>
      </c>
      <c r="AZ783" s="270" t="s">
        <v>3075</v>
      </c>
      <c r="BA783" s="270" t="s">
        <v>3075</v>
      </c>
      <c r="BB783" s="270" t="s">
        <v>3075</v>
      </c>
      <c r="BC783" s="270" t="s">
        <v>3075</v>
      </c>
      <c r="BD783" s="270" t="s">
        <v>521</v>
      </c>
      <c r="BE783" s="270" t="str">
        <f>VLOOKUP(A783,[1]القائمة!A$1:F$4442,6,0)</f>
        <v/>
      </c>
      <c r="BF783">
        <f>VLOOKUP(A783,[1]القائمة!A$1:F$4442,1,0)</f>
        <v>525762</v>
      </c>
      <c r="BG783" t="str">
        <f>VLOOKUP(A783,[1]القائمة!A$1:F$4442,5,0)</f>
        <v>الثالثة</v>
      </c>
      <c r="BH783" s="249"/>
      <c r="BI783" s="249"/>
      <c r="BJ783" s="249"/>
      <c r="BK783" s="249"/>
      <c r="BL783" s="249"/>
      <c r="BM783" s="249"/>
      <c r="BN783" s="249"/>
      <c r="BO783" s="249"/>
      <c r="BP783" s="249" t="s">
        <v>3075</v>
      </c>
      <c r="BQ783" s="249" t="s">
        <v>3075</v>
      </c>
      <c r="BR783" s="249" t="s">
        <v>3075</v>
      </c>
      <c r="BS783" s="249" t="s">
        <v>3075</v>
      </c>
      <c r="BT783" s="249" t="s">
        <v>3075</v>
      </c>
      <c r="BU783" s="249" t="s">
        <v>3075</v>
      </c>
      <c r="BV783" s="248"/>
      <c r="BW783" s="249"/>
      <c r="BX783" s="249"/>
      <c r="BY783" s="249"/>
      <c r="BZ783" s="249"/>
      <c r="CA783" s="242"/>
      <c r="CB783" s="242"/>
      <c r="CC783" s="242"/>
      <c r="CD783" s="242"/>
      <c r="CE783" s="249"/>
    </row>
    <row r="784" spans="1:83" ht="14.4" x14ac:dyDescent="0.3">
      <c r="A784" s="269">
        <v>525773</v>
      </c>
      <c r="B784" s="270" t="s">
        <v>521</v>
      </c>
      <c r="C784" s="270" t="s">
        <v>788</v>
      </c>
      <c r="D784" s="270" t="s">
        <v>788</v>
      </c>
      <c r="E784" s="270" t="s">
        <v>788</v>
      </c>
      <c r="F784" s="270" t="s">
        <v>788</v>
      </c>
      <c r="G784" s="270" t="s">
        <v>788</v>
      </c>
      <c r="H784" s="270" t="s">
        <v>788</v>
      </c>
      <c r="I784" s="270" t="s">
        <v>788</v>
      </c>
      <c r="J784" s="270" t="s">
        <v>788</v>
      </c>
      <c r="K784" s="270" t="s">
        <v>788</v>
      </c>
      <c r="L784" s="270" t="s">
        <v>788</v>
      </c>
      <c r="M784" s="270" t="s">
        <v>788</v>
      </c>
      <c r="N784" s="270" t="s">
        <v>788</v>
      </c>
      <c r="O784" s="270" t="s">
        <v>788</v>
      </c>
      <c r="P784" s="270" t="s">
        <v>788</v>
      </c>
      <c r="Q784" s="270" t="s">
        <v>788</v>
      </c>
      <c r="R784" s="270" t="s">
        <v>788</v>
      </c>
      <c r="S784" s="270" t="s">
        <v>788</v>
      </c>
      <c r="T784" s="270" t="s">
        <v>788</v>
      </c>
      <c r="U784" s="270" t="s">
        <v>788</v>
      </c>
      <c r="V784" s="270" t="s">
        <v>788</v>
      </c>
      <c r="W784" s="270" t="s">
        <v>788</v>
      </c>
      <c r="X784" s="270" t="s">
        <v>788</v>
      </c>
      <c r="Y784" s="270" t="s">
        <v>788</v>
      </c>
      <c r="Z784" s="270" t="s">
        <v>788</v>
      </c>
      <c r="AA784" s="270" t="s">
        <v>788</v>
      </c>
      <c r="AB784" s="270" t="s">
        <v>788</v>
      </c>
      <c r="AC784" s="270" t="s">
        <v>788</v>
      </c>
      <c r="AD784" s="270" t="s">
        <v>788</v>
      </c>
      <c r="AE784" s="270" t="s">
        <v>788</v>
      </c>
      <c r="AF784" s="270" t="s">
        <v>788</v>
      </c>
      <c r="AG784" s="270" t="s">
        <v>788</v>
      </c>
      <c r="AH784" s="270" t="s">
        <v>788</v>
      </c>
      <c r="AI784" s="270" t="s">
        <v>788</v>
      </c>
      <c r="AJ784" s="270" t="s">
        <v>788</v>
      </c>
      <c r="AK784" s="270" t="s">
        <v>788</v>
      </c>
      <c r="AL784" s="270" t="s">
        <v>788</v>
      </c>
      <c r="AM784" s="270" t="s">
        <v>788</v>
      </c>
      <c r="AN784" s="270" t="s">
        <v>3075</v>
      </c>
      <c r="AO784" s="270" t="s">
        <v>3075</v>
      </c>
      <c r="AP784" s="270" t="s">
        <v>3075</v>
      </c>
      <c r="AQ784" s="270" t="s">
        <v>3075</v>
      </c>
      <c r="AR784" s="270" t="s">
        <v>3075</v>
      </c>
      <c r="AS784" s="270" t="s">
        <v>3075</v>
      </c>
      <c r="AT784" s="270" t="s">
        <v>3075</v>
      </c>
      <c r="AU784" s="270" t="s">
        <v>3075</v>
      </c>
      <c r="AV784" s="270" t="s">
        <v>3075</v>
      </c>
      <c r="AW784" s="277" t="s">
        <v>3075</v>
      </c>
      <c r="AX784" s="270" t="s">
        <v>3075</v>
      </c>
      <c r="AY784" s="270" t="s">
        <v>3075</v>
      </c>
      <c r="AZ784" s="270" t="s">
        <v>3075</v>
      </c>
      <c r="BA784" s="270" t="s">
        <v>3075</v>
      </c>
      <c r="BB784" s="270" t="s">
        <v>3075</v>
      </c>
      <c r="BC784" s="270" t="s">
        <v>3075</v>
      </c>
      <c r="BD784" s="270" t="s">
        <v>521</v>
      </c>
      <c r="BE784" s="270" t="str">
        <f>VLOOKUP(A784,[1]القائمة!A$1:F$4442,6,0)</f>
        <v/>
      </c>
      <c r="BF784">
        <f>VLOOKUP(A784,[1]القائمة!A$1:F$4442,1,0)</f>
        <v>525773</v>
      </c>
      <c r="BG784" t="str">
        <f>VLOOKUP(A784,[1]القائمة!A$1:F$4442,5,0)</f>
        <v>الثالثة</v>
      </c>
    </row>
    <row r="785" spans="1:83" ht="14.4" x14ac:dyDescent="0.3">
      <c r="A785" s="269">
        <v>525780</v>
      </c>
      <c r="B785" s="270" t="s">
        <v>521</v>
      </c>
      <c r="C785" s="270" t="s">
        <v>788</v>
      </c>
      <c r="D785" s="270" t="s">
        <v>788</v>
      </c>
      <c r="E785" s="270" t="s">
        <v>788</v>
      </c>
      <c r="F785" s="270" t="s">
        <v>788</v>
      </c>
      <c r="G785" s="270" t="s">
        <v>788</v>
      </c>
      <c r="H785" s="270" t="s">
        <v>788</v>
      </c>
      <c r="I785" s="270" t="s">
        <v>788</v>
      </c>
      <c r="J785" s="270" t="s">
        <v>788</v>
      </c>
      <c r="K785" s="270" t="s">
        <v>788</v>
      </c>
      <c r="L785" s="270" t="s">
        <v>788</v>
      </c>
      <c r="M785" s="270" t="s">
        <v>788</v>
      </c>
      <c r="N785" s="270" t="s">
        <v>788</v>
      </c>
      <c r="O785" s="270" t="s">
        <v>788</v>
      </c>
      <c r="P785" s="270" t="s">
        <v>788</v>
      </c>
      <c r="Q785" s="270" t="s">
        <v>788</v>
      </c>
      <c r="R785" s="270" t="s">
        <v>788</v>
      </c>
      <c r="S785" s="270" t="s">
        <v>788</v>
      </c>
      <c r="T785" s="270" t="s">
        <v>788</v>
      </c>
      <c r="U785" s="270" t="s">
        <v>788</v>
      </c>
      <c r="V785" s="270" t="s">
        <v>788</v>
      </c>
      <c r="W785" s="270" t="s">
        <v>788</v>
      </c>
      <c r="X785" s="270" t="s">
        <v>788</v>
      </c>
      <c r="Y785" s="270" t="s">
        <v>788</v>
      </c>
      <c r="Z785" s="270" t="s">
        <v>788</v>
      </c>
      <c r="AA785" s="270" t="s">
        <v>788</v>
      </c>
      <c r="AB785" s="270" t="s">
        <v>788</v>
      </c>
      <c r="AC785" s="270" t="s">
        <v>788</v>
      </c>
      <c r="AD785" s="270" t="s">
        <v>788</v>
      </c>
      <c r="AE785" s="270" t="s">
        <v>788</v>
      </c>
      <c r="AF785" s="270" t="s">
        <v>788</v>
      </c>
      <c r="AG785" s="270" t="s">
        <v>788</v>
      </c>
      <c r="AH785" s="270" t="s">
        <v>788</v>
      </c>
      <c r="AI785" s="270" t="s">
        <v>788</v>
      </c>
      <c r="AJ785" s="270" t="s">
        <v>788</v>
      </c>
      <c r="AK785" s="270" t="s">
        <v>788</v>
      </c>
      <c r="AL785" s="270" t="s">
        <v>788</v>
      </c>
      <c r="AM785" s="270" t="s">
        <v>788</v>
      </c>
      <c r="AN785" s="270" t="s">
        <v>3075</v>
      </c>
      <c r="AO785" s="270" t="s">
        <v>3075</v>
      </c>
      <c r="AP785" s="270" t="s">
        <v>3075</v>
      </c>
      <c r="AQ785" s="270" t="s">
        <v>3075</v>
      </c>
      <c r="AR785" s="270" t="s">
        <v>3075</v>
      </c>
      <c r="AS785" s="270" t="s">
        <v>3075</v>
      </c>
      <c r="AT785" s="270" t="s">
        <v>3075</v>
      </c>
      <c r="AU785" s="270" t="s">
        <v>3075</v>
      </c>
      <c r="AV785" s="270" t="s">
        <v>3075</v>
      </c>
      <c r="AW785" s="277" t="s">
        <v>3075</v>
      </c>
      <c r="AX785" s="270" t="s">
        <v>3075</v>
      </c>
      <c r="AY785" s="270" t="s">
        <v>3075</v>
      </c>
      <c r="AZ785" s="270" t="s">
        <v>3075</v>
      </c>
      <c r="BA785" s="270" t="s">
        <v>3075</v>
      </c>
      <c r="BB785" s="270" t="s">
        <v>3075</v>
      </c>
      <c r="BC785" s="270" t="s">
        <v>3075</v>
      </c>
      <c r="BD785" s="270" t="s">
        <v>521</v>
      </c>
      <c r="BE785" s="270" t="str">
        <f>VLOOKUP(A785,[1]القائمة!A$1:F$4442,6,0)</f>
        <v/>
      </c>
      <c r="BF785">
        <f>VLOOKUP(A785,[1]القائمة!A$1:F$4442,1,0)</f>
        <v>525780</v>
      </c>
      <c r="BG785" t="str">
        <f>VLOOKUP(A785,[1]القائمة!A$1:F$4442,5,0)</f>
        <v>الثالثة</v>
      </c>
    </row>
    <row r="786" spans="1:83" ht="14.4" x14ac:dyDescent="0.3">
      <c r="A786" s="269">
        <v>525781</v>
      </c>
      <c r="B786" s="270" t="s">
        <v>521</v>
      </c>
      <c r="C786" s="270" t="s">
        <v>788</v>
      </c>
      <c r="D786" s="270" t="s">
        <v>788</v>
      </c>
      <c r="E786" s="270" t="s">
        <v>788</v>
      </c>
      <c r="F786" s="270" t="s">
        <v>788</v>
      </c>
      <c r="G786" s="270" t="s">
        <v>788</v>
      </c>
      <c r="H786" s="270" t="s">
        <v>788</v>
      </c>
      <c r="I786" s="270" t="s">
        <v>788</v>
      </c>
      <c r="J786" s="270" t="s">
        <v>788</v>
      </c>
      <c r="K786" s="270" t="s">
        <v>788</v>
      </c>
      <c r="L786" s="270" t="s">
        <v>788</v>
      </c>
      <c r="M786" s="270" t="s">
        <v>788</v>
      </c>
      <c r="N786" s="270" t="s">
        <v>788</v>
      </c>
      <c r="O786" s="270" t="s">
        <v>788</v>
      </c>
      <c r="P786" s="270" t="s">
        <v>788</v>
      </c>
      <c r="Q786" s="270" t="s">
        <v>788</v>
      </c>
      <c r="R786" s="270" t="s">
        <v>788</v>
      </c>
      <c r="S786" s="270" t="s">
        <v>788</v>
      </c>
      <c r="T786" s="270" t="s">
        <v>788</v>
      </c>
      <c r="U786" s="270" t="s">
        <v>788</v>
      </c>
      <c r="V786" s="270" t="s">
        <v>788</v>
      </c>
      <c r="W786" s="270" t="s">
        <v>788</v>
      </c>
      <c r="X786" s="270" t="s">
        <v>788</v>
      </c>
      <c r="Y786" s="270" t="s">
        <v>788</v>
      </c>
      <c r="Z786" s="270" t="s">
        <v>788</v>
      </c>
      <c r="AA786" s="270" t="s">
        <v>788</v>
      </c>
      <c r="AB786" s="270" t="s">
        <v>788</v>
      </c>
      <c r="AC786" s="270" t="s">
        <v>788</v>
      </c>
      <c r="AD786" s="270" t="s">
        <v>788</v>
      </c>
      <c r="AE786" s="270" t="s">
        <v>788</v>
      </c>
      <c r="AF786" s="270" t="s">
        <v>788</v>
      </c>
      <c r="AG786" s="270" t="s">
        <v>788</v>
      </c>
      <c r="AH786" s="270" t="s">
        <v>788</v>
      </c>
      <c r="AI786" s="270" t="s">
        <v>788</v>
      </c>
      <c r="AJ786" s="270" t="s">
        <v>788</v>
      </c>
      <c r="AK786" s="270" t="s">
        <v>788</v>
      </c>
      <c r="AL786" s="270" t="s">
        <v>788</v>
      </c>
      <c r="AM786" s="270" t="s">
        <v>788</v>
      </c>
      <c r="AN786" s="270" t="s">
        <v>3075</v>
      </c>
      <c r="AO786" s="270" t="s">
        <v>3075</v>
      </c>
      <c r="AP786" s="270" t="s">
        <v>3075</v>
      </c>
      <c r="AQ786" s="270" t="s">
        <v>3075</v>
      </c>
      <c r="AR786" s="270" t="s">
        <v>3075</v>
      </c>
      <c r="AS786" s="270" t="s">
        <v>3075</v>
      </c>
      <c r="AT786" s="270" t="s">
        <v>3075</v>
      </c>
      <c r="AU786" s="270" t="s">
        <v>3075</v>
      </c>
      <c r="AV786" s="270" t="s">
        <v>3075</v>
      </c>
      <c r="AW786" s="277" t="s">
        <v>3075</v>
      </c>
      <c r="AX786" s="270" t="s">
        <v>3075</v>
      </c>
      <c r="AY786" s="270" t="s">
        <v>3075</v>
      </c>
      <c r="AZ786" s="270" t="s">
        <v>3075</v>
      </c>
      <c r="BA786" s="270" t="s">
        <v>3075</v>
      </c>
      <c r="BB786" s="270" t="s">
        <v>3075</v>
      </c>
      <c r="BC786" s="270" t="s">
        <v>3075</v>
      </c>
      <c r="BD786" s="270" t="s">
        <v>521</v>
      </c>
      <c r="BE786" s="270" t="str">
        <f>VLOOKUP(A786,[1]القائمة!A$1:F$4442,6,0)</f>
        <v/>
      </c>
      <c r="BF786">
        <f>VLOOKUP(A786,[1]القائمة!A$1:F$4442,1,0)</f>
        <v>525781</v>
      </c>
      <c r="BG786" t="str">
        <f>VLOOKUP(A786,[1]القائمة!A$1:F$4442,5,0)</f>
        <v>الثالثة</v>
      </c>
      <c r="BH786" s="249"/>
      <c r="BI786" s="249"/>
      <c r="BJ786" s="249"/>
      <c r="BK786" s="249"/>
      <c r="BL786" s="249"/>
      <c r="BM786" s="249"/>
      <c r="BN786" s="249"/>
      <c r="BO786" s="249"/>
      <c r="BP786" s="249" t="s">
        <v>3075</v>
      </c>
      <c r="BQ786" s="249" t="s">
        <v>3075</v>
      </c>
      <c r="BR786" s="249" t="s">
        <v>3075</v>
      </c>
      <c r="BS786" s="249" t="s">
        <v>3075</v>
      </c>
      <c r="BT786" s="249" t="s">
        <v>3075</v>
      </c>
      <c r="BU786" s="249" t="s">
        <v>3075</v>
      </c>
      <c r="BV786" s="248"/>
      <c r="BW786" s="249"/>
      <c r="BX786" s="249"/>
      <c r="BY786" s="249"/>
      <c r="BZ786" s="249"/>
      <c r="CA786" s="242"/>
      <c r="CB786" s="242"/>
      <c r="CC786" s="242"/>
      <c r="CD786" s="242"/>
      <c r="CE786" s="249"/>
    </row>
    <row r="787" spans="1:83" ht="14.4" x14ac:dyDescent="0.3">
      <c r="A787" s="269">
        <v>525795</v>
      </c>
      <c r="B787" s="270" t="s">
        <v>521</v>
      </c>
      <c r="C787" s="270" t="s">
        <v>788</v>
      </c>
      <c r="D787" s="270" t="s">
        <v>788</v>
      </c>
      <c r="E787" s="270" t="s">
        <v>788</v>
      </c>
      <c r="F787" s="270" t="s">
        <v>788</v>
      </c>
      <c r="G787" s="270" t="s">
        <v>788</v>
      </c>
      <c r="H787" s="270" t="s">
        <v>788</v>
      </c>
      <c r="I787" s="270" t="s">
        <v>788</v>
      </c>
      <c r="J787" s="270" t="s">
        <v>788</v>
      </c>
      <c r="K787" s="270" t="s">
        <v>788</v>
      </c>
      <c r="L787" s="270" t="s">
        <v>788</v>
      </c>
      <c r="M787" s="270" t="s">
        <v>788</v>
      </c>
      <c r="N787" s="270" t="s">
        <v>788</v>
      </c>
      <c r="O787" s="270" t="s">
        <v>788</v>
      </c>
      <c r="P787" s="270" t="s">
        <v>788</v>
      </c>
      <c r="Q787" s="270" t="s">
        <v>788</v>
      </c>
      <c r="R787" s="270" t="s">
        <v>788</v>
      </c>
      <c r="S787" s="270" t="s">
        <v>788</v>
      </c>
      <c r="T787" s="270" t="s">
        <v>788</v>
      </c>
      <c r="U787" s="270" t="s">
        <v>788</v>
      </c>
      <c r="V787" s="270" t="s">
        <v>788</v>
      </c>
      <c r="W787" s="270" t="s">
        <v>788</v>
      </c>
      <c r="X787" s="270" t="s">
        <v>788</v>
      </c>
      <c r="Y787" s="270" t="s">
        <v>788</v>
      </c>
      <c r="Z787" s="270" t="s">
        <v>788</v>
      </c>
      <c r="AA787" s="270" t="s">
        <v>788</v>
      </c>
      <c r="AB787" s="270" t="s">
        <v>788</v>
      </c>
      <c r="AC787" s="270" t="s">
        <v>788</v>
      </c>
      <c r="AD787" s="270" t="s">
        <v>788</v>
      </c>
      <c r="AE787" s="270" t="s">
        <v>788</v>
      </c>
      <c r="AF787" s="270" t="s">
        <v>788</v>
      </c>
      <c r="AG787" s="270" t="s">
        <v>788</v>
      </c>
      <c r="AH787" s="270" t="s">
        <v>788</v>
      </c>
      <c r="AI787" s="270" t="s">
        <v>788</v>
      </c>
      <c r="AJ787" s="270" t="s">
        <v>788</v>
      </c>
      <c r="AK787" s="270" t="s">
        <v>788</v>
      </c>
      <c r="AL787" s="270" t="s">
        <v>788</v>
      </c>
      <c r="AM787" s="270" t="s">
        <v>788</v>
      </c>
      <c r="AN787" s="270" t="s">
        <v>3075</v>
      </c>
      <c r="AO787" s="270" t="s">
        <v>3075</v>
      </c>
      <c r="AP787" s="270" t="s">
        <v>3075</v>
      </c>
      <c r="AQ787" s="270" t="s">
        <v>3075</v>
      </c>
      <c r="AR787" s="270" t="s">
        <v>3075</v>
      </c>
      <c r="AS787" s="270" t="s">
        <v>3075</v>
      </c>
      <c r="AT787" s="270" t="s">
        <v>3075</v>
      </c>
      <c r="AU787" s="270" t="s">
        <v>3075</v>
      </c>
      <c r="AV787" s="270" t="s">
        <v>3075</v>
      </c>
      <c r="AW787" s="277" t="s">
        <v>3075</v>
      </c>
      <c r="AX787" s="270" t="s">
        <v>3075</v>
      </c>
      <c r="AY787" s="270" t="s">
        <v>3075</v>
      </c>
      <c r="AZ787" s="270" t="s">
        <v>3075</v>
      </c>
      <c r="BA787" s="270" t="s">
        <v>3075</v>
      </c>
      <c r="BB787" s="270" t="s">
        <v>3075</v>
      </c>
      <c r="BC787" s="270" t="s">
        <v>3075</v>
      </c>
      <c r="BD787" s="270" t="s">
        <v>521</v>
      </c>
      <c r="BE787" s="270" t="str">
        <f>VLOOKUP(A787,[1]القائمة!A$1:F$4442,6,0)</f>
        <v/>
      </c>
      <c r="BF787">
        <f>VLOOKUP(A787,[1]القائمة!A$1:F$4442,1,0)</f>
        <v>525795</v>
      </c>
      <c r="BG787" t="str">
        <f>VLOOKUP(A787,[1]القائمة!A$1:F$4442,5,0)</f>
        <v>الثالثة</v>
      </c>
    </row>
    <row r="788" spans="1:83" ht="14.4" x14ac:dyDescent="0.3">
      <c r="A788" s="269">
        <v>525798</v>
      </c>
      <c r="B788" s="270" t="s">
        <v>521</v>
      </c>
      <c r="C788" s="270" t="s">
        <v>788</v>
      </c>
      <c r="D788" s="270" t="s">
        <v>788</v>
      </c>
      <c r="E788" s="270" t="s">
        <v>788</v>
      </c>
      <c r="F788" s="270" t="s">
        <v>788</v>
      </c>
      <c r="G788" s="270" t="s">
        <v>788</v>
      </c>
      <c r="H788" s="270" t="s">
        <v>788</v>
      </c>
      <c r="I788" s="270" t="s">
        <v>788</v>
      </c>
      <c r="J788" s="270" t="s">
        <v>788</v>
      </c>
      <c r="K788" s="270" t="s">
        <v>788</v>
      </c>
      <c r="L788" s="270" t="s">
        <v>788</v>
      </c>
      <c r="M788" s="270" t="s">
        <v>788</v>
      </c>
      <c r="N788" s="270" t="s">
        <v>788</v>
      </c>
      <c r="O788" s="270" t="s">
        <v>788</v>
      </c>
      <c r="P788" s="270" t="s">
        <v>788</v>
      </c>
      <c r="Q788" s="270" t="s">
        <v>788</v>
      </c>
      <c r="R788" s="270" t="s">
        <v>788</v>
      </c>
      <c r="S788" s="270" t="s">
        <v>788</v>
      </c>
      <c r="T788" s="270" t="s">
        <v>788</v>
      </c>
      <c r="U788" s="270" t="s">
        <v>788</v>
      </c>
      <c r="V788" s="270" t="s">
        <v>788</v>
      </c>
      <c r="W788" s="270" t="s">
        <v>788</v>
      </c>
      <c r="X788" s="270" t="s">
        <v>788</v>
      </c>
      <c r="Y788" s="270" t="s">
        <v>788</v>
      </c>
      <c r="Z788" s="270" t="s">
        <v>788</v>
      </c>
      <c r="AA788" s="270" t="s">
        <v>788</v>
      </c>
      <c r="AB788" s="270" t="s">
        <v>788</v>
      </c>
      <c r="AC788" s="270" t="s">
        <v>788</v>
      </c>
      <c r="AD788" s="270" t="s">
        <v>788</v>
      </c>
      <c r="AE788" s="270" t="s">
        <v>788</v>
      </c>
      <c r="AF788" s="270" t="s">
        <v>788</v>
      </c>
      <c r="AG788" s="270" t="s">
        <v>788</v>
      </c>
      <c r="AH788" s="270" t="s">
        <v>788</v>
      </c>
      <c r="AI788" s="270" t="s">
        <v>788</v>
      </c>
      <c r="AJ788" s="270" t="s">
        <v>788</v>
      </c>
      <c r="AK788" s="270" t="s">
        <v>788</v>
      </c>
      <c r="AL788" s="270" t="s">
        <v>788</v>
      </c>
      <c r="AM788" s="270" t="s">
        <v>788</v>
      </c>
      <c r="AN788" s="270" t="s">
        <v>3075</v>
      </c>
      <c r="AO788" s="270" t="s">
        <v>3075</v>
      </c>
      <c r="AP788" s="270" t="s">
        <v>3075</v>
      </c>
      <c r="AQ788" s="270" t="s">
        <v>3075</v>
      </c>
      <c r="AR788" s="270" t="s">
        <v>3075</v>
      </c>
      <c r="AS788" s="270" t="s">
        <v>3075</v>
      </c>
      <c r="AT788" s="270" t="s">
        <v>3075</v>
      </c>
      <c r="AU788" s="270" t="s">
        <v>3075</v>
      </c>
      <c r="AV788" s="270" t="s">
        <v>3075</v>
      </c>
      <c r="AW788" s="277" t="s">
        <v>3075</v>
      </c>
      <c r="AX788" s="270" t="s">
        <v>3075</v>
      </c>
      <c r="AY788" s="270" t="s">
        <v>3075</v>
      </c>
      <c r="AZ788" s="270" t="s">
        <v>3075</v>
      </c>
      <c r="BA788" s="270" t="s">
        <v>3075</v>
      </c>
      <c r="BB788" s="270" t="s">
        <v>3075</v>
      </c>
      <c r="BC788" s="270" t="s">
        <v>3075</v>
      </c>
      <c r="BD788" s="270" t="s">
        <v>521</v>
      </c>
      <c r="BE788" s="270" t="str">
        <f>VLOOKUP(A788,[1]القائمة!A$1:F$4442,6,0)</f>
        <v/>
      </c>
      <c r="BF788">
        <f>VLOOKUP(A788,[1]القائمة!A$1:F$4442,1,0)</f>
        <v>525798</v>
      </c>
      <c r="BG788" t="str">
        <f>VLOOKUP(A788,[1]القائمة!A$1:F$4442,5,0)</f>
        <v>الثالثة</v>
      </c>
    </row>
    <row r="789" spans="1:83" ht="14.4" x14ac:dyDescent="0.3">
      <c r="A789" s="269">
        <v>525801</v>
      </c>
      <c r="B789" s="270" t="s">
        <v>521</v>
      </c>
      <c r="C789" s="270" t="s">
        <v>788</v>
      </c>
      <c r="D789" s="270" t="s">
        <v>788</v>
      </c>
      <c r="E789" s="270" t="s">
        <v>788</v>
      </c>
      <c r="F789" s="270" t="s">
        <v>788</v>
      </c>
      <c r="G789" s="270" t="s">
        <v>788</v>
      </c>
      <c r="H789" s="270" t="s">
        <v>788</v>
      </c>
      <c r="I789" s="270" t="s">
        <v>788</v>
      </c>
      <c r="J789" s="270" t="s">
        <v>788</v>
      </c>
      <c r="K789" s="270" t="s">
        <v>788</v>
      </c>
      <c r="L789" s="270" t="s">
        <v>788</v>
      </c>
      <c r="M789" s="270" t="s">
        <v>788</v>
      </c>
      <c r="N789" s="270" t="s">
        <v>788</v>
      </c>
      <c r="O789" s="270" t="s">
        <v>788</v>
      </c>
      <c r="P789" s="270" t="s">
        <v>788</v>
      </c>
      <c r="Q789" s="270" t="s">
        <v>788</v>
      </c>
      <c r="R789" s="270" t="s">
        <v>788</v>
      </c>
      <c r="S789" s="270" t="s">
        <v>788</v>
      </c>
      <c r="T789" s="270" t="s">
        <v>788</v>
      </c>
      <c r="U789" s="270" t="s">
        <v>788</v>
      </c>
      <c r="V789" s="270" t="s">
        <v>788</v>
      </c>
      <c r="W789" s="270" t="s">
        <v>788</v>
      </c>
      <c r="X789" s="270" t="s">
        <v>788</v>
      </c>
      <c r="Y789" s="270" t="s">
        <v>788</v>
      </c>
      <c r="Z789" s="270" t="s">
        <v>788</v>
      </c>
      <c r="AA789" s="270" t="s">
        <v>788</v>
      </c>
      <c r="AB789" s="270" t="s">
        <v>788</v>
      </c>
      <c r="AC789" s="270" t="s">
        <v>788</v>
      </c>
      <c r="AD789" s="270" t="s">
        <v>788</v>
      </c>
      <c r="AE789" s="270" t="s">
        <v>788</v>
      </c>
      <c r="AF789" s="270" t="s">
        <v>788</v>
      </c>
      <c r="AG789" s="270" t="s">
        <v>788</v>
      </c>
      <c r="AH789" s="270" t="s">
        <v>788</v>
      </c>
      <c r="AI789" s="270" t="s">
        <v>788</v>
      </c>
      <c r="AJ789" s="270" t="s">
        <v>788</v>
      </c>
      <c r="AK789" s="270" t="s">
        <v>788</v>
      </c>
      <c r="AL789" s="270" t="s">
        <v>788</v>
      </c>
      <c r="AM789" s="270" t="s">
        <v>788</v>
      </c>
      <c r="AN789" s="270" t="s">
        <v>3075</v>
      </c>
      <c r="AO789" s="270" t="s">
        <v>3075</v>
      </c>
      <c r="AP789" s="270" t="s">
        <v>3075</v>
      </c>
      <c r="AQ789" s="270" t="s">
        <v>3075</v>
      </c>
      <c r="AR789" s="270" t="s">
        <v>3075</v>
      </c>
      <c r="AS789" s="270" t="s">
        <v>3075</v>
      </c>
      <c r="AT789" s="270" t="s">
        <v>3075</v>
      </c>
      <c r="AU789" s="270" t="s">
        <v>3075</v>
      </c>
      <c r="AV789" s="270" t="s">
        <v>3075</v>
      </c>
      <c r="AW789" s="277" t="s">
        <v>3075</v>
      </c>
      <c r="AX789" s="270" t="s">
        <v>3075</v>
      </c>
      <c r="AY789" s="270" t="s">
        <v>3075</v>
      </c>
      <c r="AZ789" s="270" t="s">
        <v>3075</v>
      </c>
      <c r="BA789" s="270" t="s">
        <v>3075</v>
      </c>
      <c r="BB789" s="270" t="s">
        <v>3075</v>
      </c>
      <c r="BC789" s="270" t="s">
        <v>3075</v>
      </c>
      <c r="BD789" s="270" t="s">
        <v>521</v>
      </c>
      <c r="BE789" s="270" t="str">
        <f>VLOOKUP(A789,[1]القائمة!A$1:F$4442,6,0)</f>
        <v/>
      </c>
      <c r="BF789">
        <f>VLOOKUP(A789,[1]القائمة!A$1:F$4442,1,0)</f>
        <v>525801</v>
      </c>
      <c r="BG789" t="str">
        <f>VLOOKUP(A789,[1]القائمة!A$1:F$4442,5,0)</f>
        <v>الثالثة</v>
      </c>
    </row>
    <row r="790" spans="1:83" ht="14.4" x14ac:dyDescent="0.3">
      <c r="A790" s="269">
        <v>525804</v>
      </c>
      <c r="B790" s="270" t="s">
        <v>521</v>
      </c>
      <c r="C790" s="270" t="s">
        <v>788</v>
      </c>
      <c r="D790" s="270" t="s">
        <v>788</v>
      </c>
      <c r="E790" s="270" t="s">
        <v>788</v>
      </c>
      <c r="F790" s="270" t="s">
        <v>788</v>
      </c>
      <c r="G790" s="270" t="s">
        <v>788</v>
      </c>
      <c r="H790" s="270" t="s">
        <v>788</v>
      </c>
      <c r="I790" s="270" t="s">
        <v>788</v>
      </c>
      <c r="J790" s="270" t="s">
        <v>788</v>
      </c>
      <c r="K790" s="270" t="s">
        <v>788</v>
      </c>
      <c r="L790" s="270" t="s">
        <v>788</v>
      </c>
      <c r="M790" s="270" t="s">
        <v>788</v>
      </c>
      <c r="N790" s="270" t="s">
        <v>788</v>
      </c>
      <c r="O790" s="270" t="s">
        <v>788</v>
      </c>
      <c r="P790" s="270" t="s">
        <v>788</v>
      </c>
      <c r="Q790" s="270" t="s">
        <v>788</v>
      </c>
      <c r="R790" s="270" t="s">
        <v>788</v>
      </c>
      <c r="S790" s="270" t="s">
        <v>788</v>
      </c>
      <c r="T790" s="270" t="s">
        <v>788</v>
      </c>
      <c r="U790" s="270" t="s">
        <v>788</v>
      </c>
      <c r="V790" s="270" t="s">
        <v>788</v>
      </c>
      <c r="W790" s="270" t="s">
        <v>788</v>
      </c>
      <c r="X790" s="270" t="s">
        <v>788</v>
      </c>
      <c r="Y790" s="270" t="s">
        <v>788</v>
      </c>
      <c r="Z790" s="270" t="s">
        <v>788</v>
      </c>
      <c r="AA790" s="270" t="s">
        <v>788</v>
      </c>
      <c r="AB790" s="270" t="s">
        <v>788</v>
      </c>
      <c r="AC790" s="270" t="s">
        <v>788</v>
      </c>
      <c r="AD790" s="270" t="s">
        <v>788</v>
      </c>
      <c r="AE790" s="270" t="s">
        <v>788</v>
      </c>
      <c r="AF790" s="270" t="s">
        <v>788</v>
      </c>
      <c r="AG790" s="270" t="s">
        <v>788</v>
      </c>
      <c r="AH790" s="270" t="s">
        <v>788</v>
      </c>
      <c r="AI790" s="270" t="s">
        <v>788</v>
      </c>
      <c r="AJ790" s="270" t="s">
        <v>788</v>
      </c>
      <c r="AK790" s="270" t="s">
        <v>788</v>
      </c>
      <c r="AL790" s="270" t="s">
        <v>788</v>
      </c>
      <c r="AM790" s="270" t="s">
        <v>788</v>
      </c>
      <c r="AN790" s="270" t="s">
        <v>3075</v>
      </c>
      <c r="AO790" s="270" t="s">
        <v>3075</v>
      </c>
      <c r="AP790" s="270" t="s">
        <v>3075</v>
      </c>
      <c r="AQ790" s="270" t="s">
        <v>3075</v>
      </c>
      <c r="AR790" s="270" t="s">
        <v>3075</v>
      </c>
      <c r="AS790" s="270" t="s">
        <v>3075</v>
      </c>
      <c r="AT790" s="270" t="s">
        <v>3075</v>
      </c>
      <c r="AU790" s="270" t="s">
        <v>3075</v>
      </c>
      <c r="AV790" s="270" t="s">
        <v>3075</v>
      </c>
      <c r="AW790" s="277" t="s">
        <v>3075</v>
      </c>
      <c r="AX790" s="270" t="s">
        <v>3075</v>
      </c>
      <c r="AY790" s="270" t="s">
        <v>3075</v>
      </c>
      <c r="AZ790" s="270" t="s">
        <v>3075</v>
      </c>
      <c r="BA790" s="270" t="s">
        <v>3075</v>
      </c>
      <c r="BB790" s="270" t="s">
        <v>3075</v>
      </c>
      <c r="BC790" s="270" t="s">
        <v>3075</v>
      </c>
      <c r="BD790" s="270" t="s">
        <v>521</v>
      </c>
      <c r="BE790" s="270" t="str">
        <f>VLOOKUP(A790,[1]القائمة!A$1:F$4442,6,0)</f>
        <v/>
      </c>
      <c r="BF790">
        <f>VLOOKUP(A790,[1]القائمة!A$1:F$4442,1,0)</f>
        <v>525804</v>
      </c>
      <c r="BG790" t="str">
        <f>VLOOKUP(A790,[1]القائمة!A$1:F$4442,5,0)</f>
        <v>الثالثة</v>
      </c>
    </row>
    <row r="791" spans="1:83" ht="14.4" x14ac:dyDescent="0.3">
      <c r="A791" s="269">
        <v>525815</v>
      </c>
      <c r="B791" s="270" t="s">
        <v>521</v>
      </c>
      <c r="C791" s="270" t="s">
        <v>788</v>
      </c>
      <c r="D791" s="270" t="s">
        <v>788</v>
      </c>
      <c r="E791" s="270" t="s">
        <v>788</v>
      </c>
      <c r="F791" s="270" t="s">
        <v>788</v>
      </c>
      <c r="G791" s="270" t="s">
        <v>788</v>
      </c>
      <c r="H791" s="270" t="s">
        <v>788</v>
      </c>
      <c r="I791" s="270" t="s">
        <v>788</v>
      </c>
      <c r="J791" s="270" t="s">
        <v>788</v>
      </c>
      <c r="K791" s="270" t="s">
        <v>788</v>
      </c>
      <c r="L791" s="270" t="s">
        <v>788</v>
      </c>
      <c r="M791" s="270" t="s">
        <v>788</v>
      </c>
      <c r="N791" s="270" t="s">
        <v>788</v>
      </c>
      <c r="O791" s="270" t="s">
        <v>788</v>
      </c>
      <c r="P791" s="270" t="s">
        <v>788</v>
      </c>
      <c r="Q791" s="270" t="s">
        <v>788</v>
      </c>
      <c r="R791" s="270" t="s">
        <v>788</v>
      </c>
      <c r="S791" s="270" t="s">
        <v>788</v>
      </c>
      <c r="T791" s="270" t="s">
        <v>788</v>
      </c>
      <c r="U791" s="270" t="s">
        <v>788</v>
      </c>
      <c r="V791" s="270" t="s">
        <v>788</v>
      </c>
      <c r="W791" s="270" t="s">
        <v>788</v>
      </c>
      <c r="X791" s="270" t="s">
        <v>788</v>
      </c>
      <c r="Y791" s="270" t="s">
        <v>788</v>
      </c>
      <c r="Z791" s="270" t="s">
        <v>788</v>
      </c>
      <c r="AA791" s="270" t="s">
        <v>788</v>
      </c>
      <c r="AB791" s="270" t="s">
        <v>788</v>
      </c>
      <c r="AC791" s="270" t="s">
        <v>788</v>
      </c>
      <c r="AD791" s="270" t="s">
        <v>788</v>
      </c>
      <c r="AE791" s="270" t="s">
        <v>788</v>
      </c>
      <c r="AF791" s="270" t="s">
        <v>788</v>
      </c>
      <c r="AG791" s="270" t="s">
        <v>788</v>
      </c>
      <c r="AH791" s="270" t="s">
        <v>788</v>
      </c>
      <c r="AI791" s="270" t="s">
        <v>788</v>
      </c>
      <c r="AJ791" s="270" t="s">
        <v>788</v>
      </c>
      <c r="AK791" s="270" t="s">
        <v>788</v>
      </c>
      <c r="AL791" s="270" t="s">
        <v>788</v>
      </c>
      <c r="AM791" s="270" t="s">
        <v>788</v>
      </c>
      <c r="AN791" s="270" t="s">
        <v>3075</v>
      </c>
      <c r="AO791" s="270" t="s">
        <v>3075</v>
      </c>
      <c r="AP791" s="270" t="s">
        <v>3075</v>
      </c>
      <c r="AQ791" s="270" t="s">
        <v>3075</v>
      </c>
      <c r="AR791" s="270" t="s">
        <v>3075</v>
      </c>
      <c r="AS791" s="270" t="s">
        <v>3075</v>
      </c>
      <c r="AT791" s="270" t="s">
        <v>3075</v>
      </c>
      <c r="AU791" s="270" t="s">
        <v>3075</v>
      </c>
      <c r="AV791" s="270" t="s">
        <v>3075</v>
      </c>
      <c r="AW791" s="277" t="s">
        <v>3075</v>
      </c>
      <c r="AX791" s="270" t="s">
        <v>3075</v>
      </c>
      <c r="AY791" s="270" t="s">
        <v>3075</v>
      </c>
      <c r="AZ791" s="270" t="s">
        <v>3075</v>
      </c>
      <c r="BA791" s="270" t="s">
        <v>3075</v>
      </c>
      <c r="BB791" s="270" t="s">
        <v>3075</v>
      </c>
      <c r="BC791" s="270" t="s">
        <v>3075</v>
      </c>
      <c r="BD791" s="270" t="s">
        <v>521</v>
      </c>
      <c r="BE791" s="270" t="str">
        <f>VLOOKUP(A791,[1]القائمة!A$1:F$4442,6,0)</f>
        <v/>
      </c>
      <c r="BF791">
        <f>VLOOKUP(A791,[1]القائمة!A$1:F$4442,1,0)</f>
        <v>525815</v>
      </c>
      <c r="BG791" t="str">
        <f>VLOOKUP(A791,[1]القائمة!A$1:F$4442,5,0)</f>
        <v>الثالثة</v>
      </c>
    </row>
    <row r="792" spans="1:83" ht="14.4" x14ac:dyDescent="0.3">
      <c r="A792" s="269">
        <v>525816</v>
      </c>
      <c r="B792" s="270" t="s">
        <v>521</v>
      </c>
      <c r="C792" s="270" t="s">
        <v>788</v>
      </c>
      <c r="D792" s="270" t="s">
        <v>788</v>
      </c>
      <c r="E792" s="270" t="s">
        <v>788</v>
      </c>
      <c r="F792" s="270" t="s">
        <v>788</v>
      </c>
      <c r="G792" s="270" t="s">
        <v>788</v>
      </c>
      <c r="H792" s="270" t="s">
        <v>788</v>
      </c>
      <c r="I792" s="270" t="s">
        <v>788</v>
      </c>
      <c r="J792" s="270" t="s">
        <v>788</v>
      </c>
      <c r="K792" s="270" t="s">
        <v>788</v>
      </c>
      <c r="L792" s="270" t="s">
        <v>788</v>
      </c>
      <c r="M792" s="270" t="s">
        <v>788</v>
      </c>
      <c r="N792" s="270" t="s">
        <v>788</v>
      </c>
      <c r="O792" s="270" t="s">
        <v>788</v>
      </c>
      <c r="P792" s="270" t="s">
        <v>788</v>
      </c>
      <c r="Q792" s="270" t="s">
        <v>788</v>
      </c>
      <c r="R792" s="270" t="s">
        <v>788</v>
      </c>
      <c r="S792" s="270" t="s">
        <v>788</v>
      </c>
      <c r="T792" s="270" t="s">
        <v>788</v>
      </c>
      <c r="U792" s="270" t="s">
        <v>788</v>
      </c>
      <c r="V792" s="270" t="s">
        <v>788</v>
      </c>
      <c r="W792" s="270" t="s">
        <v>788</v>
      </c>
      <c r="X792" s="270" t="s">
        <v>788</v>
      </c>
      <c r="Y792" s="270" t="s">
        <v>788</v>
      </c>
      <c r="Z792" s="270" t="s">
        <v>788</v>
      </c>
      <c r="AA792" s="270" t="s">
        <v>788</v>
      </c>
      <c r="AB792" s="270" t="s">
        <v>788</v>
      </c>
      <c r="AC792" s="270" t="s">
        <v>788</v>
      </c>
      <c r="AD792" s="270" t="s">
        <v>788</v>
      </c>
      <c r="AE792" s="270" t="s">
        <v>788</v>
      </c>
      <c r="AF792" s="270" t="s">
        <v>788</v>
      </c>
      <c r="AG792" s="270" t="s">
        <v>788</v>
      </c>
      <c r="AH792" s="270" t="s">
        <v>788</v>
      </c>
      <c r="AI792" s="270" t="s">
        <v>788</v>
      </c>
      <c r="AJ792" s="270" t="s">
        <v>788</v>
      </c>
      <c r="AK792" s="270" t="s">
        <v>788</v>
      </c>
      <c r="AL792" s="270" t="s">
        <v>788</v>
      </c>
      <c r="AM792" s="270" t="s">
        <v>788</v>
      </c>
      <c r="AN792" s="270" t="s">
        <v>3075</v>
      </c>
      <c r="AO792" s="270" t="s">
        <v>3075</v>
      </c>
      <c r="AP792" s="270" t="s">
        <v>3075</v>
      </c>
      <c r="AQ792" s="270" t="s">
        <v>3075</v>
      </c>
      <c r="AR792" s="270" t="s">
        <v>3075</v>
      </c>
      <c r="AS792" s="270" t="s">
        <v>3075</v>
      </c>
      <c r="AT792" s="270" t="s">
        <v>3075</v>
      </c>
      <c r="AU792" s="270" t="s">
        <v>3075</v>
      </c>
      <c r="AV792" s="270" t="s">
        <v>3075</v>
      </c>
      <c r="AW792" s="277" t="s">
        <v>3075</v>
      </c>
      <c r="AX792" s="270" t="s">
        <v>3075</v>
      </c>
      <c r="AY792" s="270" t="s">
        <v>3075</v>
      </c>
      <c r="AZ792" s="270" t="s">
        <v>3075</v>
      </c>
      <c r="BA792" s="270" t="s">
        <v>3075</v>
      </c>
      <c r="BB792" s="270" t="s">
        <v>3075</v>
      </c>
      <c r="BC792" s="270" t="s">
        <v>3075</v>
      </c>
      <c r="BD792" s="270" t="s">
        <v>521</v>
      </c>
      <c r="BE792" s="270" t="str">
        <f>VLOOKUP(A792,[1]القائمة!A$1:F$4442,6,0)</f>
        <v/>
      </c>
      <c r="BF792">
        <f>VLOOKUP(A792,[1]القائمة!A$1:F$4442,1,0)</f>
        <v>525816</v>
      </c>
      <c r="BG792" t="str">
        <f>VLOOKUP(A792,[1]القائمة!A$1:F$4442,5,0)</f>
        <v>الثالثة</v>
      </c>
    </row>
    <row r="793" spans="1:83" ht="14.4" x14ac:dyDescent="0.3">
      <c r="A793" s="269">
        <v>525819</v>
      </c>
      <c r="B793" s="270" t="s">
        <v>521</v>
      </c>
      <c r="C793" s="270" t="s">
        <v>788</v>
      </c>
      <c r="D793" s="270" t="s">
        <v>788</v>
      </c>
      <c r="E793" s="270" t="s">
        <v>788</v>
      </c>
      <c r="F793" s="270" t="s">
        <v>788</v>
      </c>
      <c r="G793" s="270" t="s">
        <v>788</v>
      </c>
      <c r="H793" s="270" t="s">
        <v>788</v>
      </c>
      <c r="I793" s="270" t="s">
        <v>788</v>
      </c>
      <c r="J793" s="270" t="s">
        <v>788</v>
      </c>
      <c r="K793" s="270" t="s">
        <v>788</v>
      </c>
      <c r="L793" s="270" t="s">
        <v>788</v>
      </c>
      <c r="M793" s="270" t="s">
        <v>788</v>
      </c>
      <c r="N793" s="270" t="s">
        <v>788</v>
      </c>
      <c r="O793" s="270" t="s">
        <v>788</v>
      </c>
      <c r="P793" s="270" t="s">
        <v>788</v>
      </c>
      <c r="Q793" s="270" t="s">
        <v>788</v>
      </c>
      <c r="R793" s="270" t="s">
        <v>788</v>
      </c>
      <c r="S793" s="270" t="s">
        <v>788</v>
      </c>
      <c r="T793" s="270" t="s">
        <v>788</v>
      </c>
      <c r="U793" s="270" t="s">
        <v>788</v>
      </c>
      <c r="V793" s="270" t="s">
        <v>788</v>
      </c>
      <c r="W793" s="270" t="s">
        <v>788</v>
      </c>
      <c r="X793" s="270" t="s">
        <v>788</v>
      </c>
      <c r="Y793" s="270" t="s">
        <v>788</v>
      </c>
      <c r="Z793" s="270" t="s">
        <v>788</v>
      </c>
      <c r="AA793" s="270" t="s">
        <v>788</v>
      </c>
      <c r="AB793" s="270" t="s">
        <v>788</v>
      </c>
      <c r="AC793" s="270" t="s">
        <v>788</v>
      </c>
      <c r="AD793" s="270" t="s">
        <v>788</v>
      </c>
      <c r="AE793" s="270" t="s">
        <v>788</v>
      </c>
      <c r="AF793" s="270" t="s">
        <v>788</v>
      </c>
      <c r="AG793" s="270" t="s">
        <v>788</v>
      </c>
      <c r="AH793" s="270" t="s">
        <v>788</v>
      </c>
      <c r="AI793" s="270" t="s">
        <v>788</v>
      </c>
      <c r="AJ793" s="270" t="s">
        <v>788</v>
      </c>
      <c r="AK793" s="270" t="s">
        <v>788</v>
      </c>
      <c r="AL793" s="270" t="s">
        <v>788</v>
      </c>
      <c r="AM793" s="270" t="s">
        <v>788</v>
      </c>
      <c r="AN793" s="270" t="s">
        <v>3075</v>
      </c>
      <c r="AO793" s="270" t="s">
        <v>3075</v>
      </c>
      <c r="AP793" s="270" t="s">
        <v>3075</v>
      </c>
      <c r="AQ793" s="270" t="s">
        <v>3075</v>
      </c>
      <c r="AR793" s="270" t="s">
        <v>3075</v>
      </c>
      <c r="AS793" s="270" t="s">
        <v>3075</v>
      </c>
      <c r="AT793" s="270" t="s">
        <v>3075</v>
      </c>
      <c r="AU793" s="270" t="s">
        <v>3075</v>
      </c>
      <c r="AV793" s="270" t="s">
        <v>3075</v>
      </c>
      <c r="AW793" s="277" t="s">
        <v>3075</v>
      </c>
      <c r="AX793" s="270" t="s">
        <v>3075</v>
      </c>
      <c r="AY793" s="270" t="s">
        <v>3075</v>
      </c>
      <c r="AZ793" s="270" t="s">
        <v>3075</v>
      </c>
      <c r="BA793" s="270" t="s">
        <v>3075</v>
      </c>
      <c r="BB793" s="270" t="s">
        <v>3075</v>
      </c>
      <c r="BC793" s="270" t="s">
        <v>3075</v>
      </c>
      <c r="BD793" s="270" t="s">
        <v>521</v>
      </c>
      <c r="BE793" s="270" t="str">
        <f>VLOOKUP(A793,[1]القائمة!A$1:F$4442,6,0)</f>
        <v/>
      </c>
      <c r="BF793">
        <f>VLOOKUP(A793,[1]القائمة!A$1:F$4442,1,0)</f>
        <v>525819</v>
      </c>
      <c r="BG793" t="str">
        <f>VLOOKUP(A793,[1]القائمة!A$1:F$4442,5,0)</f>
        <v>الثالثة</v>
      </c>
    </row>
    <row r="794" spans="1:83" ht="14.4" x14ac:dyDescent="0.3">
      <c r="A794" s="269">
        <v>525838</v>
      </c>
      <c r="B794" s="270" t="s">
        <v>521</v>
      </c>
      <c r="C794" s="270" t="s">
        <v>788</v>
      </c>
      <c r="D794" s="270" t="s">
        <v>788</v>
      </c>
      <c r="E794" s="270" t="s">
        <v>788</v>
      </c>
      <c r="F794" s="270" t="s">
        <v>788</v>
      </c>
      <c r="G794" s="270" t="s">
        <v>788</v>
      </c>
      <c r="H794" s="270" t="s">
        <v>788</v>
      </c>
      <c r="I794" s="270" t="s">
        <v>788</v>
      </c>
      <c r="J794" s="270" t="s">
        <v>788</v>
      </c>
      <c r="K794" s="270" t="s">
        <v>788</v>
      </c>
      <c r="L794" s="270" t="s">
        <v>788</v>
      </c>
      <c r="M794" s="270" t="s">
        <v>788</v>
      </c>
      <c r="N794" s="270" t="s">
        <v>788</v>
      </c>
      <c r="O794" s="270" t="s">
        <v>788</v>
      </c>
      <c r="P794" s="270" t="s">
        <v>788</v>
      </c>
      <c r="Q794" s="270" t="s">
        <v>788</v>
      </c>
      <c r="R794" s="270" t="s">
        <v>788</v>
      </c>
      <c r="S794" s="270" t="s">
        <v>788</v>
      </c>
      <c r="T794" s="270" t="s">
        <v>788</v>
      </c>
      <c r="U794" s="270" t="s">
        <v>788</v>
      </c>
      <c r="V794" s="270" t="s">
        <v>788</v>
      </c>
      <c r="W794" s="270" t="s">
        <v>788</v>
      </c>
      <c r="X794" s="270" t="s">
        <v>788</v>
      </c>
      <c r="Y794" s="270" t="s">
        <v>788</v>
      </c>
      <c r="Z794" s="270" t="s">
        <v>788</v>
      </c>
      <c r="AA794" s="270" t="s">
        <v>788</v>
      </c>
      <c r="AB794" s="270" t="s">
        <v>788</v>
      </c>
      <c r="AC794" s="270" t="s">
        <v>788</v>
      </c>
      <c r="AD794" s="270" t="s">
        <v>788</v>
      </c>
      <c r="AE794" s="270" t="s">
        <v>788</v>
      </c>
      <c r="AF794" s="270" t="s">
        <v>788</v>
      </c>
      <c r="AG794" s="270" t="s">
        <v>788</v>
      </c>
      <c r="AH794" s="270" t="s">
        <v>788</v>
      </c>
      <c r="AI794" s="270" t="s">
        <v>788</v>
      </c>
      <c r="AJ794" s="270" t="s">
        <v>788</v>
      </c>
      <c r="AK794" s="270" t="s">
        <v>788</v>
      </c>
      <c r="AL794" s="270" t="s">
        <v>788</v>
      </c>
      <c r="AM794" s="270" t="s">
        <v>788</v>
      </c>
      <c r="AN794" s="270" t="s">
        <v>3075</v>
      </c>
      <c r="AO794" s="270" t="s">
        <v>3075</v>
      </c>
      <c r="AP794" s="270" t="s">
        <v>3075</v>
      </c>
      <c r="AQ794" s="270" t="s">
        <v>3075</v>
      </c>
      <c r="AR794" s="270" t="s">
        <v>3075</v>
      </c>
      <c r="AS794" s="270" t="s">
        <v>3075</v>
      </c>
      <c r="AT794" s="270" t="s">
        <v>3075</v>
      </c>
      <c r="AU794" s="270" t="s">
        <v>3075</v>
      </c>
      <c r="AV794" s="270" t="s">
        <v>3075</v>
      </c>
      <c r="AW794" s="277" t="s">
        <v>3075</v>
      </c>
      <c r="AX794" s="270" t="s">
        <v>3075</v>
      </c>
      <c r="AY794" s="270" t="s">
        <v>3075</v>
      </c>
      <c r="AZ794" s="270" t="s">
        <v>3075</v>
      </c>
      <c r="BA794" s="270" t="s">
        <v>3075</v>
      </c>
      <c r="BB794" s="270" t="s">
        <v>3075</v>
      </c>
      <c r="BC794" s="270" t="s">
        <v>3075</v>
      </c>
      <c r="BD794" s="270" t="s">
        <v>521</v>
      </c>
      <c r="BE794" s="270" t="str">
        <f>VLOOKUP(A794,[1]القائمة!A$1:F$4442,6,0)</f>
        <v/>
      </c>
      <c r="BF794">
        <f>VLOOKUP(A794,[1]القائمة!A$1:F$4442,1,0)</f>
        <v>525838</v>
      </c>
      <c r="BG794" t="str">
        <f>VLOOKUP(A794,[1]القائمة!A$1:F$4442,5,0)</f>
        <v>الثالثة</v>
      </c>
    </row>
    <row r="795" spans="1:83" ht="14.4" x14ac:dyDescent="0.3">
      <c r="A795" s="269">
        <v>525841</v>
      </c>
      <c r="B795" s="270" t="s">
        <v>521</v>
      </c>
      <c r="C795" s="270" t="s">
        <v>788</v>
      </c>
      <c r="D795" s="270" t="s">
        <v>788</v>
      </c>
      <c r="E795" s="270" t="s">
        <v>788</v>
      </c>
      <c r="F795" s="270" t="s">
        <v>788</v>
      </c>
      <c r="G795" s="270" t="s">
        <v>788</v>
      </c>
      <c r="H795" s="270" t="s">
        <v>788</v>
      </c>
      <c r="I795" s="270" t="s">
        <v>788</v>
      </c>
      <c r="J795" s="270" t="s">
        <v>788</v>
      </c>
      <c r="K795" s="270" t="s">
        <v>788</v>
      </c>
      <c r="L795" s="270" t="s">
        <v>788</v>
      </c>
      <c r="M795" s="270" t="s">
        <v>788</v>
      </c>
      <c r="N795" s="270" t="s">
        <v>788</v>
      </c>
      <c r="O795" s="270" t="s">
        <v>788</v>
      </c>
      <c r="P795" s="270" t="s">
        <v>788</v>
      </c>
      <c r="Q795" s="270" t="s">
        <v>788</v>
      </c>
      <c r="R795" s="270" t="s">
        <v>788</v>
      </c>
      <c r="S795" s="270" t="s">
        <v>788</v>
      </c>
      <c r="T795" s="270" t="s">
        <v>788</v>
      </c>
      <c r="U795" s="270" t="s">
        <v>788</v>
      </c>
      <c r="V795" s="270" t="s">
        <v>788</v>
      </c>
      <c r="W795" s="270" t="s">
        <v>788</v>
      </c>
      <c r="X795" s="270" t="s">
        <v>788</v>
      </c>
      <c r="Y795" s="270" t="s">
        <v>788</v>
      </c>
      <c r="Z795" s="270" t="s">
        <v>788</v>
      </c>
      <c r="AA795" s="270" t="s">
        <v>788</v>
      </c>
      <c r="AB795" s="270" t="s">
        <v>788</v>
      </c>
      <c r="AC795" s="270" t="s">
        <v>788</v>
      </c>
      <c r="AD795" s="270" t="s">
        <v>788</v>
      </c>
      <c r="AE795" s="270" t="s">
        <v>788</v>
      </c>
      <c r="AF795" s="270" t="s">
        <v>788</v>
      </c>
      <c r="AG795" s="270" t="s">
        <v>788</v>
      </c>
      <c r="AH795" s="270" t="s">
        <v>788</v>
      </c>
      <c r="AI795" s="270" t="s">
        <v>788</v>
      </c>
      <c r="AJ795" s="270" t="s">
        <v>788</v>
      </c>
      <c r="AK795" s="270" t="s">
        <v>788</v>
      </c>
      <c r="AL795" s="270" t="s">
        <v>788</v>
      </c>
      <c r="AM795" s="270" t="s">
        <v>788</v>
      </c>
      <c r="AN795" s="270" t="s">
        <v>3075</v>
      </c>
      <c r="AO795" s="270" t="s">
        <v>3075</v>
      </c>
      <c r="AP795" s="270" t="s">
        <v>3075</v>
      </c>
      <c r="AQ795" s="270" t="s">
        <v>3075</v>
      </c>
      <c r="AR795" s="270" t="s">
        <v>3075</v>
      </c>
      <c r="AS795" s="270" t="s">
        <v>3075</v>
      </c>
      <c r="AT795" s="270" t="s">
        <v>3075</v>
      </c>
      <c r="AU795" s="270" t="s">
        <v>3075</v>
      </c>
      <c r="AV795" s="270" t="s">
        <v>3075</v>
      </c>
      <c r="AW795" s="277" t="s">
        <v>3075</v>
      </c>
      <c r="AX795" s="270" t="s">
        <v>3075</v>
      </c>
      <c r="AY795" s="270" t="s">
        <v>3075</v>
      </c>
      <c r="AZ795" s="270" t="s">
        <v>3075</v>
      </c>
      <c r="BA795" s="270" t="s">
        <v>3075</v>
      </c>
      <c r="BB795" s="270" t="s">
        <v>3075</v>
      </c>
      <c r="BC795" s="270" t="s">
        <v>3075</v>
      </c>
      <c r="BD795" s="270" t="s">
        <v>521</v>
      </c>
      <c r="BE795" s="270" t="str">
        <f>VLOOKUP(A795,[1]القائمة!A$1:F$4442,6,0)</f>
        <v/>
      </c>
      <c r="BF795">
        <f>VLOOKUP(A795,[1]القائمة!A$1:F$4442,1,0)</f>
        <v>525841</v>
      </c>
      <c r="BG795" t="str">
        <f>VLOOKUP(A795,[1]القائمة!A$1:F$4442,5,0)</f>
        <v>الثالثة</v>
      </c>
    </row>
    <row r="796" spans="1:83" ht="14.4" x14ac:dyDescent="0.3">
      <c r="A796" s="269">
        <v>525844</v>
      </c>
      <c r="B796" s="270" t="s">
        <v>521</v>
      </c>
      <c r="C796" s="270" t="s">
        <v>788</v>
      </c>
      <c r="D796" s="270" t="s">
        <v>788</v>
      </c>
      <c r="E796" s="270" t="s">
        <v>788</v>
      </c>
      <c r="F796" s="270" t="s">
        <v>788</v>
      </c>
      <c r="G796" s="270" t="s">
        <v>788</v>
      </c>
      <c r="H796" s="270" t="s">
        <v>788</v>
      </c>
      <c r="I796" s="270" t="s">
        <v>788</v>
      </c>
      <c r="J796" s="270" t="s">
        <v>788</v>
      </c>
      <c r="K796" s="270" t="s">
        <v>788</v>
      </c>
      <c r="L796" s="270" t="s">
        <v>788</v>
      </c>
      <c r="M796" s="270" t="s">
        <v>788</v>
      </c>
      <c r="N796" s="270" t="s">
        <v>788</v>
      </c>
      <c r="O796" s="270" t="s">
        <v>788</v>
      </c>
      <c r="P796" s="270" t="s">
        <v>788</v>
      </c>
      <c r="Q796" s="270" t="s">
        <v>788</v>
      </c>
      <c r="R796" s="270" t="s">
        <v>788</v>
      </c>
      <c r="S796" s="270" t="s">
        <v>788</v>
      </c>
      <c r="T796" s="270" t="s">
        <v>788</v>
      </c>
      <c r="U796" s="270" t="s">
        <v>788</v>
      </c>
      <c r="V796" s="270" t="s">
        <v>788</v>
      </c>
      <c r="W796" s="270" t="s">
        <v>788</v>
      </c>
      <c r="X796" s="270" t="s">
        <v>788</v>
      </c>
      <c r="Y796" s="270" t="s">
        <v>788</v>
      </c>
      <c r="Z796" s="270" t="s">
        <v>788</v>
      </c>
      <c r="AA796" s="270" t="s">
        <v>788</v>
      </c>
      <c r="AB796" s="270" t="s">
        <v>788</v>
      </c>
      <c r="AC796" s="270" t="s">
        <v>788</v>
      </c>
      <c r="AD796" s="270" t="s">
        <v>788</v>
      </c>
      <c r="AE796" s="270" t="s">
        <v>788</v>
      </c>
      <c r="AF796" s="270" t="s">
        <v>788</v>
      </c>
      <c r="AG796" s="270" t="s">
        <v>788</v>
      </c>
      <c r="AH796" s="270" t="s">
        <v>788</v>
      </c>
      <c r="AI796" s="270" t="s">
        <v>788</v>
      </c>
      <c r="AJ796" s="270" t="s">
        <v>788</v>
      </c>
      <c r="AK796" s="270" t="s">
        <v>788</v>
      </c>
      <c r="AL796" s="270" t="s">
        <v>788</v>
      </c>
      <c r="AM796" s="270" t="s">
        <v>788</v>
      </c>
      <c r="AN796" s="270" t="s">
        <v>3075</v>
      </c>
      <c r="AO796" s="270" t="s">
        <v>3075</v>
      </c>
      <c r="AP796" s="270" t="s">
        <v>3075</v>
      </c>
      <c r="AQ796" s="270" t="s">
        <v>3075</v>
      </c>
      <c r="AR796" s="270" t="s">
        <v>3075</v>
      </c>
      <c r="AS796" s="270" t="s">
        <v>3075</v>
      </c>
      <c r="AT796" s="270" t="s">
        <v>3075</v>
      </c>
      <c r="AU796" s="270" t="s">
        <v>3075</v>
      </c>
      <c r="AV796" s="270" t="s">
        <v>3075</v>
      </c>
      <c r="AW796" s="277" t="s">
        <v>3075</v>
      </c>
      <c r="AX796" s="270" t="s">
        <v>3075</v>
      </c>
      <c r="AY796" s="270" t="s">
        <v>3075</v>
      </c>
      <c r="AZ796" s="270" t="s">
        <v>3075</v>
      </c>
      <c r="BA796" s="270" t="s">
        <v>3075</v>
      </c>
      <c r="BB796" s="270" t="s">
        <v>3075</v>
      </c>
      <c r="BC796" s="270" t="s">
        <v>3075</v>
      </c>
      <c r="BD796" s="270" t="s">
        <v>521</v>
      </c>
      <c r="BE796" s="270" t="str">
        <f>VLOOKUP(A796,[1]القائمة!A$1:F$4442,6,0)</f>
        <v/>
      </c>
      <c r="BF796">
        <f>VLOOKUP(A796,[1]القائمة!A$1:F$4442,1,0)</f>
        <v>525844</v>
      </c>
      <c r="BG796" t="str">
        <f>VLOOKUP(A796,[1]القائمة!A$1:F$4442,5,0)</f>
        <v>الثالثة</v>
      </c>
    </row>
    <row r="797" spans="1:83" ht="14.4" x14ac:dyDescent="0.3">
      <c r="A797" s="269">
        <v>525850</v>
      </c>
      <c r="B797" s="270" t="s">
        <v>521</v>
      </c>
      <c r="C797" s="270" t="s">
        <v>788</v>
      </c>
      <c r="D797" s="270" t="s">
        <v>788</v>
      </c>
      <c r="E797" s="270" t="s">
        <v>788</v>
      </c>
      <c r="F797" s="270" t="s">
        <v>788</v>
      </c>
      <c r="G797" s="270" t="s">
        <v>788</v>
      </c>
      <c r="H797" s="270" t="s">
        <v>788</v>
      </c>
      <c r="I797" s="270" t="s">
        <v>788</v>
      </c>
      <c r="J797" s="270" t="s">
        <v>788</v>
      </c>
      <c r="K797" s="270" t="s">
        <v>788</v>
      </c>
      <c r="L797" s="270" t="s">
        <v>788</v>
      </c>
      <c r="M797" s="270" t="s">
        <v>788</v>
      </c>
      <c r="N797" s="270" t="s">
        <v>788</v>
      </c>
      <c r="O797" s="270" t="s">
        <v>788</v>
      </c>
      <c r="P797" s="270" t="s">
        <v>788</v>
      </c>
      <c r="Q797" s="270" t="s">
        <v>788</v>
      </c>
      <c r="R797" s="270" t="s">
        <v>788</v>
      </c>
      <c r="S797" s="270" t="s">
        <v>788</v>
      </c>
      <c r="T797" s="270" t="s">
        <v>788</v>
      </c>
      <c r="U797" s="270" t="s">
        <v>788</v>
      </c>
      <c r="V797" s="270" t="s">
        <v>788</v>
      </c>
      <c r="W797" s="270" t="s">
        <v>788</v>
      </c>
      <c r="X797" s="270" t="s">
        <v>788</v>
      </c>
      <c r="Y797" s="270" t="s">
        <v>788</v>
      </c>
      <c r="Z797" s="270" t="s">
        <v>788</v>
      </c>
      <c r="AA797" s="270" t="s">
        <v>788</v>
      </c>
      <c r="AB797" s="270" t="s">
        <v>788</v>
      </c>
      <c r="AC797" s="270" t="s">
        <v>788</v>
      </c>
      <c r="AD797" s="270" t="s">
        <v>788</v>
      </c>
      <c r="AE797" s="270" t="s">
        <v>788</v>
      </c>
      <c r="AF797" s="270" t="s">
        <v>788</v>
      </c>
      <c r="AG797" s="270" t="s">
        <v>788</v>
      </c>
      <c r="AH797" s="270" t="s">
        <v>788</v>
      </c>
      <c r="AI797" s="270" t="s">
        <v>788</v>
      </c>
      <c r="AJ797" s="270" t="s">
        <v>788</v>
      </c>
      <c r="AK797" s="270" t="s">
        <v>788</v>
      </c>
      <c r="AL797" s="270" t="s">
        <v>788</v>
      </c>
      <c r="AM797" s="270" t="s">
        <v>788</v>
      </c>
      <c r="AN797" s="270" t="s">
        <v>3075</v>
      </c>
      <c r="AO797" s="270" t="s">
        <v>3075</v>
      </c>
      <c r="AP797" s="270" t="s">
        <v>3075</v>
      </c>
      <c r="AQ797" s="270" t="s">
        <v>3075</v>
      </c>
      <c r="AR797" s="270" t="s">
        <v>3075</v>
      </c>
      <c r="AS797" s="270" t="s">
        <v>3075</v>
      </c>
      <c r="AT797" s="270" t="s">
        <v>3075</v>
      </c>
      <c r="AU797" s="270" t="s">
        <v>3075</v>
      </c>
      <c r="AV797" s="270" t="s">
        <v>3075</v>
      </c>
      <c r="AW797" s="277" t="s">
        <v>3075</v>
      </c>
      <c r="AX797" s="270" t="s">
        <v>3075</v>
      </c>
      <c r="AY797" s="270" t="s">
        <v>3075</v>
      </c>
      <c r="AZ797" s="270" t="s">
        <v>3075</v>
      </c>
      <c r="BA797" s="270" t="s">
        <v>3075</v>
      </c>
      <c r="BB797" s="270" t="s">
        <v>3075</v>
      </c>
      <c r="BC797" s="270" t="s">
        <v>3075</v>
      </c>
      <c r="BD797" s="270" t="s">
        <v>521</v>
      </c>
      <c r="BE797" s="270" t="str">
        <f>VLOOKUP(A797,[1]القائمة!A$1:F$4442,6,0)</f>
        <v/>
      </c>
      <c r="BF797">
        <f>VLOOKUP(A797,[1]القائمة!A$1:F$4442,1,0)</f>
        <v>525850</v>
      </c>
      <c r="BG797" t="str">
        <f>VLOOKUP(A797,[1]القائمة!A$1:F$4442,5,0)</f>
        <v>الثالثة</v>
      </c>
    </row>
    <row r="798" spans="1:83" ht="14.4" x14ac:dyDescent="0.3">
      <c r="A798" s="269">
        <v>525851</v>
      </c>
      <c r="B798" s="270" t="s">
        <v>521</v>
      </c>
      <c r="C798" s="270" t="s">
        <v>788</v>
      </c>
      <c r="D798" s="270" t="s">
        <v>788</v>
      </c>
      <c r="E798" s="270" t="s">
        <v>788</v>
      </c>
      <c r="F798" s="270" t="s">
        <v>788</v>
      </c>
      <c r="G798" s="270" t="s">
        <v>788</v>
      </c>
      <c r="H798" s="270" t="s">
        <v>788</v>
      </c>
      <c r="I798" s="270" t="s">
        <v>788</v>
      </c>
      <c r="J798" s="270" t="s">
        <v>788</v>
      </c>
      <c r="K798" s="270" t="s">
        <v>788</v>
      </c>
      <c r="L798" s="270" t="s">
        <v>788</v>
      </c>
      <c r="M798" s="270" t="s">
        <v>788</v>
      </c>
      <c r="N798" s="270" t="s">
        <v>788</v>
      </c>
      <c r="O798" s="270" t="s">
        <v>788</v>
      </c>
      <c r="P798" s="270" t="s">
        <v>788</v>
      </c>
      <c r="Q798" s="270" t="s">
        <v>788</v>
      </c>
      <c r="R798" s="270" t="s">
        <v>788</v>
      </c>
      <c r="S798" s="270" t="s">
        <v>788</v>
      </c>
      <c r="T798" s="270" t="s">
        <v>788</v>
      </c>
      <c r="U798" s="270" t="s">
        <v>788</v>
      </c>
      <c r="V798" s="270" t="s">
        <v>788</v>
      </c>
      <c r="W798" s="270" t="s">
        <v>788</v>
      </c>
      <c r="X798" s="270" t="s">
        <v>788</v>
      </c>
      <c r="Y798" s="270" t="s">
        <v>788</v>
      </c>
      <c r="Z798" s="270" t="s">
        <v>788</v>
      </c>
      <c r="AA798" s="270" t="s">
        <v>788</v>
      </c>
      <c r="AB798" s="270" t="s">
        <v>788</v>
      </c>
      <c r="AC798" s="270" t="s">
        <v>788</v>
      </c>
      <c r="AD798" s="270" t="s">
        <v>788</v>
      </c>
      <c r="AE798" s="270" t="s">
        <v>788</v>
      </c>
      <c r="AF798" s="270" t="s">
        <v>788</v>
      </c>
      <c r="AG798" s="270" t="s">
        <v>788</v>
      </c>
      <c r="AH798" s="270" t="s">
        <v>788</v>
      </c>
      <c r="AI798" s="270" t="s">
        <v>788</v>
      </c>
      <c r="AJ798" s="270" t="s">
        <v>788</v>
      </c>
      <c r="AK798" s="270" t="s">
        <v>788</v>
      </c>
      <c r="AL798" s="270" t="s">
        <v>788</v>
      </c>
      <c r="AM798" s="270" t="s">
        <v>788</v>
      </c>
      <c r="AN798" s="270" t="s">
        <v>3075</v>
      </c>
      <c r="AO798" s="270" t="s">
        <v>3075</v>
      </c>
      <c r="AP798" s="270" t="s">
        <v>3075</v>
      </c>
      <c r="AQ798" s="270" t="s">
        <v>3075</v>
      </c>
      <c r="AR798" s="270" t="s">
        <v>3075</v>
      </c>
      <c r="AS798" s="270" t="s">
        <v>3075</v>
      </c>
      <c r="AT798" s="270" t="s">
        <v>3075</v>
      </c>
      <c r="AU798" s="270" t="s">
        <v>3075</v>
      </c>
      <c r="AV798" s="270" t="s">
        <v>3075</v>
      </c>
      <c r="AW798" s="277" t="s">
        <v>3075</v>
      </c>
      <c r="AX798" s="270" t="s">
        <v>3075</v>
      </c>
      <c r="AY798" s="270" t="s">
        <v>3075</v>
      </c>
      <c r="AZ798" s="270" t="s">
        <v>3075</v>
      </c>
      <c r="BA798" s="270" t="s">
        <v>3075</v>
      </c>
      <c r="BB798" s="270" t="s">
        <v>3075</v>
      </c>
      <c r="BC798" s="270" t="s">
        <v>3075</v>
      </c>
      <c r="BD798" s="270" t="s">
        <v>521</v>
      </c>
      <c r="BE798" s="270" t="str">
        <f>VLOOKUP(A798,[1]القائمة!A$1:F$4442,6,0)</f>
        <v/>
      </c>
      <c r="BF798">
        <f>VLOOKUP(A798,[1]القائمة!A$1:F$4442,1,0)</f>
        <v>525851</v>
      </c>
      <c r="BG798" t="str">
        <f>VLOOKUP(A798,[1]القائمة!A$1:F$4442,5,0)</f>
        <v>الثالثة</v>
      </c>
    </row>
    <row r="799" spans="1:83" ht="14.4" x14ac:dyDescent="0.3">
      <c r="A799" s="269">
        <v>525852</v>
      </c>
      <c r="B799" s="270" t="s">
        <v>521</v>
      </c>
      <c r="C799" s="270" t="s">
        <v>788</v>
      </c>
      <c r="D799" s="270" t="s">
        <v>788</v>
      </c>
      <c r="E799" s="270" t="s">
        <v>788</v>
      </c>
      <c r="F799" s="270" t="s">
        <v>788</v>
      </c>
      <c r="G799" s="270" t="s">
        <v>788</v>
      </c>
      <c r="H799" s="270" t="s">
        <v>788</v>
      </c>
      <c r="I799" s="270" t="s">
        <v>788</v>
      </c>
      <c r="J799" s="270" t="s">
        <v>788</v>
      </c>
      <c r="K799" s="270" t="s">
        <v>788</v>
      </c>
      <c r="L799" s="270" t="s">
        <v>788</v>
      </c>
      <c r="M799" s="270" t="s">
        <v>788</v>
      </c>
      <c r="N799" s="270" t="s">
        <v>788</v>
      </c>
      <c r="O799" s="270" t="s">
        <v>788</v>
      </c>
      <c r="P799" s="270" t="s">
        <v>788</v>
      </c>
      <c r="Q799" s="270" t="s">
        <v>788</v>
      </c>
      <c r="R799" s="270" t="s">
        <v>788</v>
      </c>
      <c r="S799" s="270" t="s">
        <v>788</v>
      </c>
      <c r="T799" s="270" t="s">
        <v>788</v>
      </c>
      <c r="U799" s="270" t="s">
        <v>788</v>
      </c>
      <c r="V799" s="270" t="s">
        <v>788</v>
      </c>
      <c r="W799" s="270" t="s">
        <v>788</v>
      </c>
      <c r="X799" s="270" t="s">
        <v>788</v>
      </c>
      <c r="Y799" s="270" t="s">
        <v>788</v>
      </c>
      <c r="Z799" s="270" t="s">
        <v>788</v>
      </c>
      <c r="AA799" s="270" t="s">
        <v>788</v>
      </c>
      <c r="AB799" s="270" t="s">
        <v>788</v>
      </c>
      <c r="AC799" s="270" t="s">
        <v>788</v>
      </c>
      <c r="AD799" s="270" t="s">
        <v>788</v>
      </c>
      <c r="AE799" s="270" t="s">
        <v>788</v>
      </c>
      <c r="AF799" s="270" t="s">
        <v>788</v>
      </c>
      <c r="AG799" s="270" t="s">
        <v>788</v>
      </c>
      <c r="AH799" s="270" t="s">
        <v>788</v>
      </c>
      <c r="AI799" s="270" t="s">
        <v>788</v>
      </c>
      <c r="AJ799" s="270" t="s">
        <v>788</v>
      </c>
      <c r="AK799" s="270" t="s">
        <v>788</v>
      </c>
      <c r="AL799" s="270" t="s">
        <v>788</v>
      </c>
      <c r="AM799" s="270" t="s">
        <v>788</v>
      </c>
      <c r="AN799" s="270" t="s">
        <v>3075</v>
      </c>
      <c r="AO799" s="270" t="s">
        <v>3075</v>
      </c>
      <c r="AP799" s="270" t="s">
        <v>3075</v>
      </c>
      <c r="AQ799" s="270" t="s">
        <v>3075</v>
      </c>
      <c r="AR799" s="270" t="s">
        <v>3075</v>
      </c>
      <c r="AS799" s="270" t="s">
        <v>3075</v>
      </c>
      <c r="AT799" s="270" t="s">
        <v>3075</v>
      </c>
      <c r="AU799" s="270" t="s">
        <v>3075</v>
      </c>
      <c r="AV799" s="270" t="s">
        <v>3075</v>
      </c>
      <c r="AW799" s="277" t="s">
        <v>3075</v>
      </c>
      <c r="AX799" s="270" t="s">
        <v>3075</v>
      </c>
      <c r="AY799" s="270" t="s">
        <v>3075</v>
      </c>
      <c r="AZ799" s="270" t="s">
        <v>3075</v>
      </c>
      <c r="BA799" s="270" t="s">
        <v>3075</v>
      </c>
      <c r="BB799" s="270" t="s">
        <v>3075</v>
      </c>
      <c r="BC799" s="270" t="s">
        <v>3075</v>
      </c>
      <c r="BD799" s="270" t="s">
        <v>521</v>
      </c>
      <c r="BE799" s="270" t="str">
        <f>VLOOKUP(A799,[1]القائمة!A$1:F$4442,6,0)</f>
        <v/>
      </c>
      <c r="BF799">
        <f>VLOOKUP(A799,[1]القائمة!A$1:F$4442,1,0)</f>
        <v>525852</v>
      </c>
      <c r="BG799" t="str">
        <f>VLOOKUP(A799,[1]القائمة!A$1:F$4442,5,0)</f>
        <v>الثالثة</v>
      </c>
    </row>
    <row r="800" spans="1:83" ht="14.4" x14ac:dyDescent="0.3">
      <c r="A800" s="269">
        <v>525855</v>
      </c>
      <c r="B800" s="270" t="s">
        <v>521</v>
      </c>
      <c r="C800" s="270" t="s">
        <v>788</v>
      </c>
      <c r="D800" s="270" t="s">
        <v>788</v>
      </c>
      <c r="E800" s="270" t="s">
        <v>788</v>
      </c>
      <c r="F800" s="270" t="s">
        <v>788</v>
      </c>
      <c r="G800" s="270" t="s">
        <v>788</v>
      </c>
      <c r="H800" s="270" t="s">
        <v>788</v>
      </c>
      <c r="I800" s="270" t="s">
        <v>788</v>
      </c>
      <c r="J800" s="270" t="s">
        <v>788</v>
      </c>
      <c r="K800" s="270" t="s">
        <v>788</v>
      </c>
      <c r="L800" s="270" t="s">
        <v>788</v>
      </c>
      <c r="M800" s="270" t="s">
        <v>788</v>
      </c>
      <c r="N800" s="270" t="s">
        <v>788</v>
      </c>
      <c r="O800" s="270" t="s">
        <v>788</v>
      </c>
      <c r="P800" s="270" t="s">
        <v>788</v>
      </c>
      <c r="Q800" s="270" t="s">
        <v>788</v>
      </c>
      <c r="R800" s="270" t="s">
        <v>788</v>
      </c>
      <c r="S800" s="270" t="s">
        <v>788</v>
      </c>
      <c r="T800" s="270" t="s">
        <v>788</v>
      </c>
      <c r="U800" s="270" t="s">
        <v>788</v>
      </c>
      <c r="V800" s="270" t="s">
        <v>788</v>
      </c>
      <c r="W800" s="270" t="s">
        <v>788</v>
      </c>
      <c r="X800" s="270" t="s">
        <v>788</v>
      </c>
      <c r="Y800" s="270" t="s">
        <v>788</v>
      </c>
      <c r="Z800" s="270" t="s">
        <v>788</v>
      </c>
      <c r="AA800" s="270" t="s">
        <v>788</v>
      </c>
      <c r="AB800" s="270" t="s">
        <v>788</v>
      </c>
      <c r="AC800" s="270" t="s">
        <v>788</v>
      </c>
      <c r="AD800" s="270" t="s">
        <v>788</v>
      </c>
      <c r="AE800" s="270" t="s">
        <v>788</v>
      </c>
      <c r="AF800" s="270" t="s">
        <v>788</v>
      </c>
      <c r="AG800" s="270" t="s">
        <v>788</v>
      </c>
      <c r="AH800" s="270" t="s">
        <v>788</v>
      </c>
      <c r="AI800" s="270" t="s">
        <v>788</v>
      </c>
      <c r="AJ800" s="270" t="s">
        <v>788</v>
      </c>
      <c r="AK800" s="270" t="s">
        <v>788</v>
      </c>
      <c r="AL800" s="270" t="s">
        <v>788</v>
      </c>
      <c r="AM800" s="270" t="s">
        <v>788</v>
      </c>
      <c r="AN800" s="270" t="s">
        <v>3075</v>
      </c>
      <c r="AO800" s="270" t="s">
        <v>3075</v>
      </c>
      <c r="AP800" s="270" t="s">
        <v>3075</v>
      </c>
      <c r="AQ800" s="270" t="s">
        <v>3075</v>
      </c>
      <c r="AR800" s="270" t="s">
        <v>3075</v>
      </c>
      <c r="AS800" s="270" t="s">
        <v>3075</v>
      </c>
      <c r="AT800" s="270" t="s">
        <v>3075</v>
      </c>
      <c r="AU800" s="270" t="s">
        <v>3075</v>
      </c>
      <c r="AV800" s="270" t="s">
        <v>3075</v>
      </c>
      <c r="AW800" s="277" t="s">
        <v>3075</v>
      </c>
      <c r="AX800" s="270" t="s">
        <v>3075</v>
      </c>
      <c r="AY800" s="270" t="s">
        <v>3075</v>
      </c>
      <c r="AZ800" s="270" t="s">
        <v>3075</v>
      </c>
      <c r="BA800" s="270" t="s">
        <v>3075</v>
      </c>
      <c r="BB800" s="270" t="s">
        <v>3075</v>
      </c>
      <c r="BC800" s="270" t="s">
        <v>3075</v>
      </c>
      <c r="BD800" s="270" t="s">
        <v>521</v>
      </c>
      <c r="BE800" s="270" t="str">
        <f>VLOOKUP(A800,[1]القائمة!A$1:F$4442,6,0)</f>
        <v/>
      </c>
      <c r="BF800">
        <f>VLOOKUP(A800,[1]القائمة!A$1:F$4442,1,0)</f>
        <v>525855</v>
      </c>
      <c r="BG800" t="str">
        <f>VLOOKUP(A800,[1]القائمة!A$1:F$4442,5,0)</f>
        <v>الثالثة</v>
      </c>
    </row>
    <row r="801" spans="1:83" ht="14.4" x14ac:dyDescent="0.3">
      <c r="A801" s="269">
        <v>525857</v>
      </c>
      <c r="B801" s="270" t="s">
        <v>521</v>
      </c>
      <c r="C801" s="270" t="s">
        <v>788</v>
      </c>
      <c r="D801" s="270" t="s">
        <v>788</v>
      </c>
      <c r="E801" s="270" t="s">
        <v>788</v>
      </c>
      <c r="F801" s="270" t="s">
        <v>788</v>
      </c>
      <c r="G801" s="270" t="s">
        <v>788</v>
      </c>
      <c r="H801" s="270" t="s">
        <v>788</v>
      </c>
      <c r="I801" s="270" t="s">
        <v>788</v>
      </c>
      <c r="J801" s="270" t="s">
        <v>788</v>
      </c>
      <c r="K801" s="270" t="s">
        <v>788</v>
      </c>
      <c r="L801" s="270" t="s">
        <v>788</v>
      </c>
      <c r="M801" s="270" t="s">
        <v>788</v>
      </c>
      <c r="N801" s="270" t="s">
        <v>788</v>
      </c>
      <c r="O801" s="270" t="s">
        <v>788</v>
      </c>
      <c r="P801" s="270" t="s">
        <v>788</v>
      </c>
      <c r="Q801" s="270" t="s">
        <v>788</v>
      </c>
      <c r="R801" s="270" t="s">
        <v>788</v>
      </c>
      <c r="S801" s="270" t="s">
        <v>788</v>
      </c>
      <c r="T801" s="270" t="s">
        <v>788</v>
      </c>
      <c r="U801" s="270" t="s">
        <v>788</v>
      </c>
      <c r="V801" s="270" t="s">
        <v>788</v>
      </c>
      <c r="W801" s="270" t="s">
        <v>788</v>
      </c>
      <c r="X801" s="270" t="s">
        <v>788</v>
      </c>
      <c r="Y801" s="270" t="s">
        <v>788</v>
      </c>
      <c r="Z801" s="270" t="s">
        <v>788</v>
      </c>
      <c r="AA801" s="270" t="s">
        <v>788</v>
      </c>
      <c r="AB801" s="270" t="s">
        <v>788</v>
      </c>
      <c r="AC801" s="270" t="s">
        <v>788</v>
      </c>
      <c r="AD801" s="270" t="s">
        <v>788</v>
      </c>
      <c r="AE801" s="270" t="s">
        <v>788</v>
      </c>
      <c r="AF801" s="270" t="s">
        <v>788</v>
      </c>
      <c r="AG801" s="270" t="s">
        <v>788</v>
      </c>
      <c r="AH801" s="270" t="s">
        <v>788</v>
      </c>
      <c r="AI801" s="270" t="s">
        <v>788</v>
      </c>
      <c r="AJ801" s="270" t="s">
        <v>788</v>
      </c>
      <c r="AK801" s="270" t="s">
        <v>788</v>
      </c>
      <c r="AL801" s="270" t="s">
        <v>788</v>
      </c>
      <c r="AM801" s="270" t="s">
        <v>788</v>
      </c>
      <c r="AN801" s="270" t="s">
        <v>3075</v>
      </c>
      <c r="AO801" s="270" t="s">
        <v>3075</v>
      </c>
      <c r="AP801" s="270" t="s">
        <v>3075</v>
      </c>
      <c r="AQ801" s="270" t="s">
        <v>3075</v>
      </c>
      <c r="AR801" s="270" t="s">
        <v>3075</v>
      </c>
      <c r="AS801" s="270" t="s">
        <v>3075</v>
      </c>
      <c r="AT801" s="270" t="s">
        <v>3075</v>
      </c>
      <c r="AU801" s="270" t="s">
        <v>3075</v>
      </c>
      <c r="AV801" s="270" t="s">
        <v>3075</v>
      </c>
      <c r="AW801" s="277" t="s">
        <v>3075</v>
      </c>
      <c r="AX801" s="270" t="s">
        <v>3075</v>
      </c>
      <c r="AY801" s="270" t="s">
        <v>3075</v>
      </c>
      <c r="AZ801" s="270" t="s">
        <v>3075</v>
      </c>
      <c r="BA801" s="270" t="s">
        <v>3075</v>
      </c>
      <c r="BB801" s="270" t="s">
        <v>3075</v>
      </c>
      <c r="BC801" s="270" t="s">
        <v>3075</v>
      </c>
      <c r="BD801" s="270" t="s">
        <v>521</v>
      </c>
      <c r="BE801" s="270" t="str">
        <f>VLOOKUP(A801,[1]القائمة!A$1:F$4442,6,0)</f>
        <v/>
      </c>
      <c r="BF801">
        <f>VLOOKUP(A801,[1]القائمة!A$1:F$4442,1,0)</f>
        <v>525857</v>
      </c>
      <c r="BG801" t="str">
        <f>VLOOKUP(A801,[1]القائمة!A$1:F$4442,5,0)</f>
        <v>الثالثة</v>
      </c>
    </row>
    <row r="802" spans="1:83" ht="14.4" x14ac:dyDescent="0.3">
      <c r="A802" s="269">
        <v>525861</v>
      </c>
      <c r="B802" s="270" t="s">
        <v>521</v>
      </c>
      <c r="C802" s="270" t="s">
        <v>788</v>
      </c>
      <c r="D802" s="270" t="s">
        <v>788</v>
      </c>
      <c r="E802" s="270" t="s">
        <v>788</v>
      </c>
      <c r="F802" s="270" t="s">
        <v>788</v>
      </c>
      <c r="G802" s="270" t="s">
        <v>788</v>
      </c>
      <c r="H802" s="270" t="s">
        <v>788</v>
      </c>
      <c r="I802" s="270" t="s">
        <v>788</v>
      </c>
      <c r="J802" s="270" t="s">
        <v>788</v>
      </c>
      <c r="K802" s="270" t="s">
        <v>788</v>
      </c>
      <c r="L802" s="270" t="s">
        <v>788</v>
      </c>
      <c r="M802" s="270" t="s">
        <v>788</v>
      </c>
      <c r="N802" s="270" t="s">
        <v>788</v>
      </c>
      <c r="O802" s="270" t="s">
        <v>788</v>
      </c>
      <c r="P802" s="270" t="s">
        <v>788</v>
      </c>
      <c r="Q802" s="270" t="s">
        <v>788</v>
      </c>
      <c r="R802" s="270" t="s">
        <v>788</v>
      </c>
      <c r="S802" s="270" t="s">
        <v>788</v>
      </c>
      <c r="T802" s="270" t="s">
        <v>788</v>
      </c>
      <c r="U802" s="270" t="s">
        <v>788</v>
      </c>
      <c r="V802" s="270" t="s">
        <v>788</v>
      </c>
      <c r="W802" s="270" t="s">
        <v>788</v>
      </c>
      <c r="X802" s="270" t="s">
        <v>788</v>
      </c>
      <c r="Y802" s="270" t="s">
        <v>788</v>
      </c>
      <c r="Z802" s="270" t="s">
        <v>788</v>
      </c>
      <c r="AA802" s="270" t="s">
        <v>788</v>
      </c>
      <c r="AB802" s="270" t="s">
        <v>788</v>
      </c>
      <c r="AC802" s="270" t="s">
        <v>788</v>
      </c>
      <c r="AD802" s="270" t="s">
        <v>788</v>
      </c>
      <c r="AE802" s="270" t="s">
        <v>788</v>
      </c>
      <c r="AF802" s="270" t="s">
        <v>788</v>
      </c>
      <c r="AG802" s="270" t="s">
        <v>788</v>
      </c>
      <c r="AH802" s="270" t="s">
        <v>788</v>
      </c>
      <c r="AI802" s="270" t="s">
        <v>788</v>
      </c>
      <c r="AJ802" s="270" t="s">
        <v>788</v>
      </c>
      <c r="AK802" s="270" t="s">
        <v>788</v>
      </c>
      <c r="AL802" s="270" t="s">
        <v>788</v>
      </c>
      <c r="AM802" s="270" t="s">
        <v>788</v>
      </c>
      <c r="AN802" s="270" t="s">
        <v>3075</v>
      </c>
      <c r="AO802" s="270" t="s">
        <v>3075</v>
      </c>
      <c r="AP802" s="270" t="s">
        <v>3075</v>
      </c>
      <c r="AQ802" s="270" t="s">
        <v>3075</v>
      </c>
      <c r="AR802" s="270" t="s">
        <v>3075</v>
      </c>
      <c r="AS802" s="270" t="s">
        <v>3075</v>
      </c>
      <c r="AT802" s="270" t="s">
        <v>3075</v>
      </c>
      <c r="AU802" s="270" t="s">
        <v>3075</v>
      </c>
      <c r="AV802" s="270" t="s">
        <v>3075</v>
      </c>
      <c r="AW802" s="277" t="s">
        <v>3075</v>
      </c>
      <c r="AX802" s="270" t="s">
        <v>3075</v>
      </c>
      <c r="AY802" s="270" t="s">
        <v>3075</v>
      </c>
      <c r="AZ802" s="270" t="s">
        <v>3075</v>
      </c>
      <c r="BA802" s="270" t="s">
        <v>3075</v>
      </c>
      <c r="BB802" s="270" t="s">
        <v>3075</v>
      </c>
      <c r="BC802" s="270" t="s">
        <v>3075</v>
      </c>
      <c r="BD802" s="270" t="s">
        <v>521</v>
      </c>
      <c r="BE802" s="270" t="str">
        <f>VLOOKUP(A802,[1]القائمة!A$1:F$4442,6,0)</f>
        <v/>
      </c>
      <c r="BF802">
        <f>VLOOKUP(A802,[1]القائمة!A$1:F$4442,1,0)</f>
        <v>525861</v>
      </c>
      <c r="BG802" t="str">
        <f>VLOOKUP(A802,[1]القائمة!A$1:F$4442,5,0)</f>
        <v>الثالثة</v>
      </c>
    </row>
    <row r="803" spans="1:83" ht="14.4" x14ac:dyDescent="0.3">
      <c r="A803" s="269">
        <v>525866</v>
      </c>
      <c r="B803" s="270" t="s">
        <v>521</v>
      </c>
      <c r="C803" s="270" t="s">
        <v>788</v>
      </c>
      <c r="D803" s="270" t="s">
        <v>788</v>
      </c>
      <c r="E803" s="270" t="s">
        <v>788</v>
      </c>
      <c r="F803" s="270" t="s">
        <v>788</v>
      </c>
      <c r="G803" s="270" t="s">
        <v>788</v>
      </c>
      <c r="H803" s="270" t="s">
        <v>788</v>
      </c>
      <c r="I803" s="270" t="s">
        <v>788</v>
      </c>
      <c r="J803" s="270" t="s">
        <v>788</v>
      </c>
      <c r="K803" s="270" t="s">
        <v>788</v>
      </c>
      <c r="L803" s="270" t="s">
        <v>788</v>
      </c>
      <c r="M803" s="270" t="s">
        <v>788</v>
      </c>
      <c r="N803" s="270" t="s">
        <v>788</v>
      </c>
      <c r="O803" s="270" t="s">
        <v>788</v>
      </c>
      <c r="P803" s="270" t="s">
        <v>788</v>
      </c>
      <c r="Q803" s="270" t="s">
        <v>788</v>
      </c>
      <c r="R803" s="270" t="s">
        <v>788</v>
      </c>
      <c r="S803" s="270" t="s">
        <v>788</v>
      </c>
      <c r="T803" s="270" t="s">
        <v>788</v>
      </c>
      <c r="U803" s="270" t="s">
        <v>788</v>
      </c>
      <c r="V803" s="270" t="s">
        <v>788</v>
      </c>
      <c r="W803" s="270" t="s">
        <v>788</v>
      </c>
      <c r="X803" s="270" t="s">
        <v>788</v>
      </c>
      <c r="Y803" s="270" t="s">
        <v>788</v>
      </c>
      <c r="Z803" s="270" t="s">
        <v>788</v>
      </c>
      <c r="AA803" s="270" t="s">
        <v>788</v>
      </c>
      <c r="AB803" s="270" t="s">
        <v>788</v>
      </c>
      <c r="AC803" s="270" t="s">
        <v>788</v>
      </c>
      <c r="AD803" s="270" t="s">
        <v>788</v>
      </c>
      <c r="AE803" s="270" t="s">
        <v>788</v>
      </c>
      <c r="AF803" s="270" t="s">
        <v>788</v>
      </c>
      <c r="AG803" s="270" t="s">
        <v>788</v>
      </c>
      <c r="AH803" s="270" t="s">
        <v>788</v>
      </c>
      <c r="AI803" s="270" t="s">
        <v>788</v>
      </c>
      <c r="AJ803" s="270" t="s">
        <v>788</v>
      </c>
      <c r="AK803" s="270" t="s">
        <v>788</v>
      </c>
      <c r="AL803" s="270" t="s">
        <v>788</v>
      </c>
      <c r="AM803" s="270" t="s">
        <v>788</v>
      </c>
      <c r="AN803" s="270" t="s">
        <v>3075</v>
      </c>
      <c r="AO803" s="270" t="s">
        <v>3075</v>
      </c>
      <c r="AP803" s="270" t="s">
        <v>3075</v>
      </c>
      <c r="AQ803" s="270" t="s">
        <v>3075</v>
      </c>
      <c r="AR803" s="270" t="s">
        <v>3075</v>
      </c>
      <c r="AS803" s="270" t="s">
        <v>3075</v>
      </c>
      <c r="AT803" s="270" t="s">
        <v>3075</v>
      </c>
      <c r="AU803" s="270" t="s">
        <v>3075</v>
      </c>
      <c r="AV803" s="270" t="s">
        <v>3075</v>
      </c>
      <c r="AW803" s="277" t="s">
        <v>3075</v>
      </c>
      <c r="AX803" s="270" t="s">
        <v>3075</v>
      </c>
      <c r="AY803" s="270" t="s">
        <v>3075</v>
      </c>
      <c r="AZ803" s="270" t="s">
        <v>3075</v>
      </c>
      <c r="BA803" s="270" t="s">
        <v>3075</v>
      </c>
      <c r="BB803" s="270" t="s">
        <v>3075</v>
      </c>
      <c r="BC803" s="270" t="s">
        <v>3075</v>
      </c>
      <c r="BD803" s="270" t="s">
        <v>521</v>
      </c>
      <c r="BE803" s="270" t="str">
        <f>VLOOKUP(A803,[1]القائمة!A$1:F$4442,6,0)</f>
        <v/>
      </c>
      <c r="BF803">
        <f>VLOOKUP(A803,[1]القائمة!A$1:F$4442,1,0)</f>
        <v>525866</v>
      </c>
      <c r="BG803" t="str">
        <f>VLOOKUP(A803,[1]القائمة!A$1:F$4442,5,0)</f>
        <v>الثالثة</v>
      </c>
    </row>
    <row r="804" spans="1:83" ht="14.4" x14ac:dyDescent="0.3">
      <c r="A804" s="269">
        <v>525870</v>
      </c>
      <c r="B804" s="270" t="s">
        <v>521</v>
      </c>
      <c r="C804" s="270" t="s">
        <v>788</v>
      </c>
      <c r="D804" s="270" t="s">
        <v>788</v>
      </c>
      <c r="E804" s="270" t="s">
        <v>788</v>
      </c>
      <c r="F804" s="270" t="s">
        <v>788</v>
      </c>
      <c r="G804" s="270" t="s">
        <v>788</v>
      </c>
      <c r="H804" s="270" t="s">
        <v>788</v>
      </c>
      <c r="I804" s="270" t="s">
        <v>788</v>
      </c>
      <c r="J804" s="270" t="s">
        <v>788</v>
      </c>
      <c r="K804" s="270" t="s">
        <v>788</v>
      </c>
      <c r="L804" s="270" t="s">
        <v>788</v>
      </c>
      <c r="M804" s="270" t="s">
        <v>788</v>
      </c>
      <c r="N804" s="270" t="s">
        <v>788</v>
      </c>
      <c r="O804" s="270" t="s">
        <v>788</v>
      </c>
      <c r="P804" s="270" t="s">
        <v>788</v>
      </c>
      <c r="Q804" s="270" t="s">
        <v>788</v>
      </c>
      <c r="R804" s="270" t="s">
        <v>788</v>
      </c>
      <c r="S804" s="270" t="s">
        <v>788</v>
      </c>
      <c r="T804" s="270" t="s">
        <v>788</v>
      </c>
      <c r="U804" s="270" t="s">
        <v>788</v>
      </c>
      <c r="V804" s="270" t="s">
        <v>788</v>
      </c>
      <c r="W804" s="270" t="s">
        <v>788</v>
      </c>
      <c r="X804" s="270" t="s">
        <v>788</v>
      </c>
      <c r="Y804" s="270" t="s">
        <v>788</v>
      </c>
      <c r="Z804" s="270" t="s">
        <v>788</v>
      </c>
      <c r="AA804" s="270" t="s">
        <v>788</v>
      </c>
      <c r="AB804" s="270" t="s">
        <v>788</v>
      </c>
      <c r="AC804" s="270" t="s">
        <v>788</v>
      </c>
      <c r="AD804" s="270" t="s">
        <v>788</v>
      </c>
      <c r="AE804" s="270" t="s">
        <v>788</v>
      </c>
      <c r="AF804" s="270" t="s">
        <v>788</v>
      </c>
      <c r="AG804" s="270" t="s">
        <v>788</v>
      </c>
      <c r="AH804" s="270" t="s">
        <v>788</v>
      </c>
      <c r="AI804" s="270" t="s">
        <v>788</v>
      </c>
      <c r="AJ804" s="270" t="s">
        <v>788</v>
      </c>
      <c r="AK804" s="270" t="s">
        <v>788</v>
      </c>
      <c r="AL804" s="270" t="s">
        <v>788</v>
      </c>
      <c r="AM804" s="270" t="s">
        <v>788</v>
      </c>
      <c r="AN804" s="270" t="s">
        <v>3075</v>
      </c>
      <c r="AO804" s="270" t="s">
        <v>3075</v>
      </c>
      <c r="AP804" s="270" t="s">
        <v>3075</v>
      </c>
      <c r="AQ804" s="270" t="s">
        <v>3075</v>
      </c>
      <c r="AR804" s="270" t="s">
        <v>3075</v>
      </c>
      <c r="AS804" s="270" t="s">
        <v>3075</v>
      </c>
      <c r="AT804" s="270" t="s">
        <v>3075</v>
      </c>
      <c r="AU804" s="270" t="s">
        <v>3075</v>
      </c>
      <c r="AV804" s="270" t="s">
        <v>3075</v>
      </c>
      <c r="AW804" s="277" t="s">
        <v>3075</v>
      </c>
      <c r="AX804" s="270" t="s">
        <v>3075</v>
      </c>
      <c r="AY804" s="270" t="s">
        <v>3075</v>
      </c>
      <c r="AZ804" s="270" t="s">
        <v>3075</v>
      </c>
      <c r="BA804" s="270" t="s">
        <v>3075</v>
      </c>
      <c r="BB804" s="270" t="s">
        <v>3075</v>
      </c>
      <c r="BC804" s="270" t="s">
        <v>3075</v>
      </c>
      <c r="BD804" s="270" t="s">
        <v>521</v>
      </c>
      <c r="BE804" s="270" t="str">
        <f>VLOOKUP(A804,[1]القائمة!A$1:F$4442,6,0)</f>
        <v/>
      </c>
      <c r="BF804">
        <f>VLOOKUP(A804,[1]القائمة!A$1:F$4442,1,0)</f>
        <v>525870</v>
      </c>
      <c r="BG804" t="str">
        <f>VLOOKUP(A804,[1]القائمة!A$1:F$4442,5,0)</f>
        <v>الثالثة</v>
      </c>
    </row>
    <row r="805" spans="1:83" ht="14.4" x14ac:dyDescent="0.3">
      <c r="A805" s="269">
        <v>525875</v>
      </c>
      <c r="B805" s="270" t="s">
        <v>521</v>
      </c>
      <c r="C805" s="270" t="s">
        <v>788</v>
      </c>
      <c r="D805" s="270" t="s">
        <v>788</v>
      </c>
      <c r="E805" s="270" t="s">
        <v>788</v>
      </c>
      <c r="F805" s="270" t="s">
        <v>788</v>
      </c>
      <c r="G805" s="270" t="s">
        <v>788</v>
      </c>
      <c r="H805" s="270" t="s">
        <v>788</v>
      </c>
      <c r="I805" s="270" t="s">
        <v>788</v>
      </c>
      <c r="J805" s="270" t="s">
        <v>788</v>
      </c>
      <c r="K805" s="270" t="s">
        <v>788</v>
      </c>
      <c r="L805" s="270" t="s">
        <v>788</v>
      </c>
      <c r="M805" s="270" t="s">
        <v>788</v>
      </c>
      <c r="N805" s="270" t="s">
        <v>788</v>
      </c>
      <c r="O805" s="270" t="s">
        <v>788</v>
      </c>
      <c r="P805" s="270" t="s">
        <v>788</v>
      </c>
      <c r="Q805" s="270" t="s">
        <v>788</v>
      </c>
      <c r="R805" s="270" t="s">
        <v>788</v>
      </c>
      <c r="S805" s="270" t="s">
        <v>788</v>
      </c>
      <c r="T805" s="270" t="s">
        <v>788</v>
      </c>
      <c r="U805" s="270" t="s">
        <v>788</v>
      </c>
      <c r="V805" s="270" t="s">
        <v>788</v>
      </c>
      <c r="W805" s="270" t="s">
        <v>788</v>
      </c>
      <c r="X805" s="270" t="s">
        <v>788</v>
      </c>
      <c r="Y805" s="270" t="s">
        <v>788</v>
      </c>
      <c r="Z805" s="270" t="s">
        <v>788</v>
      </c>
      <c r="AA805" s="270" t="s">
        <v>788</v>
      </c>
      <c r="AB805" s="270" t="s">
        <v>788</v>
      </c>
      <c r="AC805" s="270" t="s">
        <v>788</v>
      </c>
      <c r="AD805" s="270" t="s">
        <v>788</v>
      </c>
      <c r="AE805" s="270" t="s">
        <v>788</v>
      </c>
      <c r="AF805" s="270" t="s">
        <v>788</v>
      </c>
      <c r="AG805" s="270" t="s">
        <v>788</v>
      </c>
      <c r="AH805" s="270" t="s">
        <v>788</v>
      </c>
      <c r="AI805" s="270" t="s">
        <v>788</v>
      </c>
      <c r="AJ805" s="270" t="s">
        <v>788</v>
      </c>
      <c r="AK805" s="270" t="s">
        <v>788</v>
      </c>
      <c r="AL805" s="270" t="s">
        <v>788</v>
      </c>
      <c r="AM805" s="270" t="s">
        <v>788</v>
      </c>
      <c r="AN805" s="270" t="s">
        <v>3075</v>
      </c>
      <c r="AO805" s="270" t="s">
        <v>3075</v>
      </c>
      <c r="AP805" s="270" t="s">
        <v>3075</v>
      </c>
      <c r="AQ805" s="270" t="s">
        <v>3075</v>
      </c>
      <c r="AR805" s="270" t="s">
        <v>3075</v>
      </c>
      <c r="AS805" s="270" t="s">
        <v>3075</v>
      </c>
      <c r="AT805" s="270" t="s">
        <v>3075</v>
      </c>
      <c r="AU805" s="270" t="s">
        <v>3075</v>
      </c>
      <c r="AV805" s="270" t="s">
        <v>3075</v>
      </c>
      <c r="AW805" s="277" t="s">
        <v>3075</v>
      </c>
      <c r="AX805" s="270" t="s">
        <v>3075</v>
      </c>
      <c r="AY805" s="270" t="s">
        <v>3075</v>
      </c>
      <c r="AZ805" s="270" t="s">
        <v>3075</v>
      </c>
      <c r="BA805" s="270" t="s">
        <v>3075</v>
      </c>
      <c r="BB805" s="270" t="s">
        <v>3075</v>
      </c>
      <c r="BC805" s="270" t="s">
        <v>3075</v>
      </c>
      <c r="BD805" s="270" t="s">
        <v>521</v>
      </c>
      <c r="BE805" s="270" t="str">
        <f>VLOOKUP(A805,[1]القائمة!A$1:F$4442,6,0)</f>
        <v/>
      </c>
      <c r="BF805">
        <f>VLOOKUP(A805,[1]القائمة!A$1:F$4442,1,0)</f>
        <v>525875</v>
      </c>
      <c r="BG805" t="str">
        <f>VLOOKUP(A805,[1]القائمة!A$1:F$4442,5,0)</f>
        <v>الثالثة</v>
      </c>
    </row>
    <row r="806" spans="1:83" ht="14.4" x14ac:dyDescent="0.3">
      <c r="A806" s="269">
        <v>525876</v>
      </c>
      <c r="B806" s="270" t="s">
        <v>521</v>
      </c>
      <c r="C806" s="270" t="s">
        <v>788</v>
      </c>
      <c r="D806" s="270" t="s">
        <v>788</v>
      </c>
      <c r="E806" s="270" t="s">
        <v>788</v>
      </c>
      <c r="F806" s="270" t="s">
        <v>788</v>
      </c>
      <c r="G806" s="270" t="s">
        <v>788</v>
      </c>
      <c r="H806" s="270" t="s">
        <v>788</v>
      </c>
      <c r="I806" s="270" t="s">
        <v>788</v>
      </c>
      <c r="J806" s="270" t="s">
        <v>788</v>
      </c>
      <c r="K806" s="270" t="s">
        <v>788</v>
      </c>
      <c r="L806" s="270" t="s">
        <v>788</v>
      </c>
      <c r="M806" s="270" t="s">
        <v>788</v>
      </c>
      <c r="N806" s="270" t="s">
        <v>788</v>
      </c>
      <c r="O806" s="270" t="s">
        <v>788</v>
      </c>
      <c r="P806" s="270" t="s">
        <v>788</v>
      </c>
      <c r="Q806" s="270" t="s">
        <v>788</v>
      </c>
      <c r="R806" s="270" t="s">
        <v>788</v>
      </c>
      <c r="S806" s="270" t="s">
        <v>788</v>
      </c>
      <c r="T806" s="270" t="s">
        <v>788</v>
      </c>
      <c r="U806" s="270" t="s">
        <v>788</v>
      </c>
      <c r="V806" s="270" t="s">
        <v>788</v>
      </c>
      <c r="W806" s="270" t="s">
        <v>788</v>
      </c>
      <c r="X806" s="270" t="s">
        <v>788</v>
      </c>
      <c r="Y806" s="270" t="s">
        <v>788</v>
      </c>
      <c r="Z806" s="270" t="s">
        <v>788</v>
      </c>
      <c r="AA806" s="270" t="s">
        <v>788</v>
      </c>
      <c r="AB806" s="270" t="s">
        <v>788</v>
      </c>
      <c r="AC806" s="270" t="s">
        <v>788</v>
      </c>
      <c r="AD806" s="270" t="s">
        <v>788</v>
      </c>
      <c r="AE806" s="270" t="s">
        <v>788</v>
      </c>
      <c r="AF806" s="270" t="s">
        <v>788</v>
      </c>
      <c r="AG806" s="270" t="s">
        <v>788</v>
      </c>
      <c r="AH806" s="270" t="s">
        <v>788</v>
      </c>
      <c r="AI806" s="270" t="s">
        <v>788</v>
      </c>
      <c r="AJ806" s="270" t="s">
        <v>788</v>
      </c>
      <c r="AK806" s="270" t="s">
        <v>788</v>
      </c>
      <c r="AL806" s="270" t="s">
        <v>788</v>
      </c>
      <c r="AM806" s="270" t="s">
        <v>788</v>
      </c>
      <c r="AN806" s="270" t="s">
        <v>3075</v>
      </c>
      <c r="AO806" s="270" t="s">
        <v>3075</v>
      </c>
      <c r="AP806" s="270" t="s">
        <v>3075</v>
      </c>
      <c r="AQ806" s="270" t="s">
        <v>3075</v>
      </c>
      <c r="AR806" s="270" t="s">
        <v>3075</v>
      </c>
      <c r="AS806" s="270" t="s">
        <v>3075</v>
      </c>
      <c r="AT806" s="270" t="s">
        <v>3075</v>
      </c>
      <c r="AU806" s="270" t="s">
        <v>3075</v>
      </c>
      <c r="AV806" s="270" t="s">
        <v>3075</v>
      </c>
      <c r="AW806" s="277" t="s">
        <v>3075</v>
      </c>
      <c r="AX806" s="270" t="s">
        <v>3075</v>
      </c>
      <c r="AY806" s="270" t="s">
        <v>3075</v>
      </c>
      <c r="AZ806" s="270" t="s">
        <v>3075</v>
      </c>
      <c r="BA806" s="270" t="s">
        <v>3075</v>
      </c>
      <c r="BB806" s="270" t="s">
        <v>3075</v>
      </c>
      <c r="BC806" s="270" t="s">
        <v>3075</v>
      </c>
      <c r="BD806" s="270" t="s">
        <v>521</v>
      </c>
      <c r="BE806" s="270" t="str">
        <f>VLOOKUP(A806,[1]القائمة!A$1:F$4442,6,0)</f>
        <v/>
      </c>
      <c r="BF806">
        <f>VLOOKUP(A806,[1]القائمة!A$1:F$4442,1,0)</f>
        <v>525876</v>
      </c>
      <c r="BG806" t="str">
        <f>VLOOKUP(A806,[1]القائمة!A$1:F$4442,5,0)</f>
        <v>الثالثة</v>
      </c>
    </row>
    <row r="807" spans="1:83" ht="14.4" x14ac:dyDescent="0.3">
      <c r="A807" s="269">
        <v>525880</v>
      </c>
      <c r="B807" s="270" t="s">
        <v>521</v>
      </c>
      <c r="C807" s="270" t="s">
        <v>788</v>
      </c>
      <c r="D807" s="270" t="s">
        <v>788</v>
      </c>
      <c r="E807" s="270" t="s">
        <v>788</v>
      </c>
      <c r="F807" s="270" t="s">
        <v>788</v>
      </c>
      <c r="G807" s="270" t="s">
        <v>788</v>
      </c>
      <c r="H807" s="270" t="s">
        <v>788</v>
      </c>
      <c r="I807" s="270" t="s">
        <v>788</v>
      </c>
      <c r="J807" s="270" t="s">
        <v>788</v>
      </c>
      <c r="K807" s="270" t="s">
        <v>788</v>
      </c>
      <c r="L807" s="270" t="s">
        <v>788</v>
      </c>
      <c r="M807" s="270" t="s">
        <v>788</v>
      </c>
      <c r="N807" s="270" t="s">
        <v>788</v>
      </c>
      <c r="O807" s="270" t="s">
        <v>788</v>
      </c>
      <c r="P807" s="270" t="s">
        <v>788</v>
      </c>
      <c r="Q807" s="270" t="s">
        <v>788</v>
      </c>
      <c r="R807" s="270" t="s">
        <v>788</v>
      </c>
      <c r="S807" s="270" t="s">
        <v>788</v>
      </c>
      <c r="T807" s="270" t="s">
        <v>788</v>
      </c>
      <c r="U807" s="270" t="s">
        <v>788</v>
      </c>
      <c r="V807" s="270" t="s">
        <v>788</v>
      </c>
      <c r="W807" s="270" t="s">
        <v>788</v>
      </c>
      <c r="X807" s="270" t="s">
        <v>788</v>
      </c>
      <c r="Y807" s="270" t="s">
        <v>788</v>
      </c>
      <c r="Z807" s="270" t="s">
        <v>788</v>
      </c>
      <c r="AA807" s="270" t="s">
        <v>788</v>
      </c>
      <c r="AB807" s="270" t="s">
        <v>788</v>
      </c>
      <c r="AC807" s="270" t="s">
        <v>788</v>
      </c>
      <c r="AD807" s="270" t="s">
        <v>788</v>
      </c>
      <c r="AE807" s="270" t="s">
        <v>788</v>
      </c>
      <c r="AF807" s="270" t="s">
        <v>788</v>
      </c>
      <c r="AG807" s="270" t="s">
        <v>788</v>
      </c>
      <c r="AH807" s="270" t="s">
        <v>788</v>
      </c>
      <c r="AI807" s="270" t="s">
        <v>788</v>
      </c>
      <c r="AJ807" s="270" t="s">
        <v>788</v>
      </c>
      <c r="AK807" s="270" t="s">
        <v>788</v>
      </c>
      <c r="AL807" s="270" t="s">
        <v>788</v>
      </c>
      <c r="AM807" s="270" t="s">
        <v>788</v>
      </c>
      <c r="AN807" s="270" t="s">
        <v>3075</v>
      </c>
      <c r="AO807" s="270" t="s">
        <v>3075</v>
      </c>
      <c r="AP807" s="270" t="s">
        <v>3075</v>
      </c>
      <c r="AQ807" s="270" t="s">
        <v>3075</v>
      </c>
      <c r="AR807" s="270" t="s">
        <v>3075</v>
      </c>
      <c r="AS807" s="270" t="s">
        <v>3075</v>
      </c>
      <c r="AT807" s="270" t="s">
        <v>3075</v>
      </c>
      <c r="AU807" s="270" t="s">
        <v>3075</v>
      </c>
      <c r="AV807" s="270" t="s">
        <v>3075</v>
      </c>
      <c r="AW807" s="277" t="s">
        <v>3075</v>
      </c>
      <c r="AX807" s="270" t="s">
        <v>3075</v>
      </c>
      <c r="AY807" s="270" t="s">
        <v>3075</v>
      </c>
      <c r="AZ807" s="270" t="s">
        <v>3075</v>
      </c>
      <c r="BA807" s="270" t="s">
        <v>3075</v>
      </c>
      <c r="BB807" s="270" t="s">
        <v>3075</v>
      </c>
      <c r="BC807" s="270" t="s">
        <v>3075</v>
      </c>
      <c r="BD807" s="270" t="s">
        <v>521</v>
      </c>
      <c r="BE807" s="270" t="str">
        <f>VLOOKUP(A807,[1]القائمة!A$1:F$4442,6,0)</f>
        <v/>
      </c>
      <c r="BF807">
        <f>VLOOKUP(A807,[1]القائمة!A$1:F$4442,1,0)</f>
        <v>525880</v>
      </c>
      <c r="BG807" t="str">
        <f>VLOOKUP(A807,[1]القائمة!A$1:F$4442,5,0)</f>
        <v>الثالثة</v>
      </c>
    </row>
    <row r="808" spans="1:83" ht="14.4" x14ac:dyDescent="0.3">
      <c r="A808" s="269">
        <v>525886</v>
      </c>
      <c r="B808" s="270" t="s">
        <v>521</v>
      </c>
      <c r="C808" s="270" t="s">
        <v>788</v>
      </c>
      <c r="D808" s="270" t="s">
        <v>788</v>
      </c>
      <c r="E808" s="270" t="s">
        <v>788</v>
      </c>
      <c r="F808" s="270" t="s">
        <v>788</v>
      </c>
      <c r="G808" s="270" t="s">
        <v>788</v>
      </c>
      <c r="H808" s="270" t="s">
        <v>788</v>
      </c>
      <c r="I808" s="270" t="s">
        <v>788</v>
      </c>
      <c r="J808" s="270" t="s">
        <v>788</v>
      </c>
      <c r="K808" s="270" t="s">
        <v>788</v>
      </c>
      <c r="L808" s="270" t="s">
        <v>788</v>
      </c>
      <c r="M808" s="270" t="s">
        <v>788</v>
      </c>
      <c r="N808" s="270" t="s">
        <v>788</v>
      </c>
      <c r="O808" s="270" t="s">
        <v>788</v>
      </c>
      <c r="P808" s="270" t="s">
        <v>788</v>
      </c>
      <c r="Q808" s="270" t="s">
        <v>788</v>
      </c>
      <c r="R808" s="270" t="s">
        <v>788</v>
      </c>
      <c r="S808" s="270" t="s">
        <v>788</v>
      </c>
      <c r="T808" s="270" t="s">
        <v>788</v>
      </c>
      <c r="U808" s="270" t="s">
        <v>788</v>
      </c>
      <c r="V808" s="270" t="s">
        <v>788</v>
      </c>
      <c r="W808" s="270" t="s">
        <v>788</v>
      </c>
      <c r="X808" s="270" t="s">
        <v>788</v>
      </c>
      <c r="Y808" s="270" t="s">
        <v>788</v>
      </c>
      <c r="Z808" s="270" t="s">
        <v>788</v>
      </c>
      <c r="AA808" s="270" t="s">
        <v>788</v>
      </c>
      <c r="AB808" s="270" t="s">
        <v>788</v>
      </c>
      <c r="AC808" s="270" t="s">
        <v>788</v>
      </c>
      <c r="AD808" s="270" t="s">
        <v>788</v>
      </c>
      <c r="AE808" s="270" t="s">
        <v>788</v>
      </c>
      <c r="AF808" s="270" t="s">
        <v>788</v>
      </c>
      <c r="AG808" s="270" t="s">
        <v>788</v>
      </c>
      <c r="AH808" s="270" t="s">
        <v>788</v>
      </c>
      <c r="AI808" s="270" t="s">
        <v>788</v>
      </c>
      <c r="AJ808" s="270" t="s">
        <v>788</v>
      </c>
      <c r="AK808" s="270" t="s">
        <v>788</v>
      </c>
      <c r="AL808" s="270" t="s">
        <v>788</v>
      </c>
      <c r="AM808" s="270" t="s">
        <v>788</v>
      </c>
      <c r="AN808" s="270" t="s">
        <v>3075</v>
      </c>
      <c r="AO808" s="270" t="s">
        <v>3075</v>
      </c>
      <c r="AP808" s="270" t="s">
        <v>3075</v>
      </c>
      <c r="AQ808" s="270" t="s">
        <v>3075</v>
      </c>
      <c r="AR808" s="270" t="s">
        <v>3075</v>
      </c>
      <c r="AS808" s="270" t="s">
        <v>3075</v>
      </c>
      <c r="AT808" s="270" t="s">
        <v>3075</v>
      </c>
      <c r="AU808" s="270" t="s">
        <v>3075</v>
      </c>
      <c r="AV808" s="270" t="s">
        <v>3075</v>
      </c>
      <c r="AW808" s="277" t="s">
        <v>3075</v>
      </c>
      <c r="AX808" s="270" t="s">
        <v>3075</v>
      </c>
      <c r="AY808" s="270" t="s">
        <v>3075</v>
      </c>
      <c r="AZ808" s="270" t="s">
        <v>3075</v>
      </c>
      <c r="BA808" s="270" t="s">
        <v>3075</v>
      </c>
      <c r="BB808" s="270" t="s">
        <v>3075</v>
      </c>
      <c r="BC808" s="270" t="s">
        <v>3075</v>
      </c>
      <c r="BD808" s="270" t="s">
        <v>521</v>
      </c>
      <c r="BE808" s="270" t="str">
        <f>VLOOKUP(A808,[1]القائمة!A$1:F$4442,6,0)</f>
        <v/>
      </c>
      <c r="BF808">
        <f>VLOOKUP(A808,[1]القائمة!A$1:F$4442,1,0)</f>
        <v>525886</v>
      </c>
      <c r="BG808" t="str">
        <f>VLOOKUP(A808,[1]القائمة!A$1:F$4442,5,0)</f>
        <v>الثالثة</v>
      </c>
      <c r="BH808" s="249"/>
      <c r="BI808" s="249"/>
      <c r="BJ808" s="249"/>
      <c r="BK808" s="249"/>
      <c r="BL808" s="249"/>
      <c r="BM808" s="249"/>
      <c r="BN808" s="249"/>
      <c r="BO808" s="249"/>
      <c r="BP808" s="249" t="s">
        <v>3075</v>
      </c>
      <c r="BQ808" s="249" t="s">
        <v>3075</v>
      </c>
      <c r="BR808" s="249" t="s">
        <v>3075</v>
      </c>
      <c r="BS808" s="249" t="s">
        <v>3075</v>
      </c>
      <c r="BT808" s="249" t="s">
        <v>3075</v>
      </c>
      <c r="BU808" s="249" t="s">
        <v>3075</v>
      </c>
      <c r="BV808" s="248"/>
      <c r="BW808" s="249"/>
      <c r="BX808" s="249"/>
      <c r="BY808" s="249"/>
      <c r="BZ808" s="249"/>
      <c r="CA808" s="242"/>
      <c r="CB808" s="242"/>
      <c r="CC808" s="242"/>
      <c r="CD808" s="242"/>
      <c r="CE808" s="249"/>
    </row>
    <row r="809" spans="1:83" ht="14.4" x14ac:dyDescent="0.3">
      <c r="A809" s="269">
        <v>525888</v>
      </c>
      <c r="B809" s="270" t="s">
        <v>521</v>
      </c>
      <c r="C809" s="270" t="s">
        <v>788</v>
      </c>
      <c r="D809" s="270" t="s">
        <v>788</v>
      </c>
      <c r="E809" s="270" t="s">
        <v>788</v>
      </c>
      <c r="F809" s="270" t="s">
        <v>788</v>
      </c>
      <c r="G809" s="270" t="s">
        <v>788</v>
      </c>
      <c r="H809" s="270" t="s">
        <v>788</v>
      </c>
      <c r="I809" s="270" t="s">
        <v>788</v>
      </c>
      <c r="J809" s="270" t="s">
        <v>788</v>
      </c>
      <c r="K809" s="270" t="s">
        <v>788</v>
      </c>
      <c r="L809" s="270" t="s">
        <v>788</v>
      </c>
      <c r="M809" s="270" t="s">
        <v>788</v>
      </c>
      <c r="N809" s="270" t="s">
        <v>788</v>
      </c>
      <c r="O809" s="270" t="s">
        <v>788</v>
      </c>
      <c r="P809" s="270" t="s">
        <v>788</v>
      </c>
      <c r="Q809" s="270" t="s">
        <v>788</v>
      </c>
      <c r="R809" s="270" t="s">
        <v>788</v>
      </c>
      <c r="S809" s="270" t="s">
        <v>788</v>
      </c>
      <c r="T809" s="270" t="s">
        <v>788</v>
      </c>
      <c r="U809" s="270" t="s">
        <v>788</v>
      </c>
      <c r="V809" s="270" t="s">
        <v>788</v>
      </c>
      <c r="W809" s="270" t="s">
        <v>788</v>
      </c>
      <c r="X809" s="270" t="s">
        <v>788</v>
      </c>
      <c r="Y809" s="270" t="s">
        <v>788</v>
      </c>
      <c r="Z809" s="270" t="s">
        <v>788</v>
      </c>
      <c r="AA809" s="270" t="s">
        <v>788</v>
      </c>
      <c r="AB809" s="270" t="s">
        <v>788</v>
      </c>
      <c r="AC809" s="270" t="s">
        <v>788</v>
      </c>
      <c r="AD809" s="270" t="s">
        <v>788</v>
      </c>
      <c r="AE809" s="270" t="s">
        <v>788</v>
      </c>
      <c r="AF809" s="270" t="s">
        <v>788</v>
      </c>
      <c r="AG809" s="270" t="s">
        <v>788</v>
      </c>
      <c r="AH809" s="270" t="s">
        <v>788</v>
      </c>
      <c r="AI809" s="270" t="s">
        <v>788</v>
      </c>
      <c r="AJ809" s="270" t="s">
        <v>788</v>
      </c>
      <c r="AK809" s="270" t="s">
        <v>788</v>
      </c>
      <c r="AL809" s="270" t="s">
        <v>788</v>
      </c>
      <c r="AM809" s="270" t="s">
        <v>788</v>
      </c>
      <c r="AN809" s="270" t="s">
        <v>3075</v>
      </c>
      <c r="AO809" s="270" t="s">
        <v>3075</v>
      </c>
      <c r="AP809" s="270" t="s">
        <v>3075</v>
      </c>
      <c r="AQ809" s="270" t="s">
        <v>3075</v>
      </c>
      <c r="AR809" s="270" t="s">
        <v>3075</v>
      </c>
      <c r="AS809" s="270" t="s">
        <v>3075</v>
      </c>
      <c r="AT809" s="270" t="s">
        <v>3075</v>
      </c>
      <c r="AU809" s="270" t="s">
        <v>3075</v>
      </c>
      <c r="AV809" s="270" t="s">
        <v>3075</v>
      </c>
      <c r="AW809" s="277" t="s">
        <v>3075</v>
      </c>
      <c r="AX809" s="270" t="s">
        <v>3075</v>
      </c>
      <c r="AY809" s="270" t="s">
        <v>3075</v>
      </c>
      <c r="AZ809" s="270" t="s">
        <v>3075</v>
      </c>
      <c r="BA809" s="270" t="s">
        <v>3075</v>
      </c>
      <c r="BB809" s="270" t="s">
        <v>3075</v>
      </c>
      <c r="BC809" s="270" t="s">
        <v>3075</v>
      </c>
      <c r="BD809" s="270" t="s">
        <v>521</v>
      </c>
      <c r="BE809" s="270" t="str">
        <f>VLOOKUP(A809,[1]القائمة!A$1:F$4442,6,0)</f>
        <v/>
      </c>
      <c r="BF809">
        <f>VLOOKUP(A809,[1]القائمة!A$1:F$4442,1,0)</f>
        <v>525888</v>
      </c>
      <c r="BG809" t="str">
        <f>VLOOKUP(A809,[1]القائمة!A$1:F$4442,5,0)</f>
        <v>الثالثة</v>
      </c>
    </row>
    <row r="810" spans="1:83" ht="14.4" x14ac:dyDescent="0.3">
      <c r="A810" s="269">
        <v>525892</v>
      </c>
      <c r="B810" s="270" t="s">
        <v>521</v>
      </c>
      <c r="C810" s="270" t="s">
        <v>788</v>
      </c>
      <c r="D810" s="270" t="s">
        <v>788</v>
      </c>
      <c r="E810" s="270" t="s">
        <v>788</v>
      </c>
      <c r="F810" s="270" t="s">
        <v>788</v>
      </c>
      <c r="G810" s="270" t="s">
        <v>788</v>
      </c>
      <c r="H810" s="270" t="s">
        <v>788</v>
      </c>
      <c r="I810" s="270" t="s">
        <v>788</v>
      </c>
      <c r="J810" s="270" t="s">
        <v>788</v>
      </c>
      <c r="K810" s="270" t="s">
        <v>788</v>
      </c>
      <c r="L810" s="270" t="s">
        <v>788</v>
      </c>
      <c r="M810" s="270" t="s">
        <v>788</v>
      </c>
      <c r="N810" s="270" t="s">
        <v>788</v>
      </c>
      <c r="O810" s="270" t="s">
        <v>788</v>
      </c>
      <c r="P810" s="270" t="s">
        <v>788</v>
      </c>
      <c r="Q810" s="270" t="s">
        <v>788</v>
      </c>
      <c r="R810" s="270" t="s">
        <v>788</v>
      </c>
      <c r="S810" s="270" t="s">
        <v>788</v>
      </c>
      <c r="T810" s="270" t="s">
        <v>788</v>
      </c>
      <c r="U810" s="270" t="s">
        <v>788</v>
      </c>
      <c r="V810" s="270" t="s">
        <v>788</v>
      </c>
      <c r="W810" s="270" t="s">
        <v>788</v>
      </c>
      <c r="X810" s="270" t="s">
        <v>788</v>
      </c>
      <c r="Y810" s="270" t="s">
        <v>788</v>
      </c>
      <c r="Z810" s="270" t="s">
        <v>788</v>
      </c>
      <c r="AA810" s="270" t="s">
        <v>788</v>
      </c>
      <c r="AB810" s="270" t="s">
        <v>788</v>
      </c>
      <c r="AC810" s="270" t="s">
        <v>788</v>
      </c>
      <c r="AD810" s="270" t="s">
        <v>788</v>
      </c>
      <c r="AE810" s="270" t="s">
        <v>788</v>
      </c>
      <c r="AF810" s="270" t="s">
        <v>788</v>
      </c>
      <c r="AG810" s="270" t="s">
        <v>788</v>
      </c>
      <c r="AH810" s="270" t="s">
        <v>788</v>
      </c>
      <c r="AI810" s="270" t="s">
        <v>788</v>
      </c>
      <c r="AJ810" s="270" t="s">
        <v>788</v>
      </c>
      <c r="AK810" s="270" t="s">
        <v>788</v>
      </c>
      <c r="AL810" s="270" t="s">
        <v>788</v>
      </c>
      <c r="AM810" s="270" t="s">
        <v>788</v>
      </c>
      <c r="AN810" s="270" t="s">
        <v>3075</v>
      </c>
      <c r="AO810" s="270" t="s">
        <v>3075</v>
      </c>
      <c r="AP810" s="270" t="s">
        <v>3075</v>
      </c>
      <c r="AQ810" s="270" t="s">
        <v>3075</v>
      </c>
      <c r="AR810" s="270" t="s">
        <v>3075</v>
      </c>
      <c r="AS810" s="270" t="s">
        <v>3075</v>
      </c>
      <c r="AT810" s="270" t="s">
        <v>3075</v>
      </c>
      <c r="AU810" s="270" t="s">
        <v>3075</v>
      </c>
      <c r="AV810" s="270" t="s">
        <v>3075</v>
      </c>
      <c r="AW810" s="277" t="s">
        <v>3075</v>
      </c>
      <c r="AX810" s="270" t="s">
        <v>3075</v>
      </c>
      <c r="AY810" s="270" t="s">
        <v>3075</v>
      </c>
      <c r="AZ810" s="270" t="s">
        <v>3075</v>
      </c>
      <c r="BA810" s="270" t="s">
        <v>3075</v>
      </c>
      <c r="BB810" s="270" t="s">
        <v>3075</v>
      </c>
      <c r="BC810" s="270" t="s">
        <v>3075</v>
      </c>
      <c r="BD810" s="270" t="s">
        <v>521</v>
      </c>
      <c r="BE810" s="270" t="str">
        <f>VLOOKUP(A810,[1]القائمة!A$1:F$4442,6,0)</f>
        <v/>
      </c>
      <c r="BF810">
        <f>VLOOKUP(A810,[1]القائمة!A$1:F$4442,1,0)</f>
        <v>525892</v>
      </c>
      <c r="BG810" t="str">
        <f>VLOOKUP(A810,[1]القائمة!A$1:F$4442,5,0)</f>
        <v>الثالثة</v>
      </c>
    </row>
    <row r="811" spans="1:83" ht="14.4" x14ac:dyDescent="0.3">
      <c r="A811" s="269">
        <v>525895</v>
      </c>
      <c r="B811" s="270" t="s">
        <v>521</v>
      </c>
      <c r="C811" s="270" t="s">
        <v>788</v>
      </c>
      <c r="D811" s="270" t="s">
        <v>788</v>
      </c>
      <c r="E811" s="270" t="s">
        <v>788</v>
      </c>
      <c r="F811" s="270" t="s">
        <v>788</v>
      </c>
      <c r="G811" s="270" t="s">
        <v>788</v>
      </c>
      <c r="H811" s="270" t="s">
        <v>788</v>
      </c>
      <c r="I811" s="270" t="s">
        <v>788</v>
      </c>
      <c r="J811" s="270" t="s">
        <v>788</v>
      </c>
      <c r="K811" s="270" t="s">
        <v>788</v>
      </c>
      <c r="L811" s="270" t="s">
        <v>788</v>
      </c>
      <c r="M811" s="270" t="s">
        <v>788</v>
      </c>
      <c r="N811" s="270" t="s">
        <v>788</v>
      </c>
      <c r="O811" s="270" t="s">
        <v>788</v>
      </c>
      <c r="P811" s="270" t="s">
        <v>788</v>
      </c>
      <c r="Q811" s="270" t="s">
        <v>788</v>
      </c>
      <c r="R811" s="270" t="s">
        <v>788</v>
      </c>
      <c r="S811" s="270" t="s">
        <v>788</v>
      </c>
      <c r="T811" s="270" t="s">
        <v>788</v>
      </c>
      <c r="U811" s="270" t="s">
        <v>788</v>
      </c>
      <c r="V811" s="270" t="s">
        <v>788</v>
      </c>
      <c r="W811" s="270" t="s">
        <v>788</v>
      </c>
      <c r="X811" s="270" t="s">
        <v>788</v>
      </c>
      <c r="Y811" s="270" t="s">
        <v>788</v>
      </c>
      <c r="Z811" s="270" t="s">
        <v>788</v>
      </c>
      <c r="AA811" s="270" t="s">
        <v>788</v>
      </c>
      <c r="AB811" s="270" t="s">
        <v>788</v>
      </c>
      <c r="AC811" s="270" t="s">
        <v>788</v>
      </c>
      <c r="AD811" s="270" t="s">
        <v>788</v>
      </c>
      <c r="AE811" s="270" t="s">
        <v>788</v>
      </c>
      <c r="AF811" s="270" t="s">
        <v>788</v>
      </c>
      <c r="AG811" s="270" t="s">
        <v>788</v>
      </c>
      <c r="AH811" s="270" t="s">
        <v>788</v>
      </c>
      <c r="AI811" s="270" t="s">
        <v>788</v>
      </c>
      <c r="AJ811" s="270" t="s">
        <v>788</v>
      </c>
      <c r="AK811" s="270" t="s">
        <v>788</v>
      </c>
      <c r="AL811" s="270" t="s">
        <v>788</v>
      </c>
      <c r="AM811" s="270" t="s">
        <v>788</v>
      </c>
      <c r="AN811" s="270" t="s">
        <v>3075</v>
      </c>
      <c r="AO811" s="270" t="s">
        <v>3075</v>
      </c>
      <c r="AP811" s="270" t="s">
        <v>3075</v>
      </c>
      <c r="AQ811" s="270" t="s">
        <v>3075</v>
      </c>
      <c r="AR811" s="270" t="s">
        <v>3075</v>
      </c>
      <c r="AS811" s="270" t="s">
        <v>3075</v>
      </c>
      <c r="AT811" s="270" t="s">
        <v>3075</v>
      </c>
      <c r="AU811" s="270" t="s">
        <v>3075</v>
      </c>
      <c r="AV811" s="270" t="s">
        <v>3075</v>
      </c>
      <c r="AW811" s="277" t="s">
        <v>3075</v>
      </c>
      <c r="AX811" s="270" t="s">
        <v>3075</v>
      </c>
      <c r="AY811" s="270" t="s">
        <v>3075</v>
      </c>
      <c r="AZ811" s="270" t="s">
        <v>3075</v>
      </c>
      <c r="BA811" s="270" t="s">
        <v>3075</v>
      </c>
      <c r="BB811" s="270" t="s">
        <v>3075</v>
      </c>
      <c r="BC811" s="270" t="s">
        <v>3075</v>
      </c>
      <c r="BD811" s="270" t="s">
        <v>521</v>
      </c>
      <c r="BE811" s="270" t="str">
        <f>VLOOKUP(A811,[1]القائمة!A$1:F$4442,6,0)</f>
        <v/>
      </c>
      <c r="BF811">
        <f>VLOOKUP(A811,[1]القائمة!A$1:F$4442,1,0)</f>
        <v>525895</v>
      </c>
      <c r="BG811" t="str">
        <f>VLOOKUP(A811,[1]القائمة!A$1:F$4442,5,0)</f>
        <v>الثالثة</v>
      </c>
    </row>
    <row r="812" spans="1:83" ht="14.4" x14ac:dyDescent="0.3">
      <c r="A812" s="269">
        <v>525896</v>
      </c>
      <c r="B812" s="270" t="s">
        <v>521</v>
      </c>
      <c r="C812" s="270" t="s">
        <v>788</v>
      </c>
      <c r="D812" s="270" t="s">
        <v>788</v>
      </c>
      <c r="E812" s="270" t="s">
        <v>788</v>
      </c>
      <c r="F812" s="270" t="s">
        <v>788</v>
      </c>
      <c r="G812" s="270" t="s">
        <v>788</v>
      </c>
      <c r="H812" s="270" t="s">
        <v>788</v>
      </c>
      <c r="I812" s="270" t="s">
        <v>788</v>
      </c>
      <c r="J812" s="270" t="s">
        <v>788</v>
      </c>
      <c r="K812" s="270" t="s">
        <v>788</v>
      </c>
      <c r="L812" s="270" t="s">
        <v>788</v>
      </c>
      <c r="M812" s="270" t="s">
        <v>788</v>
      </c>
      <c r="N812" s="270" t="s">
        <v>788</v>
      </c>
      <c r="O812" s="270" t="s">
        <v>788</v>
      </c>
      <c r="P812" s="270" t="s">
        <v>788</v>
      </c>
      <c r="Q812" s="270" t="s">
        <v>788</v>
      </c>
      <c r="R812" s="270" t="s">
        <v>788</v>
      </c>
      <c r="S812" s="270" t="s">
        <v>788</v>
      </c>
      <c r="T812" s="270" t="s">
        <v>788</v>
      </c>
      <c r="U812" s="270" t="s">
        <v>788</v>
      </c>
      <c r="V812" s="270" t="s">
        <v>788</v>
      </c>
      <c r="W812" s="270" t="s">
        <v>788</v>
      </c>
      <c r="X812" s="270" t="s">
        <v>788</v>
      </c>
      <c r="Y812" s="270" t="s">
        <v>788</v>
      </c>
      <c r="Z812" s="270" t="s">
        <v>788</v>
      </c>
      <c r="AA812" s="270" t="s">
        <v>788</v>
      </c>
      <c r="AB812" s="270" t="s">
        <v>788</v>
      </c>
      <c r="AC812" s="270" t="s">
        <v>788</v>
      </c>
      <c r="AD812" s="270" t="s">
        <v>788</v>
      </c>
      <c r="AE812" s="270" t="s">
        <v>788</v>
      </c>
      <c r="AF812" s="270" t="s">
        <v>788</v>
      </c>
      <c r="AG812" s="270" t="s">
        <v>788</v>
      </c>
      <c r="AH812" s="270" t="s">
        <v>788</v>
      </c>
      <c r="AI812" s="270" t="s">
        <v>788</v>
      </c>
      <c r="AJ812" s="270" t="s">
        <v>788</v>
      </c>
      <c r="AK812" s="270" t="s">
        <v>788</v>
      </c>
      <c r="AL812" s="270" t="s">
        <v>788</v>
      </c>
      <c r="AM812" s="270" t="s">
        <v>788</v>
      </c>
      <c r="AN812" s="270" t="s">
        <v>3075</v>
      </c>
      <c r="AO812" s="270" t="s">
        <v>3075</v>
      </c>
      <c r="AP812" s="270" t="s">
        <v>3075</v>
      </c>
      <c r="AQ812" s="270" t="s">
        <v>3075</v>
      </c>
      <c r="AR812" s="270" t="s">
        <v>3075</v>
      </c>
      <c r="AS812" s="270" t="s">
        <v>3075</v>
      </c>
      <c r="AT812" s="270" t="s">
        <v>3075</v>
      </c>
      <c r="AU812" s="270" t="s">
        <v>3075</v>
      </c>
      <c r="AV812" s="270" t="s">
        <v>3075</v>
      </c>
      <c r="AW812" s="277" t="s">
        <v>3075</v>
      </c>
      <c r="AX812" s="270" t="s">
        <v>3075</v>
      </c>
      <c r="AY812" s="270" t="s">
        <v>3075</v>
      </c>
      <c r="AZ812" s="270" t="s">
        <v>3075</v>
      </c>
      <c r="BA812" s="270" t="s">
        <v>3075</v>
      </c>
      <c r="BB812" s="270" t="s">
        <v>3075</v>
      </c>
      <c r="BC812" s="270" t="s">
        <v>3075</v>
      </c>
      <c r="BD812" s="270" t="s">
        <v>521</v>
      </c>
      <c r="BE812" s="270" t="str">
        <f>VLOOKUP(A812,[1]القائمة!A$1:F$4442,6,0)</f>
        <v/>
      </c>
      <c r="BF812">
        <f>VLOOKUP(A812,[1]القائمة!A$1:F$4442,1,0)</f>
        <v>525896</v>
      </c>
      <c r="BG812" t="str">
        <f>VLOOKUP(A812,[1]القائمة!A$1:F$4442,5,0)</f>
        <v>الثالثة</v>
      </c>
      <c r="BH812" s="249"/>
      <c r="BI812" s="249"/>
      <c r="BJ812" s="249"/>
      <c r="BK812" s="249"/>
      <c r="BL812" s="249"/>
      <c r="BM812" s="249"/>
      <c r="BN812" s="249"/>
      <c r="BO812" s="249"/>
      <c r="BP812" s="249" t="s">
        <v>3075</v>
      </c>
      <c r="BQ812" s="249" t="s">
        <v>3075</v>
      </c>
      <c r="BR812" s="249" t="s">
        <v>3075</v>
      </c>
      <c r="BS812" s="249" t="s">
        <v>3075</v>
      </c>
      <c r="BT812" s="249" t="s">
        <v>3075</v>
      </c>
      <c r="BU812" s="249" t="s">
        <v>3075</v>
      </c>
      <c r="BV812" s="248"/>
      <c r="BW812" s="249"/>
      <c r="BX812" s="249"/>
      <c r="BY812" s="249"/>
      <c r="BZ812" s="249"/>
      <c r="CA812" s="242"/>
      <c r="CB812" s="242"/>
      <c r="CC812" s="242"/>
      <c r="CD812" s="242"/>
      <c r="CE812" s="249"/>
    </row>
    <row r="813" spans="1:83" ht="14.4" x14ac:dyDescent="0.3">
      <c r="A813" s="269">
        <v>525898</v>
      </c>
      <c r="B813" s="270" t="s">
        <v>521</v>
      </c>
      <c r="C813" s="270" t="s">
        <v>788</v>
      </c>
      <c r="D813" s="270" t="s">
        <v>788</v>
      </c>
      <c r="E813" s="270" t="s">
        <v>788</v>
      </c>
      <c r="F813" s="270" t="s">
        <v>788</v>
      </c>
      <c r="G813" s="270" t="s">
        <v>788</v>
      </c>
      <c r="H813" s="270" t="s">
        <v>788</v>
      </c>
      <c r="I813" s="270" t="s">
        <v>788</v>
      </c>
      <c r="J813" s="270" t="s">
        <v>788</v>
      </c>
      <c r="K813" s="270" t="s">
        <v>788</v>
      </c>
      <c r="L813" s="270" t="s">
        <v>788</v>
      </c>
      <c r="M813" s="270" t="s">
        <v>788</v>
      </c>
      <c r="N813" s="270" t="s">
        <v>788</v>
      </c>
      <c r="O813" s="270" t="s">
        <v>788</v>
      </c>
      <c r="P813" s="270" t="s">
        <v>788</v>
      </c>
      <c r="Q813" s="270" t="s">
        <v>788</v>
      </c>
      <c r="R813" s="270" t="s">
        <v>788</v>
      </c>
      <c r="S813" s="270" t="s">
        <v>788</v>
      </c>
      <c r="T813" s="270" t="s">
        <v>788</v>
      </c>
      <c r="U813" s="270" t="s">
        <v>788</v>
      </c>
      <c r="V813" s="270" t="s">
        <v>788</v>
      </c>
      <c r="W813" s="270" t="s">
        <v>788</v>
      </c>
      <c r="X813" s="270" t="s">
        <v>788</v>
      </c>
      <c r="Y813" s="270" t="s">
        <v>788</v>
      </c>
      <c r="Z813" s="270" t="s">
        <v>788</v>
      </c>
      <c r="AA813" s="270" t="s">
        <v>788</v>
      </c>
      <c r="AB813" s="270" t="s">
        <v>788</v>
      </c>
      <c r="AC813" s="270" t="s">
        <v>788</v>
      </c>
      <c r="AD813" s="270" t="s">
        <v>788</v>
      </c>
      <c r="AE813" s="270" t="s">
        <v>788</v>
      </c>
      <c r="AF813" s="270" t="s">
        <v>788</v>
      </c>
      <c r="AG813" s="270" t="s">
        <v>788</v>
      </c>
      <c r="AH813" s="270" t="s">
        <v>788</v>
      </c>
      <c r="AI813" s="270" t="s">
        <v>788</v>
      </c>
      <c r="AJ813" s="270" t="s">
        <v>788</v>
      </c>
      <c r="AK813" s="270" t="s">
        <v>788</v>
      </c>
      <c r="AL813" s="270" t="s">
        <v>788</v>
      </c>
      <c r="AM813" s="270" t="s">
        <v>788</v>
      </c>
      <c r="AN813" s="270" t="s">
        <v>3075</v>
      </c>
      <c r="AO813" s="270" t="s">
        <v>3075</v>
      </c>
      <c r="AP813" s="270" t="s">
        <v>3075</v>
      </c>
      <c r="AQ813" s="270" t="s">
        <v>3075</v>
      </c>
      <c r="AR813" s="270" t="s">
        <v>3075</v>
      </c>
      <c r="AS813" s="270" t="s">
        <v>3075</v>
      </c>
      <c r="AT813" s="270" t="s">
        <v>3075</v>
      </c>
      <c r="AU813" s="270" t="s">
        <v>3075</v>
      </c>
      <c r="AV813" s="270" t="s">
        <v>3075</v>
      </c>
      <c r="AW813" s="277" t="s">
        <v>3075</v>
      </c>
      <c r="AX813" s="270" t="s">
        <v>3075</v>
      </c>
      <c r="AY813" s="270" t="s">
        <v>3075</v>
      </c>
      <c r="AZ813" s="270" t="s">
        <v>3075</v>
      </c>
      <c r="BA813" s="270" t="s">
        <v>3075</v>
      </c>
      <c r="BB813" s="270" t="s">
        <v>3075</v>
      </c>
      <c r="BC813" s="270" t="s">
        <v>3075</v>
      </c>
      <c r="BD813" s="270" t="s">
        <v>521</v>
      </c>
      <c r="BE813" s="270" t="str">
        <f>VLOOKUP(A813,[1]القائمة!A$1:F$4442,6,0)</f>
        <v/>
      </c>
      <c r="BF813">
        <f>VLOOKUP(A813,[1]القائمة!A$1:F$4442,1,0)</f>
        <v>525898</v>
      </c>
      <c r="BG813" t="str">
        <f>VLOOKUP(A813,[1]القائمة!A$1:F$4442,5,0)</f>
        <v>الثالثة</v>
      </c>
    </row>
    <row r="814" spans="1:83" ht="14.4" x14ac:dyDescent="0.3">
      <c r="A814" s="269">
        <v>525903</v>
      </c>
      <c r="B814" s="270" t="s">
        <v>521</v>
      </c>
      <c r="C814" s="270" t="s">
        <v>788</v>
      </c>
      <c r="D814" s="270" t="s">
        <v>788</v>
      </c>
      <c r="E814" s="270" t="s">
        <v>788</v>
      </c>
      <c r="F814" s="270" t="s">
        <v>788</v>
      </c>
      <c r="G814" s="270" t="s">
        <v>788</v>
      </c>
      <c r="H814" s="270" t="s">
        <v>788</v>
      </c>
      <c r="I814" s="270" t="s">
        <v>788</v>
      </c>
      <c r="J814" s="270" t="s">
        <v>788</v>
      </c>
      <c r="K814" s="270" t="s">
        <v>788</v>
      </c>
      <c r="L814" s="270" t="s">
        <v>788</v>
      </c>
      <c r="M814" s="270" t="s">
        <v>788</v>
      </c>
      <c r="N814" s="270" t="s">
        <v>788</v>
      </c>
      <c r="O814" s="270" t="s">
        <v>788</v>
      </c>
      <c r="P814" s="270" t="s">
        <v>788</v>
      </c>
      <c r="Q814" s="270" t="s">
        <v>788</v>
      </c>
      <c r="R814" s="270" t="s">
        <v>788</v>
      </c>
      <c r="S814" s="270" t="s">
        <v>788</v>
      </c>
      <c r="T814" s="270" t="s">
        <v>788</v>
      </c>
      <c r="U814" s="270" t="s">
        <v>788</v>
      </c>
      <c r="V814" s="270" t="s">
        <v>788</v>
      </c>
      <c r="W814" s="270" t="s">
        <v>788</v>
      </c>
      <c r="X814" s="270" t="s">
        <v>788</v>
      </c>
      <c r="Y814" s="270" t="s">
        <v>788</v>
      </c>
      <c r="Z814" s="270" t="s">
        <v>788</v>
      </c>
      <c r="AA814" s="270" t="s">
        <v>788</v>
      </c>
      <c r="AB814" s="270" t="s">
        <v>788</v>
      </c>
      <c r="AC814" s="270" t="s">
        <v>788</v>
      </c>
      <c r="AD814" s="270" t="s">
        <v>788</v>
      </c>
      <c r="AE814" s="270" t="s">
        <v>788</v>
      </c>
      <c r="AF814" s="270" t="s">
        <v>788</v>
      </c>
      <c r="AG814" s="270" t="s">
        <v>788</v>
      </c>
      <c r="AH814" s="270" t="s">
        <v>788</v>
      </c>
      <c r="AI814" s="270" t="s">
        <v>788</v>
      </c>
      <c r="AJ814" s="270" t="s">
        <v>788</v>
      </c>
      <c r="AK814" s="270" t="s">
        <v>788</v>
      </c>
      <c r="AL814" s="270" t="s">
        <v>788</v>
      </c>
      <c r="AM814" s="270" t="s">
        <v>788</v>
      </c>
      <c r="AN814" s="270" t="s">
        <v>3075</v>
      </c>
      <c r="AO814" s="270" t="s">
        <v>3075</v>
      </c>
      <c r="AP814" s="270" t="s">
        <v>3075</v>
      </c>
      <c r="AQ814" s="270" t="s">
        <v>3075</v>
      </c>
      <c r="AR814" s="270" t="s">
        <v>3075</v>
      </c>
      <c r="AS814" s="270" t="s">
        <v>3075</v>
      </c>
      <c r="AT814" s="270" t="s">
        <v>3075</v>
      </c>
      <c r="AU814" s="270" t="s">
        <v>3075</v>
      </c>
      <c r="AV814" s="270" t="s">
        <v>3075</v>
      </c>
      <c r="AW814" s="277" t="s">
        <v>3075</v>
      </c>
      <c r="AX814" s="270" t="s">
        <v>3075</v>
      </c>
      <c r="AY814" s="270" t="s">
        <v>3075</v>
      </c>
      <c r="AZ814" s="270" t="s">
        <v>3075</v>
      </c>
      <c r="BA814" s="270" t="s">
        <v>3075</v>
      </c>
      <c r="BB814" s="270" t="s">
        <v>3075</v>
      </c>
      <c r="BC814" s="270" t="s">
        <v>3075</v>
      </c>
      <c r="BD814" s="270" t="s">
        <v>521</v>
      </c>
      <c r="BE814" s="270" t="str">
        <f>VLOOKUP(A814,[1]القائمة!A$1:F$4442,6,0)</f>
        <v/>
      </c>
      <c r="BF814">
        <f>VLOOKUP(A814,[1]القائمة!A$1:F$4442,1,0)</f>
        <v>525903</v>
      </c>
      <c r="BG814" t="str">
        <f>VLOOKUP(A814,[1]القائمة!A$1:F$4442,5,0)</f>
        <v>الثالثة</v>
      </c>
    </row>
    <row r="815" spans="1:83" ht="14.4" x14ac:dyDescent="0.3">
      <c r="A815" s="269">
        <v>525906</v>
      </c>
      <c r="B815" s="270" t="s">
        <v>521</v>
      </c>
      <c r="C815" s="270" t="s">
        <v>788</v>
      </c>
      <c r="D815" s="270" t="s">
        <v>788</v>
      </c>
      <c r="E815" s="270" t="s">
        <v>788</v>
      </c>
      <c r="F815" s="270" t="s">
        <v>788</v>
      </c>
      <c r="G815" s="270" t="s">
        <v>788</v>
      </c>
      <c r="H815" s="270" t="s">
        <v>788</v>
      </c>
      <c r="I815" s="270" t="s">
        <v>788</v>
      </c>
      <c r="J815" s="270" t="s">
        <v>788</v>
      </c>
      <c r="K815" s="270" t="s">
        <v>788</v>
      </c>
      <c r="L815" s="270" t="s">
        <v>788</v>
      </c>
      <c r="M815" s="270" t="s">
        <v>788</v>
      </c>
      <c r="N815" s="270" t="s">
        <v>788</v>
      </c>
      <c r="O815" s="270" t="s">
        <v>788</v>
      </c>
      <c r="P815" s="270" t="s">
        <v>788</v>
      </c>
      <c r="Q815" s="270" t="s">
        <v>788</v>
      </c>
      <c r="R815" s="270" t="s">
        <v>788</v>
      </c>
      <c r="S815" s="270" t="s">
        <v>788</v>
      </c>
      <c r="T815" s="270" t="s">
        <v>788</v>
      </c>
      <c r="U815" s="270" t="s">
        <v>788</v>
      </c>
      <c r="V815" s="270" t="s">
        <v>788</v>
      </c>
      <c r="W815" s="270" t="s">
        <v>788</v>
      </c>
      <c r="X815" s="270" t="s">
        <v>788</v>
      </c>
      <c r="Y815" s="270" t="s">
        <v>788</v>
      </c>
      <c r="Z815" s="270" t="s">
        <v>788</v>
      </c>
      <c r="AA815" s="270" t="s">
        <v>788</v>
      </c>
      <c r="AB815" s="270" t="s">
        <v>788</v>
      </c>
      <c r="AC815" s="270" t="s">
        <v>788</v>
      </c>
      <c r="AD815" s="270" t="s">
        <v>788</v>
      </c>
      <c r="AE815" s="270" t="s">
        <v>788</v>
      </c>
      <c r="AF815" s="270" t="s">
        <v>788</v>
      </c>
      <c r="AG815" s="270" t="s">
        <v>788</v>
      </c>
      <c r="AH815" s="270" t="s">
        <v>788</v>
      </c>
      <c r="AI815" s="270" t="s">
        <v>788</v>
      </c>
      <c r="AJ815" s="270" t="s">
        <v>788</v>
      </c>
      <c r="AK815" s="270" t="s">
        <v>788</v>
      </c>
      <c r="AL815" s="270" t="s">
        <v>788</v>
      </c>
      <c r="AM815" s="270" t="s">
        <v>788</v>
      </c>
      <c r="AN815" s="270" t="s">
        <v>3075</v>
      </c>
      <c r="AO815" s="270" t="s">
        <v>3075</v>
      </c>
      <c r="AP815" s="270" t="s">
        <v>3075</v>
      </c>
      <c r="AQ815" s="270" t="s">
        <v>3075</v>
      </c>
      <c r="AR815" s="270" t="s">
        <v>3075</v>
      </c>
      <c r="AS815" s="270" t="s">
        <v>3075</v>
      </c>
      <c r="AT815" s="270" t="s">
        <v>3075</v>
      </c>
      <c r="AU815" s="270" t="s">
        <v>3075</v>
      </c>
      <c r="AV815" s="270" t="s">
        <v>3075</v>
      </c>
      <c r="AW815" s="277" t="s">
        <v>3075</v>
      </c>
      <c r="AX815" s="270" t="s">
        <v>3075</v>
      </c>
      <c r="AY815" s="270" t="s">
        <v>3075</v>
      </c>
      <c r="AZ815" s="270" t="s">
        <v>3075</v>
      </c>
      <c r="BA815" s="270" t="s">
        <v>3075</v>
      </c>
      <c r="BB815" s="270" t="s">
        <v>3075</v>
      </c>
      <c r="BC815" s="270" t="s">
        <v>3075</v>
      </c>
      <c r="BD815" s="270" t="s">
        <v>521</v>
      </c>
      <c r="BE815" s="270" t="str">
        <f>VLOOKUP(A815,[1]القائمة!A$1:F$4442,6,0)</f>
        <v/>
      </c>
      <c r="BF815">
        <f>VLOOKUP(A815,[1]القائمة!A$1:F$4442,1,0)</f>
        <v>525906</v>
      </c>
      <c r="BG815" t="str">
        <f>VLOOKUP(A815,[1]القائمة!A$1:F$4442,5,0)</f>
        <v>الثالثة</v>
      </c>
    </row>
    <row r="816" spans="1:83" ht="14.4" x14ac:dyDescent="0.3">
      <c r="A816" s="269">
        <v>525908</v>
      </c>
      <c r="B816" s="270" t="s">
        <v>521</v>
      </c>
      <c r="C816" s="270" t="s">
        <v>788</v>
      </c>
      <c r="D816" s="270" t="s">
        <v>788</v>
      </c>
      <c r="E816" s="270" t="s">
        <v>788</v>
      </c>
      <c r="F816" s="270" t="s">
        <v>788</v>
      </c>
      <c r="G816" s="270" t="s">
        <v>788</v>
      </c>
      <c r="H816" s="270" t="s">
        <v>788</v>
      </c>
      <c r="I816" s="270" t="s">
        <v>788</v>
      </c>
      <c r="J816" s="270" t="s">
        <v>788</v>
      </c>
      <c r="K816" s="270" t="s">
        <v>788</v>
      </c>
      <c r="L816" s="270" t="s">
        <v>788</v>
      </c>
      <c r="M816" s="270" t="s">
        <v>788</v>
      </c>
      <c r="N816" s="270" t="s">
        <v>788</v>
      </c>
      <c r="O816" s="270" t="s">
        <v>788</v>
      </c>
      <c r="P816" s="270" t="s">
        <v>788</v>
      </c>
      <c r="Q816" s="270" t="s">
        <v>788</v>
      </c>
      <c r="R816" s="270" t="s">
        <v>788</v>
      </c>
      <c r="S816" s="270" t="s">
        <v>788</v>
      </c>
      <c r="T816" s="270" t="s">
        <v>788</v>
      </c>
      <c r="U816" s="270" t="s">
        <v>788</v>
      </c>
      <c r="V816" s="270" t="s">
        <v>788</v>
      </c>
      <c r="W816" s="270" t="s">
        <v>788</v>
      </c>
      <c r="X816" s="270" t="s">
        <v>788</v>
      </c>
      <c r="Y816" s="270" t="s">
        <v>788</v>
      </c>
      <c r="Z816" s="270" t="s">
        <v>788</v>
      </c>
      <c r="AA816" s="270" t="s">
        <v>788</v>
      </c>
      <c r="AB816" s="270" t="s">
        <v>788</v>
      </c>
      <c r="AC816" s="270" t="s">
        <v>788</v>
      </c>
      <c r="AD816" s="270" t="s">
        <v>788</v>
      </c>
      <c r="AE816" s="270" t="s">
        <v>788</v>
      </c>
      <c r="AF816" s="270" t="s">
        <v>788</v>
      </c>
      <c r="AG816" s="270" t="s">
        <v>788</v>
      </c>
      <c r="AH816" s="270" t="s">
        <v>788</v>
      </c>
      <c r="AI816" s="270" t="s">
        <v>788</v>
      </c>
      <c r="AJ816" s="270" t="s">
        <v>788</v>
      </c>
      <c r="AK816" s="270" t="s">
        <v>788</v>
      </c>
      <c r="AL816" s="270" t="s">
        <v>788</v>
      </c>
      <c r="AM816" s="270" t="s">
        <v>788</v>
      </c>
      <c r="AN816" s="270" t="s">
        <v>3075</v>
      </c>
      <c r="AO816" s="270" t="s">
        <v>3075</v>
      </c>
      <c r="AP816" s="270" t="s">
        <v>3075</v>
      </c>
      <c r="AQ816" s="270" t="s">
        <v>3075</v>
      </c>
      <c r="AR816" s="270" t="s">
        <v>3075</v>
      </c>
      <c r="AS816" s="270" t="s">
        <v>3075</v>
      </c>
      <c r="AT816" s="270" t="s">
        <v>3075</v>
      </c>
      <c r="AU816" s="270" t="s">
        <v>3075</v>
      </c>
      <c r="AV816" s="270" t="s">
        <v>3075</v>
      </c>
      <c r="AW816" s="277" t="s">
        <v>3075</v>
      </c>
      <c r="AX816" s="270" t="s">
        <v>3075</v>
      </c>
      <c r="AY816" s="270" t="s">
        <v>3075</v>
      </c>
      <c r="AZ816" s="270" t="s">
        <v>3075</v>
      </c>
      <c r="BA816" s="270" t="s">
        <v>3075</v>
      </c>
      <c r="BB816" s="270" t="s">
        <v>3075</v>
      </c>
      <c r="BC816" s="270" t="s">
        <v>3075</v>
      </c>
      <c r="BD816" s="270" t="s">
        <v>521</v>
      </c>
      <c r="BE816" s="270" t="str">
        <f>VLOOKUP(A816,[1]القائمة!A$1:F$4442,6,0)</f>
        <v/>
      </c>
      <c r="BF816">
        <f>VLOOKUP(A816,[1]القائمة!A$1:F$4442,1,0)</f>
        <v>525908</v>
      </c>
      <c r="BG816" t="str">
        <f>VLOOKUP(A816,[1]القائمة!A$1:F$4442,5,0)</f>
        <v>الثالثة</v>
      </c>
    </row>
    <row r="817" spans="1:83" ht="14.4" x14ac:dyDescent="0.3">
      <c r="A817" s="269">
        <v>525913</v>
      </c>
      <c r="B817" s="270" t="s">
        <v>521</v>
      </c>
      <c r="C817" s="270" t="s">
        <v>788</v>
      </c>
      <c r="D817" s="270" t="s">
        <v>788</v>
      </c>
      <c r="E817" s="270" t="s">
        <v>788</v>
      </c>
      <c r="F817" s="270" t="s">
        <v>788</v>
      </c>
      <c r="G817" s="270" t="s">
        <v>788</v>
      </c>
      <c r="H817" s="270" t="s">
        <v>788</v>
      </c>
      <c r="I817" s="270" t="s">
        <v>788</v>
      </c>
      <c r="J817" s="270" t="s">
        <v>788</v>
      </c>
      <c r="K817" s="270" t="s">
        <v>788</v>
      </c>
      <c r="L817" s="270" t="s">
        <v>788</v>
      </c>
      <c r="M817" s="270" t="s">
        <v>788</v>
      </c>
      <c r="N817" s="270" t="s">
        <v>788</v>
      </c>
      <c r="O817" s="270" t="s">
        <v>788</v>
      </c>
      <c r="P817" s="270" t="s">
        <v>788</v>
      </c>
      <c r="Q817" s="270" t="s">
        <v>788</v>
      </c>
      <c r="R817" s="270" t="s">
        <v>788</v>
      </c>
      <c r="S817" s="270" t="s">
        <v>788</v>
      </c>
      <c r="T817" s="270" t="s">
        <v>788</v>
      </c>
      <c r="U817" s="270" t="s">
        <v>788</v>
      </c>
      <c r="V817" s="270" t="s">
        <v>788</v>
      </c>
      <c r="W817" s="270" t="s">
        <v>788</v>
      </c>
      <c r="X817" s="270" t="s">
        <v>788</v>
      </c>
      <c r="Y817" s="270" t="s">
        <v>788</v>
      </c>
      <c r="Z817" s="270" t="s">
        <v>788</v>
      </c>
      <c r="AA817" s="270" t="s">
        <v>788</v>
      </c>
      <c r="AB817" s="270" t="s">
        <v>788</v>
      </c>
      <c r="AC817" s="270" t="s">
        <v>788</v>
      </c>
      <c r="AD817" s="270" t="s">
        <v>788</v>
      </c>
      <c r="AE817" s="270" t="s">
        <v>788</v>
      </c>
      <c r="AF817" s="270" t="s">
        <v>788</v>
      </c>
      <c r="AG817" s="270" t="s">
        <v>788</v>
      </c>
      <c r="AH817" s="270" t="s">
        <v>788</v>
      </c>
      <c r="AI817" s="270" t="s">
        <v>788</v>
      </c>
      <c r="AJ817" s="270" t="s">
        <v>788</v>
      </c>
      <c r="AK817" s="270" t="s">
        <v>788</v>
      </c>
      <c r="AL817" s="270" t="s">
        <v>788</v>
      </c>
      <c r="AM817" s="270" t="s">
        <v>788</v>
      </c>
      <c r="AN817" s="270" t="s">
        <v>3075</v>
      </c>
      <c r="AO817" s="270" t="s">
        <v>3075</v>
      </c>
      <c r="AP817" s="270" t="s">
        <v>3075</v>
      </c>
      <c r="AQ817" s="270" t="s">
        <v>3075</v>
      </c>
      <c r="AR817" s="270" t="s">
        <v>3075</v>
      </c>
      <c r="AS817" s="270" t="s">
        <v>3075</v>
      </c>
      <c r="AT817" s="270" t="s">
        <v>3075</v>
      </c>
      <c r="AU817" s="270" t="s">
        <v>3075</v>
      </c>
      <c r="AV817" s="270" t="s">
        <v>3075</v>
      </c>
      <c r="AW817" s="277" t="s">
        <v>3075</v>
      </c>
      <c r="AX817" s="270" t="s">
        <v>3075</v>
      </c>
      <c r="AY817" s="270" t="s">
        <v>3075</v>
      </c>
      <c r="AZ817" s="270" t="s">
        <v>3075</v>
      </c>
      <c r="BA817" s="270" t="s">
        <v>3075</v>
      </c>
      <c r="BB817" s="270" t="s">
        <v>3075</v>
      </c>
      <c r="BC817" s="270" t="s">
        <v>3075</v>
      </c>
      <c r="BD817" s="270" t="s">
        <v>521</v>
      </c>
      <c r="BE817" s="270" t="str">
        <f>VLOOKUP(A817,[1]القائمة!A$1:F$4442,6,0)</f>
        <v/>
      </c>
      <c r="BF817">
        <f>VLOOKUP(A817,[1]القائمة!A$1:F$4442,1,0)</f>
        <v>525913</v>
      </c>
      <c r="BG817" t="str">
        <f>VLOOKUP(A817,[1]القائمة!A$1:F$4442,5,0)</f>
        <v>الثالثة</v>
      </c>
    </row>
    <row r="818" spans="1:83" ht="14.4" x14ac:dyDescent="0.3">
      <c r="A818" s="269">
        <v>525923</v>
      </c>
      <c r="B818" s="270" t="s">
        <v>521</v>
      </c>
      <c r="C818" s="270" t="s">
        <v>788</v>
      </c>
      <c r="D818" s="270" t="s">
        <v>788</v>
      </c>
      <c r="E818" s="270" t="s">
        <v>788</v>
      </c>
      <c r="F818" s="270" t="s">
        <v>788</v>
      </c>
      <c r="G818" s="270" t="s">
        <v>788</v>
      </c>
      <c r="H818" s="270" t="s">
        <v>788</v>
      </c>
      <c r="I818" s="270" t="s">
        <v>788</v>
      </c>
      <c r="J818" s="270" t="s">
        <v>788</v>
      </c>
      <c r="K818" s="270" t="s">
        <v>788</v>
      </c>
      <c r="L818" s="270" t="s">
        <v>788</v>
      </c>
      <c r="M818" s="270" t="s">
        <v>788</v>
      </c>
      <c r="N818" s="270" t="s">
        <v>788</v>
      </c>
      <c r="O818" s="270" t="s">
        <v>788</v>
      </c>
      <c r="P818" s="270" t="s">
        <v>788</v>
      </c>
      <c r="Q818" s="270" t="s">
        <v>788</v>
      </c>
      <c r="R818" s="270" t="s">
        <v>788</v>
      </c>
      <c r="S818" s="270" t="s">
        <v>788</v>
      </c>
      <c r="T818" s="270" t="s">
        <v>788</v>
      </c>
      <c r="U818" s="270" t="s">
        <v>788</v>
      </c>
      <c r="V818" s="270" t="s">
        <v>788</v>
      </c>
      <c r="W818" s="270" t="s">
        <v>788</v>
      </c>
      <c r="X818" s="270" t="s">
        <v>788</v>
      </c>
      <c r="Y818" s="270" t="s">
        <v>788</v>
      </c>
      <c r="Z818" s="270" t="s">
        <v>788</v>
      </c>
      <c r="AA818" s="270" t="s">
        <v>788</v>
      </c>
      <c r="AB818" s="270" t="s">
        <v>788</v>
      </c>
      <c r="AC818" s="270" t="s">
        <v>788</v>
      </c>
      <c r="AD818" s="270" t="s">
        <v>788</v>
      </c>
      <c r="AE818" s="270" t="s">
        <v>788</v>
      </c>
      <c r="AF818" s="270" t="s">
        <v>788</v>
      </c>
      <c r="AG818" s="270" t="s">
        <v>788</v>
      </c>
      <c r="AH818" s="270" t="s">
        <v>788</v>
      </c>
      <c r="AI818" s="270" t="s">
        <v>788</v>
      </c>
      <c r="AJ818" s="270" t="s">
        <v>788</v>
      </c>
      <c r="AK818" s="270" t="s">
        <v>788</v>
      </c>
      <c r="AL818" s="270" t="s">
        <v>788</v>
      </c>
      <c r="AM818" s="270" t="s">
        <v>788</v>
      </c>
      <c r="AN818" s="270" t="s">
        <v>3075</v>
      </c>
      <c r="AO818" s="270" t="s">
        <v>3075</v>
      </c>
      <c r="AP818" s="270" t="s">
        <v>3075</v>
      </c>
      <c r="AQ818" s="270" t="s">
        <v>3075</v>
      </c>
      <c r="AR818" s="270" t="s">
        <v>3075</v>
      </c>
      <c r="AS818" s="270" t="s">
        <v>3075</v>
      </c>
      <c r="AT818" s="270" t="s">
        <v>3075</v>
      </c>
      <c r="AU818" s="270" t="s">
        <v>3075</v>
      </c>
      <c r="AV818" s="270" t="s">
        <v>3075</v>
      </c>
      <c r="AW818" s="277" t="s">
        <v>3075</v>
      </c>
      <c r="AX818" s="270" t="s">
        <v>3075</v>
      </c>
      <c r="AY818" s="270" t="s">
        <v>3075</v>
      </c>
      <c r="AZ818" s="270" t="s">
        <v>3075</v>
      </c>
      <c r="BA818" s="270" t="s">
        <v>3075</v>
      </c>
      <c r="BB818" s="270" t="s">
        <v>3075</v>
      </c>
      <c r="BC818" s="270" t="s">
        <v>3075</v>
      </c>
      <c r="BD818" s="270" t="s">
        <v>521</v>
      </c>
      <c r="BE818" s="270" t="str">
        <f>VLOOKUP(A818,[1]القائمة!A$1:F$4442,6,0)</f>
        <v/>
      </c>
      <c r="BF818">
        <f>VLOOKUP(A818,[1]القائمة!A$1:F$4442,1,0)</f>
        <v>525923</v>
      </c>
      <c r="BG818" t="str">
        <f>VLOOKUP(A818,[1]القائمة!A$1:F$4442,5,0)</f>
        <v>الثالثة</v>
      </c>
      <c r="BH818" s="249"/>
      <c r="BI818" s="249"/>
      <c r="BJ818" s="249"/>
      <c r="BK818" s="249"/>
      <c r="BL818" s="249"/>
      <c r="BM818" s="249"/>
      <c r="BN818" s="249"/>
      <c r="BO818" s="249"/>
      <c r="BP818" s="249" t="s">
        <v>3075</v>
      </c>
      <c r="BQ818" s="249" t="s">
        <v>3075</v>
      </c>
      <c r="BR818" s="249" t="s">
        <v>3075</v>
      </c>
      <c r="BS818" s="249" t="s">
        <v>3075</v>
      </c>
      <c r="BT818" s="249" t="s">
        <v>3075</v>
      </c>
      <c r="BU818" s="249" t="s">
        <v>3075</v>
      </c>
      <c r="BV818" s="248"/>
      <c r="BW818" s="249"/>
      <c r="BX818" s="249"/>
      <c r="BY818" s="249"/>
      <c r="BZ818" s="249"/>
      <c r="CA818" s="242"/>
      <c r="CB818" s="242"/>
      <c r="CC818" s="242"/>
      <c r="CD818" s="242"/>
      <c r="CE818" s="249"/>
    </row>
    <row r="819" spans="1:83" ht="14.4" x14ac:dyDescent="0.3">
      <c r="A819" s="269">
        <v>525924</v>
      </c>
      <c r="B819" s="270" t="s">
        <v>521</v>
      </c>
      <c r="C819" s="270" t="s">
        <v>788</v>
      </c>
      <c r="D819" s="270" t="s">
        <v>788</v>
      </c>
      <c r="E819" s="270" t="s">
        <v>788</v>
      </c>
      <c r="F819" s="270" t="s">
        <v>788</v>
      </c>
      <c r="G819" s="270" t="s">
        <v>788</v>
      </c>
      <c r="H819" s="270" t="s">
        <v>788</v>
      </c>
      <c r="I819" s="270" t="s">
        <v>788</v>
      </c>
      <c r="J819" s="270" t="s">
        <v>788</v>
      </c>
      <c r="K819" s="270" t="s">
        <v>788</v>
      </c>
      <c r="L819" s="270" t="s">
        <v>788</v>
      </c>
      <c r="M819" s="270" t="s">
        <v>788</v>
      </c>
      <c r="N819" s="270" t="s">
        <v>788</v>
      </c>
      <c r="O819" s="270" t="s">
        <v>788</v>
      </c>
      <c r="P819" s="270" t="s">
        <v>788</v>
      </c>
      <c r="Q819" s="270" t="s">
        <v>788</v>
      </c>
      <c r="R819" s="270" t="s">
        <v>788</v>
      </c>
      <c r="S819" s="270" t="s">
        <v>788</v>
      </c>
      <c r="T819" s="270" t="s">
        <v>788</v>
      </c>
      <c r="U819" s="270" t="s">
        <v>788</v>
      </c>
      <c r="V819" s="270" t="s">
        <v>788</v>
      </c>
      <c r="W819" s="270" t="s">
        <v>788</v>
      </c>
      <c r="X819" s="270" t="s">
        <v>788</v>
      </c>
      <c r="Y819" s="270" t="s">
        <v>788</v>
      </c>
      <c r="Z819" s="270" t="s">
        <v>788</v>
      </c>
      <c r="AA819" s="270" t="s">
        <v>788</v>
      </c>
      <c r="AB819" s="270" t="s">
        <v>788</v>
      </c>
      <c r="AC819" s="270" t="s">
        <v>788</v>
      </c>
      <c r="AD819" s="270" t="s">
        <v>788</v>
      </c>
      <c r="AE819" s="270" t="s">
        <v>788</v>
      </c>
      <c r="AF819" s="270" t="s">
        <v>788</v>
      </c>
      <c r="AG819" s="270" t="s">
        <v>788</v>
      </c>
      <c r="AH819" s="270" t="s">
        <v>788</v>
      </c>
      <c r="AI819" s="270" t="s">
        <v>788</v>
      </c>
      <c r="AJ819" s="270" t="s">
        <v>788</v>
      </c>
      <c r="AK819" s="270" t="s">
        <v>788</v>
      </c>
      <c r="AL819" s="270" t="s">
        <v>788</v>
      </c>
      <c r="AM819" s="270" t="s">
        <v>788</v>
      </c>
      <c r="AN819" s="270" t="s">
        <v>3075</v>
      </c>
      <c r="AO819" s="270" t="s">
        <v>3075</v>
      </c>
      <c r="AP819" s="270" t="s">
        <v>3075</v>
      </c>
      <c r="AQ819" s="270" t="s">
        <v>3075</v>
      </c>
      <c r="AR819" s="270" t="s">
        <v>3075</v>
      </c>
      <c r="AS819" s="270" t="s">
        <v>3075</v>
      </c>
      <c r="AT819" s="270" t="s">
        <v>3075</v>
      </c>
      <c r="AU819" s="270" t="s">
        <v>3075</v>
      </c>
      <c r="AV819" s="270" t="s">
        <v>3075</v>
      </c>
      <c r="AW819" s="277" t="s">
        <v>3075</v>
      </c>
      <c r="AX819" s="270" t="s">
        <v>3075</v>
      </c>
      <c r="AY819" s="270" t="s">
        <v>3075</v>
      </c>
      <c r="AZ819" s="270" t="s">
        <v>3075</v>
      </c>
      <c r="BA819" s="270" t="s">
        <v>3075</v>
      </c>
      <c r="BB819" s="270" t="s">
        <v>3075</v>
      </c>
      <c r="BC819" s="270" t="s">
        <v>3075</v>
      </c>
      <c r="BD819" s="270" t="s">
        <v>521</v>
      </c>
      <c r="BE819" s="270" t="str">
        <f>VLOOKUP(A819,[1]القائمة!A$1:F$4442,6,0)</f>
        <v/>
      </c>
      <c r="BF819">
        <f>VLOOKUP(A819,[1]القائمة!A$1:F$4442,1,0)</f>
        <v>525924</v>
      </c>
      <c r="BG819" t="str">
        <f>VLOOKUP(A819,[1]القائمة!A$1:F$4442,5,0)</f>
        <v>الثالثة</v>
      </c>
    </row>
    <row r="820" spans="1:83" ht="14.4" x14ac:dyDescent="0.3">
      <c r="A820" s="269">
        <v>525926</v>
      </c>
      <c r="B820" s="270" t="s">
        <v>521</v>
      </c>
      <c r="C820" s="270" t="s">
        <v>788</v>
      </c>
      <c r="D820" s="270" t="s">
        <v>788</v>
      </c>
      <c r="E820" s="270" t="s">
        <v>788</v>
      </c>
      <c r="F820" s="270" t="s">
        <v>788</v>
      </c>
      <c r="G820" s="270" t="s">
        <v>788</v>
      </c>
      <c r="H820" s="270" t="s">
        <v>788</v>
      </c>
      <c r="I820" s="270" t="s">
        <v>788</v>
      </c>
      <c r="J820" s="270" t="s">
        <v>788</v>
      </c>
      <c r="K820" s="270" t="s">
        <v>788</v>
      </c>
      <c r="L820" s="270" t="s">
        <v>788</v>
      </c>
      <c r="M820" s="270" t="s">
        <v>788</v>
      </c>
      <c r="N820" s="270" t="s">
        <v>788</v>
      </c>
      <c r="O820" s="270" t="s">
        <v>788</v>
      </c>
      <c r="P820" s="270" t="s">
        <v>788</v>
      </c>
      <c r="Q820" s="270" t="s">
        <v>788</v>
      </c>
      <c r="R820" s="270" t="s">
        <v>788</v>
      </c>
      <c r="S820" s="270" t="s">
        <v>788</v>
      </c>
      <c r="T820" s="270" t="s">
        <v>788</v>
      </c>
      <c r="U820" s="270" t="s">
        <v>788</v>
      </c>
      <c r="V820" s="270" t="s">
        <v>788</v>
      </c>
      <c r="W820" s="270" t="s">
        <v>788</v>
      </c>
      <c r="X820" s="270" t="s">
        <v>788</v>
      </c>
      <c r="Y820" s="270" t="s">
        <v>788</v>
      </c>
      <c r="Z820" s="270" t="s">
        <v>788</v>
      </c>
      <c r="AA820" s="270" t="s">
        <v>788</v>
      </c>
      <c r="AB820" s="270" t="s">
        <v>788</v>
      </c>
      <c r="AC820" s="270" t="s">
        <v>788</v>
      </c>
      <c r="AD820" s="270" t="s">
        <v>788</v>
      </c>
      <c r="AE820" s="270" t="s">
        <v>788</v>
      </c>
      <c r="AF820" s="270" t="s">
        <v>788</v>
      </c>
      <c r="AG820" s="270" t="s">
        <v>788</v>
      </c>
      <c r="AH820" s="270" t="s">
        <v>788</v>
      </c>
      <c r="AI820" s="270" t="s">
        <v>788</v>
      </c>
      <c r="AJ820" s="270" t="s">
        <v>788</v>
      </c>
      <c r="AK820" s="270" t="s">
        <v>788</v>
      </c>
      <c r="AL820" s="270" t="s">
        <v>788</v>
      </c>
      <c r="AM820" s="270" t="s">
        <v>788</v>
      </c>
      <c r="AN820" s="270" t="s">
        <v>3075</v>
      </c>
      <c r="AO820" s="270" t="s">
        <v>3075</v>
      </c>
      <c r="AP820" s="270" t="s">
        <v>3075</v>
      </c>
      <c r="AQ820" s="270" t="s">
        <v>3075</v>
      </c>
      <c r="AR820" s="270" t="s">
        <v>3075</v>
      </c>
      <c r="AS820" s="270" t="s">
        <v>3075</v>
      </c>
      <c r="AT820" s="270" t="s">
        <v>3075</v>
      </c>
      <c r="AU820" s="270" t="s">
        <v>3075</v>
      </c>
      <c r="AV820" s="270" t="s">
        <v>3075</v>
      </c>
      <c r="AW820" s="277" t="s">
        <v>3075</v>
      </c>
      <c r="AX820" s="270" t="s">
        <v>3075</v>
      </c>
      <c r="AY820" s="270" t="s">
        <v>3075</v>
      </c>
      <c r="AZ820" s="270" t="s">
        <v>3075</v>
      </c>
      <c r="BA820" s="270" t="s">
        <v>3075</v>
      </c>
      <c r="BB820" s="270" t="s">
        <v>3075</v>
      </c>
      <c r="BC820" s="270" t="s">
        <v>3075</v>
      </c>
      <c r="BD820" s="270" t="s">
        <v>521</v>
      </c>
      <c r="BE820" s="270" t="str">
        <f>VLOOKUP(A820,[1]القائمة!A$1:F$4442,6,0)</f>
        <v/>
      </c>
      <c r="BF820">
        <f>VLOOKUP(A820,[1]القائمة!A$1:F$4442,1,0)</f>
        <v>525926</v>
      </c>
      <c r="BG820" t="str">
        <f>VLOOKUP(A820,[1]القائمة!A$1:F$4442,5,0)</f>
        <v>الثالثة</v>
      </c>
      <c r="BH820" s="249"/>
      <c r="BI820" s="249"/>
      <c r="BJ820" s="249"/>
      <c r="BK820" s="249"/>
      <c r="BL820" s="249"/>
      <c r="BM820" s="249"/>
      <c r="BN820" s="249"/>
      <c r="BO820" s="249"/>
      <c r="BP820" s="249" t="s">
        <v>3075</v>
      </c>
      <c r="BQ820" s="249" t="s">
        <v>3075</v>
      </c>
      <c r="BR820" s="249" t="s">
        <v>3075</v>
      </c>
      <c r="BS820" s="249" t="s">
        <v>3075</v>
      </c>
      <c r="BT820" s="249" t="s">
        <v>3075</v>
      </c>
      <c r="BU820" s="249" t="s">
        <v>3075</v>
      </c>
      <c r="BV820" s="248"/>
      <c r="BW820" s="249"/>
      <c r="BX820" s="249"/>
      <c r="BY820" s="249"/>
      <c r="BZ820" s="249"/>
      <c r="CA820" s="242"/>
      <c r="CB820" s="242"/>
      <c r="CC820" s="242"/>
      <c r="CD820" s="242"/>
      <c r="CE820" s="249"/>
    </row>
    <row r="821" spans="1:83" ht="14.4" x14ac:dyDescent="0.3">
      <c r="A821" s="269">
        <v>525927</v>
      </c>
      <c r="B821" s="270" t="s">
        <v>522</v>
      </c>
      <c r="C821" s="270" t="s">
        <v>788</v>
      </c>
      <c r="D821" s="270" t="s">
        <v>788</v>
      </c>
      <c r="E821" s="270" t="s">
        <v>788</v>
      </c>
      <c r="F821" s="270" t="s">
        <v>788</v>
      </c>
      <c r="G821" s="270" t="s">
        <v>788</v>
      </c>
      <c r="H821" s="270" t="s">
        <v>788</v>
      </c>
      <c r="I821" s="270" t="s">
        <v>788</v>
      </c>
      <c r="J821" s="270" t="s">
        <v>788</v>
      </c>
      <c r="K821" s="270" t="s">
        <v>788</v>
      </c>
      <c r="L821" s="270" t="s">
        <v>788</v>
      </c>
      <c r="M821" s="270" t="s">
        <v>788</v>
      </c>
      <c r="N821" s="270" t="s">
        <v>788</v>
      </c>
      <c r="O821" s="270" t="s">
        <v>788</v>
      </c>
      <c r="P821" s="270" t="s">
        <v>788</v>
      </c>
      <c r="Q821" s="270" t="s">
        <v>788</v>
      </c>
      <c r="R821" s="270" t="s">
        <v>788</v>
      </c>
      <c r="S821" s="270" t="s">
        <v>788</v>
      </c>
      <c r="T821" s="270" t="s">
        <v>788</v>
      </c>
      <c r="U821" s="270" t="s">
        <v>788</v>
      </c>
      <c r="V821" s="270" t="s">
        <v>788</v>
      </c>
      <c r="W821" s="270" t="s">
        <v>788</v>
      </c>
      <c r="X821" s="270" t="s">
        <v>788</v>
      </c>
      <c r="Y821" s="270" t="s">
        <v>788</v>
      </c>
      <c r="Z821" s="270" t="s">
        <v>788</v>
      </c>
      <c r="AA821" s="270" t="s">
        <v>788</v>
      </c>
      <c r="AB821" s="270" t="s">
        <v>788</v>
      </c>
      <c r="AC821" s="270" t="s">
        <v>788</v>
      </c>
      <c r="AD821" s="270" t="s">
        <v>788</v>
      </c>
      <c r="AE821" s="270" t="s">
        <v>788</v>
      </c>
      <c r="AF821" s="270" t="s">
        <v>788</v>
      </c>
      <c r="AG821" s="270" t="s">
        <v>788</v>
      </c>
      <c r="AH821" s="270" t="s">
        <v>3075</v>
      </c>
      <c r="AI821" s="270" t="s">
        <v>3075</v>
      </c>
      <c r="AJ821" s="270" t="s">
        <v>3075</v>
      </c>
      <c r="AK821" s="270" t="s">
        <v>3075</v>
      </c>
      <c r="AL821" s="270" t="s">
        <v>3075</v>
      </c>
      <c r="AM821" s="270" t="s">
        <v>3075</v>
      </c>
      <c r="AN821" s="270" t="s">
        <v>3075</v>
      </c>
      <c r="AO821" s="270" t="s">
        <v>3075</v>
      </c>
      <c r="AP821" s="270" t="s">
        <v>3075</v>
      </c>
      <c r="AQ821" s="270" t="s">
        <v>3075</v>
      </c>
      <c r="AR821" s="270" t="s">
        <v>3075</v>
      </c>
      <c r="AS821" s="270" t="s">
        <v>3075</v>
      </c>
      <c r="AT821" s="270" t="s">
        <v>3075</v>
      </c>
      <c r="AU821" s="270" t="s">
        <v>3075</v>
      </c>
      <c r="AV821" s="270" t="s">
        <v>3075</v>
      </c>
      <c r="AW821" s="277" t="s">
        <v>3075</v>
      </c>
      <c r="AX821" s="270" t="s">
        <v>3075</v>
      </c>
      <c r="AY821" s="270" t="s">
        <v>3075</v>
      </c>
      <c r="AZ821" s="270" t="s">
        <v>3075</v>
      </c>
      <c r="BA821" s="270" t="s">
        <v>3075</v>
      </c>
      <c r="BB821" s="270" t="s">
        <v>3075</v>
      </c>
      <c r="BC821" s="270" t="s">
        <v>3075</v>
      </c>
      <c r="BD821" s="270" t="s">
        <v>522</v>
      </c>
      <c r="BE821" s="270" t="str">
        <f>VLOOKUP(A821,[1]القائمة!A$1:F$4442,6,0)</f>
        <v/>
      </c>
      <c r="BF821">
        <f>VLOOKUP(A821,[1]القائمة!A$1:F$4442,1,0)</f>
        <v>525927</v>
      </c>
      <c r="BG821" t="str">
        <f>VLOOKUP(A821,[1]القائمة!A$1:F$4442,5,0)</f>
        <v>الثالثة حديث</v>
      </c>
    </row>
    <row r="822" spans="1:83" ht="14.4" x14ac:dyDescent="0.3">
      <c r="A822" s="269">
        <v>525929</v>
      </c>
      <c r="B822" s="270" t="s">
        <v>521</v>
      </c>
      <c r="C822" s="270" t="s">
        <v>788</v>
      </c>
      <c r="D822" s="270" t="s">
        <v>788</v>
      </c>
      <c r="E822" s="270" t="s">
        <v>788</v>
      </c>
      <c r="F822" s="270" t="s">
        <v>788</v>
      </c>
      <c r="G822" s="270" t="s">
        <v>788</v>
      </c>
      <c r="H822" s="270" t="s">
        <v>788</v>
      </c>
      <c r="I822" s="270" t="s">
        <v>788</v>
      </c>
      <c r="J822" s="270" t="s">
        <v>788</v>
      </c>
      <c r="K822" s="270" t="s">
        <v>788</v>
      </c>
      <c r="L822" s="270" t="s">
        <v>788</v>
      </c>
      <c r="M822" s="270" t="s">
        <v>788</v>
      </c>
      <c r="N822" s="270" t="s">
        <v>788</v>
      </c>
      <c r="O822" s="270" t="s">
        <v>788</v>
      </c>
      <c r="P822" s="270" t="s">
        <v>788</v>
      </c>
      <c r="Q822" s="270" t="s">
        <v>788</v>
      </c>
      <c r="R822" s="270" t="s">
        <v>788</v>
      </c>
      <c r="S822" s="270" t="s">
        <v>788</v>
      </c>
      <c r="T822" s="270" t="s">
        <v>788</v>
      </c>
      <c r="U822" s="270" t="s">
        <v>788</v>
      </c>
      <c r="V822" s="270" t="s">
        <v>788</v>
      </c>
      <c r="W822" s="270" t="s">
        <v>788</v>
      </c>
      <c r="X822" s="270" t="s">
        <v>788</v>
      </c>
      <c r="Y822" s="270" t="s">
        <v>788</v>
      </c>
      <c r="Z822" s="270" t="s">
        <v>788</v>
      </c>
      <c r="AA822" s="270" t="s">
        <v>788</v>
      </c>
      <c r="AB822" s="270" t="s">
        <v>788</v>
      </c>
      <c r="AC822" s="270" t="s">
        <v>788</v>
      </c>
      <c r="AD822" s="270" t="s">
        <v>788</v>
      </c>
      <c r="AE822" s="270" t="s">
        <v>788</v>
      </c>
      <c r="AF822" s="270" t="s">
        <v>788</v>
      </c>
      <c r="AG822" s="270" t="s">
        <v>788</v>
      </c>
      <c r="AH822" s="270" t="s">
        <v>788</v>
      </c>
      <c r="AI822" s="270" t="s">
        <v>788</v>
      </c>
      <c r="AJ822" s="270" t="s">
        <v>788</v>
      </c>
      <c r="AK822" s="270" t="s">
        <v>788</v>
      </c>
      <c r="AL822" s="270" t="s">
        <v>788</v>
      </c>
      <c r="AM822" s="270" t="s">
        <v>788</v>
      </c>
      <c r="AN822" s="270" t="s">
        <v>3075</v>
      </c>
      <c r="AO822" s="270" t="s">
        <v>3075</v>
      </c>
      <c r="AP822" s="270" t="s">
        <v>3075</v>
      </c>
      <c r="AQ822" s="270" t="s">
        <v>3075</v>
      </c>
      <c r="AR822" s="270" t="s">
        <v>3075</v>
      </c>
      <c r="AS822" s="270" t="s">
        <v>3075</v>
      </c>
      <c r="AT822" s="270" t="s">
        <v>3075</v>
      </c>
      <c r="AU822" s="270" t="s">
        <v>3075</v>
      </c>
      <c r="AV822" s="270" t="s">
        <v>3075</v>
      </c>
      <c r="AW822" s="277" t="s">
        <v>3075</v>
      </c>
      <c r="AX822" s="270" t="s">
        <v>3075</v>
      </c>
      <c r="AY822" s="270" t="s">
        <v>3075</v>
      </c>
      <c r="AZ822" s="270" t="s">
        <v>3075</v>
      </c>
      <c r="BA822" s="270" t="s">
        <v>3075</v>
      </c>
      <c r="BB822" s="270" t="s">
        <v>3075</v>
      </c>
      <c r="BC822" s="270" t="s">
        <v>3075</v>
      </c>
      <c r="BD822" s="270" t="s">
        <v>521</v>
      </c>
      <c r="BE822" s="270" t="str">
        <f>VLOOKUP(A822,[1]القائمة!A$1:F$4442,6,0)</f>
        <v/>
      </c>
      <c r="BF822">
        <f>VLOOKUP(A822,[1]القائمة!A$1:F$4442,1,0)</f>
        <v>525929</v>
      </c>
      <c r="BG822" t="str">
        <f>VLOOKUP(A822,[1]القائمة!A$1:F$4442,5,0)</f>
        <v>الثالثة</v>
      </c>
    </row>
    <row r="823" spans="1:83" ht="14.4" x14ac:dyDescent="0.3">
      <c r="A823" s="269">
        <v>525938</v>
      </c>
      <c r="B823" s="270" t="s">
        <v>521</v>
      </c>
      <c r="C823" s="270" t="s">
        <v>788</v>
      </c>
      <c r="D823" s="270" t="s">
        <v>788</v>
      </c>
      <c r="E823" s="270" t="s">
        <v>788</v>
      </c>
      <c r="F823" s="270" t="s">
        <v>788</v>
      </c>
      <c r="G823" s="270" t="s">
        <v>788</v>
      </c>
      <c r="H823" s="270" t="s">
        <v>788</v>
      </c>
      <c r="I823" s="270" t="s">
        <v>788</v>
      </c>
      <c r="J823" s="270" t="s">
        <v>788</v>
      </c>
      <c r="K823" s="270" t="s">
        <v>788</v>
      </c>
      <c r="L823" s="270" t="s">
        <v>788</v>
      </c>
      <c r="M823" s="270" t="s">
        <v>788</v>
      </c>
      <c r="N823" s="270" t="s">
        <v>788</v>
      </c>
      <c r="O823" s="270" t="s">
        <v>788</v>
      </c>
      <c r="P823" s="270" t="s">
        <v>788</v>
      </c>
      <c r="Q823" s="270" t="s">
        <v>788</v>
      </c>
      <c r="R823" s="270" t="s">
        <v>788</v>
      </c>
      <c r="S823" s="270" t="s">
        <v>788</v>
      </c>
      <c r="T823" s="270" t="s">
        <v>788</v>
      </c>
      <c r="U823" s="270" t="s">
        <v>788</v>
      </c>
      <c r="V823" s="270" t="s">
        <v>788</v>
      </c>
      <c r="W823" s="270" t="s">
        <v>788</v>
      </c>
      <c r="X823" s="270" t="s">
        <v>788</v>
      </c>
      <c r="Y823" s="270" t="s">
        <v>788</v>
      </c>
      <c r="Z823" s="270" t="s">
        <v>788</v>
      </c>
      <c r="AA823" s="270" t="s">
        <v>788</v>
      </c>
      <c r="AB823" s="270" t="s">
        <v>788</v>
      </c>
      <c r="AC823" s="270" t="s">
        <v>788</v>
      </c>
      <c r="AD823" s="270" t="s">
        <v>788</v>
      </c>
      <c r="AE823" s="270" t="s">
        <v>788</v>
      </c>
      <c r="AF823" s="270" t="s">
        <v>788</v>
      </c>
      <c r="AG823" s="270" t="s">
        <v>788</v>
      </c>
      <c r="AH823" s="270" t="s">
        <v>788</v>
      </c>
      <c r="AI823" s="270" t="s">
        <v>788</v>
      </c>
      <c r="AJ823" s="270" t="s">
        <v>788</v>
      </c>
      <c r="AK823" s="270" t="s">
        <v>788</v>
      </c>
      <c r="AL823" s="270" t="s">
        <v>788</v>
      </c>
      <c r="AM823" s="270" t="s">
        <v>788</v>
      </c>
      <c r="AN823" s="270" t="s">
        <v>3075</v>
      </c>
      <c r="AO823" s="270" t="s">
        <v>3075</v>
      </c>
      <c r="AP823" s="270" t="s">
        <v>3075</v>
      </c>
      <c r="AQ823" s="270" t="s">
        <v>3075</v>
      </c>
      <c r="AR823" s="270" t="s">
        <v>3075</v>
      </c>
      <c r="AS823" s="270" t="s">
        <v>3075</v>
      </c>
      <c r="AT823" s="270" t="s">
        <v>3075</v>
      </c>
      <c r="AU823" s="270" t="s">
        <v>3075</v>
      </c>
      <c r="AV823" s="270" t="s">
        <v>3075</v>
      </c>
      <c r="AW823" s="277" t="s">
        <v>3075</v>
      </c>
      <c r="AX823" s="270" t="s">
        <v>3075</v>
      </c>
      <c r="AY823" s="270" t="s">
        <v>3075</v>
      </c>
      <c r="AZ823" s="270" t="s">
        <v>3075</v>
      </c>
      <c r="BA823" s="270" t="s">
        <v>3075</v>
      </c>
      <c r="BB823" s="270" t="s">
        <v>3075</v>
      </c>
      <c r="BC823" s="270" t="s">
        <v>3075</v>
      </c>
      <c r="BD823" s="270" t="s">
        <v>521</v>
      </c>
      <c r="BE823" s="270" t="str">
        <f>VLOOKUP(A823,[1]القائمة!A$1:F$4442,6,0)</f>
        <v/>
      </c>
      <c r="BF823">
        <f>VLOOKUP(A823,[1]القائمة!A$1:F$4442,1,0)</f>
        <v>525938</v>
      </c>
      <c r="BG823" t="str">
        <f>VLOOKUP(A823,[1]القائمة!A$1:F$4442,5,0)</f>
        <v>الثالثة</v>
      </c>
    </row>
    <row r="824" spans="1:83" ht="14.4" x14ac:dyDescent="0.3">
      <c r="A824" s="269">
        <v>525940</v>
      </c>
      <c r="B824" s="270" t="s">
        <v>521</v>
      </c>
      <c r="C824" s="270" t="s">
        <v>788</v>
      </c>
      <c r="D824" s="270" t="s">
        <v>788</v>
      </c>
      <c r="E824" s="270" t="s">
        <v>788</v>
      </c>
      <c r="F824" s="270" t="s">
        <v>788</v>
      </c>
      <c r="G824" s="270" t="s">
        <v>788</v>
      </c>
      <c r="H824" s="270" t="s">
        <v>788</v>
      </c>
      <c r="I824" s="270" t="s">
        <v>788</v>
      </c>
      <c r="J824" s="270" t="s">
        <v>788</v>
      </c>
      <c r="K824" s="270" t="s">
        <v>788</v>
      </c>
      <c r="L824" s="270" t="s">
        <v>788</v>
      </c>
      <c r="M824" s="270" t="s">
        <v>788</v>
      </c>
      <c r="N824" s="270" t="s">
        <v>788</v>
      </c>
      <c r="O824" s="270" t="s">
        <v>788</v>
      </c>
      <c r="P824" s="270" t="s">
        <v>788</v>
      </c>
      <c r="Q824" s="270" t="s">
        <v>788</v>
      </c>
      <c r="R824" s="270" t="s">
        <v>788</v>
      </c>
      <c r="S824" s="270" t="s">
        <v>788</v>
      </c>
      <c r="T824" s="270" t="s">
        <v>788</v>
      </c>
      <c r="U824" s="270" t="s">
        <v>788</v>
      </c>
      <c r="V824" s="270" t="s">
        <v>788</v>
      </c>
      <c r="W824" s="270" t="s">
        <v>788</v>
      </c>
      <c r="X824" s="270" t="s">
        <v>788</v>
      </c>
      <c r="Y824" s="270" t="s">
        <v>788</v>
      </c>
      <c r="Z824" s="270" t="s">
        <v>788</v>
      </c>
      <c r="AA824" s="270" t="s">
        <v>788</v>
      </c>
      <c r="AB824" s="270" t="s">
        <v>788</v>
      </c>
      <c r="AC824" s="270" t="s">
        <v>788</v>
      </c>
      <c r="AD824" s="270" t="s">
        <v>788</v>
      </c>
      <c r="AE824" s="270" t="s">
        <v>788</v>
      </c>
      <c r="AF824" s="270" t="s">
        <v>788</v>
      </c>
      <c r="AG824" s="270" t="s">
        <v>788</v>
      </c>
      <c r="AH824" s="270" t="s">
        <v>788</v>
      </c>
      <c r="AI824" s="270" t="s">
        <v>788</v>
      </c>
      <c r="AJ824" s="270" t="s">
        <v>788</v>
      </c>
      <c r="AK824" s="270" t="s">
        <v>788</v>
      </c>
      <c r="AL824" s="270" t="s">
        <v>788</v>
      </c>
      <c r="AM824" s="270" t="s">
        <v>788</v>
      </c>
      <c r="AN824" s="270" t="s">
        <v>3075</v>
      </c>
      <c r="AO824" s="270" t="s">
        <v>3075</v>
      </c>
      <c r="AP824" s="270" t="s">
        <v>3075</v>
      </c>
      <c r="AQ824" s="270" t="s">
        <v>3075</v>
      </c>
      <c r="AR824" s="270" t="s">
        <v>3075</v>
      </c>
      <c r="AS824" s="270" t="s">
        <v>3075</v>
      </c>
      <c r="AT824" s="270" t="s">
        <v>3075</v>
      </c>
      <c r="AU824" s="270" t="s">
        <v>3075</v>
      </c>
      <c r="AV824" s="270" t="s">
        <v>3075</v>
      </c>
      <c r="AW824" s="277" t="s">
        <v>3075</v>
      </c>
      <c r="AX824" s="270" t="s">
        <v>3075</v>
      </c>
      <c r="AY824" s="270" t="s">
        <v>3075</v>
      </c>
      <c r="AZ824" s="270" t="s">
        <v>3075</v>
      </c>
      <c r="BA824" s="270" t="s">
        <v>3075</v>
      </c>
      <c r="BB824" s="270" t="s">
        <v>3075</v>
      </c>
      <c r="BC824" s="270" t="s">
        <v>3075</v>
      </c>
      <c r="BD824" s="270" t="s">
        <v>521</v>
      </c>
      <c r="BE824" s="270" t="str">
        <f>VLOOKUP(A824,[1]القائمة!A$1:F$4442,6,0)</f>
        <v/>
      </c>
      <c r="BF824">
        <f>VLOOKUP(A824,[1]القائمة!A$1:F$4442,1,0)</f>
        <v>525940</v>
      </c>
      <c r="BG824" t="str">
        <f>VLOOKUP(A824,[1]القائمة!A$1:F$4442,5,0)</f>
        <v>الثالثة</v>
      </c>
    </row>
    <row r="825" spans="1:83" ht="14.4" x14ac:dyDescent="0.3">
      <c r="A825" s="269">
        <v>525947</v>
      </c>
      <c r="B825" s="270" t="s">
        <v>521</v>
      </c>
      <c r="C825" s="270" t="s">
        <v>788</v>
      </c>
      <c r="D825" s="270" t="s">
        <v>788</v>
      </c>
      <c r="E825" s="270" t="s">
        <v>788</v>
      </c>
      <c r="F825" s="270" t="s">
        <v>788</v>
      </c>
      <c r="G825" s="270" t="s">
        <v>788</v>
      </c>
      <c r="H825" s="270" t="s">
        <v>788</v>
      </c>
      <c r="I825" s="270" t="s">
        <v>788</v>
      </c>
      <c r="J825" s="270" t="s">
        <v>788</v>
      </c>
      <c r="K825" s="270" t="s">
        <v>788</v>
      </c>
      <c r="L825" s="270" t="s">
        <v>788</v>
      </c>
      <c r="M825" s="270" t="s">
        <v>788</v>
      </c>
      <c r="N825" s="270" t="s">
        <v>788</v>
      </c>
      <c r="O825" s="270" t="s">
        <v>788</v>
      </c>
      <c r="P825" s="270" t="s">
        <v>788</v>
      </c>
      <c r="Q825" s="270" t="s">
        <v>788</v>
      </c>
      <c r="R825" s="270" t="s">
        <v>788</v>
      </c>
      <c r="S825" s="270" t="s">
        <v>788</v>
      </c>
      <c r="T825" s="270" t="s">
        <v>788</v>
      </c>
      <c r="U825" s="270" t="s">
        <v>788</v>
      </c>
      <c r="V825" s="270" t="s">
        <v>788</v>
      </c>
      <c r="W825" s="270" t="s">
        <v>788</v>
      </c>
      <c r="X825" s="270" t="s">
        <v>788</v>
      </c>
      <c r="Y825" s="270" t="s">
        <v>788</v>
      </c>
      <c r="Z825" s="270" t="s">
        <v>788</v>
      </c>
      <c r="AA825" s="270" t="s">
        <v>788</v>
      </c>
      <c r="AB825" s="270" t="s">
        <v>788</v>
      </c>
      <c r="AC825" s="270" t="s">
        <v>788</v>
      </c>
      <c r="AD825" s="270" t="s">
        <v>788</v>
      </c>
      <c r="AE825" s="270" t="s">
        <v>788</v>
      </c>
      <c r="AF825" s="270" t="s">
        <v>788</v>
      </c>
      <c r="AG825" s="270" t="s">
        <v>788</v>
      </c>
      <c r="AH825" s="270" t="s">
        <v>788</v>
      </c>
      <c r="AI825" s="270" t="s">
        <v>788</v>
      </c>
      <c r="AJ825" s="270" t="s">
        <v>788</v>
      </c>
      <c r="AK825" s="270" t="s">
        <v>788</v>
      </c>
      <c r="AL825" s="270" t="s">
        <v>788</v>
      </c>
      <c r="AM825" s="270" t="s">
        <v>788</v>
      </c>
      <c r="AN825" s="270" t="s">
        <v>3075</v>
      </c>
      <c r="AO825" s="270" t="s">
        <v>3075</v>
      </c>
      <c r="AP825" s="270" t="s">
        <v>3075</v>
      </c>
      <c r="AQ825" s="270" t="s">
        <v>3075</v>
      </c>
      <c r="AR825" s="270" t="s">
        <v>3075</v>
      </c>
      <c r="AS825" s="270" t="s">
        <v>3075</v>
      </c>
      <c r="AT825" s="270" t="s">
        <v>3075</v>
      </c>
      <c r="AU825" s="270" t="s">
        <v>3075</v>
      </c>
      <c r="AV825" s="270" t="s">
        <v>3075</v>
      </c>
      <c r="AW825" s="277" t="s">
        <v>3075</v>
      </c>
      <c r="AX825" s="270" t="s">
        <v>3075</v>
      </c>
      <c r="AY825" s="270" t="s">
        <v>3075</v>
      </c>
      <c r="AZ825" s="270" t="s">
        <v>3075</v>
      </c>
      <c r="BA825" s="270" t="s">
        <v>3075</v>
      </c>
      <c r="BB825" s="270" t="s">
        <v>3075</v>
      </c>
      <c r="BC825" s="270" t="s">
        <v>3075</v>
      </c>
      <c r="BD825" s="270" t="s">
        <v>521</v>
      </c>
      <c r="BE825" s="270" t="str">
        <f>VLOOKUP(A825,[1]القائمة!A$1:F$4442,6,0)</f>
        <v/>
      </c>
      <c r="BF825">
        <f>VLOOKUP(A825,[1]القائمة!A$1:F$4442,1,0)</f>
        <v>525947</v>
      </c>
      <c r="BG825" t="str">
        <f>VLOOKUP(A825,[1]القائمة!A$1:F$4442,5,0)</f>
        <v>الثالثة</v>
      </c>
    </row>
    <row r="826" spans="1:83" ht="14.4" x14ac:dyDescent="0.3">
      <c r="A826" s="269">
        <v>525949</v>
      </c>
      <c r="B826" s="270" t="s">
        <v>521</v>
      </c>
      <c r="C826" s="270" t="s">
        <v>788</v>
      </c>
      <c r="D826" s="270" t="s">
        <v>788</v>
      </c>
      <c r="E826" s="270" t="s">
        <v>788</v>
      </c>
      <c r="F826" s="270" t="s">
        <v>788</v>
      </c>
      <c r="G826" s="270" t="s">
        <v>788</v>
      </c>
      <c r="H826" s="270" t="s">
        <v>788</v>
      </c>
      <c r="I826" s="270" t="s">
        <v>788</v>
      </c>
      <c r="J826" s="270" t="s">
        <v>788</v>
      </c>
      <c r="K826" s="270" t="s">
        <v>788</v>
      </c>
      <c r="L826" s="270" t="s">
        <v>788</v>
      </c>
      <c r="M826" s="270" t="s">
        <v>788</v>
      </c>
      <c r="N826" s="270" t="s">
        <v>788</v>
      </c>
      <c r="O826" s="270" t="s">
        <v>788</v>
      </c>
      <c r="P826" s="270" t="s">
        <v>788</v>
      </c>
      <c r="Q826" s="270" t="s">
        <v>788</v>
      </c>
      <c r="R826" s="270" t="s">
        <v>788</v>
      </c>
      <c r="S826" s="270" t="s">
        <v>788</v>
      </c>
      <c r="T826" s="270" t="s">
        <v>788</v>
      </c>
      <c r="U826" s="270" t="s">
        <v>788</v>
      </c>
      <c r="V826" s="270" t="s">
        <v>788</v>
      </c>
      <c r="W826" s="270" t="s">
        <v>788</v>
      </c>
      <c r="X826" s="270" t="s">
        <v>788</v>
      </c>
      <c r="Y826" s="270" t="s">
        <v>788</v>
      </c>
      <c r="Z826" s="270" t="s">
        <v>788</v>
      </c>
      <c r="AA826" s="270" t="s">
        <v>788</v>
      </c>
      <c r="AB826" s="270" t="s">
        <v>788</v>
      </c>
      <c r="AC826" s="270" t="s">
        <v>788</v>
      </c>
      <c r="AD826" s="270" t="s">
        <v>788</v>
      </c>
      <c r="AE826" s="270" t="s">
        <v>788</v>
      </c>
      <c r="AF826" s="270" t="s">
        <v>788</v>
      </c>
      <c r="AG826" s="270" t="s">
        <v>788</v>
      </c>
      <c r="AH826" s="270" t="s">
        <v>788</v>
      </c>
      <c r="AI826" s="270" t="s">
        <v>788</v>
      </c>
      <c r="AJ826" s="270" t="s">
        <v>788</v>
      </c>
      <c r="AK826" s="270" t="s">
        <v>788</v>
      </c>
      <c r="AL826" s="270" t="s">
        <v>788</v>
      </c>
      <c r="AM826" s="270" t="s">
        <v>788</v>
      </c>
      <c r="AN826" s="270" t="s">
        <v>3075</v>
      </c>
      <c r="AO826" s="270" t="s">
        <v>3075</v>
      </c>
      <c r="AP826" s="270" t="s">
        <v>3075</v>
      </c>
      <c r="AQ826" s="270" t="s">
        <v>3075</v>
      </c>
      <c r="AR826" s="270" t="s">
        <v>3075</v>
      </c>
      <c r="AS826" s="270" t="s">
        <v>3075</v>
      </c>
      <c r="AT826" s="270" t="s">
        <v>3075</v>
      </c>
      <c r="AU826" s="270" t="s">
        <v>3075</v>
      </c>
      <c r="AV826" s="270" t="s">
        <v>3075</v>
      </c>
      <c r="AW826" s="277" t="s">
        <v>3075</v>
      </c>
      <c r="AX826" s="270" t="s">
        <v>3075</v>
      </c>
      <c r="AY826" s="270" t="s">
        <v>3075</v>
      </c>
      <c r="AZ826" s="270" t="s">
        <v>3075</v>
      </c>
      <c r="BA826" s="270" t="s">
        <v>3075</v>
      </c>
      <c r="BB826" s="270" t="s">
        <v>3075</v>
      </c>
      <c r="BC826" s="270" t="s">
        <v>3075</v>
      </c>
      <c r="BD826" s="270" t="s">
        <v>521</v>
      </c>
      <c r="BE826" s="270" t="str">
        <f>VLOOKUP(A826,[1]القائمة!A$1:F$4442,6,0)</f>
        <v/>
      </c>
      <c r="BF826">
        <f>VLOOKUP(A826,[1]القائمة!A$1:F$4442,1,0)</f>
        <v>525949</v>
      </c>
      <c r="BG826" t="str">
        <f>VLOOKUP(A826,[1]القائمة!A$1:F$4442,5,0)</f>
        <v>الثالثة</v>
      </c>
    </row>
    <row r="827" spans="1:83" ht="14.4" x14ac:dyDescent="0.3">
      <c r="A827" s="269">
        <v>525957</v>
      </c>
      <c r="B827" s="270" t="s">
        <v>522</v>
      </c>
      <c r="C827" s="270" t="s">
        <v>788</v>
      </c>
      <c r="D827" s="270" t="s">
        <v>788</v>
      </c>
      <c r="E827" s="270" t="s">
        <v>788</v>
      </c>
      <c r="F827" s="270" t="s">
        <v>788</v>
      </c>
      <c r="G827" s="270" t="s">
        <v>788</v>
      </c>
      <c r="H827" s="270" t="s">
        <v>788</v>
      </c>
      <c r="I827" s="270" t="s">
        <v>788</v>
      </c>
      <c r="J827" s="270" t="s">
        <v>788</v>
      </c>
      <c r="K827" s="270" t="s">
        <v>788</v>
      </c>
      <c r="L827" s="270" t="s">
        <v>788</v>
      </c>
      <c r="M827" s="270" t="s">
        <v>788</v>
      </c>
      <c r="N827" s="270" t="s">
        <v>788</v>
      </c>
      <c r="O827" s="270" t="s">
        <v>788</v>
      </c>
      <c r="P827" s="270" t="s">
        <v>788</v>
      </c>
      <c r="Q827" s="270" t="s">
        <v>788</v>
      </c>
      <c r="R827" s="270" t="s">
        <v>788</v>
      </c>
      <c r="S827" s="270" t="s">
        <v>788</v>
      </c>
      <c r="T827" s="270" t="s">
        <v>788</v>
      </c>
      <c r="U827" s="270" t="s">
        <v>788</v>
      </c>
      <c r="V827" s="270" t="s">
        <v>788</v>
      </c>
      <c r="W827" s="270" t="s">
        <v>788</v>
      </c>
      <c r="X827" s="270" t="s">
        <v>788</v>
      </c>
      <c r="Y827" s="270" t="s">
        <v>788</v>
      </c>
      <c r="Z827" s="270" t="s">
        <v>788</v>
      </c>
      <c r="AA827" s="270" t="s">
        <v>788</v>
      </c>
      <c r="AB827" s="270" t="s">
        <v>788</v>
      </c>
      <c r="AC827" s="270" t="s">
        <v>788</v>
      </c>
      <c r="AD827" s="270" t="s">
        <v>788</v>
      </c>
      <c r="AE827" s="270" t="s">
        <v>788</v>
      </c>
      <c r="AF827" s="270" t="s">
        <v>788</v>
      </c>
      <c r="AG827" s="270" t="s">
        <v>788</v>
      </c>
      <c r="AH827" s="270" t="s">
        <v>3075</v>
      </c>
      <c r="AI827" s="270" t="s">
        <v>3075</v>
      </c>
      <c r="AJ827" s="270" t="s">
        <v>3075</v>
      </c>
      <c r="AK827" s="270" t="s">
        <v>3075</v>
      </c>
      <c r="AL827" s="270" t="s">
        <v>3075</v>
      </c>
      <c r="AM827" s="270" t="s">
        <v>3075</v>
      </c>
      <c r="AN827" s="270" t="s">
        <v>3075</v>
      </c>
      <c r="AO827" s="270" t="s">
        <v>3075</v>
      </c>
      <c r="AP827" s="270" t="s">
        <v>3075</v>
      </c>
      <c r="AQ827" s="270" t="s">
        <v>3075</v>
      </c>
      <c r="AR827" s="270" t="s">
        <v>3075</v>
      </c>
      <c r="AS827" s="270" t="s">
        <v>3075</v>
      </c>
      <c r="AT827" s="270" t="s">
        <v>3075</v>
      </c>
      <c r="AU827" s="270" t="s">
        <v>3075</v>
      </c>
      <c r="AV827" s="270" t="s">
        <v>3075</v>
      </c>
      <c r="AW827" s="277" t="s">
        <v>3075</v>
      </c>
      <c r="AX827" s="270" t="s">
        <v>3075</v>
      </c>
      <c r="AY827" s="270" t="s">
        <v>3075</v>
      </c>
      <c r="AZ827" s="270" t="s">
        <v>3075</v>
      </c>
      <c r="BA827" s="270" t="s">
        <v>3075</v>
      </c>
      <c r="BB827" s="270" t="s">
        <v>3075</v>
      </c>
      <c r="BC827" s="270" t="s">
        <v>3075</v>
      </c>
      <c r="BD827" s="270" t="s">
        <v>522</v>
      </c>
      <c r="BE827" s="270" t="str">
        <f>VLOOKUP(A827,[1]القائمة!A$1:F$4442,6,0)</f>
        <v/>
      </c>
      <c r="BF827">
        <f>VLOOKUP(A827,[1]القائمة!A$1:F$4442,1,0)</f>
        <v>525957</v>
      </c>
      <c r="BG827" t="str">
        <f>VLOOKUP(A827,[1]القائمة!A$1:F$4442,5,0)</f>
        <v>الثالثة حديث</v>
      </c>
      <c r="BH827" s="249"/>
      <c r="BI827" s="249"/>
      <c r="BJ827" s="249"/>
      <c r="BK827" s="249"/>
      <c r="BL827" s="249"/>
      <c r="BM827" s="249"/>
      <c r="BN827" s="249"/>
      <c r="BO827" s="249"/>
      <c r="BP827" s="249" t="s">
        <v>3075</v>
      </c>
      <c r="BQ827" s="249" t="s">
        <v>3075</v>
      </c>
      <c r="BR827" s="249" t="s">
        <v>3075</v>
      </c>
      <c r="BS827" s="249" t="s">
        <v>3075</v>
      </c>
      <c r="BT827" s="249" t="s">
        <v>3075</v>
      </c>
      <c r="BU827" s="249" t="s">
        <v>3075</v>
      </c>
      <c r="BV827" s="248"/>
      <c r="BW827" s="249"/>
      <c r="BX827" s="249"/>
      <c r="BY827" s="249"/>
      <c r="BZ827" s="249"/>
      <c r="CA827" s="242"/>
      <c r="CB827" s="242"/>
      <c r="CC827" s="242"/>
      <c r="CD827" s="242"/>
      <c r="CE827" s="249"/>
    </row>
    <row r="828" spans="1:83" ht="14.4" x14ac:dyDescent="0.3">
      <c r="A828" s="269">
        <v>525960</v>
      </c>
      <c r="B828" s="270" t="s">
        <v>521</v>
      </c>
      <c r="C828" s="270" t="s">
        <v>788</v>
      </c>
      <c r="D828" s="270" t="s">
        <v>788</v>
      </c>
      <c r="E828" s="270" t="s">
        <v>788</v>
      </c>
      <c r="F828" s="270" t="s">
        <v>788</v>
      </c>
      <c r="G828" s="270" t="s">
        <v>788</v>
      </c>
      <c r="H828" s="270" t="s">
        <v>788</v>
      </c>
      <c r="I828" s="270" t="s">
        <v>788</v>
      </c>
      <c r="J828" s="270" t="s">
        <v>788</v>
      </c>
      <c r="K828" s="270" t="s">
        <v>788</v>
      </c>
      <c r="L828" s="270" t="s">
        <v>788</v>
      </c>
      <c r="M828" s="270" t="s">
        <v>788</v>
      </c>
      <c r="N828" s="270" t="s">
        <v>788</v>
      </c>
      <c r="O828" s="270" t="s">
        <v>788</v>
      </c>
      <c r="P828" s="270" t="s">
        <v>788</v>
      </c>
      <c r="Q828" s="270" t="s">
        <v>788</v>
      </c>
      <c r="R828" s="270" t="s">
        <v>788</v>
      </c>
      <c r="S828" s="270" t="s">
        <v>788</v>
      </c>
      <c r="T828" s="270" t="s">
        <v>788</v>
      </c>
      <c r="U828" s="270" t="s">
        <v>788</v>
      </c>
      <c r="V828" s="270" t="s">
        <v>788</v>
      </c>
      <c r="W828" s="270" t="s">
        <v>788</v>
      </c>
      <c r="X828" s="270" t="s">
        <v>788</v>
      </c>
      <c r="Y828" s="270" t="s">
        <v>788</v>
      </c>
      <c r="Z828" s="270" t="s">
        <v>788</v>
      </c>
      <c r="AA828" s="270" t="s">
        <v>788</v>
      </c>
      <c r="AB828" s="270" t="s">
        <v>788</v>
      </c>
      <c r="AC828" s="270" t="s">
        <v>788</v>
      </c>
      <c r="AD828" s="270" t="s">
        <v>788</v>
      </c>
      <c r="AE828" s="270" t="s">
        <v>788</v>
      </c>
      <c r="AF828" s="270" t="s">
        <v>788</v>
      </c>
      <c r="AG828" s="270" t="s">
        <v>788</v>
      </c>
      <c r="AH828" s="270" t="s">
        <v>788</v>
      </c>
      <c r="AI828" s="270" t="s">
        <v>788</v>
      </c>
      <c r="AJ828" s="270" t="s">
        <v>788</v>
      </c>
      <c r="AK828" s="270" t="s">
        <v>788</v>
      </c>
      <c r="AL828" s="270" t="s">
        <v>788</v>
      </c>
      <c r="AM828" s="270" t="s">
        <v>788</v>
      </c>
      <c r="AN828" s="270" t="s">
        <v>3075</v>
      </c>
      <c r="AO828" s="270" t="s">
        <v>3075</v>
      </c>
      <c r="AP828" s="270" t="s">
        <v>3075</v>
      </c>
      <c r="AQ828" s="270" t="s">
        <v>3075</v>
      </c>
      <c r="AR828" s="270" t="s">
        <v>3075</v>
      </c>
      <c r="AS828" s="270" t="s">
        <v>3075</v>
      </c>
      <c r="AT828" s="270" t="s">
        <v>3075</v>
      </c>
      <c r="AU828" s="270" t="s">
        <v>3075</v>
      </c>
      <c r="AV828" s="270" t="s">
        <v>3075</v>
      </c>
      <c r="AW828" s="277" t="s">
        <v>3075</v>
      </c>
      <c r="AX828" s="270" t="s">
        <v>3075</v>
      </c>
      <c r="AY828" s="270" t="s">
        <v>3075</v>
      </c>
      <c r="AZ828" s="270" t="s">
        <v>3075</v>
      </c>
      <c r="BA828" s="270" t="s">
        <v>3075</v>
      </c>
      <c r="BB828" s="270" t="s">
        <v>3075</v>
      </c>
      <c r="BC828" s="270" t="s">
        <v>3075</v>
      </c>
      <c r="BD828" s="270" t="s">
        <v>521</v>
      </c>
      <c r="BE828" s="270" t="str">
        <f>VLOOKUP(A828,[1]القائمة!A$1:F$4442,6,0)</f>
        <v/>
      </c>
      <c r="BF828">
        <f>VLOOKUP(A828,[1]القائمة!A$1:F$4442,1,0)</f>
        <v>525960</v>
      </c>
      <c r="BG828" t="str">
        <f>VLOOKUP(A828,[1]القائمة!A$1:F$4442,5,0)</f>
        <v>الثالثة</v>
      </c>
    </row>
    <row r="829" spans="1:83" ht="14.4" x14ac:dyDescent="0.3">
      <c r="A829" s="269">
        <v>525961</v>
      </c>
      <c r="B829" s="270" t="s">
        <v>521</v>
      </c>
      <c r="C829" s="270" t="s">
        <v>788</v>
      </c>
      <c r="D829" s="270" t="s">
        <v>788</v>
      </c>
      <c r="E829" s="270" t="s">
        <v>788</v>
      </c>
      <c r="F829" s="270" t="s">
        <v>788</v>
      </c>
      <c r="G829" s="270" t="s">
        <v>788</v>
      </c>
      <c r="H829" s="270" t="s">
        <v>788</v>
      </c>
      <c r="I829" s="270" t="s">
        <v>788</v>
      </c>
      <c r="J829" s="270" t="s">
        <v>788</v>
      </c>
      <c r="K829" s="270" t="s">
        <v>788</v>
      </c>
      <c r="L829" s="270" t="s">
        <v>788</v>
      </c>
      <c r="M829" s="270" t="s">
        <v>788</v>
      </c>
      <c r="N829" s="270" t="s">
        <v>788</v>
      </c>
      <c r="O829" s="270" t="s">
        <v>788</v>
      </c>
      <c r="P829" s="270" t="s">
        <v>788</v>
      </c>
      <c r="Q829" s="270" t="s">
        <v>788</v>
      </c>
      <c r="R829" s="270" t="s">
        <v>788</v>
      </c>
      <c r="S829" s="270" t="s">
        <v>788</v>
      </c>
      <c r="T829" s="270" t="s">
        <v>788</v>
      </c>
      <c r="U829" s="270" t="s">
        <v>788</v>
      </c>
      <c r="V829" s="270" t="s">
        <v>788</v>
      </c>
      <c r="W829" s="270" t="s">
        <v>788</v>
      </c>
      <c r="X829" s="270" t="s">
        <v>788</v>
      </c>
      <c r="Y829" s="270" t="s">
        <v>788</v>
      </c>
      <c r="Z829" s="270" t="s">
        <v>788</v>
      </c>
      <c r="AA829" s="270" t="s">
        <v>788</v>
      </c>
      <c r="AB829" s="270" t="s">
        <v>788</v>
      </c>
      <c r="AC829" s="270" t="s">
        <v>788</v>
      </c>
      <c r="AD829" s="270" t="s">
        <v>788</v>
      </c>
      <c r="AE829" s="270" t="s">
        <v>788</v>
      </c>
      <c r="AF829" s="270" t="s">
        <v>788</v>
      </c>
      <c r="AG829" s="270" t="s">
        <v>788</v>
      </c>
      <c r="AH829" s="270" t="s">
        <v>788</v>
      </c>
      <c r="AI829" s="270" t="s">
        <v>788</v>
      </c>
      <c r="AJ829" s="270" t="s">
        <v>788</v>
      </c>
      <c r="AK829" s="270" t="s">
        <v>788</v>
      </c>
      <c r="AL829" s="270" t="s">
        <v>788</v>
      </c>
      <c r="AM829" s="270" t="s">
        <v>788</v>
      </c>
      <c r="AN829" s="270" t="s">
        <v>3075</v>
      </c>
      <c r="AO829" s="270" t="s">
        <v>3075</v>
      </c>
      <c r="AP829" s="270" t="s">
        <v>3075</v>
      </c>
      <c r="AQ829" s="270" t="s">
        <v>3075</v>
      </c>
      <c r="AR829" s="270" t="s">
        <v>3075</v>
      </c>
      <c r="AS829" s="270" t="s">
        <v>3075</v>
      </c>
      <c r="AT829" s="270" t="s">
        <v>3075</v>
      </c>
      <c r="AU829" s="270" t="s">
        <v>3075</v>
      </c>
      <c r="AV829" s="270" t="s">
        <v>3075</v>
      </c>
      <c r="AW829" s="277" t="s">
        <v>3075</v>
      </c>
      <c r="AX829" s="270" t="s">
        <v>3075</v>
      </c>
      <c r="AY829" s="270" t="s">
        <v>3075</v>
      </c>
      <c r="AZ829" s="270" t="s">
        <v>3075</v>
      </c>
      <c r="BA829" s="270" t="s">
        <v>3075</v>
      </c>
      <c r="BB829" s="270" t="s">
        <v>3075</v>
      </c>
      <c r="BC829" s="270" t="s">
        <v>3075</v>
      </c>
      <c r="BD829" s="270" t="s">
        <v>521</v>
      </c>
      <c r="BE829" s="270" t="str">
        <f>VLOOKUP(A829,[1]القائمة!A$1:F$4442,6,0)</f>
        <v/>
      </c>
      <c r="BF829">
        <f>VLOOKUP(A829,[1]القائمة!A$1:F$4442,1,0)</f>
        <v>525961</v>
      </c>
      <c r="BG829" t="str">
        <f>VLOOKUP(A829,[1]القائمة!A$1:F$4442,5,0)</f>
        <v>الثالثة</v>
      </c>
    </row>
    <row r="830" spans="1:83" ht="14.4" x14ac:dyDescent="0.3">
      <c r="A830" s="269">
        <v>525968</v>
      </c>
      <c r="B830" s="270" t="s">
        <v>522</v>
      </c>
      <c r="C830" s="270" t="s">
        <v>788</v>
      </c>
      <c r="D830" s="270" t="s">
        <v>788</v>
      </c>
      <c r="E830" s="270" t="s">
        <v>788</v>
      </c>
      <c r="F830" s="270" t="s">
        <v>788</v>
      </c>
      <c r="G830" s="270" t="s">
        <v>788</v>
      </c>
      <c r="H830" s="270" t="s">
        <v>788</v>
      </c>
      <c r="I830" s="270" t="s">
        <v>788</v>
      </c>
      <c r="J830" s="270" t="s">
        <v>788</v>
      </c>
      <c r="K830" s="270" t="s">
        <v>788</v>
      </c>
      <c r="L830" s="270" t="s">
        <v>788</v>
      </c>
      <c r="M830" s="270" t="s">
        <v>788</v>
      </c>
      <c r="N830" s="270" t="s">
        <v>788</v>
      </c>
      <c r="O830" s="270" t="s">
        <v>788</v>
      </c>
      <c r="P830" s="270" t="s">
        <v>788</v>
      </c>
      <c r="Q830" s="270" t="s">
        <v>788</v>
      </c>
      <c r="R830" s="270" t="s">
        <v>788</v>
      </c>
      <c r="S830" s="270" t="s">
        <v>788</v>
      </c>
      <c r="T830" s="270" t="s">
        <v>788</v>
      </c>
      <c r="U830" s="270" t="s">
        <v>788</v>
      </c>
      <c r="V830" s="270" t="s">
        <v>788</v>
      </c>
      <c r="W830" s="270" t="s">
        <v>788</v>
      </c>
      <c r="X830" s="270" t="s">
        <v>788</v>
      </c>
      <c r="Y830" s="270" t="s">
        <v>788</v>
      </c>
      <c r="Z830" s="270" t="s">
        <v>788</v>
      </c>
      <c r="AA830" s="270" t="s">
        <v>788</v>
      </c>
      <c r="AB830" s="270" t="s">
        <v>788</v>
      </c>
      <c r="AC830" s="270" t="s">
        <v>788</v>
      </c>
      <c r="AD830" s="270" t="s">
        <v>788</v>
      </c>
      <c r="AE830" s="270" t="s">
        <v>788</v>
      </c>
      <c r="AF830" s="270" t="s">
        <v>788</v>
      </c>
      <c r="AG830" s="270" t="s">
        <v>788</v>
      </c>
      <c r="AH830" s="270" t="s">
        <v>3075</v>
      </c>
      <c r="AI830" s="270" t="s">
        <v>3075</v>
      </c>
      <c r="AJ830" s="270" t="s">
        <v>3075</v>
      </c>
      <c r="AK830" s="270" t="s">
        <v>3075</v>
      </c>
      <c r="AL830" s="270" t="s">
        <v>3075</v>
      </c>
      <c r="AM830" s="270" t="s">
        <v>3075</v>
      </c>
      <c r="AN830" s="270" t="s">
        <v>3075</v>
      </c>
      <c r="AO830" s="270" t="s">
        <v>3075</v>
      </c>
      <c r="AP830" s="270" t="s">
        <v>3075</v>
      </c>
      <c r="AQ830" s="270" t="s">
        <v>3075</v>
      </c>
      <c r="AR830" s="270" t="s">
        <v>3075</v>
      </c>
      <c r="AS830" s="270" t="s">
        <v>3075</v>
      </c>
      <c r="AT830" s="270" t="s">
        <v>3075</v>
      </c>
      <c r="AU830" s="270" t="s">
        <v>3075</v>
      </c>
      <c r="AV830" s="270" t="s">
        <v>3075</v>
      </c>
      <c r="AW830" s="277" t="s">
        <v>3075</v>
      </c>
      <c r="AX830" s="270" t="s">
        <v>3075</v>
      </c>
      <c r="AY830" s="270" t="s">
        <v>3075</v>
      </c>
      <c r="AZ830" s="270" t="s">
        <v>3075</v>
      </c>
      <c r="BA830" s="270" t="s">
        <v>3075</v>
      </c>
      <c r="BB830" s="270" t="s">
        <v>3075</v>
      </c>
      <c r="BC830" s="270" t="s">
        <v>3075</v>
      </c>
      <c r="BD830" s="270" t="s">
        <v>522</v>
      </c>
      <c r="BE830" s="270" t="str">
        <f>VLOOKUP(A830,[1]القائمة!A$1:F$4442,6,0)</f>
        <v/>
      </c>
      <c r="BF830">
        <f>VLOOKUP(A830,[1]القائمة!A$1:F$4442,1,0)</f>
        <v>525968</v>
      </c>
      <c r="BG830" t="str">
        <f>VLOOKUP(A830,[1]القائمة!A$1:F$4442,5,0)</f>
        <v>الثالثة حديث</v>
      </c>
    </row>
    <row r="831" spans="1:83" ht="14.4" x14ac:dyDescent="0.3">
      <c r="A831" s="269">
        <v>525970</v>
      </c>
      <c r="B831" s="270" t="s">
        <v>521</v>
      </c>
      <c r="C831" s="270" t="s">
        <v>788</v>
      </c>
      <c r="D831" s="270" t="s">
        <v>788</v>
      </c>
      <c r="E831" s="270" t="s">
        <v>788</v>
      </c>
      <c r="F831" s="270" t="s">
        <v>788</v>
      </c>
      <c r="G831" s="270" t="s">
        <v>788</v>
      </c>
      <c r="H831" s="270" t="s">
        <v>788</v>
      </c>
      <c r="I831" s="270" t="s">
        <v>788</v>
      </c>
      <c r="J831" s="270" t="s">
        <v>788</v>
      </c>
      <c r="K831" s="270" t="s">
        <v>788</v>
      </c>
      <c r="L831" s="270" t="s">
        <v>788</v>
      </c>
      <c r="M831" s="270" t="s">
        <v>788</v>
      </c>
      <c r="N831" s="270" t="s">
        <v>788</v>
      </c>
      <c r="O831" s="270" t="s">
        <v>788</v>
      </c>
      <c r="P831" s="270" t="s">
        <v>788</v>
      </c>
      <c r="Q831" s="270" t="s">
        <v>788</v>
      </c>
      <c r="R831" s="270" t="s">
        <v>788</v>
      </c>
      <c r="S831" s="270" t="s">
        <v>788</v>
      </c>
      <c r="T831" s="270" t="s">
        <v>788</v>
      </c>
      <c r="U831" s="270" t="s">
        <v>788</v>
      </c>
      <c r="V831" s="270" t="s">
        <v>788</v>
      </c>
      <c r="W831" s="270" t="s">
        <v>788</v>
      </c>
      <c r="X831" s="270" t="s">
        <v>788</v>
      </c>
      <c r="Y831" s="270" t="s">
        <v>788</v>
      </c>
      <c r="Z831" s="270" t="s">
        <v>788</v>
      </c>
      <c r="AA831" s="270" t="s">
        <v>788</v>
      </c>
      <c r="AB831" s="270" t="s">
        <v>788</v>
      </c>
      <c r="AC831" s="270" t="s">
        <v>788</v>
      </c>
      <c r="AD831" s="270" t="s">
        <v>788</v>
      </c>
      <c r="AE831" s="270" t="s">
        <v>788</v>
      </c>
      <c r="AF831" s="270" t="s">
        <v>788</v>
      </c>
      <c r="AG831" s="270" t="s">
        <v>788</v>
      </c>
      <c r="AH831" s="270" t="s">
        <v>788</v>
      </c>
      <c r="AI831" s="270" t="s">
        <v>788</v>
      </c>
      <c r="AJ831" s="270" t="s">
        <v>788</v>
      </c>
      <c r="AK831" s="270" t="s">
        <v>788</v>
      </c>
      <c r="AL831" s="270" t="s">
        <v>788</v>
      </c>
      <c r="AM831" s="270" t="s">
        <v>788</v>
      </c>
      <c r="AN831" s="270" t="s">
        <v>3075</v>
      </c>
      <c r="AO831" s="270" t="s">
        <v>3075</v>
      </c>
      <c r="AP831" s="270" t="s">
        <v>3075</v>
      </c>
      <c r="AQ831" s="270" t="s">
        <v>3075</v>
      </c>
      <c r="AR831" s="270" t="s">
        <v>3075</v>
      </c>
      <c r="AS831" s="270" t="s">
        <v>3075</v>
      </c>
      <c r="AT831" s="270" t="s">
        <v>3075</v>
      </c>
      <c r="AU831" s="270" t="s">
        <v>3075</v>
      </c>
      <c r="AV831" s="270" t="s">
        <v>3075</v>
      </c>
      <c r="AW831" s="277" t="s">
        <v>3075</v>
      </c>
      <c r="AX831" s="270" t="s">
        <v>3075</v>
      </c>
      <c r="AY831" s="270" t="s">
        <v>3075</v>
      </c>
      <c r="AZ831" s="270" t="s">
        <v>3075</v>
      </c>
      <c r="BA831" s="270" t="s">
        <v>3075</v>
      </c>
      <c r="BB831" s="270" t="s">
        <v>3075</v>
      </c>
      <c r="BC831" s="270" t="s">
        <v>3075</v>
      </c>
      <c r="BD831" s="270" t="s">
        <v>521</v>
      </c>
      <c r="BE831" s="270" t="str">
        <f>VLOOKUP(A831,[1]القائمة!A$1:F$4442,6,0)</f>
        <v/>
      </c>
      <c r="BF831">
        <f>VLOOKUP(A831,[1]القائمة!A$1:F$4442,1,0)</f>
        <v>525970</v>
      </c>
      <c r="BG831" t="str">
        <f>VLOOKUP(A831,[1]القائمة!A$1:F$4442,5,0)</f>
        <v>الثالثة</v>
      </c>
      <c r="BH831" s="249"/>
      <c r="BI831" s="249"/>
      <c r="BJ831" s="249"/>
      <c r="BK831" s="249"/>
      <c r="BL831" s="249"/>
      <c r="BM831" s="249"/>
      <c r="BN831" s="249"/>
      <c r="BO831" s="249"/>
      <c r="BP831" s="249" t="s">
        <v>3075</v>
      </c>
      <c r="BQ831" s="249" t="s">
        <v>3075</v>
      </c>
      <c r="BR831" s="249" t="s">
        <v>3075</v>
      </c>
      <c r="BS831" s="249" t="s">
        <v>3075</v>
      </c>
      <c r="BT831" s="249" t="s">
        <v>3075</v>
      </c>
      <c r="BU831" s="249" t="s">
        <v>3075</v>
      </c>
      <c r="BV831" s="248"/>
      <c r="BW831" s="249"/>
      <c r="BX831" s="249"/>
      <c r="BY831" s="249"/>
      <c r="BZ831" s="249"/>
      <c r="CA831" s="242"/>
      <c r="CB831" s="242"/>
      <c r="CC831" s="242"/>
      <c r="CD831" s="242"/>
      <c r="CE831" s="249"/>
    </row>
    <row r="832" spans="1:83" ht="14.4" x14ac:dyDescent="0.3">
      <c r="A832" s="269">
        <v>525971</v>
      </c>
      <c r="B832" s="270" t="s">
        <v>521</v>
      </c>
      <c r="C832" s="270" t="s">
        <v>788</v>
      </c>
      <c r="D832" s="270" t="s">
        <v>788</v>
      </c>
      <c r="E832" s="270" t="s">
        <v>788</v>
      </c>
      <c r="F832" s="270" t="s">
        <v>788</v>
      </c>
      <c r="G832" s="270" t="s">
        <v>788</v>
      </c>
      <c r="H832" s="270" t="s">
        <v>788</v>
      </c>
      <c r="I832" s="270" t="s">
        <v>788</v>
      </c>
      <c r="J832" s="270" t="s">
        <v>788</v>
      </c>
      <c r="K832" s="270" t="s">
        <v>788</v>
      </c>
      <c r="L832" s="270" t="s">
        <v>788</v>
      </c>
      <c r="M832" s="270" t="s">
        <v>788</v>
      </c>
      <c r="N832" s="270" t="s">
        <v>788</v>
      </c>
      <c r="O832" s="270" t="s">
        <v>788</v>
      </c>
      <c r="P832" s="270" t="s">
        <v>788</v>
      </c>
      <c r="Q832" s="270" t="s">
        <v>788</v>
      </c>
      <c r="R832" s="270" t="s">
        <v>788</v>
      </c>
      <c r="S832" s="270" t="s">
        <v>788</v>
      </c>
      <c r="T832" s="270" t="s">
        <v>788</v>
      </c>
      <c r="U832" s="270" t="s">
        <v>788</v>
      </c>
      <c r="V832" s="270" t="s">
        <v>788</v>
      </c>
      <c r="W832" s="270" t="s">
        <v>788</v>
      </c>
      <c r="X832" s="270" t="s">
        <v>788</v>
      </c>
      <c r="Y832" s="270" t="s">
        <v>788</v>
      </c>
      <c r="Z832" s="270" t="s">
        <v>788</v>
      </c>
      <c r="AA832" s="270" t="s">
        <v>788</v>
      </c>
      <c r="AB832" s="270" t="s">
        <v>788</v>
      </c>
      <c r="AC832" s="270" t="s">
        <v>788</v>
      </c>
      <c r="AD832" s="270" t="s">
        <v>788</v>
      </c>
      <c r="AE832" s="270" t="s">
        <v>788</v>
      </c>
      <c r="AF832" s="270" t="s">
        <v>788</v>
      </c>
      <c r="AG832" s="270" t="s">
        <v>788</v>
      </c>
      <c r="AH832" s="270" t="s">
        <v>788</v>
      </c>
      <c r="AI832" s="270" t="s">
        <v>788</v>
      </c>
      <c r="AJ832" s="270" t="s">
        <v>788</v>
      </c>
      <c r="AK832" s="270" t="s">
        <v>788</v>
      </c>
      <c r="AL832" s="270" t="s">
        <v>788</v>
      </c>
      <c r="AM832" s="270" t="s">
        <v>788</v>
      </c>
      <c r="AN832" s="270" t="s">
        <v>3075</v>
      </c>
      <c r="AO832" s="270" t="s">
        <v>3075</v>
      </c>
      <c r="AP832" s="270" t="s">
        <v>3075</v>
      </c>
      <c r="AQ832" s="270" t="s">
        <v>3075</v>
      </c>
      <c r="AR832" s="270" t="s">
        <v>3075</v>
      </c>
      <c r="AS832" s="270" t="s">
        <v>3075</v>
      </c>
      <c r="AT832" s="270" t="s">
        <v>3075</v>
      </c>
      <c r="AU832" s="270" t="s">
        <v>3075</v>
      </c>
      <c r="AV832" s="270" t="s">
        <v>3075</v>
      </c>
      <c r="AW832" s="277" t="s">
        <v>3075</v>
      </c>
      <c r="AX832" s="270" t="s">
        <v>3075</v>
      </c>
      <c r="AY832" s="270" t="s">
        <v>3075</v>
      </c>
      <c r="AZ832" s="270" t="s">
        <v>3075</v>
      </c>
      <c r="BA832" s="270" t="s">
        <v>3075</v>
      </c>
      <c r="BB832" s="270" t="s">
        <v>3075</v>
      </c>
      <c r="BC832" s="270" t="s">
        <v>3075</v>
      </c>
      <c r="BD832" s="270" t="s">
        <v>521</v>
      </c>
      <c r="BE832" s="270" t="str">
        <f>VLOOKUP(A832,[1]القائمة!A$1:F$4442,6,0)</f>
        <v/>
      </c>
      <c r="BF832">
        <f>VLOOKUP(A832,[1]القائمة!A$1:F$4442,1,0)</f>
        <v>525971</v>
      </c>
      <c r="BG832" t="str">
        <f>VLOOKUP(A832,[1]القائمة!A$1:F$4442,5,0)</f>
        <v>الثالثة</v>
      </c>
    </row>
    <row r="833" spans="1:83" ht="14.4" x14ac:dyDescent="0.3">
      <c r="A833" s="269">
        <v>525978</v>
      </c>
      <c r="B833" s="270" t="s">
        <v>521</v>
      </c>
      <c r="C833" s="270" t="s">
        <v>788</v>
      </c>
      <c r="D833" s="270" t="s">
        <v>788</v>
      </c>
      <c r="E833" s="270" t="s">
        <v>788</v>
      </c>
      <c r="F833" s="270" t="s">
        <v>788</v>
      </c>
      <c r="G833" s="270" t="s">
        <v>788</v>
      </c>
      <c r="H833" s="270" t="s">
        <v>788</v>
      </c>
      <c r="I833" s="270" t="s">
        <v>788</v>
      </c>
      <c r="J833" s="270" t="s">
        <v>788</v>
      </c>
      <c r="K833" s="270" t="s">
        <v>788</v>
      </c>
      <c r="L833" s="270" t="s">
        <v>788</v>
      </c>
      <c r="M833" s="270" t="s">
        <v>788</v>
      </c>
      <c r="N833" s="270" t="s">
        <v>788</v>
      </c>
      <c r="O833" s="270" t="s">
        <v>788</v>
      </c>
      <c r="P833" s="270" t="s">
        <v>788</v>
      </c>
      <c r="Q833" s="270" t="s">
        <v>788</v>
      </c>
      <c r="R833" s="270" t="s">
        <v>788</v>
      </c>
      <c r="S833" s="270" t="s">
        <v>788</v>
      </c>
      <c r="T833" s="270" t="s">
        <v>788</v>
      </c>
      <c r="U833" s="270" t="s">
        <v>788</v>
      </c>
      <c r="V833" s="270" t="s">
        <v>788</v>
      </c>
      <c r="W833" s="270" t="s">
        <v>788</v>
      </c>
      <c r="X833" s="270" t="s">
        <v>788</v>
      </c>
      <c r="Y833" s="270" t="s">
        <v>788</v>
      </c>
      <c r="Z833" s="270" t="s">
        <v>788</v>
      </c>
      <c r="AA833" s="270" t="s">
        <v>788</v>
      </c>
      <c r="AB833" s="270" t="s">
        <v>788</v>
      </c>
      <c r="AC833" s="270" t="s">
        <v>788</v>
      </c>
      <c r="AD833" s="270" t="s">
        <v>788</v>
      </c>
      <c r="AE833" s="270" t="s">
        <v>788</v>
      </c>
      <c r="AF833" s="270" t="s">
        <v>788</v>
      </c>
      <c r="AG833" s="270" t="s">
        <v>788</v>
      </c>
      <c r="AH833" s="270" t="s">
        <v>788</v>
      </c>
      <c r="AI833" s="270" t="s">
        <v>788</v>
      </c>
      <c r="AJ833" s="270" t="s">
        <v>788</v>
      </c>
      <c r="AK833" s="270" t="s">
        <v>788</v>
      </c>
      <c r="AL833" s="270" t="s">
        <v>788</v>
      </c>
      <c r="AM833" s="270" t="s">
        <v>788</v>
      </c>
      <c r="AN833" s="270" t="s">
        <v>3075</v>
      </c>
      <c r="AO833" s="270" t="s">
        <v>3075</v>
      </c>
      <c r="AP833" s="270" t="s">
        <v>3075</v>
      </c>
      <c r="AQ833" s="270" t="s">
        <v>3075</v>
      </c>
      <c r="AR833" s="270" t="s">
        <v>3075</v>
      </c>
      <c r="AS833" s="270" t="s">
        <v>3075</v>
      </c>
      <c r="AT833" s="270" t="s">
        <v>3075</v>
      </c>
      <c r="AU833" s="270" t="s">
        <v>3075</v>
      </c>
      <c r="AV833" s="270" t="s">
        <v>3075</v>
      </c>
      <c r="AW833" s="277" t="s">
        <v>3075</v>
      </c>
      <c r="AX833" s="270" t="s">
        <v>3075</v>
      </c>
      <c r="AY833" s="270" t="s">
        <v>3075</v>
      </c>
      <c r="AZ833" s="270" t="s">
        <v>3075</v>
      </c>
      <c r="BA833" s="270" t="s">
        <v>3075</v>
      </c>
      <c r="BB833" s="270" t="s">
        <v>3075</v>
      </c>
      <c r="BC833" s="270" t="s">
        <v>3075</v>
      </c>
      <c r="BD833" s="270" t="s">
        <v>521</v>
      </c>
      <c r="BE833" s="270" t="str">
        <f>VLOOKUP(A833,[1]القائمة!A$1:F$4442,6,0)</f>
        <v/>
      </c>
      <c r="BF833">
        <f>VLOOKUP(A833,[1]القائمة!A$1:F$4442,1,0)</f>
        <v>525978</v>
      </c>
      <c r="BG833" t="str">
        <f>VLOOKUP(A833,[1]القائمة!A$1:F$4442,5,0)</f>
        <v>الثالثة</v>
      </c>
    </row>
    <row r="834" spans="1:83" ht="14.4" x14ac:dyDescent="0.3">
      <c r="A834" s="269">
        <v>525982</v>
      </c>
      <c r="B834" s="270" t="s">
        <v>521</v>
      </c>
      <c r="C834" s="270" t="s">
        <v>788</v>
      </c>
      <c r="D834" s="270" t="s">
        <v>788</v>
      </c>
      <c r="E834" s="270" t="s">
        <v>788</v>
      </c>
      <c r="F834" s="270" t="s">
        <v>788</v>
      </c>
      <c r="G834" s="270" t="s">
        <v>788</v>
      </c>
      <c r="H834" s="270" t="s">
        <v>788</v>
      </c>
      <c r="I834" s="270" t="s">
        <v>788</v>
      </c>
      <c r="J834" s="270" t="s">
        <v>788</v>
      </c>
      <c r="K834" s="270" t="s">
        <v>788</v>
      </c>
      <c r="L834" s="270" t="s">
        <v>788</v>
      </c>
      <c r="M834" s="270" t="s">
        <v>788</v>
      </c>
      <c r="N834" s="270" t="s">
        <v>788</v>
      </c>
      <c r="O834" s="270" t="s">
        <v>788</v>
      </c>
      <c r="P834" s="270" t="s">
        <v>788</v>
      </c>
      <c r="Q834" s="270" t="s">
        <v>788</v>
      </c>
      <c r="R834" s="270" t="s">
        <v>788</v>
      </c>
      <c r="S834" s="270" t="s">
        <v>788</v>
      </c>
      <c r="T834" s="270" t="s">
        <v>788</v>
      </c>
      <c r="U834" s="270" t="s">
        <v>788</v>
      </c>
      <c r="V834" s="270" t="s">
        <v>788</v>
      </c>
      <c r="W834" s="270" t="s">
        <v>788</v>
      </c>
      <c r="X834" s="270" t="s">
        <v>788</v>
      </c>
      <c r="Y834" s="270" t="s">
        <v>788</v>
      </c>
      <c r="Z834" s="270" t="s">
        <v>788</v>
      </c>
      <c r="AA834" s="270" t="s">
        <v>788</v>
      </c>
      <c r="AB834" s="270" t="s">
        <v>788</v>
      </c>
      <c r="AC834" s="270" t="s">
        <v>788</v>
      </c>
      <c r="AD834" s="270" t="s">
        <v>788</v>
      </c>
      <c r="AE834" s="270" t="s">
        <v>788</v>
      </c>
      <c r="AF834" s="270" t="s">
        <v>788</v>
      </c>
      <c r="AG834" s="270" t="s">
        <v>788</v>
      </c>
      <c r="AH834" s="270" t="s">
        <v>788</v>
      </c>
      <c r="AI834" s="270" t="s">
        <v>788</v>
      </c>
      <c r="AJ834" s="270" t="s">
        <v>788</v>
      </c>
      <c r="AK834" s="270" t="s">
        <v>788</v>
      </c>
      <c r="AL834" s="270" t="s">
        <v>788</v>
      </c>
      <c r="AM834" s="270" t="s">
        <v>788</v>
      </c>
      <c r="AN834" s="270" t="s">
        <v>3075</v>
      </c>
      <c r="AO834" s="270" t="s">
        <v>3075</v>
      </c>
      <c r="AP834" s="270" t="s">
        <v>3075</v>
      </c>
      <c r="AQ834" s="270" t="s">
        <v>3075</v>
      </c>
      <c r="AR834" s="270" t="s">
        <v>3075</v>
      </c>
      <c r="AS834" s="270" t="s">
        <v>3075</v>
      </c>
      <c r="AT834" s="270" t="s">
        <v>3075</v>
      </c>
      <c r="AU834" s="270" t="s">
        <v>3075</v>
      </c>
      <c r="AV834" s="270" t="s">
        <v>3075</v>
      </c>
      <c r="AW834" s="277" t="s">
        <v>3075</v>
      </c>
      <c r="AX834" s="270" t="s">
        <v>3075</v>
      </c>
      <c r="AY834" s="270" t="s">
        <v>3075</v>
      </c>
      <c r="AZ834" s="270" t="s">
        <v>3075</v>
      </c>
      <c r="BA834" s="270" t="s">
        <v>3075</v>
      </c>
      <c r="BB834" s="270" t="s">
        <v>3075</v>
      </c>
      <c r="BC834" s="270" t="s">
        <v>3075</v>
      </c>
      <c r="BD834" s="270" t="s">
        <v>521</v>
      </c>
      <c r="BE834" s="270" t="str">
        <f>VLOOKUP(A834,[1]القائمة!A$1:F$4442,6,0)</f>
        <v/>
      </c>
      <c r="BF834">
        <f>VLOOKUP(A834,[1]القائمة!A$1:F$4442,1,0)</f>
        <v>525982</v>
      </c>
      <c r="BG834" t="str">
        <f>VLOOKUP(A834,[1]القائمة!A$1:F$4442,5,0)</f>
        <v>الثالثة</v>
      </c>
    </row>
    <row r="835" spans="1:83" ht="14.4" x14ac:dyDescent="0.3">
      <c r="A835" s="269">
        <v>525991</v>
      </c>
      <c r="B835" s="270" t="s">
        <v>521</v>
      </c>
      <c r="C835" s="270" t="s">
        <v>788</v>
      </c>
      <c r="D835" s="270" t="s">
        <v>788</v>
      </c>
      <c r="E835" s="270" t="s">
        <v>788</v>
      </c>
      <c r="F835" s="270" t="s">
        <v>788</v>
      </c>
      <c r="G835" s="270" t="s">
        <v>788</v>
      </c>
      <c r="H835" s="270" t="s">
        <v>788</v>
      </c>
      <c r="I835" s="270" t="s">
        <v>788</v>
      </c>
      <c r="J835" s="270" t="s">
        <v>788</v>
      </c>
      <c r="K835" s="270" t="s">
        <v>788</v>
      </c>
      <c r="L835" s="270" t="s">
        <v>788</v>
      </c>
      <c r="M835" s="270" t="s">
        <v>788</v>
      </c>
      <c r="N835" s="270" t="s">
        <v>788</v>
      </c>
      <c r="O835" s="270" t="s">
        <v>788</v>
      </c>
      <c r="P835" s="270" t="s">
        <v>788</v>
      </c>
      <c r="Q835" s="270" t="s">
        <v>788</v>
      </c>
      <c r="R835" s="270" t="s">
        <v>788</v>
      </c>
      <c r="S835" s="270" t="s">
        <v>788</v>
      </c>
      <c r="T835" s="270" t="s">
        <v>788</v>
      </c>
      <c r="U835" s="270" t="s">
        <v>788</v>
      </c>
      <c r="V835" s="270" t="s">
        <v>788</v>
      </c>
      <c r="W835" s="270" t="s">
        <v>788</v>
      </c>
      <c r="X835" s="270" t="s">
        <v>788</v>
      </c>
      <c r="Y835" s="270" t="s">
        <v>788</v>
      </c>
      <c r="Z835" s="270" t="s">
        <v>788</v>
      </c>
      <c r="AA835" s="270" t="s">
        <v>788</v>
      </c>
      <c r="AB835" s="270" t="s">
        <v>788</v>
      </c>
      <c r="AC835" s="270" t="s">
        <v>788</v>
      </c>
      <c r="AD835" s="270" t="s">
        <v>788</v>
      </c>
      <c r="AE835" s="270" t="s">
        <v>788</v>
      </c>
      <c r="AF835" s="270" t="s">
        <v>788</v>
      </c>
      <c r="AG835" s="270" t="s">
        <v>788</v>
      </c>
      <c r="AH835" s="270" t="s">
        <v>788</v>
      </c>
      <c r="AI835" s="270" t="s">
        <v>788</v>
      </c>
      <c r="AJ835" s="270" t="s">
        <v>788</v>
      </c>
      <c r="AK835" s="270" t="s">
        <v>788</v>
      </c>
      <c r="AL835" s="270" t="s">
        <v>788</v>
      </c>
      <c r="AM835" s="270" t="s">
        <v>788</v>
      </c>
      <c r="AN835" s="270" t="s">
        <v>3075</v>
      </c>
      <c r="AO835" s="270" t="s">
        <v>3075</v>
      </c>
      <c r="AP835" s="270" t="s">
        <v>3075</v>
      </c>
      <c r="AQ835" s="270" t="s">
        <v>3075</v>
      </c>
      <c r="AR835" s="270" t="s">
        <v>3075</v>
      </c>
      <c r="AS835" s="270" t="s">
        <v>3075</v>
      </c>
      <c r="AT835" s="270" t="s">
        <v>3075</v>
      </c>
      <c r="AU835" s="270" t="s">
        <v>3075</v>
      </c>
      <c r="AV835" s="270" t="s">
        <v>3075</v>
      </c>
      <c r="AW835" s="277" t="s">
        <v>3075</v>
      </c>
      <c r="AX835" s="270" t="s">
        <v>3075</v>
      </c>
      <c r="AY835" s="270" t="s">
        <v>3075</v>
      </c>
      <c r="AZ835" s="270" t="s">
        <v>3075</v>
      </c>
      <c r="BA835" s="270" t="s">
        <v>3075</v>
      </c>
      <c r="BB835" s="270" t="s">
        <v>3075</v>
      </c>
      <c r="BC835" s="270" t="s">
        <v>3075</v>
      </c>
      <c r="BD835" s="270" t="s">
        <v>521</v>
      </c>
      <c r="BE835" s="270" t="str">
        <f>VLOOKUP(A835,[1]القائمة!A$1:F$4442,6,0)</f>
        <v/>
      </c>
      <c r="BF835">
        <f>VLOOKUP(A835,[1]القائمة!A$1:F$4442,1,0)</f>
        <v>525991</v>
      </c>
      <c r="BG835" t="str">
        <f>VLOOKUP(A835,[1]القائمة!A$1:F$4442,5,0)</f>
        <v>الثالثة</v>
      </c>
    </row>
    <row r="836" spans="1:83" ht="14.4" x14ac:dyDescent="0.3">
      <c r="A836" s="269">
        <v>525995</v>
      </c>
      <c r="B836" s="270" t="s">
        <v>521</v>
      </c>
      <c r="C836" s="270" t="s">
        <v>788</v>
      </c>
      <c r="D836" s="270" t="s">
        <v>788</v>
      </c>
      <c r="E836" s="270" t="s">
        <v>788</v>
      </c>
      <c r="F836" s="270" t="s">
        <v>788</v>
      </c>
      <c r="G836" s="270" t="s">
        <v>788</v>
      </c>
      <c r="H836" s="270" t="s">
        <v>788</v>
      </c>
      <c r="I836" s="270" t="s">
        <v>788</v>
      </c>
      <c r="J836" s="270" t="s">
        <v>788</v>
      </c>
      <c r="K836" s="270" t="s">
        <v>788</v>
      </c>
      <c r="L836" s="270" t="s">
        <v>788</v>
      </c>
      <c r="M836" s="270" t="s">
        <v>788</v>
      </c>
      <c r="N836" s="270" t="s">
        <v>788</v>
      </c>
      <c r="O836" s="270" t="s">
        <v>788</v>
      </c>
      <c r="P836" s="270" t="s">
        <v>788</v>
      </c>
      <c r="Q836" s="270" t="s">
        <v>788</v>
      </c>
      <c r="R836" s="270" t="s">
        <v>788</v>
      </c>
      <c r="S836" s="270" t="s">
        <v>788</v>
      </c>
      <c r="T836" s="270" t="s">
        <v>788</v>
      </c>
      <c r="U836" s="270" t="s">
        <v>788</v>
      </c>
      <c r="V836" s="270" t="s">
        <v>788</v>
      </c>
      <c r="W836" s="270" t="s">
        <v>788</v>
      </c>
      <c r="X836" s="270" t="s">
        <v>788</v>
      </c>
      <c r="Y836" s="270" t="s">
        <v>788</v>
      </c>
      <c r="Z836" s="270" t="s">
        <v>788</v>
      </c>
      <c r="AA836" s="270" t="s">
        <v>788</v>
      </c>
      <c r="AB836" s="270" t="s">
        <v>788</v>
      </c>
      <c r="AC836" s="270" t="s">
        <v>788</v>
      </c>
      <c r="AD836" s="270" t="s">
        <v>788</v>
      </c>
      <c r="AE836" s="270" t="s">
        <v>788</v>
      </c>
      <c r="AF836" s="270" t="s">
        <v>788</v>
      </c>
      <c r="AG836" s="270" t="s">
        <v>788</v>
      </c>
      <c r="AH836" s="270" t="s">
        <v>788</v>
      </c>
      <c r="AI836" s="270" t="s">
        <v>788</v>
      </c>
      <c r="AJ836" s="270" t="s">
        <v>788</v>
      </c>
      <c r="AK836" s="270" t="s">
        <v>788</v>
      </c>
      <c r="AL836" s="270" t="s">
        <v>788</v>
      </c>
      <c r="AM836" s="270" t="s">
        <v>788</v>
      </c>
      <c r="AN836" s="270" t="s">
        <v>3075</v>
      </c>
      <c r="AO836" s="270" t="s">
        <v>3075</v>
      </c>
      <c r="AP836" s="270" t="s">
        <v>3075</v>
      </c>
      <c r="AQ836" s="270" t="s">
        <v>3075</v>
      </c>
      <c r="AR836" s="270" t="s">
        <v>3075</v>
      </c>
      <c r="AS836" s="270" t="s">
        <v>3075</v>
      </c>
      <c r="AT836" s="270" t="s">
        <v>3075</v>
      </c>
      <c r="AU836" s="270" t="s">
        <v>3075</v>
      </c>
      <c r="AV836" s="270" t="s">
        <v>3075</v>
      </c>
      <c r="AW836" s="277" t="s">
        <v>3075</v>
      </c>
      <c r="AX836" s="270" t="s">
        <v>3075</v>
      </c>
      <c r="AY836" s="270" t="s">
        <v>3075</v>
      </c>
      <c r="AZ836" s="270" t="s">
        <v>3075</v>
      </c>
      <c r="BA836" s="270" t="s">
        <v>3075</v>
      </c>
      <c r="BB836" s="270" t="s">
        <v>3075</v>
      </c>
      <c r="BC836" s="270" t="s">
        <v>3075</v>
      </c>
      <c r="BD836" s="270" t="s">
        <v>521</v>
      </c>
      <c r="BE836" s="270" t="str">
        <f>VLOOKUP(A836,[1]القائمة!A$1:F$4442,6,0)</f>
        <v/>
      </c>
      <c r="BF836">
        <f>VLOOKUP(A836,[1]القائمة!A$1:F$4442,1,0)</f>
        <v>525995</v>
      </c>
      <c r="BG836" t="str">
        <f>VLOOKUP(A836,[1]القائمة!A$1:F$4442,5,0)</f>
        <v>الثالثة</v>
      </c>
    </row>
    <row r="837" spans="1:83" ht="14.4" x14ac:dyDescent="0.3">
      <c r="A837" s="269">
        <v>526007</v>
      </c>
      <c r="B837" s="270" t="s">
        <v>521</v>
      </c>
      <c r="C837" s="270" t="s">
        <v>788</v>
      </c>
      <c r="D837" s="270" t="s">
        <v>788</v>
      </c>
      <c r="E837" s="270" t="s">
        <v>788</v>
      </c>
      <c r="F837" s="270" t="s">
        <v>788</v>
      </c>
      <c r="G837" s="270" t="s">
        <v>788</v>
      </c>
      <c r="H837" s="270" t="s">
        <v>788</v>
      </c>
      <c r="I837" s="270" t="s">
        <v>788</v>
      </c>
      <c r="J837" s="270" t="s">
        <v>788</v>
      </c>
      <c r="K837" s="270" t="s">
        <v>788</v>
      </c>
      <c r="L837" s="270" t="s">
        <v>788</v>
      </c>
      <c r="M837" s="270" t="s">
        <v>788</v>
      </c>
      <c r="N837" s="270" t="s">
        <v>788</v>
      </c>
      <c r="O837" s="270" t="s">
        <v>788</v>
      </c>
      <c r="P837" s="270" t="s">
        <v>788</v>
      </c>
      <c r="Q837" s="270" t="s">
        <v>788</v>
      </c>
      <c r="R837" s="270" t="s">
        <v>788</v>
      </c>
      <c r="S837" s="270" t="s">
        <v>788</v>
      </c>
      <c r="T837" s="270" t="s">
        <v>788</v>
      </c>
      <c r="U837" s="270" t="s">
        <v>788</v>
      </c>
      <c r="V837" s="270" t="s">
        <v>788</v>
      </c>
      <c r="W837" s="270" t="s">
        <v>788</v>
      </c>
      <c r="X837" s="270" t="s">
        <v>788</v>
      </c>
      <c r="Y837" s="270" t="s">
        <v>788</v>
      </c>
      <c r="Z837" s="270" t="s">
        <v>788</v>
      </c>
      <c r="AA837" s="270" t="s">
        <v>788</v>
      </c>
      <c r="AB837" s="270" t="s">
        <v>788</v>
      </c>
      <c r="AC837" s="270" t="s">
        <v>788</v>
      </c>
      <c r="AD837" s="270" t="s">
        <v>788</v>
      </c>
      <c r="AE837" s="270" t="s">
        <v>788</v>
      </c>
      <c r="AF837" s="270" t="s">
        <v>788</v>
      </c>
      <c r="AG837" s="270" t="s">
        <v>788</v>
      </c>
      <c r="AH837" s="270" t="s">
        <v>788</v>
      </c>
      <c r="AI837" s="270" t="s">
        <v>788</v>
      </c>
      <c r="AJ837" s="270" t="s">
        <v>788</v>
      </c>
      <c r="AK837" s="270" t="s">
        <v>788</v>
      </c>
      <c r="AL837" s="270" t="s">
        <v>788</v>
      </c>
      <c r="AM837" s="270" t="s">
        <v>788</v>
      </c>
      <c r="AN837" s="270" t="s">
        <v>3075</v>
      </c>
      <c r="AO837" s="270" t="s">
        <v>3075</v>
      </c>
      <c r="AP837" s="270" t="s">
        <v>3075</v>
      </c>
      <c r="AQ837" s="270" t="s">
        <v>3075</v>
      </c>
      <c r="AR837" s="270" t="s">
        <v>3075</v>
      </c>
      <c r="AS837" s="270" t="s">
        <v>3075</v>
      </c>
      <c r="AT837" s="270" t="s">
        <v>3075</v>
      </c>
      <c r="AU837" s="270" t="s">
        <v>3075</v>
      </c>
      <c r="AV837" s="270" t="s">
        <v>3075</v>
      </c>
      <c r="AW837" s="277" t="s">
        <v>3075</v>
      </c>
      <c r="AX837" s="270" t="s">
        <v>3075</v>
      </c>
      <c r="AY837" s="270" t="s">
        <v>3075</v>
      </c>
      <c r="AZ837" s="270" t="s">
        <v>3075</v>
      </c>
      <c r="BA837" s="270" t="s">
        <v>3075</v>
      </c>
      <c r="BB837" s="270" t="s">
        <v>3075</v>
      </c>
      <c r="BC837" s="270" t="s">
        <v>3075</v>
      </c>
      <c r="BD837" s="270" t="s">
        <v>521</v>
      </c>
      <c r="BE837" s="270" t="str">
        <f>VLOOKUP(A837,[1]القائمة!A$1:F$4442,6,0)</f>
        <v/>
      </c>
      <c r="BF837">
        <f>VLOOKUP(A837,[1]القائمة!A$1:F$4442,1,0)</f>
        <v>526007</v>
      </c>
      <c r="BG837" t="str">
        <f>VLOOKUP(A837,[1]القائمة!A$1:F$4442,5,0)</f>
        <v>الثالثة</v>
      </c>
      <c r="BH837" s="249"/>
      <c r="BI837" s="249"/>
      <c r="BJ837" s="249"/>
      <c r="BK837" s="249"/>
      <c r="BL837" s="249"/>
      <c r="BM837" s="249"/>
      <c r="BN837" s="249"/>
      <c r="BO837" s="249"/>
      <c r="BP837" s="249" t="s">
        <v>3075</v>
      </c>
      <c r="BQ837" s="249" t="s">
        <v>3075</v>
      </c>
      <c r="BR837" s="249" t="s">
        <v>3075</v>
      </c>
      <c r="BS837" s="249" t="s">
        <v>3075</v>
      </c>
      <c r="BT837" s="249" t="s">
        <v>3075</v>
      </c>
      <c r="BU837" s="249" t="s">
        <v>3075</v>
      </c>
      <c r="BV837" s="248"/>
      <c r="BW837" s="249"/>
      <c r="BX837" s="249"/>
      <c r="BY837" s="249"/>
      <c r="BZ837" s="249"/>
      <c r="CA837" s="242"/>
      <c r="CB837" s="242"/>
      <c r="CC837" s="242"/>
      <c r="CD837" s="242"/>
      <c r="CE837" s="249"/>
    </row>
    <row r="838" spans="1:83" ht="14.4" x14ac:dyDescent="0.3">
      <c r="A838" s="269">
        <v>526010</v>
      </c>
      <c r="B838" s="270" t="s">
        <v>521</v>
      </c>
      <c r="C838" s="270" t="s">
        <v>788</v>
      </c>
      <c r="D838" s="270" t="s">
        <v>788</v>
      </c>
      <c r="E838" s="270" t="s">
        <v>788</v>
      </c>
      <c r="F838" s="270" t="s">
        <v>788</v>
      </c>
      <c r="G838" s="270" t="s">
        <v>788</v>
      </c>
      <c r="H838" s="270" t="s">
        <v>788</v>
      </c>
      <c r="I838" s="270" t="s">
        <v>788</v>
      </c>
      <c r="J838" s="270" t="s">
        <v>788</v>
      </c>
      <c r="K838" s="270" t="s">
        <v>788</v>
      </c>
      <c r="L838" s="270" t="s">
        <v>788</v>
      </c>
      <c r="M838" s="270" t="s">
        <v>788</v>
      </c>
      <c r="N838" s="270" t="s">
        <v>788</v>
      </c>
      <c r="O838" s="270" t="s">
        <v>788</v>
      </c>
      <c r="P838" s="270" t="s">
        <v>788</v>
      </c>
      <c r="Q838" s="270" t="s">
        <v>788</v>
      </c>
      <c r="R838" s="270" t="s">
        <v>788</v>
      </c>
      <c r="S838" s="270" t="s">
        <v>788</v>
      </c>
      <c r="T838" s="270" t="s">
        <v>788</v>
      </c>
      <c r="U838" s="270" t="s">
        <v>788</v>
      </c>
      <c r="V838" s="270" t="s">
        <v>788</v>
      </c>
      <c r="W838" s="270" t="s">
        <v>788</v>
      </c>
      <c r="X838" s="270" t="s">
        <v>788</v>
      </c>
      <c r="Y838" s="270" t="s">
        <v>788</v>
      </c>
      <c r="Z838" s="270" t="s">
        <v>788</v>
      </c>
      <c r="AA838" s="270" t="s">
        <v>788</v>
      </c>
      <c r="AB838" s="270" t="s">
        <v>788</v>
      </c>
      <c r="AC838" s="270" t="s">
        <v>788</v>
      </c>
      <c r="AD838" s="270" t="s">
        <v>788</v>
      </c>
      <c r="AE838" s="270" t="s">
        <v>788</v>
      </c>
      <c r="AF838" s="270" t="s">
        <v>788</v>
      </c>
      <c r="AG838" s="270" t="s">
        <v>788</v>
      </c>
      <c r="AH838" s="270" t="s">
        <v>788</v>
      </c>
      <c r="AI838" s="270" t="s">
        <v>788</v>
      </c>
      <c r="AJ838" s="270" t="s">
        <v>788</v>
      </c>
      <c r="AK838" s="270" t="s">
        <v>788</v>
      </c>
      <c r="AL838" s="270" t="s">
        <v>788</v>
      </c>
      <c r="AM838" s="270" t="s">
        <v>788</v>
      </c>
      <c r="AN838" s="270" t="s">
        <v>3075</v>
      </c>
      <c r="AO838" s="270" t="s">
        <v>3075</v>
      </c>
      <c r="AP838" s="270" t="s">
        <v>3075</v>
      </c>
      <c r="AQ838" s="270" t="s">
        <v>3075</v>
      </c>
      <c r="AR838" s="270" t="s">
        <v>3075</v>
      </c>
      <c r="AS838" s="270" t="s">
        <v>3075</v>
      </c>
      <c r="AT838" s="270" t="s">
        <v>3075</v>
      </c>
      <c r="AU838" s="270" t="s">
        <v>3075</v>
      </c>
      <c r="AV838" s="270" t="s">
        <v>3075</v>
      </c>
      <c r="AW838" s="277" t="s">
        <v>3075</v>
      </c>
      <c r="AX838" s="270" t="s">
        <v>3075</v>
      </c>
      <c r="AY838" s="270" t="s">
        <v>3075</v>
      </c>
      <c r="AZ838" s="270" t="s">
        <v>3075</v>
      </c>
      <c r="BA838" s="270" t="s">
        <v>3075</v>
      </c>
      <c r="BB838" s="270" t="s">
        <v>3075</v>
      </c>
      <c r="BC838" s="270" t="s">
        <v>3075</v>
      </c>
      <c r="BD838" s="270" t="s">
        <v>521</v>
      </c>
      <c r="BE838" s="270" t="str">
        <f>VLOOKUP(A838,[1]القائمة!A$1:F$4442,6,0)</f>
        <v/>
      </c>
      <c r="BF838">
        <f>VLOOKUP(A838,[1]القائمة!A$1:F$4442,1,0)</f>
        <v>526010</v>
      </c>
      <c r="BG838" t="str">
        <f>VLOOKUP(A838,[1]القائمة!A$1:F$4442,5,0)</f>
        <v>الثالثة</v>
      </c>
    </row>
    <row r="839" spans="1:83" ht="14.4" x14ac:dyDescent="0.3">
      <c r="A839" s="269">
        <v>526011</v>
      </c>
      <c r="B839" s="270" t="s">
        <v>521</v>
      </c>
      <c r="C839" s="270" t="s">
        <v>788</v>
      </c>
      <c r="D839" s="270" t="s">
        <v>788</v>
      </c>
      <c r="E839" s="270" t="s">
        <v>788</v>
      </c>
      <c r="F839" s="270" t="s">
        <v>788</v>
      </c>
      <c r="G839" s="270" t="s">
        <v>788</v>
      </c>
      <c r="H839" s="270" t="s">
        <v>788</v>
      </c>
      <c r="I839" s="270" t="s">
        <v>788</v>
      </c>
      <c r="J839" s="270" t="s">
        <v>788</v>
      </c>
      <c r="K839" s="270" t="s">
        <v>788</v>
      </c>
      <c r="L839" s="270" t="s">
        <v>788</v>
      </c>
      <c r="M839" s="270" t="s">
        <v>788</v>
      </c>
      <c r="N839" s="270" t="s">
        <v>788</v>
      </c>
      <c r="O839" s="270" t="s">
        <v>788</v>
      </c>
      <c r="P839" s="270" t="s">
        <v>788</v>
      </c>
      <c r="Q839" s="270" t="s">
        <v>788</v>
      </c>
      <c r="R839" s="270" t="s">
        <v>788</v>
      </c>
      <c r="S839" s="270" t="s">
        <v>788</v>
      </c>
      <c r="T839" s="270" t="s">
        <v>788</v>
      </c>
      <c r="U839" s="270" t="s">
        <v>788</v>
      </c>
      <c r="V839" s="270" t="s">
        <v>788</v>
      </c>
      <c r="W839" s="270" t="s">
        <v>788</v>
      </c>
      <c r="X839" s="270" t="s">
        <v>788</v>
      </c>
      <c r="Y839" s="270" t="s">
        <v>788</v>
      </c>
      <c r="Z839" s="270" t="s">
        <v>788</v>
      </c>
      <c r="AA839" s="270" t="s">
        <v>788</v>
      </c>
      <c r="AB839" s="270" t="s">
        <v>788</v>
      </c>
      <c r="AC839" s="270" t="s">
        <v>788</v>
      </c>
      <c r="AD839" s="270" t="s">
        <v>788</v>
      </c>
      <c r="AE839" s="270" t="s">
        <v>788</v>
      </c>
      <c r="AF839" s="270" t="s">
        <v>788</v>
      </c>
      <c r="AG839" s="270" t="s">
        <v>788</v>
      </c>
      <c r="AH839" s="270" t="s">
        <v>788</v>
      </c>
      <c r="AI839" s="270" t="s">
        <v>788</v>
      </c>
      <c r="AJ839" s="270" t="s">
        <v>788</v>
      </c>
      <c r="AK839" s="270" t="s">
        <v>788</v>
      </c>
      <c r="AL839" s="270" t="s">
        <v>788</v>
      </c>
      <c r="AM839" s="270" t="s">
        <v>788</v>
      </c>
      <c r="AN839" s="270" t="s">
        <v>3075</v>
      </c>
      <c r="AO839" s="270" t="s">
        <v>3075</v>
      </c>
      <c r="AP839" s="270" t="s">
        <v>3075</v>
      </c>
      <c r="AQ839" s="270" t="s">
        <v>3075</v>
      </c>
      <c r="AR839" s="270" t="s">
        <v>3075</v>
      </c>
      <c r="AS839" s="270" t="s">
        <v>3075</v>
      </c>
      <c r="AT839" s="270" t="s">
        <v>3075</v>
      </c>
      <c r="AU839" s="270" t="s">
        <v>3075</v>
      </c>
      <c r="AV839" s="270" t="s">
        <v>3075</v>
      </c>
      <c r="AW839" s="277" t="s">
        <v>3075</v>
      </c>
      <c r="AX839" s="270" t="s">
        <v>3075</v>
      </c>
      <c r="AY839" s="270" t="s">
        <v>3075</v>
      </c>
      <c r="AZ839" s="270" t="s">
        <v>3075</v>
      </c>
      <c r="BA839" s="270" t="s">
        <v>3075</v>
      </c>
      <c r="BB839" s="270" t="s">
        <v>3075</v>
      </c>
      <c r="BC839" s="270" t="s">
        <v>3075</v>
      </c>
      <c r="BD839" s="270" t="s">
        <v>521</v>
      </c>
      <c r="BE839" s="270" t="str">
        <f>VLOOKUP(A839,[1]القائمة!A$1:F$4442,6,0)</f>
        <v/>
      </c>
      <c r="BF839">
        <f>VLOOKUP(A839,[1]القائمة!A$1:F$4442,1,0)</f>
        <v>526011</v>
      </c>
      <c r="BG839" t="str">
        <f>VLOOKUP(A839,[1]القائمة!A$1:F$4442,5,0)</f>
        <v>الثالثة</v>
      </c>
    </row>
    <row r="840" spans="1:83" ht="14.4" x14ac:dyDescent="0.3">
      <c r="A840" s="269">
        <v>526012</v>
      </c>
      <c r="B840" s="270" t="s">
        <v>521</v>
      </c>
      <c r="C840" s="270" t="s">
        <v>788</v>
      </c>
      <c r="D840" s="270" t="s">
        <v>788</v>
      </c>
      <c r="E840" s="270" t="s">
        <v>788</v>
      </c>
      <c r="F840" s="270" t="s">
        <v>788</v>
      </c>
      <c r="G840" s="270" t="s">
        <v>788</v>
      </c>
      <c r="H840" s="270" t="s">
        <v>788</v>
      </c>
      <c r="I840" s="270" t="s">
        <v>788</v>
      </c>
      <c r="J840" s="270" t="s">
        <v>788</v>
      </c>
      <c r="K840" s="270" t="s">
        <v>788</v>
      </c>
      <c r="L840" s="270" t="s">
        <v>788</v>
      </c>
      <c r="M840" s="270" t="s">
        <v>788</v>
      </c>
      <c r="N840" s="270" t="s">
        <v>788</v>
      </c>
      <c r="O840" s="270" t="s">
        <v>788</v>
      </c>
      <c r="P840" s="270" t="s">
        <v>788</v>
      </c>
      <c r="Q840" s="270" t="s">
        <v>788</v>
      </c>
      <c r="R840" s="270" t="s">
        <v>788</v>
      </c>
      <c r="S840" s="270" t="s">
        <v>788</v>
      </c>
      <c r="T840" s="270" t="s">
        <v>788</v>
      </c>
      <c r="U840" s="270" t="s">
        <v>788</v>
      </c>
      <c r="V840" s="270" t="s">
        <v>788</v>
      </c>
      <c r="W840" s="270" t="s">
        <v>788</v>
      </c>
      <c r="X840" s="270" t="s">
        <v>788</v>
      </c>
      <c r="Y840" s="270" t="s">
        <v>788</v>
      </c>
      <c r="Z840" s="270" t="s">
        <v>788</v>
      </c>
      <c r="AA840" s="270" t="s">
        <v>788</v>
      </c>
      <c r="AB840" s="270" t="s">
        <v>788</v>
      </c>
      <c r="AC840" s="270" t="s">
        <v>788</v>
      </c>
      <c r="AD840" s="270" t="s">
        <v>788</v>
      </c>
      <c r="AE840" s="270" t="s">
        <v>788</v>
      </c>
      <c r="AF840" s="270" t="s">
        <v>788</v>
      </c>
      <c r="AG840" s="270" t="s">
        <v>788</v>
      </c>
      <c r="AH840" s="270" t="s">
        <v>788</v>
      </c>
      <c r="AI840" s="270" t="s">
        <v>788</v>
      </c>
      <c r="AJ840" s="270" t="s">
        <v>788</v>
      </c>
      <c r="AK840" s="270" t="s">
        <v>788</v>
      </c>
      <c r="AL840" s="270" t="s">
        <v>788</v>
      </c>
      <c r="AM840" s="270" t="s">
        <v>788</v>
      </c>
      <c r="AN840" s="270" t="s">
        <v>3075</v>
      </c>
      <c r="AO840" s="270" t="s">
        <v>3075</v>
      </c>
      <c r="AP840" s="270" t="s">
        <v>3075</v>
      </c>
      <c r="AQ840" s="270" t="s">
        <v>3075</v>
      </c>
      <c r="AR840" s="270" t="s">
        <v>3075</v>
      </c>
      <c r="AS840" s="270" t="s">
        <v>3075</v>
      </c>
      <c r="AT840" s="270" t="s">
        <v>3075</v>
      </c>
      <c r="AU840" s="270" t="s">
        <v>3075</v>
      </c>
      <c r="AV840" s="270" t="s">
        <v>3075</v>
      </c>
      <c r="AW840" s="277" t="s">
        <v>3075</v>
      </c>
      <c r="AX840" s="270" t="s">
        <v>3075</v>
      </c>
      <c r="AY840" s="270" t="s">
        <v>3075</v>
      </c>
      <c r="AZ840" s="270" t="s">
        <v>3075</v>
      </c>
      <c r="BA840" s="270" t="s">
        <v>3075</v>
      </c>
      <c r="BB840" s="270" t="s">
        <v>3075</v>
      </c>
      <c r="BC840" s="270" t="s">
        <v>3075</v>
      </c>
      <c r="BD840" s="270" t="s">
        <v>521</v>
      </c>
      <c r="BE840" s="270" t="str">
        <f>VLOOKUP(A840,[1]القائمة!A$1:F$4442,6,0)</f>
        <v/>
      </c>
      <c r="BF840">
        <f>VLOOKUP(A840,[1]القائمة!A$1:F$4442,1,0)</f>
        <v>526012</v>
      </c>
      <c r="BG840" t="str">
        <f>VLOOKUP(A840,[1]القائمة!A$1:F$4442,5,0)</f>
        <v>الثالثة</v>
      </c>
    </row>
    <row r="841" spans="1:83" ht="14.4" x14ac:dyDescent="0.3">
      <c r="A841" s="269">
        <v>526021</v>
      </c>
      <c r="B841" s="270" t="s">
        <v>521</v>
      </c>
      <c r="C841" s="270" t="s">
        <v>788</v>
      </c>
      <c r="D841" s="270" t="s">
        <v>788</v>
      </c>
      <c r="E841" s="270" t="s">
        <v>788</v>
      </c>
      <c r="F841" s="270" t="s">
        <v>788</v>
      </c>
      <c r="G841" s="270" t="s">
        <v>788</v>
      </c>
      <c r="H841" s="270" t="s">
        <v>788</v>
      </c>
      <c r="I841" s="270" t="s">
        <v>788</v>
      </c>
      <c r="J841" s="270" t="s">
        <v>788</v>
      </c>
      <c r="K841" s="270" t="s">
        <v>788</v>
      </c>
      <c r="L841" s="270" t="s">
        <v>788</v>
      </c>
      <c r="M841" s="270" t="s">
        <v>788</v>
      </c>
      <c r="N841" s="270" t="s">
        <v>788</v>
      </c>
      <c r="O841" s="270" t="s">
        <v>788</v>
      </c>
      <c r="P841" s="270" t="s">
        <v>788</v>
      </c>
      <c r="Q841" s="270" t="s">
        <v>788</v>
      </c>
      <c r="R841" s="270" t="s">
        <v>788</v>
      </c>
      <c r="S841" s="270" t="s">
        <v>788</v>
      </c>
      <c r="T841" s="270" t="s">
        <v>788</v>
      </c>
      <c r="U841" s="270" t="s">
        <v>788</v>
      </c>
      <c r="V841" s="270" t="s">
        <v>788</v>
      </c>
      <c r="W841" s="270" t="s">
        <v>788</v>
      </c>
      <c r="X841" s="270" t="s">
        <v>788</v>
      </c>
      <c r="Y841" s="270" t="s">
        <v>788</v>
      </c>
      <c r="Z841" s="270" t="s">
        <v>788</v>
      </c>
      <c r="AA841" s="270" t="s">
        <v>788</v>
      </c>
      <c r="AB841" s="270" t="s">
        <v>788</v>
      </c>
      <c r="AC841" s="270" t="s">
        <v>788</v>
      </c>
      <c r="AD841" s="270" t="s">
        <v>788</v>
      </c>
      <c r="AE841" s="270" t="s">
        <v>788</v>
      </c>
      <c r="AF841" s="270" t="s">
        <v>788</v>
      </c>
      <c r="AG841" s="270" t="s">
        <v>788</v>
      </c>
      <c r="AH841" s="270" t="s">
        <v>788</v>
      </c>
      <c r="AI841" s="270" t="s">
        <v>788</v>
      </c>
      <c r="AJ841" s="270" t="s">
        <v>788</v>
      </c>
      <c r="AK841" s="270" t="s">
        <v>788</v>
      </c>
      <c r="AL841" s="270" t="s">
        <v>788</v>
      </c>
      <c r="AM841" s="270" t="s">
        <v>788</v>
      </c>
      <c r="AN841" s="270" t="s">
        <v>3075</v>
      </c>
      <c r="AO841" s="270" t="s">
        <v>3075</v>
      </c>
      <c r="AP841" s="270" t="s">
        <v>3075</v>
      </c>
      <c r="AQ841" s="270" t="s">
        <v>3075</v>
      </c>
      <c r="AR841" s="270" t="s">
        <v>3075</v>
      </c>
      <c r="AS841" s="270" t="s">
        <v>3075</v>
      </c>
      <c r="AT841" s="270" t="s">
        <v>3075</v>
      </c>
      <c r="AU841" s="270" t="s">
        <v>3075</v>
      </c>
      <c r="AV841" s="270" t="s">
        <v>3075</v>
      </c>
      <c r="AW841" s="277" t="s">
        <v>3075</v>
      </c>
      <c r="AX841" s="270" t="s">
        <v>3075</v>
      </c>
      <c r="AY841" s="270" t="s">
        <v>3075</v>
      </c>
      <c r="AZ841" s="270" t="s">
        <v>3075</v>
      </c>
      <c r="BA841" s="270" t="s">
        <v>3075</v>
      </c>
      <c r="BB841" s="270" t="s">
        <v>3075</v>
      </c>
      <c r="BC841" s="270" t="s">
        <v>3075</v>
      </c>
      <c r="BD841" s="270" t="s">
        <v>521</v>
      </c>
      <c r="BE841" s="270" t="str">
        <f>VLOOKUP(A841,[1]القائمة!A$1:F$4442,6,0)</f>
        <v/>
      </c>
      <c r="BF841">
        <f>VLOOKUP(A841,[1]القائمة!A$1:F$4442,1,0)</f>
        <v>526021</v>
      </c>
      <c r="BG841" t="str">
        <f>VLOOKUP(A841,[1]القائمة!A$1:F$4442,5,0)</f>
        <v>الثالثة</v>
      </c>
    </row>
    <row r="842" spans="1:83" ht="14.4" x14ac:dyDescent="0.3">
      <c r="A842" s="269">
        <v>526034</v>
      </c>
      <c r="B842" s="270" t="s">
        <v>521</v>
      </c>
      <c r="C842" s="270" t="s">
        <v>788</v>
      </c>
      <c r="D842" s="270" t="s">
        <v>788</v>
      </c>
      <c r="E842" s="270" t="s">
        <v>788</v>
      </c>
      <c r="F842" s="270" t="s">
        <v>788</v>
      </c>
      <c r="G842" s="270" t="s">
        <v>788</v>
      </c>
      <c r="H842" s="270" t="s">
        <v>788</v>
      </c>
      <c r="I842" s="270" t="s">
        <v>788</v>
      </c>
      <c r="J842" s="270" t="s">
        <v>788</v>
      </c>
      <c r="K842" s="270" t="s">
        <v>788</v>
      </c>
      <c r="L842" s="270" t="s">
        <v>788</v>
      </c>
      <c r="M842" s="270" t="s">
        <v>788</v>
      </c>
      <c r="N842" s="270" t="s">
        <v>788</v>
      </c>
      <c r="O842" s="270" t="s">
        <v>788</v>
      </c>
      <c r="P842" s="270" t="s">
        <v>788</v>
      </c>
      <c r="Q842" s="270" t="s">
        <v>788</v>
      </c>
      <c r="R842" s="270" t="s">
        <v>788</v>
      </c>
      <c r="S842" s="270" t="s">
        <v>788</v>
      </c>
      <c r="T842" s="270" t="s">
        <v>788</v>
      </c>
      <c r="U842" s="270" t="s">
        <v>788</v>
      </c>
      <c r="V842" s="270" t="s">
        <v>788</v>
      </c>
      <c r="W842" s="270" t="s">
        <v>788</v>
      </c>
      <c r="X842" s="270" t="s">
        <v>788</v>
      </c>
      <c r="Y842" s="270" t="s">
        <v>788</v>
      </c>
      <c r="Z842" s="270" t="s">
        <v>788</v>
      </c>
      <c r="AA842" s="270" t="s">
        <v>788</v>
      </c>
      <c r="AB842" s="270" t="s">
        <v>788</v>
      </c>
      <c r="AC842" s="270" t="s">
        <v>788</v>
      </c>
      <c r="AD842" s="270" t="s">
        <v>788</v>
      </c>
      <c r="AE842" s="270" t="s">
        <v>788</v>
      </c>
      <c r="AF842" s="270" t="s">
        <v>788</v>
      </c>
      <c r="AG842" s="270" t="s">
        <v>788</v>
      </c>
      <c r="AH842" s="270" t="s">
        <v>788</v>
      </c>
      <c r="AI842" s="270" t="s">
        <v>788</v>
      </c>
      <c r="AJ842" s="270" t="s">
        <v>788</v>
      </c>
      <c r="AK842" s="270" t="s">
        <v>788</v>
      </c>
      <c r="AL842" s="270" t="s">
        <v>788</v>
      </c>
      <c r="AM842" s="270" t="s">
        <v>788</v>
      </c>
      <c r="AN842" s="270" t="s">
        <v>3075</v>
      </c>
      <c r="AO842" s="270" t="s">
        <v>3075</v>
      </c>
      <c r="AP842" s="270" t="s">
        <v>3075</v>
      </c>
      <c r="AQ842" s="270" t="s">
        <v>3075</v>
      </c>
      <c r="AR842" s="270" t="s">
        <v>3075</v>
      </c>
      <c r="AS842" s="270" t="s">
        <v>3075</v>
      </c>
      <c r="AT842" s="270" t="s">
        <v>3075</v>
      </c>
      <c r="AU842" s="270" t="s">
        <v>3075</v>
      </c>
      <c r="AV842" s="270" t="s">
        <v>3075</v>
      </c>
      <c r="AW842" s="277" t="s">
        <v>3075</v>
      </c>
      <c r="AX842" s="270" t="s">
        <v>3075</v>
      </c>
      <c r="AY842" s="270" t="s">
        <v>3075</v>
      </c>
      <c r="AZ842" s="270" t="s">
        <v>3075</v>
      </c>
      <c r="BA842" s="270" t="s">
        <v>3075</v>
      </c>
      <c r="BB842" s="270" t="s">
        <v>3075</v>
      </c>
      <c r="BC842" s="270" t="s">
        <v>3075</v>
      </c>
      <c r="BD842" s="270" t="s">
        <v>521</v>
      </c>
      <c r="BE842" s="270" t="str">
        <f>VLOOKUP(A842,[1]القائمة!A$1:F$4442,6,0)</f>
        <v/>
      </c>
      <c r="BF842">
        <f>VLOOKUP(A842,[1]القائمة!A$1:F$4442,1,0)</f>
        <v>526034</v>
      </c>
      <c r="BG842" t="str">
        <f>VLOOKUP(A842,[1]القائمة!A$1:F$4442,5,0)</f>
        <v>الثالثة</v>
      </c>
    </row>
    <row r="843" spans="1:83" ht="14.4" x14ac:dyDescent="0.3">
      <c r="A843" s="269">
        <v>526069</v>
      </c>
      <c r="B843" s="270" t="s">
        <v>521</v>
      </c>
      <c r="C843" s="270" t="s">
        <v>788</v>
      </c>
      <c r="D843" s="270" t="s">
        <v>788</v>
      </c>
      <c r="E843" s="270" t="s">
        <v>788</v>
      </c>
      <c r="F843" s="270" t="s">
        <v>788</v>
      </c>
      <c r="G843" s="270" t="s">
        <v>788</v>
      </c>
      <c r="H843" s="270" t="s">
        <v>788</v>
      </c>
      <c r="I843" s="270" t="s">
        <v>788</v>
      </c>
      <c r="J843" s="270" t="s">
        <v>788</v>
      </c>
      <c r="K843" s="270" t="s">
        <v>788</v>
      </c>
      <c r="L843" s="270" t="s">
        <v>788</v>
      </c>
      <c r="M843" s="270" t="s">
        <v>788</v>
      </c>
      <c r="N843" s="270" t="s">
        <v>788</v>
      </c>
      <c r="O843" s="270" t="s">
        <v>788</v>
      </c>
      <c r="P843" s="270" t="s">
        <v>788</v>
      </c>
      <c r="Q843" s="270" t="s">
        <v>788</v>
      </c>
      <c r="R843" s="270" t="s">
        <v>788</v>
      </c>
      <c r="S843" s="270" t="s">
        <v>788</v>
      </c>
      <c r="T843" s="270" t="s">
        <v>788</v>
      </c>
      <c r="U843" s="270" t="s">
        <v>788</v>
      </c>
      <c r="V843" s="270" t="s">
        <v>788</v>
      </c>
      <c r="W843" s="270" t="s">
        <v>788</v>
      </c>
      <c r="X843" s="270" t="s">
        <v>788</v>
      </c>
      <c r="Y843" s="270" t="s">
        <v>788</v>
      </c>
      <c r="Z843" s="270" t="s">
        <v>788</v>
      </c>
      <c r="AA843" s="270" t="s">
        <v>788</v>
      </c>
      <c r="AB843" s="270" t="s">
        <v>788</v>
      </c>
      <c r="AC843" s="270" t="s">
        <v>788</v>
      </c>
      <c r="AD843" s="270" t="s">
        <v>788</v>
      </c>
      <c r="AE843" s="270" t="s">
        <v>788</v>
      </c>
      <c r="AF843" s="270" t="s">
        <v>788</v>
      </c>
      <c r="AG843" s="270" t="s">
        <v>788</v>
      </c>
      <c r="AH843" s="270" t="s">
        <v>788</v>
      </c>
      <c r="AI843" s="270" t="s">
        <v>788</v>
      </c>
      <c r="AJ843" s="270" t="s">
        <v>788</v>
      </c>
      <c r="AK843" s="270" t="s">
        <v>788</v>
      </c>
      <c r="AL843" s="270" t="s">
        <v>788</v>
      </c>
      <c r="AM843" s="270" t="s">
        <v>788</v>
      </c>
      <c r="AN843" s="270" t="s">
        <v>3075</v>
      </c>
      <c r="AO843" s="270" t="s">
        <v>3075</v>
      </c>
      <c r="AP843" s="270" t="s">
        <v>3075</v>
      </c>
      <c r="AQ843" s="270" t="s">
        <v>3075</v>
      </c>
      <c r="AR843" s="270" t="s">
        <v>3075</v>
      </c>
      <c r="AS843" s="270" t="s">
        <v>3075</v>
      </c>
      <c r="AT843" s="270" t="s">
        <v>3075</v>
      </c>
      <c r="AU843" s="270" t="s">
        <v>3075</v>
      </c>
      <c r="AV843" s="270" t="s">
        <v>3075</v>
      </c>
      <c r="AW843" s="277" t="s">
        <v>3075</v>
      </c>
      <c r="AX843" s="270" t="s">
        <v>3075</v>
      </c>
      <c r="AY843" s="270" t="s">
        <v>3075</v>
      </c>
      <c r="AZ843" s="270" t="s">
        <v>3075</v>
      </c>
      <c r="BA843" s="270" t="s">
        <v>3075</v>
      </c>
      <c r="BB843" s="270" t="s">
        <v>3075</v>
      </c>
      <c r="BC843" s="270" t="s">
        <v>3075</v>
      </c>
      <c r="BD843" s="270" t="s">
        <v>521</v>
      </c>
      <c r="BE843" s="270" t="str">
        <f>VLOOKUP(A843,[1]القائمة!A$1:F$4442,6,0)</f>
        <v/>
      </c>
      <c r="BF843">
        <f>VLOOKUP(A843,[1]القائمة!A$1:F$4442,1,0)</f>
        <v>526069</v>
      </c>
      <c r="BG843" t="str">
        <f>VLOOKUP(A843,[1]القائمة!A$1:F$4442,5,0)</f>
        <v>الثالثة</v>
      </c>
    </row>
    <row r="844" spans="1:83" ht="14.4" x14ac:dyDescent="0.3">
      <c r="A844" s="269">
        <v>526074</v>
      </c>
      <c r="B844" s="270" t="s">
        <v>521</v>
      </c>
      <c r="C844" s="270" t="s">
        <v>788</v>
      </c>
      <c r="D844" s="270" t="s">
        <v>788</v>
      </c>
      <c r="E844" s="270" t="s">
        <v>788</v>
      </c>
      <c r="F844" s="270" t="s">
        <v>788</v>
      </c>
      <c r="G844" s="270" t="s">
        <v>788</v>
      </c>
      <c r="H844" s="270" t="s">
        <v>788</v>
      </c>
      <c r="I844" s="270" t="s">
        <v>788</v>
      </c>
      <c r="J844" s="270" t="s">
        <v>788</v>
      </c>
      <c r="K844" s="270" t="s">
        <v>788</v>
      </c>
      <c r="L844" s="270" t="s">
        <v>788</v>
      </c>
      <c r="M844" s="270" t="s">
        <v>788</v>
      </c>
      <c r="N844" s="270" t="s">
        <v>788</v>
      </c>
      <c r="O844" s="270" t="s">
        <v>788</v>
      </c>
      <c r="P844" s="270" t="s">
        <v>788</v>
      </c>
      <c r="Q844" s="270" t="s">
        <v>788</v>
      </c>
      <c r="R844" s="270" t="s">
        <v>788</v>
      </c>
      <c r="S844" s="270" t="s">
        <v>788</v>
      </c>
      <c r="T844" s="270" t="s">
        <v>788</v>
      </c>
      <c r="U844" s="270" t="s">
        <v>788</v>
      </c>
      <c r="V844" s="270" t="s">
        <v>788</v>
      </c>
      <c r="W844" s="270" t="s">
        <v>788</v>
      </c>
      <c r="X844" s="270" t="s">
        <v>788</v>
      </c>
      <c r="Y844" s="270" t="s">
        <v>788</v>
      </c>
      <c r="Z844" s="270" t="s">
        <v>788</v>
      </c>
      <c r="AA844" s="270" t="s">
        <v>788</v>
      </c>
      <c r="AB844" s="270" t="s">
        <v>788</v>
      </c>
      <c r="AC844" s="270" t="s">
        <v>788</v>
      </c>
      <c r="AD844" s="270" t="s">
        <v>788</v>
      </c>
      <c r="AE844" s="270" t="s">
        <v>788</v>
      </c>
      <c r="AF844" s="270" t="s">
        <v>788</v>
      </c>
      <c r="AG844" s="270" t="s">
        <v>788</v>
      </c>
      <c r="AH844" s="270" t="s">
        <v>788</v>
      </c>
      <c r="AI844" s="270" t="s">
        <v>788</v>
      </c>
      <c r="AJ844" s="270" t="s">
        <v>788</v>
      </c>
      <c r="AK844" s="270" t="s">
        <v>788</v>
      </c>
      <c r="AL844" s="270" t="s">
        <v>788</v>
      </c>
      <c r="AM844" s="270" t="s">
        <v>788</v>
      </c>
      <c r="AN844" s="270" t="s">
        <v>3075</v>
      </c>
      <c r="AO844" s="270" t="s">
        <v>3075</v>
      </c>
      <c r="AP844" s="270" t="s">
        <v>3075</v>
      </c>
      <c r="AQ844" s="270" t="s">
        <v>3075</v>
      </c>
      <c r="AR844" s="270" t="s">
        <v>3075</v>
      </c>
      <c r="AS844" s="270" t="s">
        <v>3075</v>
      </c>
      <c r="AT844" s="270" t="s">
        <v>3075</v>
      </c>
      <c r="AU844" s="270" t="s">
        <v>3075</v>
      </c>
      <c r="AV844" s="270" t="s">
        <v>3075</v>
      </c>
      <c r="AW844" s="277" t="s">
        <v>3075</v>
      </c>
      <c r="AX844" s="270" t="s">
        <v>3075</v>
      </c>
      <c r="AY844" s="270" t="s">
        <v>3075</v>
      </c>
      <c r="AZ844" s="270" t="s">
        <v>3075</v>
      </c>
      <c r="BA844" s="270" t="s">
        <v>3075</v>
      </c>
      <c r="BB844" s="270" t="s">
        <v>3075</v>
      </c>
      <c r="BC844" s="270" t="s">
        <v>3075</v>
      </c>
      <c r="BD844" s="270" t="s">
        <v>521</v>
      </c>
      <c r="BE844" s="270" t="str">
        <f>VLOOKUP(A844,[1]القائمة!A$1:F$4442,6,0)</f>
        <v/>
      </c>
      <c r="BF844">
        <f>VLOOKUP(A844,[1]القائمة!A$1:F$4442,1,0)</f>
        <v>526074</v>
      </c>
      <c r="BG844" t="str">
        <f>VLOOKUP(A844,[1]القائمة!A$1:F$4442,5,0)</f>
        <v>الثالثة</v>
      </c>
    </row>
    <row r="845" spans="1:83" ht="14.4" x14ac:dyDescent="0.3">
      <c r="A845" s="269">
        <v>526078</v>
      </c>
      <c r="B845" s="270" t="s">
        <v>521</v>
      </c>
      <c r="C845" s="270" t="s">
        <v>788</v>
      </c>
      <c r="D845" s="270" t="s">
        <v>788</v>
      </c>
      <c r="E845" s="270" t="s">
        <v>788</v>
      </c>
      <c r="F845" s="270" t="s">
        <v>788</v>
      </c>
      <c r="G845" s="270" t="s">
        <v>788</v>
      </c>
      <c r="H845" s="270" t="s">
        <v>788</v>
      </c>
      <c r="I845" s="270" t="s">
        <v>788</v>
      </c>
      <c r="J845" s="270" t="s">
        <v>788</v>
      </c>
      <c r="K845" s="270" t="s">
        <v>788</v>
      </c>
      <c r="L845" s="270" t="s">
        <v>788</v>
      </c>
      <c r="M845" s="270" t="s">
        <v>788</v>
      </c>
      <c r="N845" s="270" t="s">
        <v>788</v>
      </c>
      <c r="O845" s="270" t="s">
        <v>788</v>
      </c>
      <c r="P845" s="270" t="s">
        <v>788</v>
      </c>
      <c r="Q845" s="270" t="s">
        <v>788</v>
      </c>
      <c r="R845" s="270" t="s">
        <v>788</v>
      </c>
      <c r="S845" s="270" t="s">
        <v>788</v>
      </c>
      <c r="T845" s="270" t="s">
        <v>788</v>
      </c>
      <c r="U845" s="270" t="s">
        <v>788</v>
      </c>
      <c r="V845" s="270" t="s">
        <v>788</v>
      </c>
      <c r="W845" s="270" t="s">
        <v>788</v>
      </c>
      <c r="X845" s="270" t="s">
        <v>788</v>
      </c>
      <c r="Y845" s="270" t="s">
        <v>788</v>
      </c>
      <c r="Z845" s="270" t="s">
        <v>788</v>
      </c>
      <c r="AA845" s="270" t="s">
        <v>788</v>
      </c>
      <c r="AB845" s="270" t="s">
        <v>788</v>
      </c>
      <c r="AC845" s="270" t="s">
        <v>788</v>
      </c>
      <c r="AD845" s="270" t="s">
        <v>788</v>
      </c>
      <c r="AE845" s="270" t="s">
        <v>788</v>
      </c>
      <c r="AF845" s="270" t="s">
        <v>788</v>
      </c>
      <c r="AG845" s="270" t="s">
        <v>788</v>
      </c>
      <c r="AH845" s="270" t="s">
        <v>788</v>
      </c>
      <c r="AI845" s="270" t="s">
        <v>788</v>
      </c>
      <c r="AJ845" s="270" t="s">
        <v>788</v>
      </c>
      <c r="AK845" s="270" t="s">
        <v>788</v>
      </c>
      <c r="AL845" s="270" t="s">
        <v>788</v>
      </c>
      <c r="AM845" s="270" t="s">
        <v>788</v>
      </c>
      <c r="AN845" s="270" t="s">
        <v>3075</v>
      </c>
      <c r="AO845" s="270" t="s">
        <v>3075</v>
      </c>
      <c r="AP845" s="270" t="s">
        <v>3075</v>
      </c>
      <c r="AQ845" s="270" t="s">
        <v>3075</v>
      </c>
      <c r="AR845" s="270" t="s">
        <v>3075</v>
      </c>
      <c r="AS845" s="270" t="s">
        <v>3075</v>
      </c>
      <c r="AT845" s="270" t="s">
        <v>3075</v>
      </c>
      <c r="AU845" s="270" t="s">
        <v>3075</v>
      </c>
      <c r="AV845" s="270" t="s">
        <v>3075</v>
      </c>
      <c r="AW845" s="277" t="s">
        <v>3075</v>
      </c>
      <c r="AX845" s="270" t="s">
        <v>3075</v>
      </c>
      <c r="AY845" s="270" t="s">
        <v>3075</v>
      </c>
      <c r="AZ845" s="270" t="s">
        <v>3075</v>
      </c>
      <c r="BA845" s="270" t="s">
        <v>3075</v>
      </c>
      <c r="BB845" s="270" t="s">
        <v>3075</v>
      </c>
      <c r="BC845" s="270" t="s">
        <v>3075</v>
      </c>
      <c r="BD845" s="270" t="s">
        <v>521</v>
      </c>
      <c r="BE845" s="270" t="str">
        <f>VLOOKUP(A845,[1]القائمة!A$1:F$4442,6,0)</f>
        <v/>
      </c>
      <c r="BF845">
        <f>VLOOKUP(A845,[1]القائمة!A$1:F$4442,1,0)</f>
        <v>526078</v>
      </c>
      <c r="BG845" t="str">
        <f>VLOOKUP(A845,[1]القائمة!A$1:F$4442,5,0)</f>
        <v>الثالثة</v>
      </c>
    </row>
    <row r="846" spans="1:83" ht="14.4" x14ac:dyDescent="0.3">
      <c r="A846" s="269">
        <v>526085</v>
      </c>
      <c r="B846" s="270" t="s">
        <v>521</v>
      </c>
      <c r="C846" s="270" t="s">
        <v>788</v>
      </c>
      <c r="D846" s="270" t="s">
        <v>788</v>
      </c>
      <c r="E846" s="270" t="s">
        <v>788</v>
      </c>
      <c r="F846" s="270" t="s">
        <v>788</v>
      </c>
      <c r="G846" s="270" t="s">
        <v>788</v>
      </c>
      <c r="H846" s="270" t="s">
        <v>788</v>
      </c>
      <c r="I846" s="270" t="s">
        <v>788</v>
      </c>
      <c r="J846" s="270" t="s">
        <v>788</v>
      </c>
      <c r="K846" s="270" t="s">
        <v>788</v>
      </c>
      <c r="L846" s="270" t="s">
        <v>788</v>
      </c>
      <c r="M846" s="270" t="s">
        <v>788</v>
      </c>
      <c r="N846" s="270" t="s">
        <v>788</v>
      </c>
      <c r="O846" s="270" t="s">
        <v>788</v>
      </c>
      <c r="P846" s="270" t="s">
        <v>788</v>
      </c>
      <c r="Q846" s="270" t="s">
        <v>788</v>
      </c>
      <c r="R846" s="270" t="s">
        <v>788</v>
      </c>
      <c r="S846" s="270" t="s">
        <v>788</v>
      </c>
      <c r="T846" s="270" t="s">
        <v>788</v>
      </c>
      <c r="U846" s="270" t="s">
        <v>788</v>
      </c>
      <c r="V846" s="270" t="s">
        <v>788</v>
      </c>
      <c r="W846" s="270" t="s">
        <v>788</v>
      </c>
      <c r="X846" s="270" t="s">
        <v>788</v>
      </c>
      <c r="Y846" s="270" t="s">
        <v>788</v>
      </c>
      <c r="Z846" s="270" t="s">
        <v>788</v>
      </c>
      <c r="AA846" s="270" t="s">
        <v>788</v>
      </c>
      <c r="AB846" s="270" t="s">
        <v>788</v>
      </c>
      <c r="AC846" s="270" t="s">
        <v>788</v>
      </c>
      <c r="AD846" s="270" t="s">
        <v>788</v>
      </c>
      <c r="AE846" s="270" t="s">
        <v>788</v>
      </c>
      <c r="AF846" s="270" t="s">
        <v>788</v>
      </c>
      <c r="AG846" s="270" t="s">
        <v>788</v>
      </c>
      <c r="AH846" s="270" t="s">
        <v>788</v>
      </c>
      <c r="AI846" s="270" t="s">
        <v>788</v>
      </c>
      <c r="AJ846" s="270" t="s">
        <v>788</v>
      </c>
      <c r="AK846" s="270" t="s">
        <v>788</v>
      </c>
      <c r="AL846" s="270" t="s">
        <v>788</v>
      </c>
      <c r="AM846" s="270" t="s">
        <v>788</v>
      </c>
      <c r="AN846" s="270" t="s">
        <v>3075</v>
      </c>
      <c r="AO846" s="270" t="s">
        <v>3075</v>
      </c>
      <c r="AP846" s="270" t="s">
        <v>3075</v>
      </c>
      <c r="AQ846" s="270" t="s">
        <v>3075</v>
      </c>
      <c r="AR846" s="270" t="s">
        <v>3075</v>
      </c>
      <c r="AS846" s="270" t="s">
        <v>3075</v>
      </c>
      <c r="AT846" s="270" t="s">
        <v>3075</v>
      </c>
      <c r="AU846" s="270" t="s">
        <v>3075</v>
      </c>
      <c r="AV846" s="270" t="s">
        <v>3075</v>
      </c>
      <c r="AW846" s="277" t="s">
        <v>3075</v>
      </c>
      <c r="AX846" s="270" t="s">
        <v>3075</v>
      </c>
      <c r="AY846" s="270" t="s">
        <v>3075</v>
      </c>
      <c r="AZ846" s="270" t="s">
        <v>3075</v>
      </c>
      <c r="BA846" s="270" t="s">
        <v>3075</v>
      </c>
      <c r="BB846" s="270" t="s">
        <v>3075</v>
      </c>
      <c r="BC846" s="270" t="s">
        <v>3075</v>
      </c>
      <c r="BD846" s="270" t="s">
        <v>521</v>
      </c>
      <c r="BE846" s="270" t="str">
        <f>VLOOKUP(A846,[1]القائمة!A$1:F$4442,6,0)</f>
        <v/>
      </c>
      <c r="BF846">
        <f>VLOOKUP(A846,[1]القائمة!A$1:F$4442,1,0)</f>
        <v>526085</v>
      </c>
      <c r="BG846" t="str">
        <f>VLOOKUP(A846,[1]القائمة!A$1:F$4442,5,0)</f>
        <v>الثالثة</v>
      </c>
    </row>
    <row r="847" spans="1:83" ht="14.4" x14ac:dyDescent="0.3">
      <c r="A847" s="269">
        <v>526105</v>
      </c>
      <c r="B847" s="270" t="s">
        <v>521</v>
      </c>
      <c r="C847" s="270" t="s">
        <v>788</v>
      </c>
      <c r="D847" s="270" t="s">
        <v>788</v>
      </c>
      <c r="E847" s="270" t="s">
        <v>788</v>
      </c>
      <c r="F847" s="270" t="s">
        <v>788</v>
      </c>
      <c r="G847" s="270" t="s">
        <v>788</v>
      </c>
      <c r="H847" s="270" t="s">
        <v>788</v>
      </c>
      <c r="I847" s="270" t="s">
        <v>788</v>
      </c>
      <c r="J847" s="270" t="s">
        <v>788</v>
      </c>
      <c r="K847" s="270" t="s">
        <v>788</v>
      </c>
      <c r="L847" s="270" t="s">
        <v>788</v>
      </c>
      <c r="M847" s="270" t="s">
        <v>788</v>
      </c>
      <c r="N847" s="270" t="s">
        <v>788</v>
      </c>
      <c r="O847" s="270" t="s">
        <v>788</v>
      </c>
      <c r="P847" s="270" t="s">
        <v>788</v>
      </c>
      <c r="Q847" s="270" t="s">
        <v>788</v>
      </c>
      <c r="R847" s="270" t="s">
        <v>788</v>
      </c>
      <c r="S847" s="270" t="s">
        <v>788</v>
      </c>
      <c r="T847" s="270" t="s">
        <v>788</v>
      </c>
      <c r="U847" s="270" t="s">
        <v>788</v>
      </c>
      <c r="V847" s="270" t="s">
        <v>788</v>
      </c>
      <c r="W847" s="270" t="s">
        <v>788</v>
      </c>
      <c r="X847" s="270" t="s">
        <v>788</v>
      </c>
      <c r="Y847" s="270" t="s">
        <v>788</v>
      </c>
      <c r="Z847" s="270" t="s">
        <v>788</v>
      </c>
      <c r="AA847" s="270" t="s">
        <v>788</v>
      </c>
      <c r="AB847" s="270" t="s">
        <v>788</v>
      </c>
      <c r="AC847" s="270" t="s">
        <v>788</v>
      </c>
      <c r="AD847" s="270" t="s">
        <v>788</v>
      </c>
      <c r="AE847" s="270" t="s">
        <v>788</v>
      </c>
      <c r="AF847" s="270" t="s">
        <v>788</v>
      </c>
      <c r="AG847" s="270" t="s">
        <v>788</v>
      </c>
      <c r="AH847" s="270" t="s">
        <v>788</v>
      </c>
      <c r="AI847" s="270" t="s">
        <v>788</v>
      </c>
      <c r="AJ847" s="270" t="s">
        <v>788</v>
      </c>
      <c r="AK847" s="270" t="s">
        <v>788</v>
      </c>
      <c r="AL847" s="270" t="s">
        <v>788</v>
      </c>
      <c r="AM847" s="270" t="s">
        <v>788</v>
      </c>
      <c r="AN847" s="270" t="s">
        <v>3075</v>
      </c>
      <c r="AO847" s="270" t="s">
        <v>3075</v>
      </c>
      <c r="AP847" s="270" t="s">
        <v>3075</v>
      </c>
      <c r="AQ847" s="270" t="s">
        <v>3075</v>
      </c>
      <c r="AR847" s="270" t="s">
        <v>3075</v>
      </c>
      <c r="AS847" s="270" t="s">
        <v>3075</v>
      </c>
      <c r="AT847" s="270" t="s">
        <v>3075</v>
      </c>
      <c r="AU847" s="270" t="s">
        <v>3075</v>
      </c>
      <c r="AV847" s="270" t="s">
        <v>3075</v>
      </c>
      <c r="AW847" s="277" t="s">
        <v>3075</v>
      </c>
      <c r="AX847" s="270" t="s">
        <v>3075</v>
      </c>
      <c r="AY847" s="270" t="s">
        <v>3075</v>
      </c>
      <c r="AZ847" s="270" t="s">
        <v>3075</v>
      </c>
      <c r="BA847" s="270" t="s">
        <v>3075</v>
      </c>
      <c r="BB847" s="270" t="s">
        <v>3075</v>
      </c>
      <c r="BC847" s="270" t="s">
        <v>3075</v>
      </c>
      <c r="BD847" s="270" t="s">
        <v>521</v>
      </c>
      <c r="BE847" s="270" t="str">
        <f>VLOOKUP(A847,[1]القائمة!A$1:F$4442,6,0)</f>
        <v/>
      </c>
      <c r="BF847">
        <f>VLOOKUP(A847,[1]القائمة!A$1:F$4442,1,0)</f>
        <v>526105</v>
      </c>
      <c r="BG847" t="str">
        <f>VLOOKUP(A847,[1]القائمة!A$1:F$4442,5,0)</f>
        <v>الثالثة</v>
      </c>
    </row>
    <row r="848" spans="1:83" ht="14.4" x14ac:dyDescent="0.3">
      <c r="A848" s="269">
        <v>526107</v>
      </c>
      <c r="B848" s="270" t="s">
        <v>521</v>
      </c>
      <c r="C848" s="270" t="s">
        <v>788</v>
      </c>
      <c r="D848" s="270" t="s">
        <v>788</v>
      </c>
      <c r="E848" s="270" t="s">
        <v>788</v>
      </c>
      <c r="F848" s="270" t="s">
        <v>788</v>
      </c>
      <c r="G848" s="270" t="s">
        <v>788</v>
      </c>
      <c r="H848" s="270" t="s">
        <v>788</v>
      </c>
      <c r="I848" s="270" t="s">
        <v>788</v>
      </c>
      <c r="J848" s="270" t="s">
        <v>788</v>
      </c>
      <c r="K848" s="270" t="s">
        <v>788</v>
      </c>
      <c r="L848" s="270" t="s">
        <v>788</v>
      </c>
      <c r="M848" s="270" t="s">
        <v>788</v>
      </c>
      <c r="N848" s="270" t="s">
        <v>788</v>
      </c>
      <c r="O848" s="270" t="s">
        <v>788</v>
      </c>
      <c r="P848" s="270" t="s">
        <v>788</v>
      </c>
      <c r="Q848" s="270" t="s">
        <v>788</v>
      </c>
      <c r="R848" s="270" t="s">
        <v>788</v>
      </c>
      <c r="S848" s="270" t="s">
        <v>788</v>
      </c>
      <c r="T848" s="270" t="s">
        <v>788</v>
      </c>
      <c r="U848" s="270" t="s">
        <v>788</v>
      </c>
      <c r="V848" s="270" t="s">
        <v>788</v>
      </c>
      <c r="W848" s="270" t="s">
        <v>788</v>
      </c>
      <c r="X848" s="270" t="s">
        <v>788</v>
      </c>
      <c r="Y848" s="270" t="s">
        <v>788</v>
      </c>
      <c r="Z848" s="270" t="s">
        <v>788</v>
      </c>
      <c r="AA848" s="270" t="s">
        <v>788</v>
      </c>
      <c r="AB848" s="270" t="s">
        <v>788</v>
      </c>
      <c r="AC848" s="270" t="s">
        <v>788</v>
      </c>
      <c r="AD848" s="270" t="s">
        <v>788</v>
      </c>
      <c r="AE848" s="270" t="s">
        <v>788</v>
      </c>
      <c r="AF848" s="270" t="s">
        <v>788</v>
      </c>
      <c r="AG848" s="270" t="s">
        <v>788</v>
      </c>
      <c r="AH848" s="270" t="s">
        <v>788</v>
      </c>
      <c r="AI848" s="270" t="s">
        <v>788</v>
      </c>
      <c r="AJ848" s="270" t="s">
        <v>788</v>
      </c>
      <c r="AK848" s="270" t="s">
        <v>788</v>
      </c>
      <c r="AL848" s="270" t="s">
        <v>788</v>
      </c>
      <c r="AM848" s="270" t="s">
        <v>788</v>
      </c>
      <c r="AN848" s="270" t="s">
        <v>3075</v>
      </c>
      <c r="AO848" s="270" t="s">
        <v>3075</v>
      </c>
      <c r="AP848" s="270" t="s">
        <v>3075</v>
      </c>
      <c r="AQ848" s="270" t="s">
        <v>3075</v>
      </c>
      <c r="AR848" s="270" t="s">
        <v>3075</v>
      </c>
      <c r="AS848" s="270" t="s">
        <v>3075</v>
      </c>
      <c r="AT848" s="270" t="s">
        <v>3075</v>
      </c>
      <c r="AU848" s="270" t="s">
        <v>3075</v>
      </c>
      <c r="AV848" s="270" t="s">
        <v>3075</v>
      </c>
      <c r="AW848" s="277" t="s">
        <v>3075</v>
      </c>
      <c r="AX848" s="270" t="s">
        <v>3075</v>
      </c>
      <c r="AY848" s="270" t="s">
        <v>3075</v>
      </c>
      <c r="AZ848" s="270" t="s">
        <v>3075</v>
      </c>
      <c r="BA848" s="270" t="s">
        <v>3075</v>
      </c>
      <c r="BB848" s="270" t="s">
        <v>3075</v>
      </c>
      <c r="BC848" s="270" t="s">
        <v>3075</v>
      </c>
      <c r="BD848" s="270" t="s">
        <v>521</v>
      </c>
      <c r="BE848" s="270" t="str">
        <f>VLOOKUP(A848,[1]القائمة!A$1:F$4442,6,0)</f>
        <v/>
      </c>
      <c r="BF848">
        <f>VLOOKUP(A848,[1]القائمة!A$1:F$4442,1,0)</f>
        <v>526107</v>
      </c>
      <c r="BG848" t="str">
        <f>VLOOKUP(A848,[1]القائمة!A$1:F$4442,5,0)</f>
        <v>الثالثة</v>
      </c>
    </row>
    <row r="849" spans="1:83" ht="14.4" x14ac:dyDescent="0.3">
      <c r="A849" s="269">
        <v>526120</v>
      </c>
      <c r="B849" s="270" t="s">
        <v>521</v>
      </c>
      <c r="C849" s="270" t="s">
        <v>788</v>
      </c>
      <c r="D849" s="270" t="s">
        <v>788</v>
      </c>
      <c r="E849" s="270" t="s">
        <v>788</v>
      </c>
      <c r="F849" s="270" t="s">
        <v>788</v>
      </c>
      <c r="G849" s="270" t="s">
        <v>788</v>
      </c>
      <c r="H849" s="270" t="s">
        <v>788</v>
      </c>
      <c r="I849" s="270" t="s">
        <v>788</v>
      </c>
      <c r="J849" s="270" t="s">
        <v>788</v>
      </c>
      <c r="K849" s="270" t="s">
        <v>788</v>
      </c>
      <c r="L849" s="270" t="s">
        <v>788</v>
      </c>
      <c r="M849" s="270" t="s">
        <v>788</v>
      </c>
      <c r="N849" s="270" t="s">
        <v>788</v>
      </c>
      <c r="O849" s="270" t="s">
        <v>788</v>
      </c>
      <c r="P849" s="270" t="s">
        <v>788</v>
      </c>
      <c r="Q849" s="270" t="s">
        <v>788</v>
      </c>
      <c r="R849" s="270" t="s">
        <v>788</v>
      </c>
      <c r="S849" s="270" t="s">
        <v>788</v>
      </c>
      <c r="T849" s="270" t="s">
        <v>788</v>
      </c>
      <c r="U849" s="270" t="s">
        <v>788</v>
      </c>
      <c r="V849" s="270" t="s">
        <v>788</v>
      </c>
      <c r="W849" s="270" t="s">
        <v>788</v>
      </c>
      <c r="X849" s="270" t="s">
        <v>788</v>
      </c>
      <c r="Y849" s="270" t="s">
        <v>788</v>
      </c>
      <c r="Z849" s="270" t="s">
        <v>788</v>
      </c>
      <c r="AA849" s="270" t="s">
        <v>788</v>
      </c>
      <c r="AB849" s="270" t="s">
        <v>788</v>
      </c>
      <c r="AC849" s="270" t="s">
        <v>788</v>
      </c>
      <c r="AD849" s="270" t="s">
        <v>788</v>
      </c>
      <c r="AE849" s="270" t="s">
        <v>788</v>
      </c>
      <c r="AF849" s="270" t="s">
        <v>788</v>
      </c>
      <c r="AG849" s="270" t="s">
        <v>788</v>
      </c>
      <c r="AH849" s="270" t="s">
        <v>788</v>
      </c>
      <c r="AI849" s="270" t="s">
        <v>788</v>
      </c>
      <c r="AJ849" s="270" t="s">
        <v>788</v>
      </c>
      <c r="AK849" s="270" t="s">
        <v>788</v>
      </c>
      <c r="AL849" s="270" t="s">
        <v>788</v>
      </c>
      <c r="AM849" s="270" t="s">
        <v>788</v>
      </c>
      <c r="AN849" s="270" t="s">
        <v>3075</v>
      </c>
      <c r="AO849" s="270" t="s">
        <v>3075</v>
      </c>
      <c r="AP849" s="270" t="s">
        <v>3075</v>
      </c>
      <c r="AQ849" s="270" t="s">
        <v>3075</v>
      </c>
      <c r="AR849" s="270" t="s">
        <v>3075</v>
      </c>
      <c r="AS849" s="270" t="s">
        <v>3075</v>
      </c>
      <c r="AT849" s="270" t="s">
        <v>3075</v>
      </c>
      <c r="AU849" s="270" t="s">
        <v>3075</v>
      </c>
      <c r="AV849" s="270" t="s">
        <v>3075</v>
      </c>
      <c r="AW849" s="277" t="s">
        <v>3075</v>
      </c>
      <c r="AX849" s="270" t="s">
        <v>3075</v>
      </c>
      <c r="AY849" s="270" t="s">
        <v>3075</v>
      </c>
      <c r="AZ849" s="270" t="s">
        <v>3075</v>
      </c>
      <c r="BA849" s="270" t="s">
        <v>3075</v>
      </c>
      <c r="BB849" s="270" t="s">
        <v>3075</v>
      </c>
      <c r="BC849" s="270" t="s">
        <v>3075</v>
      </c>
      <c r="BD849" s="270" t="s">
        <v>521</v>
      </c>
      <c r="BE849" s="270" t="str">
        <f>VLOOKUP(A849,[1]القائمة!A$1:F$4442,6,0)</f>
        <v/>
      </c>
      <c r="BF849">
        <f>VLOOKUP(A849,[1]القائمة!A$1:F$4442,1,0)</f>
        <v>526120</v>
      </c>
      <c r="BG849" t="str">
        <f>VLOOKUP(A849,[1]القائمة!A$1:F$4442,5,0)</f>
        <v>الثالثة</v>
      </c>
      <c r="BH849" s="249"/>
      <c r="BI849" s="249"/>
      <c r="BJ849" s="249"/>
      <c r="BK849" s="249"/>
      <c r="BL849" s="249"/>
      <c r="BM849" s="249"/>
      <c r="BN849" s="249"/>
      <c r="BO849" s="249"/>
      <c r="BP849" s="249" t="s">
        <v>3075</v>
      </c>
      <c r="BQ849" s="249" t="s">
        <v>3075</v>
      </c>
      <c r="BR849" s="249" t="s">
        <v>3075</v>
      </c>
      <c r="BS849" s="249" t="s">
        <v>3075</v>
      </c>
      <c r="BT849" s="249" t="s">
        <v>3075</v>
      </c>
      <c r="BU849" s="249" t="s">
        <v>3075</v>
      </c>
      <c r="BV849" s="248"/>
      <c r="BW849" s="249"/>
      <c r="BX849" s="249"/>
      <c r="BY849" s="249"/>
      <c r="BZ849" s="249"/>
      <c r="CA849" s="242"/>
      <c r="CB849" s="242"/>
      <c r="CC849" s="242"/>
      <c r="CD849" s="242"/>
      <c r="CE849" s="249"/>
    </row>
    <row r="850" spans="1:83" ht="14.4" x14ac:dyDescent="0.3">
      <c r="A850" s="269">
        <v>526121</v>
      </c>
      <c r="B850" s="270" t="s">
        <v>521</v>
      </c>
      <c r="C850" s="270" t="s">
        <v>788</v>
      </c>
      <c r="D850" s="270" t="s">
        <v>788</v>
      </c>
      <c r="E850" s="270" t="s">
        <v>788</v>
      </c>
      <c r="F850" s="270" t="s">
        <v>788</v>
      </c>
      <c r="G850" s="270" t="s">
        <v>788</v>
      </c>
      <c r="H850" s="270" t="s">
        <v>788</v>
      </c>
      <c r="I850" s="270" t="s">
        <v>788</v>
      </c>
      <c r="J850" s="270" t="s">
        <v>788</v>
      </c>
      <c r="K850" s="270" t="s">
        <v>788</v>
      </c>
      <c r="L850" s="270" t="s">
        <v>788</v>
      </c>
      <c r="M850" s="270" t="s">
        <v>788</v>
      </c>
      <c r="N850" s="270" t="s">
        <v>788</v>
      </c>
      <c r="O850" s="270" t="s">
        <v>788</v>
      </c>
      <c r="P850" s="270" t="s">
        <v>788</v>
      </c>
      <c r="Q850" s="270" t="s">
        <v>788</v>
      </c>
      <c r="R850" s="270" t="s">
        <v>788</v>
      </c>
      <c r="S850" s="270" t="s">
        <v>788</v>
      </c>
      <c r="T850" s="270" t="s">
        <v>788</v>
      </c>
      <c r="U850" s="270" t="s">
        <v>788</v>
      </c>
      <c r="V850" s="270" t="s">
        <v>788</v>
      </c>
      <c r="W850" s="270" t="s">
        <v>788</v>
      </c>
      <c r="X850" s="270" t="s">
        <v>788</v>
      </c>
      <c r="Y850" s="270" t="s">
        <v>788</v>
      </c>
      <c r="Z850" s="270" t="s">
        <v>788</v>
      </c>
      <c r="AA850" s="270" t="s">
        <v>788</v>
      </c>
      <c r="AB850" s="270" t="s">
        <v>788</v>
      </c>
      <c r="AC850" s="270" t="s">
        <v>788</v>
      </c>
      <c r="AD850" s="270" t="s">
        <v>788</v>
      </c>
      <c r="AE850" s="270" t="s">
        <v>788</v>
      </c>
      <c r="AF850" s="270" t="s">
        <v>788</v>
      </c>
      <c r="AG850" s="270" t="s">
        <v>788</v>
      </c>
      <c r="AH850" s="270" t="s">
        <v>788</v>
      </c>
      <c r="AI850" s="270" t="s">
        <v>788</v>
      </c>
      <c r="AJ850" s="270" t="s">
        <v>788</v>
      </c>
      <c r="AK850" s="270" t="s">
        <v>788</v>
      </c>
      <c r="AL850" s="270" t="s">
        <v>788</v>
      </c>
      <c r="AM850" s="270" t="s">
        <v>788</v>
      </c>
      <c r="AN850" s="270" t="s">
        <v>3075</v>
      </c>
      <c r="AO850" s="270" t="s">
        <v>3075</v>
      </c>
      <c r="AP850" s="270" t="s">
        <v>3075</v>
      </c>
      <c r="AQ850" s="270" t="s">
        <v>3075</v>
      </c>
      <c r="AR850" s="270" t="s">
        <v>3075</v>
      </c>
      <c r="AS850" s="270" t="s">
        <v>3075</v>
      </c>
      <c r="AT850" s="270" t="s">
        <v>3075</v>
      </c>
      <c r="AU850" s="270" t="s">
        <v>3075</v>
      </c>
      <c r="AV850" s="270" t="s">
        <v>3075</v>
      </c>
      <c r="AW850" s="277" t="s">
        <v>3075</v>
      </c>
      <c r="AX850" s="270" t="s">
        <v>3075</v>
      </c>
      <c r="AY850" s="270" t="s">
        <v>3075</v>
      </c>
      <c r="AZ850" s="270" t="s">
        <v>3075</v>
      </c>
      <c r="BA850" s="270" t="s">
        <v>3075</v>
      </c>
      <c r="BB850" s="270" t="s">
        <v>3075</v>
      </c>
      <c r="BC850" s="270" t="s">
        <v>3075</v>
      </c>
      <c r="BD850" s="270" t="s">
        <v>521</v>
      </c>
      <c r="BE850" s="270" t="str">
        <f>VLOOKUP(A850,[1]القائمة!A$1:F$4442,6,0)</f>
        <v/>
      </c>
      <c r="BF850">
        <f>VLOOKUP(A850,[1]القائمة!A$1:F$4442,1,0)</f>
        <v>526121</v>
      </c>
      <c r="BG850" t="str">
        <f>VLOOKUP(A850,[1]القائمة!A$1:F$4442,5,0)</f>
        <v>الثالثة</v>
      </c>
    </row>
    <row r="851" spans="1:83" ht="14.4" x14ac:dyDescent="0.3">
      <c r="A851" s="269">
        <v>526126</v>
      </c>
      <c r="B851" s="270" t="s">
        <v>521</v>
      </c>
      <c r="C851" s="270" t="s">
        <v>788</v>
      </c>
      <c r="D851" s="270" t="s">
        <v>788</v>
      </c>
      <c r="E851" s="270" t="s">
        <v>788</v>
      </c>
      <c r="F851" s="270" t="s">
        <v>788</v>
      </c>
      <c r="G851" s="270" t="s">
        <v>788</v>
      </c>
      <c r="H851" s="270" t="s">
        <v>788</v>
      </c>
      <c r="I851" s="270" t="s">
        <v>788</v>
      </c>
      <c r="J851" s="270" t="s">
        <v>788</v>
      </c>
      <c r="K851" s="270" t="s">
        <v>788</v>
      </c>
      <c r="L851" s="270" t="s">
        <v>788</v>
      </c>
      <c r="M851" s="270" t="s">
        <v>788</v>
      </c>
      <c r="N851" s="270" t="s">
        <v>788</v>
      </c>
      <c r="O851" s="270" t="s">
        <v>788</v>
      </c>
      <c r="P851" s="270" t="s">
        <v>788</v>
      </c>
      <c r="Q851" s="270" t="s">
        <v>788</v>
      </c>
      <c r="R851" s="270" t="s">
        <v>788</v>
      </c>
      <c r="S851" s="270" t="s">
        <v>788</v>
      </c>
      <c r="T851" s="270" t="s">
        <v>788</v>
      </c>
      <c r="U851" s="270" t="s">
        <v>788</v>
      </c>
      <c r="V851" s="270" t="s">
        <v>788</v>
      </c>
      <c r="W851" s="270" t="s">
        <v>788</v>
      </c>
      <c r="X851" s="270" t="s">
        <v>788</v>
      </c>
      <c r="Y851" s="270" t="s">
        <v>788</v>
      </c>
      <c r="Z851" s="270" t="s">
        <v>788</v>
      </c>
      <c r="AA851" s="270" t="s">
        <v>788</v>
      </c>
      <c r="AB851" s="270" t="s">
        <v>788</v>
      </c>
      <c r="AC851" s="270" t="s">
        <v>788</v>
      </c>
      <c r="AD851" s="270" t="s">
        <v>788</v>
      </c>
      <c r="AE851" s="270" t="s">
        <v>788</v>
      </c>
      <c r="AF851" s="270" t="s">
        <v>788</v>
      </c>
      <c r="AG851" s="270" t="s">
        <v>788</v>
      </c>
      <c r="AH851" s="270" t="s">
        <v>788</v>
      </c>
      <c r="AI851" s="270" t="s">
        <v>788</v>
      </c>
      <c r="AJ851" s="270" t="s">
        <v>788</v>
      </c>
      <c r="AK851" s="270" t="s">
        <v>788</v>
      </c>
      <c r="AL851" s="270" t="s">
        <v>788</v>
      </c>
      <c r="AM851" s="270" t="s">
        <v>788</v>
      </c>
      <c r="AN851" s="270" t="s">
        <v>3075</v>
      </c>
      <c r="AO851" s="270" t="s">
        <v>3075</v>
      </c>
      <c r="AP851" s="270" t="s">
        <v>3075</v>
      </c>
      <c r="AQ851" s="270" t="s">
        <v>3075</v>
      </c>
      <c r="AR851" s="270" t="s">
        <v>3075</v>
      </c>
      <c r="AS851" s="270" t="s">
        <v>3075</v>
      </c>
      <c r="AT851" s="270" t="s">
        <v>3075</v>
      </c>
      <c r="AU851" s="270" t="s">
        <v>3075</v>
      </c>
      <c r="AV851" s="270" t="s">
        <v>3075</v>
      </c>
      <c r="AW851" s="277" t="s">
        <v>3075</v>
      </c>
      <c r="AX851" s="270" t="s">
        <v>3075</v>
      </c>
      <c r="AY851" s="270" t="s">
        <v>3075</v>
      </c>
      <c r="AZ851" s="270" t="s">
        <v>3075</v>
      </c>
      <c r="BA851" s="270" t="s">
        <v>3075</v>
      </c>
      <c r="BB851" s="270" t="s">
        <v>3075</v>
      </c>
      <c r="BC851" s="270" t="s">
        <v>3075</v>
      </c>
      <c r="BD851" s="270" t="s">
        <v>521</v>
      </c>
      <c r="BE851" s="270" t="str">
        <f>VLOOKUP(A851,[1]القائمة!A$1:F$4442,6,0)</f>
        <v/>
      </c>
      <c r="BF851">
        <f>VLOOKUP(A851,[1]القائمة!A$1:F$4442,1,0)</f>
        <v>526126</v>
      </c>
      <c r="BG851" t="str">
        <f>VLOOKUP(A851,[1]القائمة!A$1:F$4442,5,0)</f>
        <v>الثالثة</v>
      </c>
    </row>
    <row r="852" spans="1:83" ht="14.4" x14ac:dyDescent="0.3">
      <c r="A852" s="269">
        <v>526136</v>
      </c>
      <c r="B852" s="270" t="s">
        <v>521</v>
      </c>
      <c r="C852" s="270" t="s">
        <v>788</v>
      </c>
      <c r="D852" s="270" t="s">
        <v>788</v>
      </c>
      <c r="E852" s="270" t="s">
        <v>788</v>
      </c>
      <c r="F852" s="270" t="s">
        <v>788</v>
      </c>
      <c r="G852" s="270" t="s">
        <v>788</v>
      </c>
      <c r="H852" s="270" t="s">
        <v>788</v>
      </c>
      <c r="I852" s="270" t="s">
        <v>788</v>
      </c>
      <c r="J852" s="270" t="s">
        <v>788</v>
      </c>
      <c r="K852" s="270" t="s">
        <v>788</v>
      </c>
      <c r="L852" s="270" t="s">
        <v>788</v>
      </c>
      <c r="M852" s="270" t="s">
        <v>788</v>
      </c>
      <c r="N852" s="270" t="s">
        <v>788</v>
      </c>
      <c r="O852" s="270" t="s">
        <v>788</v>
      </c>
      <c r="P852" s="270" t="s">
        <v>788</v>
      </c>
      <c r="Q852" s="270" t="s">
        <v>788</v>
      </c>
      <c r="R852" s="270" t="s">
        <v>788</v>
      </c>
      <c r="S852" s="270" t="s">
        <v>788</v>
      </c>
      <c r="T852" s="270" t="s">
        <v>788</v>
      </c>
      <c r="U852" s="270" t="s">
        <v>788</v>
      </c>
      <c r="V852" s="270" t="s">
        <v>788</v>
      </c>
      <c r="W852" s="270" t="s">
        <v>788</v>
      </c>
      <c r="X852" s="270" t="s">
        <v>788</v>
      </c>
      <c r="Y852" s="270" t="s">
        <v>788</v>
      </c>
      <c r="Z852" s="270" t="s">
        <v>788</v>
      </c>
      <c r="AA852" s="270" t="s">
        <v>788</v>
      </c>
      <c r="AB852" s="270" t="s">
        <v>788</v>
      </c>
      <c r="AC852" s="270" t="s">
        <v>788</v>
      </c>
      <c r="AD852" s="270" t="s">
        <v>788</v>
      </c>
      <c r="AE852" s="270" t="s">
        <v>788</v>
      </c>
      <c r="AF852" s="270" t="s">
        <v>788</v>
      </c>
      <c r="AG852" s="270" t="s">
        <v>788</v>
      </c>
      <c r="AH852" s="270" t="s">
        <v>788</v>
      </c>
      <c r="AI852" s="270" t="s">
        <v>788</v>
      </c>
      <c r="AJ852" s="270" t="s">
        <v>788</v>
      </c>
      <c r="AK852" s="270" t="s">
        <v>788</v>
      </c>
      <c r="AL852" s="270" t="s">
        <v>788</v>
      </c>
      <c r="AM852" s="270" t="s">
        <v>788</v>
      </c>
      <c r="AN852" s="270" t="s">
        <v>3075</v>
      </c>
      <c r="AO852" s="270" t="s">
        <v>3075</v>
      </c>
      <c r="AP852" s="270" t="s">
        <v>3075</v>
      </c>
      <c r="AQ852" s="270" t="s">
        <v>3075</v>
      </c>
      <c r="AR852" s="270" t="s">
        <v>3075</v>
      </c>
      <c r="AS852" s="270" t="s">
        <v>3075</v>
      </c>
      <c r="AT852" s="270" t="s">
        <v>3075</v>
      </c>
      <c r="AU852" s="270" t="s">
        <v>3075</v>
      </c>
      <c r="AV852" s="270" t="s">
        <v>3075</v>
      </c>
      <c r="AW852" s="277" t="s">
        <v>3075</v>
      </c>
      <c r="AX852" s="270" t="s">
        <v>3075</v>
      </c>
      <c r="AY852" s="270" t="s">
        <v>3075</v>
      </c>
      <c r="AZ852" s="270" t="s">
        <v>3075</v>
      </c>
      <c r="BA852" s="270" t="s">
        <v>3075</v>
      </c>
      <c r="BB852" s="270" t="s">
        <v>3075</v>
      </c>
      <c r="BC852" s="270" t="s">
        <v>3075</v>
      </c>
      <c r="BD852" s="270" t="s">
        <v>521</v>
      </c>
      <c r="BE852" s="270" t="str">
        <f>VLOOKUP(A852,[1]القائمة!A$1:F$4442,6,0)</f>
        <v/>
      </c>
      <c r="BF852">
        <f>VLOOKUP(A852,[1]القائمة!A$1:F$4442,1,0)</f>
        <v>526136</v>
      </c>
      <c r="BG852" t="str">
        <f>VLOOKUP(A852,[1]القائمة!A$1:F$4442,5,0)</f>
        <v>الثالثة</v>
      </c>
      <c r="BH852" s="249"/>
      <c r="BI852" s="249"/>
      <c r="BJ852" s="249"/>
      <c r="BK852" s="249"/>
      <c r="BL852" s="249"/>
      <c r="BM852" s="249"/>
      <c r="BN852" s="249"/>
      <c r="BO852" s="249"/>
      <c r="BP852" s="249" t="s">
        <v>3075</v>
      </c>
      <c r="BQ852" s="249" t="s">
        <v>3075</v>
      </c>
      <c r="BR852" s="249" t="s">
        <v>3075</v>
      </c>
      <c r="BS852" s="249" t="s">
        <v>3075</v>
      </c>
      <c r="BT852" s="249" t="s">
        <v>3075</v>
      </c>
      <c r="BU852" s="249" t="s">
        <v>3075</v>
      </c>
      <c r="BV852" s="248"/>
      <c r="BW852" s="249"/>
      <c r="BX852" s="249"/>
      <c r="BY852" s="249"/>
      <c r="BZ852" s="249"/>
      <c r="CA852" s="242"/>
      <c r="CB852" s="242"/>
      <c r="CC852" s="242"/>
      <c r="CD852" s="242"/>
      <c r="CE852" s="249"/>
    </row>
    <row r="853" spans="1:83" ht="14.4" x14ac:dyDescent="0.3">
      <c r="A853" s="269">
        <v>526139</v>
      </c>
      <c r="B853" s="270" t="s">
        <v>521</v>
      </c>
      <c r="C853" s="270" t="s">
        <v>788</v>
      </c>
      <c r="D853" s="270" t="s">
        <v>788</v>
      </c>
      <c r="E853" s="270" t="s">
        <v>788</v>
      </c>
      <c r="F853" s="270" t="s">
        <v>788</v>
      </c>
      <c r="G853" s="270" t="s">
        <v>788</v>
      </c>
      <c r="H853" s="270" t="s">
        <v>788</v>
      </c>
      <c r="I853" s="270" t="s">
        <v>788</v>
      </c>
      <c r="J853" s="270" t="s">
        <v>788</v>
      </c>
      <c r="K853" s="270" t="s">
        <v>788</v>
      </c>
      <c r="L853" s="270" t="s">
        <v>788</v>
      </c>
      <c r="M853" s="270" t="s">
        <v>788</v>
      </c>
      <c r="N853" s="270" t="s">
        <v>788</v>
      </c>
      <c r="O853" s="270" t="s">
        <v>788</v>
      </c>
      <c r="P853" s="270" t="s">
        <v>788</v>
      </c>
      <c r="Q853" s="270" t="s">
        <v>788</v>
      </c>
      <c r="R853" s="270" t="s">
        <v>788</v>
      </c>
      <c r="S853" s="270" t="s">
        <v>788</v>
      </c>
      <c r="T853" s="270" t="s">
        <v>788</v>
      </c>
      <c r="U853" s="270" t="s">
        <v>788</v>
      </c>
      <c r="V853" s="270" t="s">
        <v>788</v>
      </c>
      <c r="W853" s="270" t="s">
        <v>788</v>
      </c>
      <c r="X853" s="270" t="s">
        <v>788</v>
      </c>
      <c r="Y853" s="270" t="s">
        <v>788</v>
      </c>
      <c r="Z853" s="270" t="s">
        <v>788</v>
      </c>
      <c r="AA853" s="270" t="s">
        <v>788</v>
      </c>
      <c r="AB853" s="270" t="s">
        <v>788</v>
      </c>
      <c r="AC853" s="270" t="s">
        <v>788</v>
      </c>
      <c r="AD853" s="270" t="s">
        <v>788</v>
      </c>
      <c r="AE853" s="270" t="s">
        <v>788</v>
      </c>
      <c r="AF853" s="270" t="s">
        <v>788</v>
      </c>
      <c r="AG853" s="270" t="s">
        <v>788</v>
      </c>
      <c r="AH853" s="270" t="s">
        <v>788</v>
      </c>
      <c r="AI853" s="270" t="s">
        <v>788</v>
      </c>
      <c r="AJ853" s="270" t="s">
        <v>788</v>
      </c>
      <c r="AK853" s="270" t="s">
        <v>788</v>
      </c>
      <c r="AL853" s="270" t="s">
        <v>788</v>
      </c>
      <c r="AM853" s="270" t="s">
        <v>788</v>
      </c>
      <c r="AN853" s="270" t="s">
        <v>3075</v>
      </c>
      <c r="AO853" s="270" t="s">
        <v>3075</v>
      </c>
      <c r="AP853" s="270" t="s">
        <v>3075</v>
      </c>
      <c r="AQ853" s="270" t="s">
        <v>3075</v>
      </c>
      <c r="AR853" s="270" t="s">
        <v>3075</v>
      </c>
      <c r="AS853" s="270" t="s">
        <v>3075</v>
      </c>
      <c r="AT853" s="270" t="s">
        <v>3075</v>
      </c>
      <c r="AU853" s="270" t="s">
        <v>3075</v>
      </c>
      <c r="AV853" s="270" t="s">
        <v>3075</v>
      </c>
      <c r="AW853" s="277" t="s">
        <v>3075</v>
      </c>
      <c r="AX853" s="270" t="s">
        <v>3075</v>
      </c>
      <c r="AY853" s="270" t="s">
        <v>3075</v>
      </c>
      <c r="AZ853" s="270" t="s">
        <v>3075</v>
      </c>
      <c r="BA853" s="270" t="s">
        <v>3075</v>
      </c>
      <c r="BB853" s="270" t="s">
        <v>3075</v>
      </c>
      <c r="BC853" s="270" t="s">
        <v>3075</v>
      </c>
      <c r="BD853" s="270" t="s">
        <v>521</v>
      </c>
      <c r="BE853" s="270" t="str">
        <f>VLOOKUP(A853,[1]القائمة!A$1:F$4442,6,0)</f>
        <v/>
      </c>
      <c r="BF853">
        <f>VLOOKUP(A853,[1]القائمة!A$1:F$4442,1,0)</f>
        <v>526139</v>
      </c>
      <c r="BG853" t="str">
        <f>VLOOKUP(A853,[1]القائمة!A$1:F$4442,5,0)</f>
        <v>الثالثة</v>
      </c>
    </row>
    <row r="854" spans="1:83" ht="14.4" x14ac:dyDescent="0.3">
      <c r="A854" s="269">
        <v>526143</v>
      </c>
      <c r="B854" s="270" t="s">
        <v>521</v>
      </c>
      <c r="C854" s="270" t="s">
        <v>788</v>
      </c>
      <c r="D854" s="270" t="s">
        <v>788</v>
      </c>
      <c r="E854" s="270" t="s">
        <v>788</v>
      </c>
      <c r="F854" s="270" t="s">
        <v>788</v>
      </c>
      <c r="G854" s="270" t="s">
        <v>788</v>
      </c>
      <c r="H854" s="270" t="s">
        <v>788</v>
      </c>
      <c r="I854" s="270" t="s">
        <v>788</v>
      </c>
      <c r="J854" s="270" t="s">
        <v>788</v>
      </c>
      <c r="K854" s="270" t="s">
        <v>788</v>
      </c>
      <c r="L854" s="270" t="s">
        <v>788</v>
      </c>
      <c r="M854" s="270" t="s">
        <v>788</v>
      </c>
      <c r="N854" s="270" t="s">
        <v>788</v>
      </c>
      <c r="O854" s="270" t="s">
        <v>788</v>
      </c>
      <c r="P854" s="270" t="s">
        <v>788</v>
      </c>
      <c r="Q854" s="270" t="s">
        <v>788</v>
      </c>
      <c r="R854" s="270" t="s">
        <v>788</v>
      </c>
      <c r="S854" s="270" t="s">
        <v>788</v>
      </c>
      <c r="T854" s="270" t="s">
        <v>788</v>
      </c>
      <c r="U854" s="270" t="s">
        <v>788</v>
      </c>
      <c r="V854" s="270" t="s">
        <v>788</v>
      </c>
      <c r="W854" s="270" t="s">
        <v>788</v>
      </c>
      <c r="X854" s="270" t="s">
        <v>788</v>
      </c>
      <c r="Y854" s="270" t="s">
        <v>788</v>
      </c>
      <c r="Z854" s="270" t="s">
        <v>788</v>
      </c>
      <c r="AA854" s="270" t="s">
        <v>788</v>
      </c>
      <c r="AB854" s="270" t="s">
        <v>788</v>
      </c>
      <c r="AC854" s="270" t="s">
        <v>788</v>
      </c>
      <c r="AD854" s="270" t="s">
        <v>788</v>
      </c>
      <c r="AE854" s="270" t="s">
        <v>788</v>
      </c>
      <c r="AF854" s="270" t="s">
        <v>788</v>
      </c>
      <c r="AG854" s="270" t="s">
        <v>788</v>
      </c>
      <c r="AH854" s="270" t="s">
        <v>788</v>
      </c>
      <c r="AI854" s="270" t="s">
        <v>788</v>
      </c>
      <c r="AJ854" s="270" t="s">
        <v>788</v>
      </c>
      <c r="AK854" s="270" t="s">
        <v>788</v>
      </c>
      <c r="AL854" s="270" t="s">
        <v>788</v>
      </c>
      <c r="AM854" s="270" t="s">
        <v>788</v>
      </c>
      <c r="AN854" s="270" t="s">
        <v>3075</v>
      </c>
      <c r="AO854" s="270" t="s">
        <v>3075</v>
      </c>
      <c r="AP854" s="270" t="s">
        <v>3075</v>
      </c>
      <c r="AQ854" s="270" t="s">
        <v>3075</v>
      </c>
      <c r="AR854" s="270" t="s">
        <v>3075</v>
      </c>
      <c r="AS854" s="270" t="s">
        <v>3075</v>
      </c>
      <c r="AT854" s="270" t="s">
        <v>3075</v>
      </c>
      <c r="AU854" s="270" t="s">
        <v>3075</v>
      </c>
      <c r="AV854" s="270" t="s">
        <v>3075</v>
      </c>
      <c r="AW854" s="277" t="s">
        <v>3075</v>
      </c>
      <c r="AX854" s="270" t="s">
        <v>3075</v>
      </c>
      <c r="AY854" s="270" t="s">
        <v>3075</v>
      </c>
      <c r="AZ854" s="270" t="s">
        <v>3075</v>
      </c>
      <c r="BA854" s="270" t="s">
        <v>3075</v>
      </c>
      <c r="BB854" s="270" t="s">
        <v>3075</v>
      </c>
      <c r="BC854" s="270" t="s">
        <v>3075</v>
      </c>
      <c r="BD854" s="270" t="s">
        <v>521</v>
      </c>
      <c r="BE854" s="270" t="str">
        <f>VLOOKUP(A854,[1]القائمة!A$1:F$4442,6,0)</f>
        <v/>
      </c>
      <c r="BF854">
        <f>VLOOKUP(A854,[1]القائمة!A$1:F$4442,1,0)</f>
        <v>526143</v>
      </c>
      <c r="BG854" t="str">
        <f>VLOOKUP(A854,[1]القائمة!A$1:F$4442,5,0)</f>
        <v>الثالثة</v>
      </c>
    </row>
    <row r="855" spans="1:83" ht="14.4" x14ac:dyDescent="0.3">
      <c r="A855" s="269">
        <v>526144</v>
      </c>
      <c r="B855" s="270" t="s">
        <v>521</v>
      </c>
      <c r="C855" s="270" t="s">
        <v>788</v>
      </c>
      <c r="D855" s="270" t="s">
        <v>788</v>
      </c>
      <c r="E855" s="270" t="s">
        <v>788</v>
      </c>
      <c r="F855" s="270" t="s">
        <v>788</v>
      </c>
      <c r="G855" s="270" t="s">
        <v>788</v>
      </c>
      <c r="H855" s="270" t="s">
        <v>788</v>
      </c>
      <c r="I855" s="270" t="s">
        <v>788</v>
      </c>
      <c r="J855" s="270" t="s">
        <v>788</v>
      </c>
      <c r="K855" s="270" t="s">
        <v>788</v>
      </c>
      <c r="L855" s="270" t="s">
        <v>788</v>
      </c>
      <c r="M855" s="270" t="s">
        <v>788</v>
      </c>
      <c r="N855" s="270" t="s">
        <v>788</v>
      </c>
      <c r="O855" s="270" t="s">
        <v>788</v>
      </c>
      <c r="P855" s="270" t="s">
        <v>788</v>
      </c>
      <c r="Q855" s="270" t="s">
        <v>788</v>
      </c>
      <c r="R855" s="270" t="s">
        <v>788</v>
      </c>
      <c r="S855" s="270" t="s">
        <v>788</v>
      </c>
      <c r="T855" s="270" t="s">
        <v>788</v>
      </c>
      <c r="U855" s="270" t="s">
        <v>788</v>
      </c>
      <c r="V855" s="270" t="s">
        <v>788</v>
      </c>
      <c r="W855" s="270" t="s">
        <v>788</v>
      </c>
      <c r="X855" s="270" t="s">
        <v>788</v>
      </c>
      <c r="Y855" s="270" t="s">
        <v>788</v>
      </c>
      <c r="Z855" s="270" t="s">
        <v>788</v>
      </c>
      <c r="AA855" s="270" t="s">
        <v>788</v>
      </c>
      <c r="AB855" s="270" t="s">
        <v>788</v>
      </c>
      <c r="AC855" s="270" t="s">
        <v>788</v>
      </c>
      <c r="AD855" s="270" t="s">
        <v>788</v>
      </c>
      <c r="AE855" s="270" t="s">
        <v>788</v>
      </c>
      <c r="AF855" s="270" t="s">
        <v>788</v>
      </c>
      <c r="AG855" s="270" t="s">
        <v>788</v>
      </c>
      <c r="AH855" s="270" t="s">
        <v>788</v>
      </c>
      <c r="AI855" s="270" t="s">
        <v>788</v>
      </c>
      <c r="AJ855" s="270" t="s">
        <v>788</v>
      </c>
      <c r="AK855" s="270" t="s">
        <v>788</v>
      </c>
      <c r="AL855" s="270" t="s">
        <v>788</v>
      </c>
      <c r="AM855" s="270" t="s">
        <v>788</v>
      </c>
      <c r="AN855" s="270" t="s">
        <v>3075</v>
      </c>
      <c r="AO855" s="270" t="s">
        <v>3075</v>
      </c>
      <c r="AP855" s="270" t="s">
        <v>3075</v>
      </c>
      <c r="AQ855" s="270" t="s">
        <v>3075</v>
      </c>
      <c r="AR855" s="270" t="s">
        <v>3075</v>
      </c>
      <c r="AS855" s="270" t="s">
        <v>3075</v>
      </c>
      <c r="AT855" s="270" t="s">
        <v>3075</v>
      </c>
      <c r="AU855" s="270" t="s">
        <v>3075</v>
      </c>
      <c r="AV855" s="270" t="s">
        <v>3075</v>
      </c>
      <c r="AW855" s="277" t="s">
        <v>3075</v>
      </c>
      <c r="AX855" s="270" t="s">
        <v>3075</v>
      </c>
      <c r="AY855" s="270" t="s">
        <v>3075</v>
      </c>
      <c r="AZ855" s="270" t="s">
        <v>3075</v>
      </c>
      <c r="BA855" s="270" t="s">
        <v>3075</v>
      </c>
      <c r="BB855" s="270" t="s">
        <v>3075</v>
      </c>
      <c r="BC855" s="270" t="s">
        <v>3075</v>
      </c>
      <c r="BD855" s="270" t="s">
        <v>521</v>
      </c>
      <c r="BE855" s="270" t="str">
        <f>VLOOKUP(A855,[1]القائمة!A$1:F$4442,6,0)</f>
        <v/>
      </c>
      <c r="BF855">
        <f>VLOOKUP(A855,[1]القائمة!A$1:F$4442,1,0)</f>
        <v>526144</v>
      </c>
      <c r="BG855" t="str">
        <f>VLOOKUP(A855,[1]القائمة!A$1:F$4442,5,0)</f>
        <v>الثالثة</v>
      </c>
      <c r="BH855" s="249"/>
      <c r="BI855" s="249"/>
      <c r="BJ855" s="249"/>
      <c r="BK855" s="249"/>
      <c r="BL855" s="249"/>
      <c r="BM855" s="249"/>
      <c r="BN855" s="249"/>
      <c r="BO855" s="249"/>
      <c r="BP855" s="249" t="s">
        <v>3075</v>
      </c>
      <c r="BQ855" s="249" t="s">
        <v>3075</v>
      </c>
      <c r="BR855" s="249" t="s">
        <v>3075</v>
      </c>
      <c r="BS855" s="249" t="s">
        <v>3075</v>
      </c>
      <c r="BT855" s="249" t="s">
        <v>3075</v>
      </c>
      <c r="BU855" s="249" t="s">
        <v>3075</v>
      </c>
      <c r="BV855" s="248"/>
      <c r="BW855" s="249"/>
      <c r="BX855" s="249"/>
      <c r="BY855" s="249"/>
      <c r="BZ855" s="249"/>
      <c r="CA855" s="242"/>
      <c r="CB855" s="242"/>
      <c r="CC855" s="242"/>
      <c r="CD855" s="242"/>
      <c r="CE855" s="249"/>
    </row>
    <row r="856" spans="1:83" ht="14.4" x14ac:dyDescent="0.3">
      <c r="A856" s="269">
        <v>526147</v>
      </c>
      <c r="B856" s="270" t="s">
        <v>521</v>
      </c>
      <c r="C856" s="270" t="s">
        <v>788</v>
      </c>
      <c r="D856" s="270" t="s">
        <v>788</v>
      </c>
      <c r="E856" s="270" t="s">
        <v>788</v>
      </c>
      <c r="F856" s="270" t="s">
        <v>788</v>
      </c>
      <c r="G856" s="270" t="s">
        <v>788</v>
      </c>
      <c r="H856" s="270" t="s">
        <v>788</v>
      </c>
      <c r="I856" s="270" t="s">
        <v>788</v>
      </c>
      <c r="J856" s="270" t="s">
        <v>788</v>
      </c>
      <c r="K856" s="270" t="s">
        <v>788</v>
      </c>
      <c r="L856" s="270" t="s">
        <v>788</v>
      </c>
      <c r="M856" s="270" t="s">
        <v>788</v>
      </c>
      <c r="N856" s="270" t="s">
        <v>788</v>
      </c>
      <c r="O856" s="270" t="s">
        <v>788</v>
      </c>
      <c r="P856" s="270" t="s">
        <v>788</v>
      </c>
      <c r="Q856" s="270" t="s">
        <v>788</v>
      </c>
      <c r="R856" s="270" t="s">
        <v>788</v>
      </c>
      <c r="S856" s="270" t="s">
        <v>788</v>
      </c>
      <c r="T856" s="270" t="s">
        <v>788</v>
      </c>
      <c r="U856" s="270" t="s">
        <v>788</v>
      </c>
      <c r="V856" s="270" t="s">
        <v>788</v>
      </c>
      <c r="W856" s="270" t="s">
        <v>788</v>
      </c>
      <c r="X856" s="270" t="s">
        <v>788</v>
      </c>
      <c r="Y856" s="270" t="s">
        <v>788</v>
      </c>
      <c r="Z856" s="270" t="s">
        <v>788</v>
      </c>
      <c r="AA856" s="270" t="s">
        <v>788</v>
      </c>
      <c r="AB856" s="270" t="s">
        <v>788</v>
      </c>
      <c r="AC856" s="270" t="s">
        <v>788</v>
      </c>
      <c r="AD856" s="270" t="s">
        <v>788</v>
      </c>
      <c r="AE856" s="270" t="s">
        <v>788</v>
      </c>
      <c r="AF856" s="270" t="s">
        <v>788</v>
      </c>
      <c r="AG856" s="270" t="s">
        <v>788</v>
      </c>
      <c r="AH856" s="270" t="s">
        <v>788</v>
      </c>
      <c r="AI856" s="270" t="s">
        <v>788</v>
      </c>
      <c r="AJ856" s="270" t="s">
        <v>788</v>
      </c>
      <c r="AK856" s="270" t="s">
        <v>788</v>
      </c>
      <c r="AL856" s="270" t="s">
        <v>788</v>
      </c>
      <c r="AM856" s="270" t="s">
        <v>788</v>
      </c>
      <c r="AN856" s="270" t="s">
        <v>3075</v>
      </c>
      <c r="AO856" s="270" t="s">
        <v>3075</v>
      </c>
      <c r="AP856" s="270" t="s">
        <v>3075</v>
      </c>
      <c r="AQ856" s="270" t="s">
        <v>3075</v>
      </c>
      <c r="AR856" s="270" t="s">
        <v>3075</v>
      </c>
      <c r="AS856" s="270" t="s">
        <v>3075</v>
      </c>
      <c r="AT856" s="270" t="s">
        <v>3075</v>
      </c>
      <c r="AU856" s="270" t="s">
        <v>3075</v>
      </c>
      <c r="AV856" s="270" t="s">
        <v>3075</v>
      </c>
      <c r="AW856" s="277" t="s">
        <v>3075</v>
      </c>
      <c r="AX856" s="270" t="s">
        <v>3075</v>
      </c>
      <c r="AY856" s="270" t="s">
        <v>4905</v>
      </c>
      <c r="AZ856" s="270" t="s">
        <v>4902</v>
      </c>
      <c r="BA856" s="270" t="s">
        <v>4906</v>
      </c>
      <c r="BB856" s="270" t="s">
        <v>3075</v>
      </c>
      <c r="BC856" s="270" t="s">
        <v>3075</v>
      </c>
      <c r="BD856" s="270" t="s">
        <v>521</v>
      </c>
      <c r="BE856" s="270" t="str">
        <f>VLOOKUP(A856,[1]القائمة!A$1:F$4442,6,0)</f>
        <v/>
      </c>
      <c r="BF856">
        <f>VLOOKUP(A856,[1]القائمة!A$1:F$4442,1,0)</f>
        <v>526147</v>
      </c>
      <c r="BG856" t="str">
        <f>VLOOKUP(A856,[1]القائمة!A$1:F$4442,5,0)</f>
        <v>الثالثة</v>
      </c>
    </row>
    <row r="857" spans="1:83" ht="14.4" x14ac:dyDescent="0.3">
      <c r="A857" s="269">
        <v>526154</v>
      </c>
      <c r="B857" s="270" t="s">
        <v>521</v>
      </c>
      <c r="C857" s="270" t="s">
        <v>788</v>
      </c>
      <c r="D857" s="270" t="s">
        <v>788</v>
      </c>
      <c r="E857" s="270" t="s">
        <v>788</v>
      </c>
      <c r="F857" s="270" t="s">
        <v>788</v>
      </c>
      <c r="G857" s="270" t="s">
        <v>788</v>
      </c>
      <c r="H857" s="270" t="s">
        <v>788</v>
      </c>
      <c r="I857" s="270" t="s">
        <v>788</v>
      </c>
      <c r="J857" s="270" t="s">
        <v>788</v>
      </c>
      <c r="K857" s="270" t="s">
        <v>788</v>
      </c>
      <c r="L857" s="270" t="s">
        <v>788</v>
      </c>
      <c r="M857" s="270" t="s">
        <v>788</v>
      </c>
      <c r="N857" s="270" t="s">
        <v>788</v>
      </c>
      <c r="O857" s="270" t="s">
        <v>788</v>
      </c>
      <c r="P857" s="270" t="s">
        <v>788</v>
      </c>
      <c r="Q857" s="270" t="s">
        <v>788</v>
      </c>
      <c r="R857" s="270" t="s">
        <v>788</v>
      </c>
      <c r="S857" s="270" t="s">
        <v>788</v>
      </c>
      <c r="T857" s="270" t="s">
        <v>788</v>
      </c>
      <c r="U857" s="270" t="s">
        <v>788</v>
      </c>
      <c r="V857" s="270" t="s">
        <v>788</v>
      </c>
      <c r="W857" s="270" t="s">
        <v>788</v>
      </c>
      <c r="X857" s="270" t="s">
        <v>788</v>
      </c>
      <c r="Y857" s="270" t="s">
        <v>788</v>
      </c>
      <c r="Z857" s="270" t="s">
        <v>788</v>
      </c>
      <c r="AA857" s="270" t="s">
        <v>788</v>
      </c>
      <c r="AB857" s="270" t="s">
        <v>788</v>
      </c>
      <c r="AC857" s="270" t="s">
        <v>788</v>
      </c>
      <c r="AD857" s="270" t="s">
        <v>788</v>
      </c>
      <c r="AE857" s="270" t="s">
        <v>788</v>
      </c>
      <c r="AF857" s="270" t="s">
        <v>788</v>
      </c>
      <c r="AG857" s="270" t="s">
        <v>788</v>
      </c>
      <c r="AH857" s="270" t="s">
        <v>788</v>
      </c>
      <c r="AI857" s="270" t="s">
        <v>788</v>
      </c>
      <c r="AJ857" s="270" t="s">
        <v>788</v>
      </c>
      <c r="AK857" s="270" t="s">
        <v>788</v>
      </c>
      <c r="AL857" s="270" t="s">
        <v>788</v>
      </c>
      <c r="AM857" s="270" t="s">
        <v>788</v>
      </c>
      <c r="AN857" s="270" t="s">
        <v>3075</v>
      </c>
      <c r="AO857" s="270" t="s">
        <v>3075</v>
      </c>
      <c r="AP857" s="270" t="s">
        <v>3075</v>
      </c>
      <c r="AQ857" s="270" t="s">
        <v>3075</v>
      </c>
      <c r="AR857" s="270" t="s">
        <v>3075</v>
      </c>
      <c r="AS857" s="270" t="s">
        <v>3075</v>
      </c>
      <c r="AT857" s="270" t="s">
        <v>3075</v>
      </c>
      <c r="AU857" s="270" t="s">
        <v>3075</v>
      </c>
      <c r="AV857" s="270" t="s">
        <v>3075</v>
      </c>
      <c r="AW857" s="277" t="s">
        <v>3075</v>
      </c>
      <c r="AX857" s="270" t="s">
        <v>3075</v>
      </c>
      <c r="AY857" s="270" t="s">
        <v>3075</v>
      </c>
      <c r="AZ857" s="270" t="s">
        <v>3075</v>
      </c>
      <c r="BA857" s="270" t="s">
        <v>3075</v>
      </c>
      <c r="BB857" s="270" t="s">
        <v>3075</v>
      </c>
      <c r="BC857" s="270" t="s">
        <v>3075</v>
      </c>
      <c r="BD857" s="270" t="s">
        <v>521</v>
      </c>
      <c r="BE857" s="270" t="str">
        <f>VLOOKUP(A857,[1]القائمة!A$1:F$4442,6,0)</f>
        <v/>
      </c>
      <c r="BF857">
        <f>VLOOKUP(A857,[1]القائمة!A$1:F$4442,1,0)</f>
        <v>526154</v>
      </c>
      <c r="BG857" t="str">
        <f>VLOOKUP(A857,[1]القائمة!A$1:F$4442,5,0)</f>
        <v>الثالثة</v>
      </c>
    </row>
    <row r="858" spans="1:83" ht="14.4" x14ac:dyDescent="0.3">
      <c r="A858" s="269">
        <v>526159</v>
      </c>
      <c r="B858" s="270" t="s">
        <v>521</v>
      </c>
      <c r="C858" s="270" t="s">
        <v>788</v>
      </c>
      <c r="D858" s="270" t="s">
        <v>788</v>
      </c>
      <c r="E858" s="270" t="s">
        <v>788</v>
      </c>
      <c r="F858" s="270" t="s">
        <v>788</v>
      </c>
      <c r="G858" s="270" t="s">
        <v>788</v>
      </c>
      <c r="H858" s="270" t="s">
        <v>788</v>
      </c>
      <c r="I858" s="270" t="s">
        <v>788</v>
      </c>
      <c r="J858" s="270" t="s">
        <v>788</v>
      </c>
      <c r="K858" s="270" t="s">
        <v>788</v>
      </c>
      <c r="L858" s="270" t="s">
        <v>788</v>
      </c>
      <c r="M858" s="270" t="s">
        <v>788</v>
      </c>
      <c r="N858" s="270" t="s">
        <v>788</v>
      </c>
      <c r="O858" s="270" t="s">
        <v>788</v>
      </c>
      <c r="P858" s="270" t="s">
        <v>788</v>
      </c>
      <c r="Q858" s="270" t="s">
        <v>788</v>
      </c>
      <c r="R858" s="270" t="s">
        <v>788</v>
      </c>
      <c r="S858" s="270" t="s">
        <v>788</v>
      </c>
      <c r="T858" s="270" t="s">
        <v>788</v>
      </c>
      <c r="U858" s="270" t="s">
        <v>788</v>
      </c>
      <c r="V858" s="270" t="s">
        <v>788</v>
      </c>
      <c r="W858" s="270" t="s">
        <v>788</v>
      </c>
      <c r="X858" s="270" t="s">
        <v>788</v>
      </c>
      <c r="Y858" s="270" t="s">
        <v>788</v>
      </c>
      <c r="Z858" s="270" t="s">
        <v>788</v>
      </c>
      <c r="AA858" s="270" t="s">
        <v>788</v>
      </c>
      <c r="AB858" s="270" t="s">
        <v>788</v>
      </c>
      <c r="AC858" s="270" t="s">
        <v>788</v>
      </c>
      <c r="AD858" s="270" t="s">
        <v>788</v>
      </c>
      <c r="AE858" s="270" t="s">
        <v>788</v>
      </c>
      <c r="AF858" s="270" t="s">
        <v>788</v>
      </c>
      <c r="AG858" s="270" t="s">
        <v>788</v>
      </c>
      <c r="AH858" s="270" t="s">
        <v>788</v>
      </c>
      <c r="AI858" s="270" t="s">
        <v>788</v>
      </c>
      <c r="AJ858" s="270" t="s">
        <v>788</v>
      </c>
      <c r="AK858" s="270" t="s">
        <v>788</v>
      </c>
      <c r="AL858" s="270" t="s">
        <v>788</v>
      </c>
      <c r="AM858" s="270" t="s">
        <v>788</v>
      </c>
      <c r="AN858" s="270" t="s">
        <v>3075</v>
      </c>
      <c r="AO858" s="270" t="s">
        <v>3075</v>
      </c>
      <c r="AP858" s="270" t="s">
        <v>3075</v>
      </c>
      <c r="AQ858" s="270" t="s">
        <v>3075</v>
      </c>
      <c r="AR858" s="270" t="s">
        <v>3075</v>
      </c>
      <c r="AS858" s="270" t="s">
        <v>3075</v>
      </c>
      <c r="AT858" s="270" t="s">
        <v>3075</v>
      </c>
      <c r="AU858" s="270" t="s">
        <v>3075</v>
      </c>
      <c r="AV858" s="270" t="s">
        <v>3075</v>
      </c>
      <c r="AW858" s="277" t="s">
        <v>3075</v>
      </c>
      <c r="AX858" s="270" t="s">
        <v>3075</v>
      </c>
      <c r="AY858" s="270" t="s">
        <v>3075</v>
      </c>
      <c r="AZ858" s="270" t="s">
        <v>3075</v>
      </c>
      <c r="BA858" s="270" t="s">
        <v>3075</v>
      </c>
      <c r="BB858" s="270" t="s">
        <v>3075</v>
      </c>
      <c r="BC858" s="270" t="s">
        <v>3075</v>
      </c>
      <c r="BD858" s="270" t="s">
        <v>521</v>
      </c>
      <c r="BE858" s="270" t="str">
        <f>VLOOKUP(A858,[1]القائمة!A$1:F$4442,6,0)</f>
        <v/>
      </c>
      <c r="BF858">
        <f>VLOOKUP(A858,[1]القائمة!A$1:F$4442,1,0)</f>
        <v>526159</v>
      </c>
      <c r="BG858" t="str">
        <f>VLOOKUP(A858,[1]القائمة!A$1:F$4442,5,0)</f>
        <v>الثالثة</v>
      </c>
    </row>
    <row r="859" spans="1:83" ht="14.4" x14ac:dyDescent="0.3">
      <c r="A859" s="269">
        <v>526166</v>
      </c>
      <c r="B859" s="270" t="s">
        <v>521</v>
      </c>
      <c r="C859" s="270" t="s">
        <v>788</v>
      </c>
      <c r="D859" s="270" t="s">
        <v>788</v>
      </c>
      <c r="E859" s="270" t="s">
        <v>788</v>
      </c>
      <c r="F859" s="270" t="s">
        <v>788</v>
      </c>
      <c r="G859" s="270" t="s">
        <v>788</v>
      </c>
      <c r="H859" s="270" t="s">
        <v>788</v>
      </c>
      <c r="I859" s="270" t="s">
        <v>788</v>
      </c>
      <c r="J859" s="270" t="s">
        <v>788</v>
      </c>
      <c r="K859" s="270" t="s">
        <v>788</v>
      </c>
      <c r="L859" s="270" t="s">
        <v>788</v>
      </c>
      <c r="M859" s="270" t="s">
        <v>788</v>
      </c>
      <c r="N859" s="270" t="s">
        <v>788</v>
      </c>
      <c r="O859" s="270" t="s">
        <v>788</v>
      </c>
      <c r="P859" s="270" t="s">
        <v>788</v>
      </c>
      <c r="Q859" s="270" t="s">
        <v>788</v>
      </c>
      <c r="R859" s="270" t="s">
        <v>788</v>
      </c>
      <c r="S859" s="270" t="s">
        <v>788</v>
      </c>
      <c r="T859" s="270" t="s">
        <v>788</v>
      </c>
      <c r="U859" s="270" t="s">
        <v>788</v>
      </c>
      <c r="V859" s="270" t="s">
        <v>788</v>
      </c>
      <c r="W859" s="270" t="s">
        <v>788</v>
      </c>
      <c r="X859" s="270" t="s">
        <v>788</v>
      </c>
      <c r="Y859" s="270" t="s">
        <v>788</v>
      </c>
      <c r="Z859" s="270" t="s">
        <v>788</v>
      </c>
      <c r="AA859" s="270" t="s">
        <v>788</v>
      </c>
      <c r="AB859" s="270" t="s">
        <v>788</v>
      </c>
      <c r="AC859" s="270" t="s">
        <v>788</v>
      </c>
      <c r="AD859" s="270" t="s">
        <v>788</v>
      </c>
      <c r="AE859" s="270" t="s">
        <v>788</v>
      </c>
      <c r="AF859" s="270" t="s">
        <v>788</v>
      </c>
      <c r="AG859" s="270" t="s">
        <v>788</v>
      </c>
      <c r="AH859" s="270" t="s">
        <v>788</v>
      </c>
      <c r="AI859" s="270" t="s">
        <v>788</v>
      </c>
      <c r="AJ859" s="270" t="s">
        <v>788</v>
      </c>
      <c r="AK859" s="270" t="s">
        <v>788</v>
      </c>
      <c r="AL859" s="270" t="s">
        <v>788</v>
      </c>
      <c r="AM859" s="270" t="s">
        <v>788</v>
      </c>
      <c r="AN859" s="270" t="s">
        <v>3075</v>
      </c>
      <c r="AO859" s="270" t="s">
        <v>3075</v>
      </c>
      <c r="AP859" s="270" t="s">
        <v>3075</v>
      </c>
      <c r="AQ859" s="270" t="s">
        <v>3075</v>
      </c>
      <c r="AR859" s="270" t="s">
        <v>3075</v>
      </c>
      <c r="AS859" s="270" t="s">
        <v>3075</v>
      </c>
      <c r="AT859" s="270" t="s">
        <v>3075</v>
      </c>
      <c r="AU859" s="270" t="s">
        <v>3075</v>
      </c>
      <c r="AV859" s="270" t="s">
        <v>3075</v>
      </c>
      <c r="AW859" s="277" t="s">
        <v>3075</v>
      </c>
      <c r="AX859" s="270" t="s">
        <v>3075</v>
      </c>
      <c r="AY859" s="270" t="s">
        <v>3075</v>
      </c>
      <c r="AZ859" s="270" t="s">
        <v>3075</v>
      </c>
      <c r="BA859" s="270" t="s">
        <v>3075</v>
      </c>
      <c r="BB859" s="270" t="s">
        <v>3075</v>
      </c>
      <c r="BC859" s="270" t="s">
        <v>3075</v>
      </c>
      <c r="BD859" s="270" t="s">
        <v>521</v>
      </c>
      <c r="BE859" s="270" t="str">
        <f>VLOOKUP(A859,[1]القائمة!A$1:F$4442,6,0)</f>
        <v/>
      </c>
      <c r="BF859">
        <f>VLOOKUP(A859,[1]القائمة!A$1:F$4442,1,0)</f>
        <v>526166</v>
      </c>
      <c r="BG859" t="str">
        <f>VLOOKUP(A859,[1]القائمة!A$1:F$4442,5,0)</f>
        <v>الثالثة</v>
      </c>
    </row>
    <row r="860" spans="1:83" ht="14.4" x14ac:dyDescent="0.3">
      <c r="A860" s="269">
        <v>526171</v>
      </c>
      <c r="B860" s="270" t="s">
        <v>521</v>
      </c>
      <c r="C860" s="270" t="s">
        <v>788</v>
      </c>
      <c r="D860" s="270" t="s">
        <v>788</v>
      </c>
      <c r="E860" s="270" t="s">
        <v>788</v>
      </c>
      <c r="F860" s="270" t="s">
        <v>788</v>
      </c>
      <c r="G860" s="270" t="s">
        <v>788</v>
      </c>
      <c r="H860" s="270" t="s">
        <v>788</v>
      </c>
      <c r="I860" s="270" t="s">
        <v>788</v>
      </c>
      <c r="J860" s="270" t="s">
        <v>788</v>
      </c>
      <c r="K860" s="270" t="s">
        <v>788</v>
      </c>
      <c r="L860" s="270" t="s">
        <v>788</v>
      </c>
      <c r="M860" s="270" t="s">
        <v>788</v>
      </c>
      <c r="N860" s="270" t="s">
        <v>788</v>
      </c>
      <c r="O860" s="270" t="s">
        <v>788</v>
      </c>
      <c r="P860" s="270" t="s">
        <v>788</v>
      </c>
      <c r="Q860" s="270" t="s">
        <v>788</v>
      </c>
      <c r="R860" s="270" t="s">
        <v>788</v>
      </c>
      <c r="S860" s="270" t="s">
        <v>788</v>
      </c>
      <c r="T860" s="270" t="s">
        <v>788</v>
      </c>
      <c r="U860" s="270" t="s">
        <v>788</v>
      </c>
      <c r="V860" s="270" t="s">
        <v>788</v>
      </c>
      <c r="W860" s="270" t="s">
        <v>788</v>
      </c>
      <c r="X860" s="270" t="s">
        <v>788</v>
      </c>
      <c r="Y860" s="270" t="s">
        <v>788</v>
      </c>
      <c r="Z860" s="270" t="s">
        <v>788</v>
      </c>
      <c r="AA860" s="270" t="s">
        <v>788</v>
      </c>
      <c r="AB860" s="270" t="s">
        <v>788</v>
      </c>
      <c r="AC860" s="270" t="s">
        <v>788</v>
      </c>
      <c r="AD860" s="270" t="s">
        <v>788</v>
      </c>
      <c r="AE860" s="270" t="s">
        <v>788</v>
      </c>
      <c r="AF860" s="270" t="s">
        <v>788</v>
      </c>
      <c r="AG860" s="270" t="s">
        <v>788</v>
      </c>
      <c r="AH860" s="270" t="s">
        <v>788</v>
      </c>
      <c r="AI860" s="270" t="s">
        <v>788</v>
      </c>
      <c r="AJ860" s="270" t="s">
        <v>788</v>
      </c>
      <c r="AK860" s="270" t="s">
        <v>788</v>
      </c>
      <c r="AL860" s="270" t="s">
        <v>788</v>
      </c>
      <c r="AM860" s="270" t="s">
        <v>788</v>
      </c>
      <c r="AN860" s="270" t="s">
        <v>3075</v>
      </c>
      <c r="AO860" s="270" t="s">
        <v>3075</v>
      </c>
      <c r="AP860" s="270" t="s">
        <v>3075</v>
      </c>
      <c r="AQ860" s="270" t="s">
        <v>3075</v>
      </c>
      <c r="AR860" s="270" t="s">
        <v>3075</v>
      </c>
      <c r="AS860" s="270" t="s">
        <v>3075</v>
      </c>
      <c r="AT860" s="270" t="s">
        <v>3075</v>
      </c>
      <c r="AU860" s="270" t="s">
        <v>3075</v>
      </c>
      <c r="AV860" s="270" t="s">
        <v>3075</v>
      </c>
      <c r="AW860" s="277" t="s">
        <v>3075</v>
      </c>
      <c r="AX860" s="270" t="s">
        <v>3075</v>
      </c>
      <c r="AY860" s="270" t="s">
        <v>3075</v>
      </c>
      <c r="AZ860" s="270" t="s">
        <v>3075</v>
      </c>
      <c r="BA860" s="270" t="s">
        <v>3075</v>
      </c>
      <c r="BB860" s="270" t="s">
        <v>3075</v>
      </c>
      <c r="BC860" s="270" t="s">
        <v>3075</v>
      </c>
      <c r="BD860" s="270" t="s">
        <v>521</v>
      </c>
      <c r="BE860" s="270" t="str">
        <f>VLOOKUP(A860,[1]القائمة!A$1:F$4442,6,0)</f>
        <v/>
      </c>
      <c r="BF860">
        <f>VLOOKUP(A860,[1]القائمة!A$1:F$4442,1,0)</f>
        <v>526171</v>
      </c>
      <c r="BG860" t="str">
        <f>VLOOKUP(A860,[1]القائمة!A$1:F$4442,5,0)</f>
        <v>الثالثة</v>
      </c>
    </row>
    <row r="861" spans="1:83" ht="14.4" x14ac:dyDescent="0.3">
      <c r="A861" s="269">
        <v>526172</v>
      </c>
      <c r="B861" s="270" t="s">
        <v>521</v>
      </c>
      <c r="C861" s="270" t="s">
        <v>788</v>
      </c>
      <c r="D861" s="270" t="s">
        <v>788</v>
      </c>
      <c r="E861" s="270" t="s">
        <v>788</v>
      </c>
      <c r="F861" s="270" t="s">
        <v>788</v>
      </c>
      <c r="G861" s="270" t="s">
        <v>788</v>
      </c>
      <c r="H861" s="270" t="s">
        <v>788</v>
      </c>
      <c r="I861" s="270" t="s">
        <v>788</v>
      </c>
      <c r="J861" s="270" t="s">
        <v>788</v>
      </c>
      <c r="K861" s="270" t="s">
        <v>788</v>
      </c>
      <c r="L861" s="270" t="s">
        <v>788</v>
      </c>
      <c r="M861" s="270" t="s">
        <v>788</v>
      </c>
      <c r="N861" s="270" t="s">
        <v>788</v>
      </c>
      <c r="O861" s="270" t="s">
        <v>788</v>
      </c>
      <c r="P861" s="270" t="s">
        <v>788</v>
      </c>
      <c r="Q861" s="270" t="s">
        <v>788</v>
      </c>
      <c r="R861" s="270" t="s">
        <v>788</v>
      </c>
      <c r="S861" s="270" t="s">
        <v>788</v>
      </c>
      <c r="T861" s="270" t="s">
        <v>788</v>
      </c>
      <c r="U861" s="270" t="s">
        <v>788</v>
      </c>
      <c r="V861" s="270" t="s">
        <v>788</v>
      </c>
      <c r="W861" s="270" t="s">
        <v>788</v>
      </c>
      <c r="X861" s="270" t="s">
        <v>788</v>
      </c>
      <c r="Y861" s="270" t="s">
        <v>788</v>
      </c>
      <c r="Z861" s="270" t="s">
        <v>788</v>
      </c>
      <c r="AA861" s="270" t="s">
        <v>788</v>
      </c>
      <c r="AB861" s="270" t="s">
        <v>788</v>
      </c>
      <c r="AC861" s="270" t="s">
        <v>788</v>
      </c>
      <c r="AD861" s="270" t="s">
        <v>788</v>
      </c>
      <c r="AE861" s="270" t="s">
        <v>788</v>
      </c>
      <c r="AF861" s="270" t="s">
        <v>788</v>
      </c>
      <c r="AG861" s="270" t="s">
        <v>788</v>
      </c>
      <c r="AH861" s="270" t="s">
        <v>788</v>
      </c>
      <c r="AI861" s="270" t="s">
        <v>788</v>
      </c>
      <c r="AJ861" s="270" t="s">
        <v>788</v>
      </c>
      <c r="AK861" s="270" t="s">
        <v>788</v>
      </c>
      <c r="AL861" s="270" t="s">
        <v>788</v>
      </c>
      <c r="AM861" s="270" t="s">
        <v>788</v>
      </c>
      <c r="AN861" s="270" t="s">
        <v>3075</v>
      </c>
      <c r="AO861" s="270" t="s">
        <v>3075</v>
      </c>
      <c r="AP861" s="270" t="s">
        <v>3075</v>
      </c>
      <c r="AQ861" s="270" t="s">
        <v>3075</v>
      </c>
      <c r="AR861" s="270" t="s">
        <v>3075</v>
      </c>
      <c r="AS861" s="270" t="s">
        <v>3075</v>
      </c>
      <c r="AT861" s="270" t="s">
        <v>3075</v>
      </c>
      <c r="AU861" s="270" t="s">
        <v>3075</v>
      </c>
      <c r="AV861" s="270" t="s">
        <v>3075</v>
      </c>
      <c r="AW861" s="277" t="s">
        <v>3075</v>
      </c>
      <c r="AX861" s="270" t="s">
        <v>3075</v>
      </c>
      <c r="AY861" s="270" t="s">
        <v>3075</v>
      </c>
      <c r="AZ861" s="270" t="s">
        <v>3075</v>
      </c>
      <c r="BA861" s="270" t="s">
        <v>3075</v>
      </c>
      <c r="BB861" s="270" t="s">
        <v>3075</v>
      </c>
      <c r="BC861" s="270" t="s">
        <v>3075</v>
      </c>
      <c r="BD861" s="270" t="s">
        <v>521</v>
      </c>
      <c r="BE861" s="270" t="str">
        <f>VLOOKUP(A861,[1]القائمة!A$1:F$4442,6,0)</f>
        <v/>
      </c>
      <c r="BF861">
        <f>VLOOKUP(A861,[1]القائمة!A$1:F$4442,1,0)</f>
        <v>526172</v>
      </c>
      <c r="BG861" t="str">
        <f>VLOOKUP(A861,[1]القائمة!A$1:F$4442,5,0)</f>
        <v>الثالثة</v>
      </c>
    </row>
    <row r="862" spans="1:83" ht="14.4" x14ac:dyDescent="0.3">
      <c r="A862" s="269">
        <v>526181</v>
      </c>
      <c r="B862" s="270" t="s">
        <v>521</v>
      </c>
      <c r="C862" s="270" t="s">
        <v>788</v>
      </c>
      <c r="D862" s="270" t="s">
        <v>788</v>
      </c>
      <c r="E862" s="270" t="s">
        <v>788</v>
      </c>
      <c r="F862" s="270" t="s">
        <v>788</v>
      </c>
      <c r="G862" s="270" t="s">
        <v>788</v>
      </c>
      <c r="H862" s="270" t="s">
        <v>788</v>
      </c>
      <c r="I862" s="270" t="s">
        <v>788</v>
      </c>
      <c r="J862" s="270" t="s">
        <v>788</v>
      </c>
      <c r="K862" s="270" t="s">
        <v>788</v>
      </c>
      <c r="L862" s="270" t="s">
        <v>788</v>
      </c>
      <c r="M862" s="270" t="s">
        <v>788</v>
      </c>
      <c r="N862" s="270" t="s">
        <v>788</v>
      </c>
      <c r="O862" s="270" t="s">
        <v>788</v>
      </c>
      <c r="P862" s="270" t="s">
        <v>788</v>
      </c>
      <c r="Q862" s="270" t="s">
        <v>788</v>
      </c>
      <c r="R862" s="270" t="s">
        <v>788</v>
      </c>
      <c r="S862" s="270" t="s">
        <v>788</v>
      </c>
      <c r="T862" s="270" t="s">
        <v>788</v>
      </c>
      <c r="U862" s="270" t="s">
        <v>788</v>
      </c>
      <c r="V862" s="270" t="s">
        <v>788</v>
      </c>
      <c r="W862" s="270" t="s">
        <v>788</v>
      </c>
      <c r="X862" s="270" t="s">
        <v>788</v>
      </c>
      <c r="Y862" s="270" t="s">
        <v>788</v>
      </c>
      <c r="Z862" s="270" t="s">
        <v>788</v>
      </c>
      <c r="AA862" s="270" t="s">
        <v>788</v>
      </c>
      <c r="AB862" s="270" t="s">
        <v>788</v>
      </c>
      <c r="AC862" s="270" t="s">
        <v>788</v>
      </c>
      <c r="AD862" s="270" t="s">
        <v>788</v>
      </c>
      <c r="AE862" s="270" t="s">
        <v>788</v>
      </c>
      <c r="AF862" s="270" t="s">
        <v>788</v>
      </c>
      <c r="AG862" s="270" t="s">
        <v>788</v>
      </c>
      <c r="AH862" s="270" t="s">
        <v>788</v>
      </c>
      <c r="AI862" s="270" t="s">
        <v>788</v>
      </c>
      <c r="AJ862" s="270" t="s">
        <v>788</v>
      </c>
      <c r="AK862" s="270" t="s">
        <v>788</v>
      </c>
      <c r="AL862" s="270" t="s">
        <v>788</v>
      </c>
      <c r="AM862" s="270" t="s">
        <v>788</v>
      </c>
      <c r="AN862" s="270" t="s">
        <v>3075</v>
      </c>
      <c r="AO862" s="270" t="s">
        <v>3075</v>
      </c>
      <c r="AP862" s="270" t="s">
        <v>3075</v>
      </c>
      <c r="AQ862" s="270" t="s">
        <v>3075</v>
      </c>
      <c r="AR862" s="270" t="s">
        <v>3075</v>
      </c>
      <c r="AS862" s="270" t="s">
        <v>3075</v>
      </c>
      <c r="AT862" s="270" t="s">
        <v>3075</v>
      </c>
      <c r="AU862" s="270" t="s">
        <v>3075</v>
      </c>
      <c r="AV862" s="270" t="s">
        <v>3075</v>
      </c>
      <c r="AW862" s="277" t="s">
        <v>3075</v>
      </c>
      <c r="AX862" s="270" t="s">
        <v>3075</v>
      </c>
      <c r="AY862" s="270" t="s">
        <v>3075</v>
      </c>
      <c r="AZ862" s="270" t="s">
        <v>3075</v>
      </c>
      <c r="BA862" s="270" t="s">
        <v>3075</v>
      </c>
      <c r="BB862" s="270" t="s">
        <v>3075</v>
      </c>
      <c r="BC862" s="270" t="s">
        <v>3075</v>
      </c>
      <c r="BD862" s="270" t="s">
        <v>521</v>
      </c>
      <c r="BE862" s="270" t="str">
        <f>VLOOKUP(A862,[1]القائمة!A$1:F$4442,6,0)</f>
        <v/>
      </c>
      <c r="BF862">
        <f>VLOOKUP(A862,[1]القائمة!A$1:F$4442,1,0)</f>
        <v>526181</v>
      </c>
      <c r="BG862" t="str">
        <f>VLOOKUP(A862,[1]القائمة!A$1:F$4442,5,0)</f>
        <v>الثالثة</v>
      </c>
    </row>
    <row r="863" spans="1:83" ht="14.4" x14ac:dyDescent="0.3">
      <c r="A863" s="269">
        <v>526184</v>
      </c>
      <c r="B863" s="270" t="s">
        <v>521</v>
      </c>
      <c r="C863" s="270" t="s">
        <v>788</v>
      </c>
      <c r="D863" s="270" t="s">
        <v>788</v>
      </c>
      <c r="E863" s="270" t="s">
        <v>788</v>
      </c>
      <c r="F863" s="270" t="s">
        <v>788</v>
      </c>
      <c r="G863" s="270" t="s">
        <v>788</v>
      </c>
      <c r="H863" s="270" t="s">
        <v>788</v>
      </c>
      <c r="I863" s="270" t="s">
        <v>788</v>
      </c>
      <c r="J863" s="270" t="s">
        <v>788</v>
      </c>
      <c r="K863" s="270" t="s">
        <v>788</v>
      </c>
      <c r="L863" s="270" t="s">
        <v>788</v>
      </c>
      <c r="M863" s="270" t="s">
        <v>788</v>
      </c>
      <c r="N863" s="270" t="s">
        <v>788</v>
      </c>
      <c r="O863" s="270" t="s">
        <v>788</v>
      </c>
      <c r="P863" s="270" t="s">
        <v>788</v>
      </c>
      <c r="Q863" s="270" t="s">
        <v>788</v>
      </c>
      <c r="R863" s="270" t="s">
        <v>788</v>
      </c>
      <c r="S863" s="270" t="s">
        <v>788</v>
      </c>
      <c r="T863" s="270" t="s">
        <v>788</v>
      </c>
      <c r="U863" s="270" t="s">
        <v>788</v>
      </c>
      <c r="V863" s="270" t="s">
        <v>788</v>
      </c>
      <c r="W863" s="270" t="s">
        <v>788</v>
      </c>
      <c r="X863" s="270" t="s">
        <v>788</v>
      </c>
      <c r="Y863" s="270" t="s">
        <v>788</v>
      </c>
      <c r="Z863" s="270" t="s">
        <v>788</v>
      </c>
      <c r="AA863" s="270" t="s">
        <v>788</v>
      </c>
      <c r="AB863" s="270" t="s">
        <v>788</v>
      </c>
      <c r="AC863" s="270" t="s">
        <v>788</v>
      </c>
      <c r="AD863" s="270" t="s">
        <v>788</v>
      </c>
      <c r="AE863" s="270" t="s">
        <v>788</v>
      </c>
      <c r="AF863" s="270" t="s">
        <v>788</v>
      </c>
      <c r="AG863" s="270" t="s">
        <v>788</v>
      </c>
      <c r="AH863" s="270" t="s">
        <v>788</v>
      </c>
      <c r="AI863" s="270" t="s">
        <v>788</v>
      </c>
      <c r="AJ863" s="270" t="s">
        <v>788</v>
      </c>
      <c r="AK863" s="270" t="s">
        <v>788</v>
      </c>
      <c r="AL863" s="270" t="s">
        <v>788</v>
      </c>
      <c r="AM863" s="270" t="s">
        <v>788</v>
      </c>
      <c r="AN863" s="270" t="s">
        <v>3075</v>
      </c>
      <c r="AO863" s="270" t="s">
        <v>3075</v>
      </c>
      <c r="AP863" s="270" t="s">
        <v>3075</v>
      </c>
      <c r="AQ863" s="270" t="s">
        <v>3075</v>
      </c>
      <c r="AR863" s="270" t="s">
        <v>3075</v>
      </c>
      <c r="AS863" s="270" t="s">
        <v>3075</v>
      </c>
      <c r="AT863" s="270" t="s">
        <v>3075</v>
      </c>
      <c r="AU863" s="270" t="s">
        <v>3075</v>
      </c>
      <c r="AV863" s="270" t="s">
        <v>3075</v>
      </c>
      <c r="AW863" s="277" t="s">
        <v>3075</v>
      </c>
      <c r="AX863" s="270" t="s">
        <v>3075</v>
      </c>
      <c r="AY863" s="270" t="s">
        <v>3075</v>
      </c>
      <c r="AZ863" s="270" t="s">
        <v>3075</v>
      </c>
      <c r="BA863" s="270" t="s">
        <v>3075</v>
      </c>
      <c r="BB863" s="270" t="s">
        <v>3075</v>
      </c>
      <c r="BC863" s="270" t="s">
        <v>3075</v>
      </c>
      <c r="BD863" s="270" t="s">
        <v>521</v>
      </c>
      <c r="BE863" s="270" t="str">
        <f>VLOOKUP(A863,[1]القائمة!A$1:F$4442,6,0)</f>
        <v/>
      </c>
      <c r="BF863">
        <f>VLOOKUP(A863,[1]القائمة!A$1:F$4442,1,0)</f>
        <v>526184</v>
      </c>
      <c r="BG863" t="str">
        <f>VLOOKUP(A863,[1]القائمة!A$1:F$4442,5,0)</f>
        <v>الثالثة</v>
      </c>
    </row>
    <row r="864" spans="1:83" ht="14.4" x14ac:dyDescent="0.3">
      <c r="A864" s="269">
        <v>526188</v>
      </c>
      <c r="B864" s="270" t="s">
        <v>521</v>
      </c>
      <c r="C864" s="270" t="s">
        <v>788</v>
      </c>
      <c r="D864" s="270" t="s">
        <v>788</v>
      </c>
      <c r="E864" s="270" t="s">
        <v>788</v>
      </c>
      <c r="F864" s="270" t="s">
        <v>788</v>
      </c>
      <c r="G864" s="270" t="s">
        <v>788</v>
      </c>
      <c r="H864" s="270" t="s">
        <v>788</v>
      </c>
      <c r="I864" s="270" t="s">
        <v>788</v>
      </c>
      <c r="J864" s="270" t="s">
        <v>788</v>
      </c>
      <c r="K864" s="270" t="s">
        <v>788</v>
      </c>
      <c r="L864" s="270" t="s">
        <v>788</v>
      </c>
      <c r="M864" s="270" t="s">
        <v>788</v>
      </c>
      <c r="N864" s="270" t="s">
        <v>788</v>
      </c>
      <c r="O864" s="270" t="s">
        <v>788</v>
      </c>
      <c r="P864" s="270" t="s">
        <v>788</v>
      </c>
      <c r="Q864" s="270" t="s">
        <v>788</v>
      </c>
      <c r="R864" s="270" t="s">
        <v>788</v>
      </c>
      <c r="S864" s="270" t="s">
        <v>788</v>
      </c>
      <c r="T864" s="270" t="s">
        <v>788</v>
      </c>
      <c r="U864" s="270" t="s">
        <v>788</v>
      </c>
      <c r="V864" s="270" t="s">
        <v>788</v>
      </c>
      <c r="W864" s="270" t="s">
        <v>788</v>
      </c>
      <c r="X864" s="270" t="s">
        <v>788</v>
      </c>
      <c r="Y864" s="270" t="s">
        <v>788</v>
      </c>
      <c r="Z864" s="270" t="s">
        <v>788</v>
      </c>
      <c r="AA864" s="270" t="s">
        <v>788</v>
      </c>
      <c r="AB864" s="270" t="s">
        <v>788</v>
      </c>
      <c r="AC864" s="270" t="s">
        <v>788</v>
      </c>
      <c r="AD864" s="270" t="s">
        <v>788</v>
      </c>
      <c r="AE864" s="270" t="s">
        <v>788</v>
      </c>
      <c r="AF864" s="270" t="s">
        <v>788</v>
      </c>
      <c r="AG864" s="270" t="s">
        <v>788</v>
      </c>
      <c r="AH864" s="270" t="s">
        <v>788</v>
      </c>
      <c r="AI864" s="270" t="s">
        <v>788</v>
      </c>
      <c r="AJ864" s="270" t="s">
        <v>788</v>
      </c>
      <c r="AK864" s="270" t="s">
        <v>788</v>
      </c>
      <c r="AL864" s="270" t="s">
        <v>788</v>
      </c>
      <c r="AM864" s="270" t="s">
        <v>788</v>
      </c>
      <c r="AN864" s="270" t="s">
        <v>3075</v>
      </c>
      <c r="AO864" s="270" t="s">
        <v>3075</v>
      </c>
      <c r="AP864" s="270" t="s">
        <v>3075</v>
      </c>
      <c r="AQ864" s="270" t="s">
        <v>3075</v>
      </c>
      <c r="AR864" s="270" t="s">
        <v>3075</v>
      </c>
      <c r="AS864" s="270" t="s">
        <v>3075</v>
      </c>
      <c r="AT864" s="270" t="s">
        <v>3075</v>
      </c>
      <c r="AU864" s="270" t="s">
        <v>3075</v>
      </c>
      <c r="AV864" s="270" t="s">
        <v>3075</v>
      </c>
      <c r="AW864" s="277" t="s">
        <v>3075</v>
      </c>
      <c r="AX864" s="270" t="s">
        <v>3075</v>
      </c>
      <c r="AY864" s="270" t="s">
        <v>3075</v>
      </c>
      <c r="AZ864" s="270" t="s">
        <v>3075</v>
      </c>
      <c r="BA864" s="270" t="s">
        <v>3075</v>
      </c>
      <c r="BB864" s="270" t="s">
        <v>3075</v>
      </c>
      <c r="BC864" s="270" t="s">
        <v>3075</v>
      </c>
      <c r="BD864" s="270" t="s">
        <v>521</v>
      </c>
      <c r="BE864" s="270" t="str">
        <f>VLOOKUP(A864,[1]القائمة!A$1:F$4442,6,0)</f>
        <v/>
      </c>
      <c r="BF864">
        <f>VLOOKUP(A864,[1]القائمة!A$1:F$4442,1,0)</f>
        <v>526188</v>
      </c>
      <c r="BG864" t="str">
        <f>VLOOKUP(A864,[1]القائمة!A$1:F$4442,5,0)</f>
        <v>الثالثة</v>
      </c>
    </row>
    <row r="865" spans="1:83" ht="14.4" x14ac:dyDescent="0.3">
      <c r="A865" s="269">
        <v>526189</v>
      </c>
      <c r="B865" s="270" t="s">
        <v>521</v>
      </c>
      <c r="C865" s="270" t="s">
        <v>788</v>
      </c>
      <c r="D865" s="270" t="s">
        <v>788</v>
      </c>
      <c r="E865" s="270" t="s">
        <v>788</v>
      </c>
      <c r="F865" s="270" t="s">
        <v>788</v>
      </c>
      <c r="G865" s="270" t="s">
        <v>788</v>
      </c>
      <c r="H865" s="270" t="s">
        <v>788</v>
      </c>
      <c r="I865" s="270" t="s">
        <v>788</v>
      </c>
      <c r="J865" s="270" t="s">
        <v>788</v>
      </c>
      <c r="K865" s="270" t="s">
        <v>788</v>
      </c>
      <c r="L865" s="270" t="s">
        <v>788</v>
      </c>
      <c r="M865" s="270" t="s">
        <v>788</v>
      </c>
      <c r="N865" s="270" t="s">
        <v>788</v>
      </c>
      <c r="O865" s="270" t="s">
        <v>788</v>
      </c>
      <c r="P865" s="270" t="s">
        <v>788</v>
      </c>
      <c r="Q865" s="270" t="s">
        <v>788</v>
      </c>
      <c r="R865" s="270" t="s">
        <v>788</v>
      </c>
      <c r="S865" s="270" t="s">
        <v>788</v>
      </c>
      <c r="T865" s="270" t="s">
        <v>788</v>
      </c>
      <c r="U865" s="270" t="s">
        <v>788</v>
      </c>
      <c r="V865" s="270" t="s">
        <v>788</v>
      </c>
      <c r="W865" s="270" t="s">
        <v>788</v>
      </c>
      <c r="X865" s="270" t="s">
        <v>788</v>
      </c>
      <c r="Y865" s="270" t="s">
        <v>788</v>
      </c>
      <c r="Z865" s="270" t="s">
        <v>788</v>
      </c>
      <c r="AA865" s="270" t="s">
        <v>788</v>
      </c>
      <c r="AB865" s="270" t="s">
        <v>788</v>
      </c>
      <c r="AC865" s="270" t="s">
        <v>788</v>
      </c>
      <c r="AD865" s="270" t="s">
        <v>788</v>
      </c>
      <c r="AE865" s="270" t="s">
        <v>788</v>
      </c>
      <c r="AF865" s="270" t="s">
        <v>788</v>
      </c>
      <c r="AG865" s="270" t="s">
        <v>788</v>
      </c>
      <c r="AH865" s="270" t="s">
        <v>788</v>
      </c>
      <c r="AI865" s="270" t="s">
        <v>788</v>
      </c>
      <c r="AJ865" s="270" t="s">
        <v>788</v>
      </c>
      <c r="AK865" s="270" t="s">
        <v>788</v>
      </c>
      <c r="AL865" s="270" t="s">
        <v>788</v>
      </c>
      <c r="AM865" s="270" t="s">
        <v>788</v>
      </c>
      <c r="AN865" s="270" t="s">
        <v>3075</v>
      </c>
      <c r="AO865" s="270" t="s">
        <v>3075</v>
      </c>
      <c r="AP865" s="270" t="s">
        <v>3075</v>
      </c>
      <c r="AQ865" s="270" t="s">
        <v>3075</v>
      </c>
      <c r="AR865" s="270" t="s">
        <v>3075</v>
      </c>
      <c r="AS865" s="270" t="s">
        <v>3075</v>
      </c>
      <c r="AT865" s="270" t="s">
        <v>3075</v>
      </c>
      <c r="AU865" s="270" t="s">
        <v>3075</v>
      </c>
      <c r="AV865" s="270" t="s">
        <v>3075</v>
      </c>
      <c r="AW865" s="277" t="s">
        <v>3075</v>
      </c>
      <c r="AX865" s="270" t="s">
        <v>3075</v>
      </c>
      <c r="AY865" s="270" t="s">
        <v>3075</v>
      </c>
      <c r="AZ865" s="270" t="s">
        <v>3075</v>
      </c>
      <c r="BA865" s="270" t="s">
        <v>3075</v>
      </c>
      <c r="BB865" s="270" t="s">
        <v>3075</v>
      </c>
      <c r="BC865" s="270" t="s">
        <v>3075</v>
      </c>
      <c r="BD865" s="270" t="s">
        <v>521</v>
      </c>
      <c r="BE865" s="270" t="str">
        <f>VLOOKUP(A865,[1]القائمة!A$1:F$4442,6,0)</f>
        <v/>
      </c>
      <c r="BF865">
        <f>VLOOKUP(A865,[1]القائمة!A$1:F$4442,1,0)</f>
        <v>526189</v>
      </c>
      <c r="BG865" t="str">
        <f>VLOOKUP(A865,[1]القائمة!A$1:F$4442,5,0)</f>
        <v>الثالثة</v>
      </c>
    </row>
    <row r="866" spans="1:83" ht="14.4" x14ac:dyDescent="0.3">
      <c r="A866" s="269">
        <v>526192</v>
      </c>
      <c r="B866" s="270" t="s">
        <v>521</v>
      </c>
      <c r="C866" s="270" t="s">
        <v>788</v>
      </c>
      <c r="D866" s="270" t="s">
        <v>788</v>
      </c>
      <c r="E866" s="270" t="s">
        <v>788</v>
      </c>
      <c r="F866" s="270" t="s">
        <v>788</v>
      </c>
      <c r="G866" s="270" t="s">
        <v>788</v>
      </c>
      <c r="H866" s="270" t="s">
        <v>788</v>
      </c>
      <c r="I866" s="270" t="s">
        <v>788</v>
      </c>
      <c r="J866" s="270" t="s">
        <v>788</v>
      </c>
      <c r="K866" s="270" t="s">
        <v>788</v>
      </c>
      <c r="L866" s="270" t="s">
        <v>788</v>
      </c>
      <c r="M866" s="270" t="s">
        <v>788</v>
      </c>
      <c r="N866" s="270" t="s">
        <v>788</v>
      </c>
      <c r="O866" s="270" t="s">
        <v>788</v>
      </c>
      <c r="P866" s="270" t="s">
        <v>788</v>
      </c>
      <c r="Q866" s="270" t="s">
        <v>788</v>
      </c>
      <c r="R866" s="270" t="s">
        <v>788</v>
      </c>
      <c r="S866" s="270" t="s">
        <v>788</v>
      </c>
      <c r="T866" s="270" t="s">
        <v>788</v>
      </c>
      <c r="U866" s="270" t="s">
        <v>788</v>
      </c>
      <c r="V866" s="270" t="s">
        <v>788</v>
      </c>
      <c r="W866" s="270" t="s">
        <v>788</v>
      </c>
      <c r="X866" s="270" t="s">
        <v>788</v>
      </c>
      <c r="Y866" s="270" t="s">
        <v>788</v>
      </c>
      <c r="Z866" s="270" t="s">
        <v>788</v>
      </c>
      <c r="AA866" s="270" t="s">
        <v>788</v>
      </c>
      <c r="AB866" s="270" t="s">
        <v>788</v>
      </c>
      <c r="AC866" s="270" t="s">
        <v>788</v>
      </c>
      <c r="AD866" s="270" t="s">
        <v>788</v>
      </c>
      <c r="AE866" s="270" t="s">
        <v>788</v>
      </c>
      <c r="AF866" s="270" t="s">
        <v>788</v>
      </c>
      <c r="AG866" s="270" t="s">
        <v>788</v>
      </c>
      <c r="AH866" s="270" t="s">
        <v>788</v>
      </c>
      <c r="AI866" s="270" t="s">
        <v>788</v>
      </c>
      <c r="AJ866" s="270" t="s">
        <v>788</v>
      </c>
      <c r="AK866" s="270" t="s">
        <v>788</v>
      </c>
      <c r="AL866" s="270" t="s">
        <v>788</v>
      </c>
      <c r="AM866" s="270" t="s">
        <v>788</v>
      </c>
      <c r="AN866" s="270" t="s">
        <v>3075</v>
      </c>
      <c r="AO866" s="270" t="s">
        <v>3075</v>
      </c>
      <c r="AP866" s="270" t="s">
        <v>3075</v>
      </c>
      <c r="AQ866" s="270" t="s">
        <v>3075</v>
      </c>
      <c r="AR866" s="270" t="s">
        <v>3075</v>
      </c>
      <c r="AS866" s="270" t="s">
        <v>3075</v>
      </c>
      <c r="AT866" s="270" t="s">
        <v>3075</v>
      </c>
      <c r="AU866" s="270" t="s">
        <v>3075</v>
      </c>
      <c r="AV866" s="270" t="s">
        <v>3075</v>
      </c>
      <c r="AW866" s="277" t="s">
        <v>3075</v>
      </c>
      <c r="AX866" s="270" t="s">
        <v>3075</v>
      </c>
      <c r="AY866" s="270" t="s">
        <v>3075</v>
      </c>
      <c r="AZ866" s="270" t="s">
        <v>3075</v>
      </c>
      <c r="BA866" s="270" t="s">
        <v>3075</v>
      </c>
      <c r="BB866" s="270" t="s">
        <v>3075</v>
      </c>
      <c r="BC866" s="270" t="s">
        <v>3075</v>
      </c>
      <c r="BD866" s="270" t="s">
        <v>521</v>
      </c>
      <c r="BE866" s="270" t="str">
        <f>VLOOKUP(A866,[1]القائمة!A$1:F$4442,6,0)</f>
        <v/>
      </c>
      <c r="BF866">
        <f>VLOOKUP(A866,[1]القائمة!A$1:F$4442,1,0)</f>
        <v>526192</v>
      </c>
      <c r="BG866" t="str">
        <f>VLOOKUP(A866,[1]القائمة!A$1:F$4442,5,0)</f>
        <v>الثالثة</v>
      </c>
    </row>
    <row r="867" spans="1:83" ht="14.4" x14ac:dyDescent="0.3">
      <c r="A867" s="269">
        <v>526196</v>
      </c>
      <c r="B867" s="270" t="s">
        <v>521</v>
      </c>
      <c r="C867" s="270" t="s">
        <v>788</v>
      </c>
      <c r="D867" s="270" t="s">
        <v>788</v>
      </c>
      <c r="E867" s="270" t="s">
        <v>788</v>
      </c>
      <c r="F867" s="270" t="s">
        <v>788</v>
      </c>
      <c r="G867" s="270" t="s">
        <v>788</v>
      </c>
      <c r="H867" s="270" t="s">
        <v>788</v>
      </c>
      <c r="I867" s="270" t="s">
        <v>788</v>
      </c>
      <c r="J867" s="270" t="s">
        <v>788</v>
      </c>
      <c r="K867" s="270" t="s">
        <v>788</v>
      </c>
      <c r="L867" s="270" t="s">
        <v>788</v>
      </c>
      <c r="M867" s="270" t="s">
        <v>788</v>
      </c>
      <c r="N867" s="270" t="s">
        <v>788</v>
      </c>
      <c r="O867" s="270" t="s">
        <v>788</v>
      </c>
      <c r="P867" s="270" t="s">
        <v>788</v>
      </c>
      <c r="Q867" s="270" t="s">
        <v>788</v>
      </c>
      <c r="R867" s="270" t="s">
        <v>788</v>
      </c>
      <c r="S867" s="270" t="s">
        <v>788</v>
      </c>
      <c r="T867" s="270" t="s">
        <v>788</v>
      </c>
      <c r="U867" s="270" t="s">
        <v>788</v>
      </c>
      <c r="V867" s="270" t="s">
        <v>788</v>
      </c>
      <c r="W867" s="270" t="s">
        <v>788</v>
      </c>
      <c r="X867" s="270" t="s">
        <v>788</v>
      </c>
      <c r="Y867" s="270" t="s">
        <v>788</v>
      </c>
      <c r="Z867" s="270" t="s">
        <v>788</v>
      </c>
      <c r="AA867" s="270" t="s">
        <v>788</v>
      </c>
      <c r="AB867" s="270" t="s">
        <v>788</v>
      </c>
      <c r="AC867" s="270" t="s">
        <v>788</v>
      </c>
      <c r="AD867" s="270" t="s">
        <v>788</v>
      </c>
      <c r="AE867" s="270" t="s">
        <v>788</v>
      </c>
      <c r="AF867" s="270" t="s">
        <v>788</v>
      </c>
      <c r="AG867" s="270" t="s">
        <v>788</v>
      </c>
      <c r="AH867" s="270" t="s">
        <v>788</v>
      </c>
      <c r="AI867" s="270" t="s">
        <v>788</v>
      </c>
      <c r="AJ867" s="270" t="s">
        <v>788</v>
      </c>
      <c r="AK867" s="270" t="s">
        <v>788</v>
      </c>
      <c r="AL867" s="270" t="s">
        <v>788</v>
      </c>
      <c r="AM867" s="270" t="s">
        <v>788</v>
      </c>
      <c r="AN867" s="270" t="s">
        <v>3075</v>
      </c>
      <c r="AO867" s="270" t="s">
        <v>3075</v>
      </c>
      <c r="AP867" s="270" t="s">
        <v>3075</v>
      </c>
      <c r="AQ867" s="270" t="s">
        <v>3075</v>
      </c>
      <c r="AR867" s="270" t="s">
        <v>3075</v>
      </c>
      <c r="AS867" s="270" t="s">
        <v>3075</v>
      </c>
      <c r="AT867" s="270" t="s">
        <v>3075</v>
      </c>
      <c r="AU867" s="270" t="s">
        <v>3075</v>
      </c>
      <c r="AV867" s="270" t="s">
        <v>3075</v>
      </c>
      <c r="AW867" s="277" t="s">
        <v>3075</v>
      </c>
      <c r="AX867" s="270" t="s">
        <v>3075</v>
      </c>
      <c r="AY867" s="270" t="s">
        <v>3075</v>
      </c>
      <c r="AZ867" s="270" t="s">
        <v>3075</v>
      </c>
      <c r="BA867" s="270" t="s">
        <v>3075</v>
      </c>
      <c r="BB867" s="270" t="s">
        <v>3075</v>
      </c>
      <c r="BC867" s="270" t="s">
        <v>3075</v>
      </c>
      <c r="BD867" s="270" t="s">
        <v>521</v>
      </c>
      <c r="BE867" s="270" t="str">
        <f>VLOOKUP(A867,[1]القائمة!A$1:F$4442,6,0)</f>
        <v/>
      </c>
      <c r="BF867">
        <f>VLOOKUP(A867,[1]القائمة!A$1:F$4442,1,0)</f>
        <v>526196</v>
      </c>
      <c r="BG867" t="str">
        <f>VLOOKUP(A867,[1]القائمة!A$1:F$4442,5,0)</f>
        <v>الثالثة</v>
      </c>
      <c r="BH867" s="249"/>
      <c r="BI867" s="249"/>
      <c r="BJ867" s="249"/>
      <c r="BK867" s="249"/>
      <c r="BL867" s="249"/>
      <c r="BM867" s="249"/>
      <c r="BN867" s="249"/>
      <c r="BO867" s="249"/>
      <c r="BP867" s="249" t="s">
        <v>3075</v>
      </c>
      <c r="BQ867" s="249" t="s">
        <v>3075</v>
      </c>
      <c r="BR867" s="249" t="s">
        <v>3075</v>
      </c>
      <c r="BS867" s="249" t="s">
        <v>3075</v>
      </c>
      <c r="BT867" s="249" t="s">
        <v>3075</v>
      </c>
      <c r="BU867" s="249" t="s">
        <v>3075</v>
      </c>
      <c r="BV867" s="248"/>
      <c r="BW867" s="249"/>
      <c r="BX867" s="249"/>
      <c r="BY867" s="249"/>
      <c r="BZ867" s="249"/>
      <c r="CA867" s="242"/>
      <c r="CB867" s="242"/>
      <c r="CC867" s="242"/>
      <c r="CD867" s="242"/>
      <c r="CE867" s="249"/>
    </row>
    <row r="868" spans="1:83" ht="14.4" x14ac:dyDescent="0.3">
      <c r="A868" s="269">
        <v>526198</v>
      </c>
      <c r="B868" s="270" t="s">
        <v>521</v>
      </c>
      <c r="C868" s="270" t="s">
        <v>788</v>
      </c>
      <c r="D868" s="270" t="s">
        <v>788</v>
      </c>
      <c r="E868" s="270" t="s">
        <v>788</v>
      </c>
      <c r="F868" s="270" t="s">
        <v>788</v>
      </c>
      <c r="G868" s="270" t="s">
        <v>788</v>
      </c>
      <c r="H868" s="270" t="s">
        <v>788</v>
      </c>
      <c r="I868" s="270" t="s">
        <v>788</v>
      </c>
      <c r="J868" s="270" t="s">
        <v>788</v>
      </c>
      <c r="K868" s="270" t="s">
        <v>788</v>
      </c>
      <c r="L868" s="270" t="s">
        <v>788</v>
      </c>
      <c r="M868" s="270" t="s">
        <v>788</v>
      </c>
      <c r="N868" s="270" t="s">
        <v>788</v>
      </c>
      <c r="O868" s="270" t="s">
        <v>788</v>
      </c>
      <c r="P868" s="270" t="s">
        <v>788</v>
      </c>
      <c r="Q868" s="270" t="s">
        <v>788</v>
      </c>
      <c r="R868" s="270" t="s">
        <v>788</v>
      </c>
      <c r="S868" s="270" t="s">
        <v>788</v>
      </c>
      <c r="T868" s="270" t="s">
        <v>788</v>
      </c>
      <c r="U868" s="270" t="s">
        <v>788</v>
      </c>
      <c r="V868" s="270" t="s">
        <v>788</v>
      </c>
      <c r="W868" s="270" t="s">
        <v>788</v>
      </c>
      <c r="X868" s="270" t="s">
        <v>788</v>
      </c>
      <c r="Y868" s="270" t="s">
        <v>788</v>
      </c>
      <c r="Z868" s="270" t="s">
        <v>788</v>
      </c>
      <c r="AA868" s="270" t="s">
        <v>788</v>
      </c>
      <c r="AB868" s="270" t="s">
        <v>788</v>
      </c>
      <c r="AC868" s="270" t="s">
        <v>788</v>
      </c>
      <c r="AD868" s="270" t="s">
        <v>788</v>
      </c>
      <c r="AE868" s="270" t="s">
        <v>788</v>
      </c>
      <c r="AF868" s="270" t="s">
        <v>788</v>
      </c>
      <c r="AG868" s="270" t="s">
        <v>788</v>
      </c>
      <c r="AH868" s="270" t="s">
        <v>788</v>
      </c>
      <c r="AI868" s="270" t="s">
        <v>788</v>
      </c>
      <c r="AJ868" s="270" t="s">
        <v>788</v>
      </c>
      <c r="AK868" s="270" t="s">
        <v>788</v>
      </c>
      <c r="AL868" s="270" t="s">
        <v>788</v>
      </c>
      <c r="AM868" s="270" t="s">
        <v>788</v>
      </c>
      <c r="AN868" s="270" t="s">
        <v>3075</v>
      </c>
      <c r="AO868" s="270" t="s">
        <v>3075</v>
      </c>
      <c r="AP868" s="270" t="s">
        <v>3075</v>
      </c>
      <c r="AQ868" s="270" t="s">
        <v>3075</v>
      </c>
      <c r="AR868" s="270" t="s">
        <v>3075</v>
      </c>
      <c r="AS868" s="270" t="s">
        <v>3075</v>
      </c>
      <c r="AT868" s="270" t="s">
        <v>3075</v>
      </c>
      <c r="AU868" s="270" t="s">
        <v>3075</v>
      </c>
      <c r="AV868" s="270" t="s">
        <v>3075</v>
      </c>
      <c r="AW868" s="277" t="s">
        <v>3075</v>
      </c>
      <c r="AX868" s="270" t="s">
        <v>3075</v>
      </c>
      <c r="AY868" s="270" t="s">
        <v>3075</v>
      </c>
      <c r="AZ868" s="270" t="s">
        <v>3075</v>
      </c>
      <c r="BA868" s="270" t="s">
        <v>3075</v>
      </c>
      <c r="BB868" s="270" t="s">
        <v>3075</v>
      </c>
      <c r="BC868" s="270" t="s">
        <v>3075</v>
      </c>
      <c r="BD868" s="270" t="s">
        <v>521</v>
      </c>
      <c r="BE868" s="270" t="str">
        <f>VLOOKUP(A868,[1]القائمة!A$1:F$4442,6,0)</f>
        <v/>
      </c>
      <c r="BF868">
        <f>VLOOKUP(A868,[1]القائمة!A$1:F$4442,1,0)</f>
        <v>526198</v>
      </c>
      <c r="BG868" t="str">
        <f>VLOOKUP(A868,[1]القائمة!A$1:F$4442,5,0)</f>
        <v>الثالثة</v>
      </c>
      <c r="BH868" s="249"/>
      <c r="BI868" s="249"/>
      <c r="BJ868" s="249"/>
      <c r="BK868" s="249"/>
      <c r="BL868" s="249"/>
      <c r="BM868" s="249"/>
      <c r="BN868" s="249"/>
      <c r="BO868" s="249"/>
      <c r="BP868" s="249" t="s">
        <v>3075</v>
      </c>
      <c r="BQ868" s="249" t="s">
        <v>3075</v>
      </c>
      <c r="BR868" s="249" t="s">
        <v>3075</v>
      </c>
      <c r="BS868" s="249" t="s">
        <v>3075</v>
      </c>
      <c r="BT868" s="249" t="s">
        <v>3075</v>
      </c>
      <c r="BU868" s="249" t="s">
        <v>3075</v>
      </c>
      <c r="BV868" s="248"/>
      <c r="BW868" s="249"/>
      <c r="BX868" s="249"/>
      <c r="BY868" s="249"/>
      <c r="BZ868" s="249"/>
      <c r="CA868" s="242"/>
      <c r="CB868" s="242"/>
      <c r="CC868" s="242"/>
      <c r="CD868" s="242"/>
      <c r="CE868" s="249"/>
    </row>
    <row r="869" spans="1:83" ht="14.4" x14ac:dyDescent="0.3">
      <c r="A869" s="269">
        <v>526203</v>
      </c>
      <c r="B869" s="270" t="s">
        <v>521</v>
      </c>
      <c r="C869" s="270" t="s">
        <v>788</v>
      </c>
      <c r="D869" s="270" t="s">
        <v>788</v>
      </c>
      <c r="E869" s="270" t="s">
        <v>788</v>
      </c>
      <c r="F869" s="270" t="s">
        <v>788</v>
      </c>
      <c r="G869" s="270" t="s">
        <v>788</v>
      </c>
      <c r="H869" s="270" t="s">
        <v>788</v>
      </c>
      <c r="I869" s="270" t="s">
        <v>788</v>
      </c>
      <c r="J869" s="270" t="s">
        <v>788</v>
      </c>
      <c r="K869" s="270" t="s">
        <v>788</v>
      </c>
      <c r="L869" s="270" t="s">
        <v>788</v>
      </c>
      <c r="M869" s="270" t="s">
        <v>788</v>
      </c>
      <c r="N869" s="270" t="s">
        <v>788</v>
      </c>
      <c r="O869" s="270" t="s">
        <v>788</v>
      </c>
      <c r="P869" s="270" t="s">
        <v>788</v>
      </c>
      <c r="Q869" s="270" t="s">
        <v>788</v>
      </c>
      <c r="R869" s="270" t="s">
        <v>788</v>
      </c>
      <c r="S869" s="270" t="s">
        <v>788</v>
      </c>
      <c r="T869" s="270" t="s">
        <v>788</v>
      </c>
      <c r="U869" s="270" t="s">
        <v>788</v>
      </c>
      <c r="V869" s="270" t="s">
        <v>788</v>
      </c>
      <c r="W869" s="270" t="s">
        <v>788</v>
      </c>
      <c r="X869" s="270" t="s">
        <v>788</v>
      </c>
      <c r="Y869" s="270" t="s">
        <v>788</v>
      </c>
      <c r="Z869" s="270" t="s">
        <v>788</v>
      </c>
      <c r="AA869" s="270" t="s">
        <v>788</v>
      </c>
      <c r="AB869" s="270" t="s">
        <v>788</v>
      </c>
      <c r="AC869" s="270" t="s">
        <v>788</v>
      </c>
      <c r="AD869" s="270" t="s">
        <v>788</v>
      </c>
      <c r="AE869" s="270" t="s">
        <v>788</v>
      </c>
      <c r="AF869" s="270" t="s">
        <v>788</v>
      </c>
      <c r="AG869" s="270" t="s">
        <v>788</v>
      </c>
      <c r="AH869" s="270" t="s">
        <v>788</v>
      </c>
      <c r="AI869" s="270" t="s">
        <v>788</v>
      </c>
      <c r="AJ869" s="270" t="s">
        <v>788</v>
      </c>
      <c r="AK869" s="270" t="s">
        <v>788</v>
      </c>
      <c r="AL869" s="270" t="s">
        <v>788</v>
      </c>
      <c r="AM869" s="270" t="s">
        <v>788</v>
      </c>
      <c r="AN869" s="270" t="s">
        <v>3075</v>
      </c>
      <c r="AO869" s="270" t="s">
        <v>3075</v>
      </c>
      <c r="AP869" s="270" t="s">
        <v>3075</v>
      </c>
      <c r="AQ869" s="270" t="s">
        <v>3075</v>
      </c>
      <c r="AR869" s="270" t="s">
        <v>3075</v>
      </c>
      <c r="AS869" s="270" t="s">
        <v>3075</v>
      </c>
      <c r="AT869" s="270" t="s">
        <v>3075</v>
      </c>
      <c r="AU869" s="270" t="s">
        <v>3075</v>
      </c>
      <c r="AV869" s="270" t="s">
        <v>3075</v>
      </c>
      <c r="AW869" s="277" t="s">
        <v>3075</v>
      </c>
      <c r="AX869" s="270" t="s">
        <v>3075</v>
      </c>
      <c r="AY869" s="270" t="s">
        <v>3075</v>
      </c>
      <c r="AZ869" s="270" t="s">
        <v>3075</v>
      </c>
      <c r="BA869" s="270" t="s">
        <v>3075</v>
      </c>
      <c r="BB869" s="270" t="s">
        <v>3075</v>
      </c>
      <c r="BC869" s="270" t="s">
        <v>3075</v>
      </c>
      <c r="BD869" s="270" t="s">
        <v>521</v>
      </c>
      <c r="BE869" s="270" t="str">
        <f>VLOOKUP(A869,[1]القائمة!A$1:F$4442,6,0)</f>
        <v/>
      </c>
      <c r="BF869">
        <f>VLOOKUP(A869,[1]القائمة!A$1:F$4442,1,0)</f>
        <v>526203</v>
      </c>
      <c r="BG869" t="str">
        <f>VLOOKUP(A869,[1]القائمة!A$1:F$4442,5,0)</f>
        <v>الثالثة</v>
      </c>
    </row>
    <row r="870" spans="1:83" ht="14.4" x14ac:dyDescent="0.3">
      <c r="A870" s="269">
        <v>526211</v>
      </c>
      <c r="B870" s="270" t="s">
        <v>521</v>
      </c>
      <c r="C870" s="270" t="s">
        <v>788</v>
      </c>
      <c r="D870" s="270" t="s">
        <v>788</v>
      </c>
      <c r="E870" s="270" t="s">
        <v>788</v>
      </c>
      <c r="F870" s="270" t="s">
        <v>788</v>
      </c>
      <c r="G870" s="270" t="s">
        <v>788</v>
      </c>
      <c r="H870" s="270" t="s">
        <v>788</v>
      </c>
      <c r="I870" s="270" t="s">
        <v>788</v>
      </c>
      <c r="J870" s="270" t="s">
        <v>788</v>
      </c>
      <c r="K870" s="270" t="s">
        <v>788</v>
      </c>
      <c r="L870" s="270" t="s">
        <v>788</v>
      </c>
      <c r="M870" s="270" t="s">
        <v>788</v>
      </c>
      <c r="N870" s="270" t="s">
        <v>788</v>
      </c>
      <c r="O870" s="270" t="s">
        <v>788</v>
      </c>
      <c r="P870" s="270" t="s">
        <v>788</v>
      </c>
      <c r="Q870" s="270" t="s">
        <v>788</v>
      </c>
      <c r="R870" s="270" t="s">
        <v>788</v>
      </c>
      <c r="S870" s="270" t="s">
        <v>788</v>
      </c>
      <c r="T870" s="270" t="s">
        <v>788</v>
      </c>
      <c r="U870" s="270" t="s">
        <v>788</v>
      </c>
      <c r="V870" s="270" t="s">
        <v>788</v>
      </c>
      <c r="W870" s="270" t="s">
        <v>788</v>
      </c>
      <c r="X870" s="270" t="s">
        <v>788</v>
      </c>
      <c r="Y870" s="270" t="s">
        <v>788</v>
      </c>
      <c r="Z870" s="270" t="s">
        <v>788</v>
      </c>
      <c r="AA870" s="270" t="s">
        <v>788</v>
      </c>
      <c r="AB870" s="270" t="s">
        <v>788</v>
      </c>
      <c r="AC870" s="270" t="s">
        <v>788</v>
      </c>
      <c r="AD870" s="270" t="s">
        <v>788</v>
      </c>
      <c r="AE870" s="270" t="s">
        <v>788</v>
      </c>
      <c r="AF870" s="270" t="s">
        <v>788</v>
      </c>
      <c r="AG870" s="270" t="s">
        <v>788</v>
      </c>
      <c r="AH870" s="270" t="s">
        <v>788</v>
      </c>
      <c r="AI870" s="270" t="s">
        <v>788</v>
      </c>
      <c r="AJ870" s="270" t="s">
        <v>788</v>
      </c>
      <c r="AK870" s="270" t="s">
        <v>788</v>
      </c>
      <c r="AL870" s="270" t="s">
        <v>788</v>
      </c>
      <c r="AM870" s="270" t="s">
        <v>788</v>
      </c>
      <c r="AN870" s="270" t="s">
        <v>3075</v>
      </c>
      <c r="AO870" s="270" t="s">
        <v>3075</v>
      </c>
      <c r="AP870" s="270" t="s">
        <v>3075</v>
      </c>
      <c r="AQ870" s="270" t="s">
        <v>3075</v>
      </c>
      <c r="AR870" s="270" t="s">
        <v>3075</v>
      </c>
      <c r="AS870" s="270" t="s">
        <v>3075</v>
      </c>
      <c r="AT870" s="270" t="s">
        <v>3075</v>
      </c>
      <c r="AU870" s="270" t="s">
        <v>3075</v>
      </c>
      <c r="AV870" s="270" t="s">
        <v>3075</v>
      </c>
      <c r="AW870" s="277" t="s">
        <v>3075</v>
      </c>
      <c r="AX870" s="270" t="s">
        <v>3075</v>
      </c>
      <c r="AY870" s="270" t="s">
        <v>3075</v>
      </c>
      <c r="AZ870" s="270" t="s">
        <v>3075</v>
      </c>
      <c r="BA870" s="270" t="s">
        <v>3075</v>
      </c>
      <c r="BB870" s="270" t="s">
        <v>3075</v>
      </c>
      <c r="BC870" s="270" t="s">
        <v>3075</v>
      </c>
      <c r="BD870" s="270" t="s">
        <v>521</v>
      </c>
      <c r="BE870" s="270" t="str">
        <f>VLOOKUP(A870,[1]القائمة!A$1:F$4442,6,0)</f>
        <v/>
      </c>
      <c r="BF870">
        <f>VLOOKUP(A870,[1]القائمة!A$1:F$4442,1,0)</f>
        <v>526211</v>
      </c>
      <c r="BG870" t="str">
        <f>VLOOKUP(A870,[1]القائمة!A$1:F$4442,5,0)</f>
        <v>الثالثة</v>
      </c>
    </row>
    <row r="871" spans="1:83" ht="14.4" x14ac:dyDescent="0.3">
      <c r="A871" s="269">
        <v>526213</v>
      </c>
      <c r="B871" s="270" t="s">
        <v>521</v>
      </c>
      <c r="C871" s="270" t="s">
        <v>788</v>
      </c>
      <c r="D871" s="270" t="s">
        <v>788</v>
      </c>
      <c r="E871" s="270" t="s">
        <v>788</v>
      </c>
      <c r="F871" s="270" t="s">
        <v>788</v>
      </c>
      <c r="G871" s="270" t="s">
        <v>788</v>
      </c>
      <c r="H871" s="270" t="s">
        <v>788</v>
      </c>
      <c r="I871" s="270" t="s">
        <v>788</v>
      </c>
      <c r="J871" s="270" t="s">
        <v>788</v>
      </c>
      <c r="K871" s="270" t="s">
        <v>788</v>
      </c>
      <c r="L871" s="270" t="s">
        <v>788</v>
      </c>
      <c r="M871" s="270" t="s">
        <v>788</v>
      </c>
      <c r="N871" s="270" t="s">
        <v>788</v>
      </c>
      <c r="O871" s="270" t="s">
        <v>788</v>
      </c>
      <c r="P871" s="270" t="s">
        <v>788</v>
      </c>
      <c r="Q871" s="270" t="s">
        <v>788</v>
      </c>
      <c r="R871" s="270" t="s">
        <v>788</v>
      </c>
      <c r="S871" s="270" t="s">
        <v>788</v>
      </c>
      <c r="T871" s="270" t="s">
        <v>788</v>
      </c>
      <c r="U871" s="270" t="s">
        <v>788</v>
      </c>
      <c r="V871" s="270" t="s">
        <v>788</v>
      </c>
      <c r="W871" s="270" t="s">
        <v>788</v>
      </c>
      <c r="X871" s="270" t="s">
        <v>788</v>
      </c>
      <c r="Y871" s="270" t="s">
        <v>788</v>
      </c>
      <c r="Z871" s="270" t="s">
        <v>788</v>
      </c>
      <c r="AA871" s="270" t="s">
        <v>788</v>
      </c>
      <c r="AB871" s="270" t="s">
        <v>788</v>
      </c>
      <c r="AC871" s="270" t="s">
        <v>788</v>
      </c>
      <c r="AD871" s="270" t="s">
        <v>788</v>
      </c>
      <c r="AE871" s="270" t="s">
        <v>788</v>
      </c>
      <c r="AF871" s="270" t="s">
        <v>788</v>
      </c>
      <c r="AG871" s="270" t="s">
        <v>788</v>
      </c>
      <c r="AH871" s="270" t="s">
        <v>788</v>
      </c>
      <c r="AI871" s="270" t="s">
        <v>788</v>
      </c>
      <c r="AJ871" s="270" t="s">
        <v>788</v>
      </c>
      <c r="AK871" s="270" t="s">
        <v>788</v>
      </c>
      <c r="AL871" s="270" t="s">
        <v>788</v>
      </c>
      <c r="AM871" s="270" t="s">
        <v>788</v>
      </c>
      <c r="AN871" s="270" t="s">
        <v>3075</v>
      </c>
      <c r="AO871" s="270" t="s">
        <v>3075</v>
      </c>
      <c r="AP871" s="270" t="s">
        <v>3075</v>
      </c>
      <c r="AQ871" s="270" t="s">
        <v>3075</v>
      </c>
      <c r="AR871" s="270" t="s">
        <v>3075</v>
      </c>
      <c r="AS871" s="270" t="s">
        <v>3075</v>
      </c>
      <c r="AT871" s="270" t="s">
        <v>3075</v>
      </c>
      <c r="AU871" s="270" t="s">
        <v>3075</v>
      </c>
      <c r="AV871" s="270" t="s">
        <v>3075</v>
      </c>
      <c r="AW871" s="277" t="s">
        <v>3075</v>
      </c>
      <c r="AX871" s="270" t="s">
        <v>3075</v>
      </c>
      <c r="AY871" s="270" t="s">
        <v>3075</v>
      </c>
      <c r="AZ871" s="270" t="s">
        <v>3075</v>
      </c>
      <c r="BA871" s="270" t="s">
        <v>3075</v>
      </c>
      <c r="BB871" s="270" t="s">
        <v>3075</v>
      </c>
      <c r="BC871" s="270" t="s">
        <v>3075</v>
      </c>
      <c r="BD871" s="270" t="s">
        <v>521</v>
      </c>
      <c r="BE871" s="270" t="str">
        <f>VLOOKUP(A871,[1]القائمة!A$1:F$4442,6,0)</f>
        <v/>
      </c>
      <c r="BF871">
        <f>VLOOKUP(A871,[1]القائمة!A$1:F$4442,1,0)</f>
        <v>526213</v>
      </c>
      <c r="BG871" t="str">
        <f>VLOOKUP(A871,[1]القائمة!A$1:F$4442,5,0)</f>
        <v>الثالثة</v>
      </c>
    </row>
    <row r="872" spans="1:83" ht="14.4" x14ac:dyDescent="0.3">
      <c r="A872" s="269">
        <v>526224</v>
      </c>
      <c r="B872" s="270" t="s">
        <v>521</v>
      </c>
      <c r="C872" s="270" t="s">
        <v>788</v>
      </c>
      <c r="D872" s="270" t="s">
        <v>788</v>
      </c>
      <c r="E872" s="270" t="s">
        <v>788</v>
      </c>
      <c r="F872" s="270" t="s">
        <v>788</v>
      </c>
      <c r="G872" s="270" t="s">
        <v>788</v>
      </c>
      <c r="H872" s="270" t="s">
        <v>788</v>
      </c>
      <c r="I872" s="270" t="s">
        <v>788</v>
      </c>
      <c r="J872" s="270" t="s">
        <v>788</v>
      </c>
      <c r="K872" s="270" t="s">
        <v>788</v>
      </c>
      <c r="L872" s="270" t="s">
        <v>788</v>
      </c>
      <c r="M872" s="270" t="s">
        <v>788</v>
      </c>
      <c r="N872" s="270" t="s">
        <v>788</v>
      </c>
      <c r="O872" s="270" t="s">
        <v>788</v>
      </c>
      <c r="P872" s="270" t="s">
        <v>788</v>
      </c>
      <c r="Q872" s="270" t="s">
        <v>788</v>
      </c>
      <c r="R872" s="270" t="s">
        <v>788</v>
      </c>
      <c r="S872" s="270" t="s">
        <v>788</v>
      </c>
      <c r="T872" s="270" t="s">
        <v>788</v>
      </c>
      <c r="U872" s="270" t="s">
        <v>788</v>
      </c>
      <c r="V872" s="270" t="s">
        <v>788</v>
      </c>
      <c r="W872" s="270" t="s">
        <v>788</v>
      </c>
      <c r="X872" s="270" t="s">
        <v>788</v>
      </c>
      <c r="Y872" s="270" t="s">
        <v>788</v>
      </c>
      <c r="Z872" s="270" t="s">
        <v>788</v>
      </c>
      <c r="AA872" s="270" t="s">
        <v>788</v>
      </c>
      <c r="AB872" s="270" t="s">
        <v>788</v>
      </c>
      <c r="AC872" s="270" t="s">
        <v>788</v>
      </c>
      <c r="AD872" s="270" t="s">
        <v>788</v>
      </c>
      <c r="AE872" s="270" t="s">
        <v>788</v>
      </c>
      <c r="AF872" s="270" t="s">
        <v>788</v>
      </c>
      <c r="AG872" s="270" t="s">
        <v>788</v>
      </c>
      <c r="AH872" s="270" t="s">
        <v>788</v>
      </c>
      <c r="AI872" s="270" t="s">
        <v>788</v>
      </c>
      <c r="AJ872" s="270" t="s">
        <v>788</v>
      </c>
      <c r="AK872" s="270" t="s">
        <v>788</v>
      </c>
      <c r="AL872" s="270" t="s">
        <v>788</v>
      </c>
      <c r="AM872" s="270" t="s">
        <v>788</v>
      </c>
      <c r="AN872" s="270" t="s">
        <v>3075</v>
      </c>
      <c r="AO872" s="270" t="s">
        <v>3075</v>
      </c>
      <c r="AP872" s="270" t="s">
        <v>3075</v>
      </c>
      <c r="AQ872" s="270" t="s">
        <v>3075</v>
      </c>
      <c r="AR872" s="270" t="s">
        <v>3075</v>
      </c>
      <c r="AS872" s="270" t="s">
        <v>3075</v>
      </c>
      <c r="AT872" s="270" t="s">
        <v>3075</v>
      </c>
      <c r="AU872" s="270" t="s">
        <v>3075</v>
      </c>
      <c r="AV872" s="270" t="s">
        <v>3075</v>
      </c>
      <c r="AW872" s="277" t="s">
        <v>3075</v>
      </c>
      <c r="AX872" s="270" t="s">
        <v>3075</v>
      </c>
      <c r="AY872" s="270" t="s">
        <v>3075</v>
      </c>
      <c r="AZ872" s="270" t="s">
        <v>3075</v>
      </c>
      <c r="BA872" s="270" t="s">
        <v>3075</v>
      </c>
      <c r="BB872" s="270" t="s">
        <v>3075</v>
      </c>
      <c r="BC872" s="270" t="s">
        <v>3075</v>
      </c>
      <c r="BD872" s="270" t="s">
        <v>521</v>
      </c>
      <c r="BE872" s="270" t="str">
        <f>VLOOKUP(A872,[1]القائمة!A$1:F$4442,6,0)</f>
        <v/>
      </c>
      <c r="BF872">
        <f>VLOOKUP(A872,[1]القائمة!A$1:F$4442,1,0)</f>
        <v>526224</v>
      </c>
      <c r="BG872" t="str">
        <f>VLOOKUP(A872,[1]القائمة!A$1:F$4442,5,0)</f>
        <v>الثالثة</v>
      </c>
      <c r="BH872" s="250"/>
      <c r="BI872" s="250"/>
      <c r="BJ872" s="250"/>
      <c r="BK872" s="250"/>
      <c r="BL872" s="250"/>
      <c r="BM872" s="250"/>
      <c r="BN872" s="250"/>
      <c r="BO872" s="250"/>
      <c r="BP872" s="250"/>
      <c r="BQ872" s="250"/>
      <c r="BR872" s="250"/>
      <c r="BS872" s="250"/>
      <c r="BT872" s="250"/>
      <c r="BU872" s="250"/>
      <c r="BV872" s="250"/>
      <c r="BW872" s="250"/>
      <c r="BX872" s="250"/>
      <c r="BY872" s="250"/>
      <c r="BZ872" s="250"/>
      <c r="CE872" s="250"/>
    </row>
    <row r="873" spans="1:83" ht="14.4" x14ac:dyDescent="0.3">
      <c r="A873" s="269">
        <v>526236</v>
      </c>
      <c r="B873" s="270" t="s">
        <v>521</v>
      </c>
      <c r="C873" s="270" t="s">
        <v>788</v>
      </c>
      <c r="D873" s="270" t="s">
        <v>788</v>
      </c>
      <c r="E873" s="270" t="s">
        <v>788</v>
      </c>
      <c r="F873" s="270" t="s">
        <v>788</v>
      </c>
      <c r="G873" s="270" t="s">
        <v>788</v>
      </c>
      <c r="H873" s="270" t="s">
        <v>788</v>
      </c>
      <c r="I873" s="270" t="s">
        <v>788</v>
      </c>
      <c r="J873" s="270" t="s">
        <v>788</v>
      </c>
      <c r="K873" s="270" t="s">
        <v>788</v>
      </c>
      <c r="L873" s="270" t="s">
        <v>788</v>
      </c>
      <c r="M873" s="270" t="s">
        <v>788</v>
      </c>
      <c r="N873" s="270" t="s">
        <v>788</v>
      </c>
      <c r="O873" s="270" t="s">
        <v>788</v>
      </c>
      <c r="P873" s="270" t="s">
        <v>788</v>
      </c>
      <c r="Q873" s="270" t="s">
        <v>788</v>
      </c>
      <c r="R873" s="270" t="s">
        <v>788</v>
      </c>
      <c r="S873" s="270" t="s">
        <v>788</v>
      </c>
      <c r="T873" s="270" t="s">
        <v>788</v>
      </c>
      <c r="U873" s="270" t="s">
        <v>788</v>
      </c>
      <c r="V873" s="270" t="s">
        <v>788</v>
      </c>
      <c r="W873" s="270" t="s">
        <v>788</v>
      </c>
      <c r="X873" s="270" t="s">
        <v>788</v>
      </c>
      <c r="Y873" s="270" t="s">
        <v>788</v>
      </c>
      <c r="Z873" s="270" t="s">
        <v>788</v>
      </c>
      <c r="AA873" s="270" t="s">
        <v>788</v>
      </c>
      <c r="AB873" s="270" t="s">
        <v>788</v>
      </c>
      <c r="AC873" s="270" t="s">
        <v>788</v>
      </c>
      <c r="AD873" s="270" t="s">
        <v>788</v>
      </c>
      <c r="AE873" s="270" t="s">
        <v>788</v>
      </c>
      <c r="AF873" s="270" t="s">
        <v>788</v>
      </c>
      <c r="AG873" s="270" t="s">
        <v>788</v>
      </c>
      <c r="AH873" s="270" t="s">
        <v>788</v>
      </c>
      <c r="AI873" s="270" t="s">
        <v>788</v>
      </c>
      <c r="AJ873" s="270" t="s">
        <v>788</v>
      </c>
      <c r="AK873" s="270" t="s">
        <v>788</v>
      </c>
      <c r="AL873" s="270" t="s">
        <v>788</v>
      </c>
      <c r="AM873" s="270" t="s">
        <v>788</v>
      </c>
      <c r="AN873" s="270" t="s">
        <v>3075</v>
      </c>
      <c r="AO873" s="270" t="s">
        <v>3075</v>
      </c>
      <c r="AP873" s="270" t="s">
        <v>3075</v>
      </c>
      <c r="AQ873" s="270" t="s">
        <v>3075</v>
      </c>
      <c r="AR873" s="270" t="s">
        <v>3075</v>
      </c>
      <c r="AS873" s="270" t="s">
        <v>3075</v>
      </c>
      <c r="AT873" s="270" t="s">
        <v>3075</v>
      </c>
      <c r="AU873" s="270" t="s">
        <v>3075</v>
      </c>
      <c r="AV873" s="270" t="s">
        <v>3075</v>
      </c>
      <c r="AW873" s="277" t="s">
        <v>3075</v>
      </c>
      <c r="AX873" s="270" t="s">
        <v>3075</v>
      </c>
      <c r="AY873" s="270" t="s">
        <v>3075</v>
      </c>
      <c r="AZ873" s="270" t="s">
        <v>3075</v>
      </c>
      <c r="BA873" s="270" t="s">
        <v>3075</v>
      </c>
      <c r="BB873" s="270" t="s">
        <v>3075</v>
      </c>
      <c r="BC873" s="270" t="s">
        <v>3075</v>
      </c>
      <c r="BD873" s="270" t="s">
        <v>521</v>
      </c>
      <c r="BE873" s="270" t="str">
        <f>VLOOKUP(A873,[1]القائمة!A$1:F$4442,6,0)</f>
        <v/>
      </c>
      <c r="BF873">
        <f>VLOOKUP(A873,[1]القائمة!A$1:F$4442,1,0)</f>
        <v>526236</v>
      </c>
      <c r="BG873" t="str">
        <f>VLOOKUP(A873,[1]القائمة!A$1:F$4442,5,0)</f>
        <v>الثالثة</v>
      </c>
      <c r="BH873" s="250"/>
      <c r="BI873" s="250"/>
      <c r="BJ873" s="250"/>
      <c r="BK873" s="250"/>
      <c r="BL873" s="250"/>
      <c r="BM873" s="250"/>
      <c r="BN873" s="250"/>
      <c r="BO873" s="250"/>
      <c r="BP873" s="250"/>
      <c r="BQ873" s="250"/>
      <c r="BR873" s="250"/>
      <c r="BS873" s="250"/>
      <c r="BT873" s="250"/>
      <c r="BU873" s="250"/>
      <c r="BV873" s="250"/>
      <c r="BW873" s="250"/>
      <c r="BX873" s="250"/>
      <c r="BY873" s="250"/>
      <c r="BZ873" s="250"/>
      <c r="CE873" s="250"/>
    </row>
    <row r="874" spans="1:83" ht="14.4" x14ac:dyDescent="0.3">
      <c r="A874" s="269">
        <v>526238</v>
      </c>
      <c r="B874" s="270" t="s">
        <v>521</v>
      </c>
      <c r="C874" s="270" t="s">
        <v>788</v>
      </c>
      <c r="D874" s="270" t="s">
        <v>788</v>
      </c>
      <c r="E874" s="270" t="s">
        <v>788</v>
      </c>
      <c r="F874" s="270" t="s">
        <v>788</v>
      </c>
      <c r="G874" s="270" t="s">
        <v>788</v>
      </c>
      <c r="H874" s="270" t="s">
        <v>788</v>
      </c>
      <c r="I874" s="270" t="s">
        <v>788</v>
      </c>
      <c r="J874" s="270" t="s">
        <v>788</v>
      </c>
      <c r="K874" s="270" t="s">
        <v>788</v>
      </c>
      <c r="L874" s="270" t="s">
        <v>788</v>
      </c>
      <c r="M874" s="270" t="s">
        <v>788</v>
      </c>
      <c r="N874" s="270" t="s">
        <v>788</v>
      </c>
      <c r="O874" s="270" t="s">
        <v>788</v>
      </c>
      <c r="P874" s="270" t="s">
        <v>788</v>
      </c>
      <c r="Q874" s="270" t="s">
        <v>788</v>
      </c>
      <c r="R874" s="270" t="s">
        <v>788</v>
      </c>
      <c r="S874" s="270" t="s">
        <v>788</v>
      </c>
      <c r="T874" s="270" t="s">
        <v>788</v>
      </c>
      <c r="U874" s="270" t="s">
        <v>788</v>
      </c>
      <c r="V874" s="270" t="s">
        <v>788</v>
      </c>
      <c r="W874" s="270" t="s">
        <v>788</v>
      </c>
      <c r="X874" s="270" t="s">
        <v>788</v>
      </c>
      <c r="Y874" s="270" t="s">
        <v>788</v>
      </c>
      <c r="Z874" s="270" t="s">
        <v>788</v>
      </c>
      <c r="AA874" s="270" t="s">
        <v>788</v>
      </c>
      <c r="AB874" s="270" t="s">
        <v>788</v>
      </c>
      <c r="AC874" s="270" t="s">
        <v>788</v>
      </c>
      <c r="AD874" s="270" t="s">
        <v>788</v>
      </c>
      <c r="AE874" s="270" t="s">
        <v>788</v>
      </c>
      <c r="AF874" s="270" t="s">
        <v>788</v>
      </c>
      <c r="AG874" s="270" t="s">
        <v>788</v>
      </c>
      <c r="AH874" s="270" t="s">
        <v>788</v>
      </c>
      <c r="AI874" s="270" t="s">
        <v>788</v>
      </c>
      <c r="AJ874" s="270" t="s">
        <v>788</v>
      </c>
      <c r="AK874" s="270" t="s">
        <v>788</v>
      </c>
      <c r="AL874" s="270" t="s">
        <v>788</v>
      </c>
      <c r="AM874" s="270" t="s">
        <v>788</v>
      </c>
      <c r="AN874" s="270" t="s">
        <v>3075</v>
      </c>
      <c r="AO874" s="270" t="s">
        <v>3075</v>
      </c>
      <c r="AP874" s="270" t="s">
        <v>3075</v>
      </c>
      <c r="AQ874" s="270" t="s">
        <v>3075</v>
      </c>
      <c r="AR874" s="270" t="s">
        <v>3075</v>
      </c>
      <c r="AS874" s="270" t="s">
        <v>3075</v>
      </c>
      <c r="AT874" s="270" t="s">
        <v>3075</v>
      </c>
      <c r="AU874" s="270" t="s">
        <v>3075</v>
      </c>
      <c r="AV874" s="270" t="s">
        <v>3075</v>
      </c>
      <c r="AW874" s="277" t="s">
        <v>3075</v>
      </c>
      <c r="AX874" s="270" t="s">
        <v>3075</v>
      </c>
      <c r="AY874" s="270" t="s">
        <v>3075</v>
      </c>
      <c r="AZ874" s="270" t="s">
        <v>3075</v>
      </c>
      <c r="BA874" s="270" t="s">
        <v>3075</v>
      </c>
      <c r="BB874" s="270" t="s">
        <v>3075</v>
      </c>
      <c r="BC874" s="270" t="s">
        <v>3075</v>
      </c>
      <c r="BD874" s="270" t="s">
        <v>521</v>
      </c>
      <c r="BE874" s="270" t="str">
        <f>VLOOKUP(A874,[1]القائمة!A$1:F$4442,6,0)</f>
        <v/>
      </c>
      <c r="BF874">
        <f>VLOOKUP(A874,[1]القائمة!A$1:F$4442,1,0)</f>
        <v>526238</v>
      </c>
      <c r="BG874" t="str">
        <f>VLOOKUP(A874,[1]القائمة!A$1:F$4442,5,0)</f>
        <v>الثالثة</v>
      </c>
      <c r="BH874" s="250"/>
      <c r="BI874" s="250"/>
      <c r="BJ874" s="250"/>
      <c r="BK874" s="250"/>
      <c r="BL874" s="250"/>
      <c r="BM874" s="250"/>
      <c r="BN874" s="250"/>
      <c r="BO874" s="250"/>
      <c r="BP874" s="250"/>
      <c r="BQ874" s="250"/>
      <c r="BR874" s="250"/>
      <c r="BS874" s="250"/>
      <c r="BT874" s="250"/>
      <c r="BU874" s="250"/>
      <c r="BV874" s="250"/>
      <c r="BW874" s="250"/>
      <c r="BX874" s="250"/>
      <c r="BY874" s="250"/>
      <c r="BZ874" s="250"/>
      <c r="CE874" s="250"/>
    </row>
    <row r="875" spans="1:83" ht="14.4" x14ac:dyDescent="0.3">
      <c r="A875" s="269">
        <v>526240</v>
      </c>
      <c r="B875" s="270" t="s">
        <v>521</v>
      </c>
      <c r="C875" s="270" t="s">
        <v>788</v>
      </c>
      <c r="D875" s="270" t="s">
        <v>788</v>
      </c>
      <c r="E875" s="270" t="s">
        <v>788</v>
      </c>
      <c r="F875" s="270" t="s">
        <v>788</v>
      </c>
      <c r="G875" s="270" t="s">
        <v>788</v>
      </c>
      <c r="H875" s="270" t="s">
        <v>788</v>
      </c>
      <c r="I875" s="270" t="s">
        <v>788</v>
      </c>
      <c r="J875" s="270" t="s">
        <v>788</v>
      </c>
      <c r="K875" s="270" t="s">
        <v>788</v>
      </c>
      <c r="L875" s="270" t="s">
        <v>788</v>
      </c>
      <c r="M875" s="270" t="s">
        <v>788</v>
      </c>
      <c r="N875" s="270" t="s">
        <v>788</v>
      </c>
      <c r="O875" s="270" t="s">
        <v>788</v>
      </c>
      <c r="P875" s="270" t="s">
        <v>788</v>
      </c>
      <c r="Q875" s="270" t="s">
        <v>788</v>
      </c>
      <c r="R875" s="270" t="s">
        <v>788</v>
      </c>
      <c r="S875" s="270" t="s">
        <v>788</v>
      </c>
      <c r="T875" s="270" t="s">
        <v>788</v>
      </c>
      <c r="U875" s="270" t="s">
        <v>788</v>
      </c>
      <c r="V875" s="270" t="s">
        <v>788</v>
      </c>
      <c r="W875" s="270" t="s">
        <v>788</v>
      </c>
      <c r="X875" s="270" t="s">
        <v>788</v>
      </c>
      <c r="Y875" s="270" t="s">
        <v>788</v>
      </c>
      <c r="Z875" s="270" t="s">
        <v>788</v>
      </c>
      <c r="AA875" s="270" t="s">
        <v>788</v>
      </c>
      <c r="AB875" s="270" t="s">
        <v>788</v>
      </c>
      <c r="AC875" s="270" t="s">
        <v>788</v>
      </c>
      <c r="AD875" s="270" t="s">
        <v>788</v>
      </c>
      <c r="AE875" s="270" t="s">
        <v>788</v>
      </c>
      <c r="AF875" s="270" t="s">
        <v>788</v>
      </c>
      <c r="AG875" s="270" t="s">
        <v>788</v>
      </c>
      <c r="AH875" s="270" t="s">
        <v>788</v>
      </c>
      <c r="AI875" s="270" t="s">
        <v>788</v>
      </c>
      <c r="AJ875" s="270" t="s">
        <v>788</v>
      </c>
      <c r="AK875" s="270" t="s">
        <v>788</v>
      </c>
      <c r="AL875" s="270" t="s">
        <v>788</v>
      </c>
      <c r="AM875" s="270" t="s">
        <v>788</v>
      </c>
      <c r="AN875" s="270" t="s">
        <v>3075</v>
      </c>
      <c r="AO875" s="270" t="s">
        <v>3075</v>
      </c>
      <c r="AP875" s="270" t="s">
        <v>3075</v>
      </c>
      <c r="AQ875" s="270" t="s">
        <v>3075</v>
      </c>
      <c r="AR875" s="270" t="s">
        <v>3075</v>
      </c>
      <c r="AS875" s="270" t="s">
        <v>3075</v>
      </c>
      <c r="AT875" s="270" t="s">
        <v>3075</v>
      </c>
      <c r="AU875" s="270" t="s">
        <v>3075</v>
      </c>
      <c r="AV875" s="270" t="s">
        <v>3075</v>
      </c>
      <c r="AW875" s="277" t="s">
        <v>3075</v>
      </c>
      <c r="AX875" s="270" t="s">
        <v>3075</v>
      </c>
      <c r="AY875" s="270" t="s">
        <v>3075</v>
      </c>
      <c r="AZ875" s="270" t="s">
        <v>3075</v>
      </c>
      <c r="BA875" s="270" t="s">
        <v>3075</v>
      </c>
      <c r="BB875" s="270" t="s">
        <v>3075</v>
      </c>
      <c r="BC875" s="270" t="s">
        <v>3075</v>
      </c>
      <c r="BD875" s="270" t="s">
        <v>521</v>
      </c>
      <c r="BE875" s="270" t="str">
        <f>VLOOKUP(A875,[1]القائمة!A$1:F$4442,6,0)</f>
        <v/>
      </c>
      <c r="BF875">
        <f>VLOOKUP(A875,[1]القائمة!A$1:F$4442,1,0)</f>
        <v>526240</v>
      </c>
      <c r="BG875" t="str">
        <f>VLOOKUP(A875,[1]القائمة!A$1:F$4442,5,0)</f>
        <v>الثالثة</v>
      </c>
      <c r="BH875" s="250"/>
      <c r="BI875" s="250"/>
      <c r="BJ875" s="250"/>
      <c r="BK875" s="250"/>
      <c r="BL875" s="250"/>
      <c r="BM875" s="250"/>
      <c r="BN875" s="250"/>
      <c r="BO875" s="250"/>
      <c r="BP875" s="250"/>
      <c r="BQ875" s="250"/>
      <c r="BR875" s="250"/>
      <c r="BS875" s="250"/>
      <c r="BT875" s="250"/>
      <c r="BU875" s="250"/>
      <c r="BV875" s="250"/>
      <c r="BW875" s="250"/>
      <c r="BX875" s="250"/>
      <c r="BY875" s="250"/>
      <c r="BZ875" s="250"/>
      <c r="CE875" s="250"/>
    </row>
    <row r="876" spans="1:83" ht="14.4" x14ac:dyDescent="0.3">
      <c r="A876" s="269">
        <v>526245</v>
      </c>
      <c r="B876" s="270" t="s">
        <v>521</v>
      </c>
      <c r="C876" s="270" t="s">
        <v>788</v>
      </c>
      <c r="D876" s="270" t="s">
        <v>788</v>
      </c>
      <c r="E876" s="270" t="s">
        <v>788</v>
      </c>
      <c r="F876" s="270" t="s">
        <v>788</v>
      </c>
      <c r="G876" s="270" t="s">
        <v>788</v>
      </c>
      <c r="H876" s="270" t="s">
        <v>788</v>
      </c>
      <c r="I876" s="270" t="s">
        <v>788</v>
      </c>
      <c r="J876" s="270" t="s">
        <v>788</v>
      </c>
      <c r="K876" s="270" t="s">
        <v>788</v>
      </c>
      <c r="L876" s="270" t="s">
        <v>788</v>
      </c>
      <c r="M876" s="270" t="s">
        <v>788</v>
      </c>
      <c r="N876" s="270" t="s">
        <v>788</v>
      </c>
      <c r="O876" s="270" t="s">
        <v>788</v>
      </c>
      <c r="P876" s="270" t="s">
        <v>788</v>
      </c>
      <c r="Q876" s="270" t="s">
        <v>788</v>
      </c>
      <c r="R876" s="270" t="s">
        <v>788</v>
      </c>
      <c r="S876" s="270" t="s">
        <v>788</v>
      </c>
      <c r="T876" s="270" t="s">
        <v>788</v>
      </c>
      <c r="U876" s="270" t="s">
        <v>788</v>
      </c>
      <c r="V876" s="270" t="s">
        <v>788</v>
      </c>
      <c r="W876" s="270" t="s">
        <v>788</v>
      </c>
      <c r="X876" s="270" t="s">
        <v>788</v>
      </c>
      <c r="Y876" s="270" t="s">
        <v>788</v>
      </c>
      <c r="Z876" s="270" t="s">
        <v>788</v>
      </c>
      <c r="AA876" s="270" t="s">
        <v>788</v>
      </c>
      <c r="AB876" s="270" t="s">
        <v>788</v>
      </c>
      <c r="AC876" s="270" t="s">
        <v>788</v>
      </c>
      <c r="AD876" s="270" t="s">
        <v>788</v>
      </c>
      <c r="AE876" s="270" t="s">
        <v>788</v>
      </c>
      <c r="AF876" s="270" t="s">
        <v>788</v>
      </c>
      <c r="AG876" s="270" t="s">
        <v>788</v>
      </c>
      <c r="AH876" s="270" t="s">
        <v>788</v>
      </c>
      <c r="AI876" s="270" t="s">
        <v>788</v>
      </c>
      <c r="AJ876" s="270" t="s">
        <v>788</v>
      </c>
      <c r="AK876" s="270" t="s">
        <v>788</v>
      </c>
      <c r="AL876" s="270" t="s">
        <v>788</v>
      </c>
      <c r="AM876" s="270" t="s">
        <v>788</v>
      </c>
      <c r="AN876" s="270" t="s">
        <v>3075</v>
      </c>
      <c r="AO876" s="270" t="s">
        <v>3075</v>
      </c>
      <c r="AP876" s="270" t="s">
        <v>3075</v>
      </c>
      <c r="AQ876" s="270" t="s">
        <v>3075</v>
      </c>
      <c r="AR876" s="270" t="s">
        <v>3075</v>
      </c>
      <c r="AS876" s="270" t="s">
        <v>3075</v>
      </c>
      <c r="AT876" s="270" t="s">
        <v>3075</v>
      </c>
      <c r="AU876" s="270" t="s">
        <v>3075</v>
      </c>
      <c r="AV876" s="270" t="s">
        <v>3075</v>
      </c>
      <c r="AW876" s="277" t="s">
        <v>3075</v>
      </c>
      <c r="AX876" s="270" t="s">
        <v>3075</v>
      </c>
      <c r="AY876" s="270" t="s">
        <v>3075</v>
      </c>
      <c r="AZ876" s="270" t="s">
        <v>3075</v>
      </c>
      <c r="BA876" s="270" t="s">
        <v>3075</v>
      </c>
      <c r="BB876" s="270" t="s">
        <v>3075</v>
      </c>
      <c r="BC876" s="270" t="s">
        <v>3075</v>
      </c>
      <c r="BD876" s="270" t="s">
        <v>521</v>
      </c>
      <c r="BE876" s="270" t="str">
        <f>VLOOKUP(A876,[1]القائمة!A$1:F$4442,6,0)</f>
        <v/>
      </c>
      <c r="BF876">
        <f>VLOOKUP(A876,[1]القائمة!A$1:F$4442,1,0)</f>
        <v>526245</v>
      </c>
      <c r="BG876" t="str">
        <f>VLOOKUP(A876,[1]القائمة!A$1:F$4442,5,0)</f>
        <v>الثالثة</v>
      </c>
      <c r="BH876" s="250"/>
      <c r="BI876" s="250"/>
      <c r="BJ876" s="250"/>
      <c r="BK876" s="250"/>
      <c r="BL876" s="250"/>
      <c r="BM876" s="250"/>
      <c r="BN876" s="250"/>
      <c r="BO876" s="250"/>
      <c r="BP876" s="250"/>
      <c r="BQ876" s="250"/>
      <c r="BR876" s="250"/>
      <c r="BS876" s="250"/>
      <c r="BT876" s="250"/>
      <c r="BU876" s="250"/>
      <c r="BV876" s="250"/>
      <c r="BW876" s="250"/>
      <c r="BX876" s="250"/>
      <c r="BY876" s="250"/>
      <c r="BZ876" s="250"/>
      <c r="CE876" s="250"/>
    </row>
    <row r="877" spans="1:83" ht="14.4" x14ac:dyDescent="0.3">
      <c r="A877" s="269">
        <v>526248</v>
      </c>
      <c r="B877" s="270" t="s">
        <v>521</v>
      </c>
      <c r="C877" s="270" t="s">
        <v>788</v>
      </c>
      <c r="D877" s="270" t="s">
        <v>788</v>
      </c>
      <c r="E877" s="270" t="s">
        <v>788</v>
      </c>
      <c r="F877" s="270" t="s">
        <v>788</v>
      </c>
      <c r="G877" s="270" t="s">
        <v>788</v>
      </c>
      <c r="H877" s="270" t="s">
        <v>788</v>
      </c>
      <c r="I877" s="270" t="s">
        <v>788</v>
      </c>
      <c r="J877" s="270" t="s">
        <v>788</v>
      </c>
      <c r="K877" s="270" t="s">
        <v>788</v>
      </c>
      <c r="L877" s="270" t="s">
        <v>788</v>
      </c>
      <c r="M877" s="270" t="s">
        <v>788</v>
      </c>
      <c r="N877" s="270" t="s">
        <v>788</v>
      </c>
      <c r="O877" s="270" t="s">
        <v>788</v>
      </c>
      <c r="P877" s="270" t="s">
        <v>788</v>
      </c>
      <c r="Q877" s="270" t="s">
        <v>788</v>
      </c>
      <c r="R877" s="270" t="s">
        <v>788</v>
      </c>
      <c r="S877" s="270" t="s">
        <v>788</v>
      </c>
      <c r="T877" s="270" t="s">
        <v>788</v>
      </c>
      <c r="U877" s="270" t="s">
        <v>788</v>
      </c>
      <c r="V877" s="270" t="s">
        <v>788</v>
      </c>
      <c r="W877" s="270" t="s">
        <v>788</v>
      </c>
      <c r="X877" s="270" t="s">
        <v>788</v>
      </c>
      <c r="Y877" s="270" t="s">
        <v>788</v>
      </c>
      <c r="Z877" s="270" t="s">
        <v>788</v>
      </c>
      <c r="AA877" s="270" t="s">
        <v>788</v>
      </c>
      <c r="AB877" s="270" t="s">
        <v>788</v>
      </c>
      <c r="AC877" s="270" t="s">
        <v>788</v>
      </c>
      <c r="AD877" s="270" t="s">
        <v>788</v>
      </c>
      <c r="AE877" s="270" t="s">
        <v>788</v>
      </c>
      <c r="AF877" s="270" t="s">
        <v>788</v>
      </c>
      <c r="AG877" s="270" t="s">
        <v>788</v>
      </c>
      <c r="AH877" s="270" t="s">
        <v>788</v>
      </c>
      <c r="AI877" s="270" t="s">
        <v>788</v>
      </c>
      <c r="AJ877" s="270" t="s">
        <v>788</v>
      </c>
      <c r="AK877" s="270" t="s">
        <v>788</v>
      </c>
      <c r="AL877" s="270" t="s">
        <v>788</v>
      </c>
      <c r="AM877" s="270" t="s">
        <v>788</v>
      </c>
      <c r="AN877" s="270" t="s">
        <v>3075</v>
      </c>
      <c r="AO877" s="270" t="s">
        <v>3075</v>
      </c>
      <c r="AP877" s="270" t="s">
        <v>3075</v>
      </c>
      <c r="AQ877" s="270" t="s">
        <v>3075</v>
      </c>
      <c r="AR877" s="270" t="s">
        <v>3075</v>
      </c>
      <c r="AS877" s="270" t="s">
        <v>3075</v>
      </c>
      <c r="AT877" s="270" t="s">
        <v>3075</v>
      </c>
      <c r="AU877" s="270" t="s">
        <v>3075</v>
      </c>
      <c r="AV877" s="270" t="s">
        <v>3075</v>
      </c>
      <c r="AW877" s="277" t="s">
        <v>3075</v>
      </c>
      <c r="AX877" s="270" t="s">
        <v>3075</v>
      </c>
      <c r="AY877" s="270" t="s">
        <v>4900</v>
      </c>
      <c r="AZ877" s="270" t="s">
        <v>4902</v>
      </c>
      <c r="BA877" s="270" t="s">
        <v>4904</v>
      </c>
      <c r="BB877" s="270" t="s">
        <v>4899</v>
      </c>
      <c r="BC877" s="270" t="s">
        <v>3075</v>
      </c>
      <c r="BD877" s="270" t="s">
        <v>521</v>
      </c>
      <c r="BE877" s="270" t="str">
        <f>VLOOKUP(A877,[1]القائمة!A$1:F$4442,6,0)</f>
        <v/>
      </c>
      <c r="BF877">
        <f>VLOOKUP(A877,[1]القائمة!A$1:F$4442,1,0)</f>
        <v>526248</v>
      </c>
      <c r="BG877" t="str">
        <f>VLOOKUP(A877,[1]القائمة!A$1:F$4442,5,0)</f>
        <v>الثالثة</v>
      </c>
      <c r="BH877" s="250"/>
      <c r="BI877" s="250"/>
      <c r="BJ877" s="250"/>
      <c r="BK877" s="250"/>
      <c r="BL877" s="250"/>
      <c r="BM877" s="250"/>
      <c r="BN877" s="250"/>
      <c r="BO877" s="250"/>
      <c r="BP877" s="250"/>
      <c r="BQ877" s="250"/>
      <c r="BR877" s="250"/>
      <c r="BS877" s="250"/>
      <c r="BT877" s="250"/>
      <c r="BU877" s="250"/>
      <c r="BV877" s="250"/>
      <c r="BW877" s="250"/>
      <c r="BX877" s="250"/>
      <c r="BY877" s="250"/>
      <c r="BZ877" s="250"/>
      <c r="CE877" s="250"/>
    </row>
    <row r="878" spans="1:83" ht="14.4" x14ac:dyDescent="0.3">
      <c r="A878" s="269">
        <v>526256</v>
      </c>
      <c r="B878" s="270" t="s">
        <v>521</v>
      </c>
      <c r="C878" s="270" t="s">
        <v>788</v>
      </c>
      <c r="D878" s="270" t="s">
        <v>788</v>
      </c>
      <c r="E878" s="270" t="s">
        <v>788</v>
      </c>
      <c r="F878" s="270" t="s">
        <v>788</v>
      </c>
      <c r="G878" s="270" t="s">
        <v>788</v>
      </c>
      <c r="H878" s="270" t="s">
        <v>788</v>
      </c>
      <c r="I878" s="270" t="s">
        <v>788</v>
      </c>
      <c r="J878" s="270" t="s">
        <v>788</v>
      </c>
      <c r="K878" s="270" t="s">
        <v>788</v>
      </c>
      <c r="L878" s="270" t="s">
        <v>788</v>
      </c>
      <c r="M878" s="270" t="s">
        <v>788</v>
      </c>
      <c r="N878" s="270" t="s">
        <v>788</v>
      </c>
      <c r="O878" s="270" t="s">
        <v>788</v>
      </c>
      <c r="P878" s="270" t="s">
        <v>788</v>
      </c>
      <c r="Q878" s="270" t="s">
        <v>788</v>
      </c>
      <c r="R878" s="270" t="s">
        <v>788</v>
      </c>
      <c r="S878" s="270" t="s">
        <v>788</v>
      </c>
      <c r="T878" s="270" t="s">
        <v>788</v>
      </c>
      <c r="U878" s="270" t="s">
        <v>788</v>
      </c>
      <c r="V878" s="270" t="s">
        <v>788</v>
      </c>
      <c r="W878" s="270" t="s">
        <v>788</v>
      </c>
      <c r="X878" s="270" t="s">
        <v>788</v>
      </c>
      <c r="Y878" s="270" t="s">
        <v>788</v>
      </c>
      <c r="Z878" s="270" t="s">
        <v>788</v>
      </c>
      <c r="AA878" s="270" t="s">
        <v>788</v>
      </c>
      <c r="AB878" s="270" t="s">
        <v>788</v>
      </c>
      <c r="AC878" s="270" t="s">
        <v>788</v>
      </c>
      <c r="AD878" s="270" t="s">
        <v>788</v>
      </c>
      <c r="AE878" s="270" t="s">
        <v>788</v>
      </c>
      <c r="AF878" s="270" t="s">
        <v>788</v>
      </c>
      <c r="AG878" s="270" t="s">
        <v>788</v>
      </c>
      <c r="AH878" s="270" t="s">
        <v>788</v>
      </c>
      <c r="AI878" s="270" t="s">
        <v>788</v>
      </c>
      <c r="AJ878" s="270" t="s">
        <v>788</v>
      </c>
      <c r="AK878" s="270" t="s">
        <v>788</v>
      </c>
      <c r="AL878" s="270" t="s">
        <v>788</v>
      </c>
      <c r="AM878" s="270" t="s">
        <v>788</v>
      </c>
      <c r="AN878" s="270" t="s">
        <v>3075</v>
      </c>
      <c r="AO878" s="270" t="s">
        <v>3075</v>
      </c>
      <c r="AP878" s="270" t="s">
        <v>3075</v>
      </c>
      <c r="AQ878" s="270" t="s">
        <v>3075</v>
      </c>
      <c r="AR878" s="270" t="s">
        <v>3075</v>
      </c>
      <c r="AS878" s="270" t="s">
        <v>3075</v>
      </c>
      <c r="AT878" s="270" t="s">
        <v>3075</v>
      </c>
      <c r="AU878" s="270" t="s">
        <v>3075</v>
      </c>
      <c r="AV878" s="270" t="s">
        <v>3075</v>
      </c>
      <c r="AW878" s="277" t="s">
        <v>3075</v>
      </c>
      <c r="AX878" s="270" t="s">
        <v>3075</v>
      </c>
      <c r="AY878" s="270" t="s">
        <v>3075</v>
      </c>
      <c r="AZ878" s="270" t="s">
        <v>3075</v>
      </c>
      <c r="BA878" s="270" t="s">
        <v>3075</v>
      </c>
      <c r="BB878" s="270" t="s">
        <v>3075</v>
      </c>
      <c r="BC878" s="270" t="s">
        <v>3075</v>
      </c>
      <c r="BD878" s="270" t="s">
        <v>521</v>
      </c>
      <c r="BE878" s="270" t="str">
        <f>VLOOKUP(A878,[1]القائمة!A$1:F$4442,6,0)</f>
        <v/>
      </c>
      <c r="BF878">
        <f>VLOOKUP(A878,[1]القائمة!A$1:F$4442,1,0)</f>
        <v>526256</v>
      </c>
      <c r="BG878" t="str">
        <f>VLOOKUP(A878,[1]القائمة!A$1:F$4442,5,0)</f>
        <v>الثالثة</v>
      </c>
      <c r="BH878" s="250"/>
      <c r="BI878" s="250"/>
      <c r="BJ878" s="250"/>
      <c r="BK878" s="250"/>
      <c r="BL878" s="250"/>
      <c r="BM878" s="250"/>
      <c r="BN878" s="250"/>
      <c r="BO878" s="250"/>
      <c r="BP878" s="250"/>
      <c r="BQ878" s="250"/>
      <c r="BR878" s="250"/>
      <c r="BS878" s="250"/>
      <c r="BT878" s="250"/>
      <c r="BU878" s="250"/>
      <c r="BV878" s="250"/>
      <c r="BW878" s="250"/>
      <c r="BX878" s="250"/>
      <c r="BY878" s="250"/>
      <c r="BZ878" s="250"/>
      <c r="CE878" s="250"/>
    </row>
    <row r="879" spans="1:83" ht="14.4" x14ac:dyDescent="0.3">
      <c r="A879" s="269">
        <v>526258</v>
      </c>
      <c r="B879" s="270" t="s">
        <v>521</v>
      </c>
      <c r="C879" s="270" t="s">
        <v>788</v>
      </c>
      <c r="D879" s="270" t="s">
        <v>788</v>
      </c>
      <c r="E879" s="270" t="s">
        <v>788</v>
      </c>
      <c r="F879" s="270" t="s">
        <v>788</v>
      </c>
      <c r="G879" s="270" t="s">
        <v>788</v>
      </c>
      <c r="H879" s="270" t="s">
        <v>788</v>
      </c>
      <c r="I879" s="270" t="s">
        <v>788</v>
      </c>
      <c r="J879" s="270" t="s">
        <v>788</v>
      </c>
      <c r="K879" s="270" t="s">
        <v>788</v>
      </c>
      <c r="L879" s="270" t="s">
        <v>788</v>
      </c>
      <c r="M879" s="270" t="s">
        <v>788</v>
      </c>
      <c r="N879" s="270" t="s">
        <v>788</v>
      </c>
      <c r="O879" s="270" t="s">
        <v>788</v>
      </c>
      <c r="P879" s="270" t="s">
        <v>788</v>
      </c>
      <c r="Q879" s="270" t="s">
        <v>788</v>
      </c>
      <c r="R879" s="270" t="s">
        <v>788</v>
      </c>
      <c r="S879" s="270" t="s">
        <v>788</v>
      </c>
      <c r="T879" s="270" t="s">
        <v>788</v>
      </c>
      <c r="U879" s="270" t="s">
        <v>788</v>
      </c>
      <c r="V879" s="270" t="s">
        <v>788</v>
      </c>
      <c r="W879" s="270" t="s">
        <v>788</v>
      </c>
      <c r="X879" s="270" t="s">
        <v>788</v>
      </c>
      <c r="Y879" s="270" t="s">
        <v>788</v>
      </c>
      <c r="Z879" s="270" t="s">
        <v>788</v>
      </c>
      <c r="AA879" s="270" t="s">
        <v>788</v>
      </c>
      <c r="AB879" s="270" t="s">
        <v>788</v>
      </c>
      <c r="AC879" s="270" t="s">
        <v>788</v>
      </c>
      <c r="AD879" s="270" t="s">
        <v>788</v>
      </c>
      <c r="AE879" s="270" t="s">
        <v>788</v>
      </c>
      <c r="AF879" s="270" t="s">
        <v>788</v>
      </c>
      <c r="AG879" s="270" t="s">
        <v>788</v>
      </c>
      <c r="AH879" s="270" t="s">
        <v>788</v>
      </c>
      <c r="AI879" s="270" t="s">
        <v>788</v>
      </c>
      <c r="AJ879" s="270" t="s">
        <v>788</v>
      </c>
      <c r="AK879" s="270" t="s">
        <v>788</v>
      </c>
      <c r="AL879" s="270" t="s">
        <v>788</v>
      </c>
      <c r="AM879" s="270" t="s">
        <v>788</v>
      </c>
      <c r="AN879" s="270" t="s">
        <v>3075</v>
      </c>
      <c r="AO879" s="270" t="s">
        <v>3075</v>
      </c>
      <c r="AP879" s="270" t="s">
        <v>3075</v>
      </c>
      <c r="AQ879" s="270" t="s">
        <v>3075</v>
      </c>
      <c r="AR879" s="270" t="s">
        <v>3075</v>
      </c>
      <c r="AS879" s="270" t="s">
        <v>3075</v>
      </c>
      <c r="AT879" s="270" t="s">
        <v>3075</v>
      </c>
      <c r="AU879" s="270" t="s">
        <v>3075</v>
      </c>
      <c r="AV879" s="270" t="s">
        <v>3075</v>
      </c>
      <c r="AW879" s="277" t="s">
        <v>3075</v>
      </c>
      <c r="AX879" s="270" t="s">
        <v>3075</v>
      </c>
      <c r="AY879" s="270" t="s">
        <v>3075</v>
      </c>
      <c r="AZ879" s="270" t="s">
        <v>3075</v>
      </c>
      <c r="BA879" s="270" t="s">
        <v>3075</v>
      </c>
      <c r="BB879" s="270" t="s">
        <v>3075</v>
      </c>
      <c r="BC879" s="270" t="s">
        <v>3075</v>
      </c>
      <c r="BD879" s="270" t="s">
        <v>521</v>
      </c>
      <c r="BE879" s="270" t="str">
        <f>VLOOKUP(A879,[1]القائمة!A$1:F$4442,6,0)</f>
        <v/>
      </c>
      <c r="BF879">
        <f>VLOOKUP(A879,[1]القائمة!A$1:F$4442,1,0)</f>
        <v>526258</v>
      </c>
      <c r="BG879" t="str">
        <f>VLOOKUP(A879,[1]القائمة!A$1:F$4442,5,0)</f>
        <v>الثالثة</v>
      </c>
      <c r="BH879" s="250"/>
      <c r="BI879" s="250"/>
      <c r="BJ879" s="250"/>
      <c r="BK879" s="250"/>
      <c r="BL879" s="250"/>
      <c r="BM879" s="250"/>
      <c r="BN879" s="250"/>
      <c r="BO879" s="250"/>
      <c r="BP879" s="250"/>
      <c r="BQ879" s="250"/>
      <c r="BR879" s="250"/>
      <c r="BS879" s="250"/>
      <c r="BT879" s="250"/>
      <c r="BU879" s="250"/>
      <c r="BV879" s="250"/>
      <c r="BW879" s="250"/>
      <c r="BX879" s="250"/>
      <c r="BY879" s="250"/>
      <c r="BZ879" s="250"/>
      <c r="CE879" s="250"/>
    </row>
    <row r="880" spans="1:83" ht="14.4" x14ac:dyDescent="0.3">
      <c r="A880" s="269">
        <v>526259</v>
      </c>
      <c r="B880" s="270" t="s">
        <v>521</v>
      </c>
      <c r="C880" s="270" t="s">
        <v>788</v>
      </c>
      <c r="D880" s="270" t="s">
        <v>788</v>
      </c>
      <c r="E880" s="270" t="s">
        <v>788</v>
      </c>
      <c r="F880" s="270" t="s">
        <v>788</v>
      </c>
      <c r="G880" s="270" t="s">
        <v>788</v>
      </c>
      <c r="H880" s="270" t="s">
        <v>788</v>
      </c>
      <c r="I880" s="270" t="s">
        <v>788</v>
      </c>
      <c r="J880" s="270" t="s">
        <v>788</v>
      </c>
      <c r="K880" s="270" t="s">
        <v>788</v>
      </c>
      <c r="L880" s="270" t="s">
        <v>788</v>
      </c>
      <c r="M880" s="270" t="s">
        <v>788</v>
      </c>
      <c r="N880" s="270" t="s">
        <v>788</v>
      </c>
      <c r="O880" s="270" t="s">
        <v>788</v>
      </c>
      <c r="P880" s="270" t="s">
        <v>788</v>
      </c>
      <c r="Q880" s="270" t="s">
        <v>788</v>
      </c>
      <c r="R880" s="270" t="s">
        <v>788</v>
      </c>
      <c r="S880" s="270" t="s">
        <v>788</v>
      </c>
      <c r="T880" s="270" t="s">
        <v>788</v>
      </c>
      <c r="U880" s="270" t="s">
        <v>788</v>
      </c>
      <c r="V880" s="270" t="s">
        <v>788</v>
      </c>
      <c r="W880" s="270" t="s">
        <v>788</v>
      </c>
      <c r="X880" s="270" t="s">
        <v>788</v>
      </c>
      <c r="Y880" s="270" t="s">
        <v>788</v>
      </c>
      <c r="Z880" s="270" t="s">
        <v>788</v>
      </c>
      <c r="AA880" s="270" t="s">
        <v>788</v>
      </c>
      <c r="AB880" s="270" t="s">
        <v>788</v>
      </c>
      <c r="AC880" s="270" t="s">
        <v>788</v>
      </c>
      <c r="AD880" s="270" t="s">
        <v>788</v>
      </c>
      <c r="AE880" s="270" t="s">
        <v>788</v>
      </c>
      <c r="AF880" s="270" t="s">
        <v>788</v>
      </c>
      <c r="AG880" s="270" t="s">
        <v>788</v>
      </c>
      <c r="AH880" s="270" t="s">
        <v>788</v>
      </c>
      <c r="AI880" s="270" t="s">
        <v>788</v>
      </c>
      <c r="AJ880" s="270" t="s">
        <v>788</v>
      </c>
      <c r="AK880" s="270" t="s">
        <v>788</v>
      </c>
      <c r="AL880" s="270" t="s">
        <v>788</v>
      </c>
      <c r="AM880" s="270" t="s">
        <v>788</v>
      </c>
      <c r="AN880" s="270" t="s">
        <v>3075</v>
      </c>
      <c r="AO880" s="270" t="s">
        <v>3075</v>
      </c>
      <c r="AP880" s="270" t="s">
        <v>3075</v>
      </c>
      <c r="AQ880" s="270" t="s">
        <v>3075</v>
      </c>
      <c r="AR880" s="270" t="s">
        <v>3075</v>
      </c>
      <c r="AS880" s="270" t="s">
        <v>3075</v>
      </c>
      <c r="AT880" s="270" t="s">
        <v>3075</v>
      </c>
      <c r="AU880" s="270" t="s">
        <v>3075</v>
      </c>
      <c r="AV880" s="270" t="s">
        <v>3075</v>
      </c>
      <c r="AW880" s="277" t="s">
        <v>3075</v>
      </c>
      <c r="AX880" s="270" t="s">
        <v>3075</v>
      </c>
      <c r="AY880" s="270" t="s">
        <v>4900</v>
      </c>
      <c r="AZ880" s="270" t="s">
        <v>4901</v>
      </c>
      <c r="BA880" s="270" t="s">
        <v>4902</v>
      </c>
      <c r="BB880" s="270" t="s">
        <v>4903</v>
      </c>
      <c r="BC880" s="270" t="s">
        <v>3075</v>
      </c>
      <c r="BD880" s="270" t="s">
        <v>521</v>
      </c>
      <c r="BE880" s="270" t="str">
        <f>VLOOKUP(A880,[1]القائمة!A$1:F$4442,6,0)</f>
        <v/>
      </c>
      <c r="BF880">
        <f>VLOOKUP(A880,[1]القائمة!A$1:F$4442,1,0)</f>
        <v>526259</v>
      </c>
      <c r="BG880" t="str">
        <f>VLOOKUP(A880,[1]القائمة!A$1:F$4442,5,0)</f>
        <v>الثالثة</v>
      </c>
      <c r="BH880" s="250"/>
      <c r="BI880" s="250"/>
      <c r="BJ880" s="250"/>
      <c r="BK880" s="250"/>
      <c r="BL880" s="250"/>
      <c r="BM880" s="250"/>
      <c r="BN880" s="250"/>
      <c r="BO880" s="250"/>
      <c r="BP880" s="250"/>
      <c r="BQ880" s="250"/>
      <c r="BR880" s="250"/>
      <c r="BS880" s="250"/>
      <c r="BT880" s="250"/>
      <c r="BU880" s="250"/>
      <c r="BV880" s="250"/>
      <c r="BW880" s="250"/>
      <c r="BX880" s="250"/>
      <c r="BY880" s="250"/>
      <c r="BZ880" s="250"/>
      <c r="CE880" s="250"/>
    </row>
    <row r="881" spans="1:83" ht="14.4" x14ac:dyDescent="0.3">
      <c r="A881" s="269">
        <v>526260</v>
      </c>
      <c r="B881" s="270" t="s">
        <v>521</v>
      </c>
      <c r="C881" s="270" t="s">
        <v>788</v>
      </c>
      <c r="D881" s="270" t="s">
        <v>788</v>
      </c>
      <c r="E881" s="270" t="s">
        <v>788</v>
      </c>
      <c r="F881" s="270" t="s">
        <v>788</v>
      </c>
      <c r="G881" s="270" t="s">
        <v>788</v>
      </c>
      <c r="H881" s="270" t="s">
        <v>788</v>
      </c>
      <c r="I881" s="270" t="s">
        <v>788</v>
      </c>
      <c r="J881" s="270" t="s">
        <v>788</v>
      </c>
      <c r="K881" s="270" t="s">
        <v>788</v>
      </c>
      <c r="L881" s="270" t="s">
        <v>788</v>
      </c>
      <c r="M881" s="270" t="s">
        <v>788</v>
      </c>
      <c r="N881" s="270" t="s">
        <v>788</v>
      </c>
      <c r="O881" s="270" t="s">
        <v>788</v>
      </c>
      <c r="P881" s="270" t="s">
        <v>788</v>
      </c>
      <c r="Q881" s="270" t="s">
        <v>788</v>
      </c>
      <c r="R881" s="270" t="s">
        <v>788</v>
      </c>
      <c r="S881" s="270" t="s">
        <v>788</v>
      </c>
      <c r="T881" s="270" t="s">
        <v>788</v>
      </c>
      <c r="U881" s="270" t="s">
        <v>788</v>
      </c>
      <c r="V881" s="270" t="s">
        <v>788</v>
      </c>
      <c r="W881" s="270" t="s">
        <v>788</v>
      </c>
      <c r="X881" s="270" t="s">
        <v>788</v>
      </c>
      <c r="Y881" s="270" t="s">
        <v>788</v>
      </c>
      <c r="Z881" s="270" t="s">
        <v>788</v>
      </c>
      <c r="AA881" s="270" t="s">
        <v>788</v>
      </c>
      <c r="AB881" s="270" t="s">
        <v>788</v>
      </c>
      <c r="AC881" s="270" t="s">
        <v>788</v>
      </c>
      <c r="AD881" s="270" t="s">
        <v>788</v>
      </c>
      <c r="AE881" s="270" t="s">
        <v>788</v>
      </c>
      <c r="AF881" s="270" t="s">
        <v>788</v>
      </c>
      <c r="AG881" s="270" t="s">
        <v>788</v>
      </c>
      <c r="AH881" s="270" t="s">
        <v>788</v>
      </c>
      <c r="AI881" s="270" t="s">
        <v>788</v>
      </c>
      <c r="AJ881" s="270" t="s">
        <v>788</v>
      </c>
      <c r="AK881" s="270" t="s">
        <v>788</v>
      </c>
      <c r="AL881" s="270" t="s">
        <v>788</v>
      </c>
      <c r="AM881" s="270" t="s">
        <v>788</v>
      </c>
      <c r="AN881" s="270" t="s">
        <v>3075</v>
      </c>
      <c r="AO881" s="270" t="s">
        <v>3075</v>
      </c>
      <c r="AP881" s="270" t="s">
        <v>3075</v>
      </c>
      <c r="AQ881" s="270" t="s">
        <v>3075</v>
      </c>
      <c r="AR881" s="270" t="s">
        <v>3075</v>
      </c>
      <c r="AS881" s="270" t="s">
        <v>3075</v>
      </c>
      <c r="AT881" s="270" t="s">
        <v>3075</v>
      </c>
      <c r="AU881" s="270" t="s">
        <v>3075</v>
      </c>
      <c r="AV881" s="270" t="s">
        <v>3075</v>
      </c>
      <c r="AW881" s="277" t="s">
        <v>3075</v>
      </c>
      <c r="AX881" s="270" t="s">
        <v>3075</v>
      </c>
      <c r="AY881" s="270" t="s">
        <v>3075</v>
      </c>
      <c r="AZ881" s="270" t="s">
        <v>3075</v>
      </c>
      <c r="BA881" s="270" t="s">
        <v>3075</v>
      </c>
      <c r="BB881" s="270" t="s">
        <v>3075</v>
      </c>
      <c r="BC881" s="270" t="s">
        <v>3075</v>
      </c>
      <c r="BD881" s="270" t="s">
        <v>521</v>
      </c>
      <c r="BE881" s="270" t="str">
        <f>VLOOKUP(A881,[1]القائمة!A$1:F$4442,6,0)</f>
        <v/>
      </c>
      <c r="BF881">
        <f>VLOOKUP(A881,[1]القائمة!A$1:F$4442,1,0)</f>
        <v>526260</v>
      </c>
      <c r="BG881" t="str">
        <f>VLOOKUP(A881,[1]القائمة!A$1:F$4442,5,0)</f>
        <v>الثالثة</v>
      </c>
      <c r="BH881" s="250"/>
      <c r="BI881" s="250"/>
      <c r="BJ881" s="250"/>
      <c r="BK881" s="250"/>
      <c r="BL881" s="250"/>
      <c r="BM881" s="250"/>
      <c r="BN881" s="250"/>
      <c r="BO881" s="250"/>
      <c r="BP881" s="250"/>
      <c r="BQ881" s="250"/>
      <c r="BR881" s="250"/>
      <c r="BS881" s="250"/>
      <c r="BT881" s="250"/>
      <c r="BU881" s="250"/>
      <c r="BV881" s="250"/>
      <c r="BW881" s="250"/>
      <c r="BX881" s="250"/>
      <c r="BY881" s="250"/>
      <c r="BZ881" s="250"/>
      <c r="CE881" s="250"/>
    </row>
    <row r="882" spans="1:83" ht="14.4" x14ac:dyDescent="0.3">
      <c r="A882" s="269">
        <v>526269</v>
      </c>
      <c r="B882" s="270" t="s">
        <v>521</v>
      </c>
      <c r="C882" s="270" t="s">
        <v>788</v>
      </c>
      <c r="D882" s="270" t="s">
        <v>788</v>
      </c>
      <c r="E882" s="270" t="s">
        <v>788</v>
      </c>
      <c r="F882" s="270" t="s">
        <v>788</v>
      </c>
      <c r="G882" s="270" t="s">
        <v>788</v>
      </c>
      <c r="H882" s="270" t="s">
        <v>788</v>
      </c>
      <c r="I882" s="270" t="s">
        <v>788</v>
      </c>
      <c r="J882" s="270" t="s">
        <v>788</v>
      </c>
      <c r="K882" s="270" t="s">
        <v>788</v>
      </c>
      <c r="L882" s="270" t="s">
        <v>788</v>
      </c>
      <c r="M882" s="270" t="s">
        <v>788</v>
      </c>
      <c r="N882" s="270" t="s">
        <v>788</v>
      </c>
      <c r="O882" s="270" t="s">
        <v>788</v>
      </c>
      <c r="P882" s="270" t="s">
        <v>788</v>
      </c>
      <c r="Q882" s="270" t="s">
        <v>788</v>
      </c>
      <c r="R882" s="270" t="s">
        <v>788</v>
      </c>
      <c r="S882" s="270" t="s">
        <v>788</v>
      </c>
      <c r="T882" s="270" t="s">
        <v>788</v>
      </c>
      <c r="U882" s="270" t="s">
        <v>788</v>
      </c>
      <c r="V882" s="270" t="s">
        <v>788</v>
      </c>
      <c r="W882" s="270" t="s">
        <v>788</v>
      </c>
      <c r="X882" s="270" t="s">
        <v>788</v>
      </c>
      <c r="Y882" s="270" t="s">
        <v>788</v>
      </c>
      <c r="Z882" s="270" t="s">
        <v>788</v>
      </c>
      <c r="AA882" s="270" t="s">
        <v>788</v>
      </c>
      <c r="AB882" s="270" t="s">
        <v>788</v>
      </c>
      <c r="AC882" s="270" t="s">
        <v>788</v>
      </c>
      <c r="AD882" s="270" t="s">
        <v>788</v>
      </c>
      <c r="AE882" s="270" t="s">
        <v>788</v>
      </c>
      <c r="AF882" s="270" t="s">
        <v>788</v>
      </c>
      <c r="AG882" s="270" t="s">
        <v>788</v>
      </c>
      <c r="AH882" s="270" t="s">
        <v>788</v>
      </c>
      <c r="AI882" s="270" t="s">
        <v>788</v>
      </c>
      <c r="AJ882" s="270" t="s">
        <v>788</v>
      </c>
      <c r="AK882" s="270" t="s">
        <v>788</v>
      </c>
      <c r="AL882" s="270" t="s">
        <v>788</v>
      </c>
      <c r="AM882" s="270" t="s">
        <v>788</v>
      </c>
      <c r="AN882" s="270" t="s">
        <v>3075</v>
      </c>
      <c r="AO882" s="270" t="s">
        <v>3075</v>
      </c>
      <c r="AP882" s="270" t="s">
        <v>3075</v>
      </c>
      <c r="AQ882" s="270" t="s">
        <v>3075</v>
      </c>
      <c r="AR882" s="270" t="s">
        <v>3075</v>
      </c>
      <c r="AS882" s="270" t="s">
        <v>3075</v>
      </c>
      <c r="AT882" s="270" t="s">
        <v>3075</v>
      </c>
      <c r="AU882" s="270" t="s">
        <v>3075</v>
      </c>
      <c r="AV882" s="270" t="s">
        <v>3075</v>
      </c>
      <c r="AW882" s="277" t="s">
        <v>3075</v>
      </c>
      <c r="AX882" s="270" t="s">
        <v>3075</v>
      </c>
      <c r="AY882" s="270" t="s">
        <v>3075</v>
      </c>
      <c r="AZ882" s="270" t="s">
        <v>3075</v>
      </c>
      <c r="BA882" s="270" t="s">
        <v>3075</v>
      </c>
      <c r="BB882" s="270" t="s">
        <v>3075</v>
      </c>
      <c r="BC882" s="270" t="s">
        <v>3075</v>
      </c>
      <c r="BD882" s="270" t="s">
        <v>521</v>
      </c>
      <c r="BE882" s="270" t="str">
        <f>VLOOKUP(A882,[1]القائمة!A$1:F$4442,6,0)</f>
        <v/>
      </c>
      <c r="BF882">
        <f>VLOOKUP(A882,[1]القائمة!A$1:F$4442,1,0)</f>
        <v>526269</v>
      </c>
      <c r="BG882" t="str">
        <f>VLOOKUP(A882,[1]القائمة!A$1:F$4442,5,0)</f>
        <v>الثالثة</v>
      </c>
      <c r="BH882" s="241"/>
      <c r="BI882" s="241"/>
      <c r="BJ882" s="241"/>
      <c r="BK882" s="241"/>
      <c r="BL882" s="241"/>
      <c r="BM882" s="241"/>
      <c r="BN882" s="241"/>
      <c r="BO882" s="241"/>
      <c r="BP882" s="241" t="s">
        <v>3075</v>
      </c>
      <c r="BQ882" s="241" t="s">
        <v>3075</v>
      </c>
      <c r="BR882" s="241" t="s">
        <v>3075</v>
      </c>
      <c r="BS882" s="241" t="s">
        <v>3075</v>
      </c>
      <c r="BT882" s="241" t="s">
        <v>3075</v>
      </c>
      <c r="BU882" s="241" t="s">
        <v>3075</v>
      </c>
      <c r="BV882" s="240"/>
      <c r="BW882" s="241"/>
      <c r="BX882" s="241"/>
      <c r="BY882" s="241"/>
      <c r="BZ882" s="241"/>
      <c r="CA882" s="242"/>
      <c r="CB882" s="242"/>
      <c r="CC882" s="242"/>
      <c r="CD882" s="242"/>
      <c r="CE882" s="241"/>
    </row>
    <row r="883" spans="1:83" ht="14.4" x14ac:dyDescent="0.3">
      <c r="A883" s="269">
        <v>526271</v>
      </c>
      <c r="B883" s="270" t="s">
        <v>521</v>
      </c>
      <c r="C883" s="270" t="s">
        <v>788</v>
      </c>
      <c r="D883" s="270" t="s">
        <v>788</v>
      </c>
      <c r="E883" s="270" t="s">
        <v>788</v>
      </c>
      <c r="F883" s="270" t="s">
        <v>788</v>
      </c>
      <c r="G883" s="270" t="s">
        <v>788</v>
      </c>
      <c r="H883" s="270" t="s">
        <v>788</v>
      </c>
      <c r="I883" s="270" t="s">
        <v>788</v>
      </c>
      <c r="J883" s="270" t="s">
        <v>788</v>
      </c>
      <c r="K883" s="270" t="s">
        <v>788</v>
      </c>
      <c r="L883" s="270" t="s">
        <v>788</v>
      </c>
      <c r="M883" s="270" t="s">
        <v>788</v>
      </c>
      <c r="N883" s="270" t="s">
        <v>788</v>
      </c>
      <c r="O883" s="270" t="s">
        <v>788</v>
      </c>
      <c r="P883" s="270" t="s">
        <v>788</v>
      </c>
      <c r="Q883" s="270" t="s">
        <v>788</v>
      </c>
      <c r="R883" s="270" t="s">
        <v>788</v>
      </c>
      <c r="S883" s="270" t="s">
        <v>788</v>
      </c>
      <c r="T883" s="270" t="s">
        <v>788</v>
      </c>
      <c r="U883" s="270" t="s">
        <v>788</v>
      </c>
      <c r="V883" s="270" t="s">
        <v>788</v>
      </c>
      <c r="W883" s="270" t="s">
        <v>788</v>
      </c>
      <c r="X883" s="270" t="s">
        <v>788</v>
      </c>
      <c r="Y883" s="270" t="s">
        <v>788</v>
      </c>
      <c r="Z883" s="270" t="s">
        <v>788</v>
      </c>
      <c r="AA883" s="270" t="s">
        <v>788</v>
      </c>
      <c r="AB883" s="270" t="s">
        <v>788</v>
      </c>
      <c r="AC883" s="270" t="s">
        <v>788</v>
      </c>
      <c r="AD883" s="270" t="s">
        <v>788</v>
      </c>
      <c r="AE883" s="270" t="s">
        <v>788</v>
      </c>
      <c r="AF883" s="270" t="s">
        <v>788</v>
      </c>
      <c r="AG883" s="270" t="s">
        <v>788</v>
      </c>
      <c r="AH883" s="270" t="s">
        <v>788</v>
      </c>
      <c r="AI883" s="270" t="s">
        <v>788</v>
      </c>
      <c r="AJ883" s="270" t="s">
        <v>788</v>
      </c>
      <c r="AK883" s="270" t="s">
        <v>788</v>
      </c>
      <c r="AL883" s="270" t="s">
        <v>788</v>
      </c>
      <c r="AM883" s="270" t="s">
        <v>788</v>
      </c>
      <c r="AN883" s="270" t="s">
        <v>3075</v>
      </c>
      <c r="AO883" s="270" t="s">
        <v>3075</v>
      </c>
      <c r="AP883" s="270" t="s">
        <v>3075</v>
      </c>
      <c r="AQ883" s="270" t="s">
        <v>3075</v>
      </c>
      <c r="AR883" s="270" t="s">
        <v>3075</v>
      </c>
      <c r="AS883" s="270" t="s">
        <v>3075</v>
      </c>
      <c r="AT883" s="270" t="s">
        <v>3075</v>
      </c>
      <c r="AU883" s="270" t="s">
        <v>3075</v>
      </c>
      <c r="AV883" s="270" t="s">
        <v>3075</v>
      </c>
      <c r="AW883" s="277" t="s">
        <v>3075</v>
      </c>
      <c r="AX883" s="270" t="s">
        <v>3075</v>
      </c>
      <c r="AY883" s="270" t="s">
        <v>3075</v>
      </c>
      <c r="AZ883" s="270" t="s">
        <v>3075</v>
      </c>
      <c r="BA883" s="270" t="s">
        <v>3075</v>
      </c>
      <c r="BB883" s="270" t="s">
        <v>3075</v>
      </c>
      <c r="BC883" s="270" t="s">
        <v>3075</v>
      </c>
      <c r="BD883" s="270" t="s">
        <v>521</v>
      </c>
      <c r="BE883" s="270" t="str">
        <f>VLOOKUP(A883,[1]القائمة!A$1:F$4442,6,0)</f>
        <v/>
      </c>
      <c r="BF883">
        <f>VLOOKUP(A883,[1]القائمة!A$1:F$4442,1,0)</f>
        <v>526271</v>
      </c>
      <c r="BG883" t="str">
        <f>VLOOKUP(A883,[1]القائمة!A$1:F$4442,5,0)</f>
        <v>الثالثة</v>
      </c>
      <c r="BH883" s="241"/>
      <c r="BI883" s="241"/>
      <c r="BJ883" s="241"/>
      <c r="BK883" s="241"/>
      <c r="BL883" s="241"/>
      <c r="BM883" s="241"/>
      <c r="BN883" s="241"/>
      <c r="BO883" s="241"/>
      <c r="BP883" s="241" t="s">
        <v>3075</v>
      </c>
      <c r="BQ883" s="241" t="s">
        <v>3075</v>
      </c>
      <c r="BR883" s="241" t="s">
        <v>3075</v>
      </c>
      <c r="BS883" s="241" t="s">
        <v>3075</v>
      </c>
      <c r="BT883" s="241" t="s">
        <v>3075</v>
      </c>
      <c r="BU883" s="241" t="s">
        <v>3075</v>
      </c>
      <c r="BV883" s="240"/>
      <c r="BW883" s="241"/>
      <c r="BX883" s="241"/>
      <c r="BY883" s="241"/>
      <c r="BZ883" s="241"/>
      <c r="CA883" s="242"/>
      <c r="CB883" s="242"/>
      <c r="CC883" s="242"/>
      <c r="CD883" s="242"/>
      <c r="CE883" s="241"/>
    </row>
    <row r="884" spans="1:83" ht="14.4" x14ac:dyDescent="0.3">
      <c r="A884" s="269">
        <v>526272</v>
      </c>
      <c r="B884" s="270" t="s">
        <v>521</v>
      </c>
      <c r="C884" s="270" t="s">
        <v>788</v>
      </c>
      <c r="D884" s="270" t="s">
        <v>788</v>
      </c>
      <c r="E884" s="270" t="s">
        <v>788</v>
      </c>
      <c r="F884" s="270" t="s">
        <v>788</v>
      </c>
      <c r="G884" s="270" t="s">
        <v>788</v>
      </c>
      <c r="H884" s="270" t="s">
        <v>788</v>
      </c>
      <c r="I884" s="270" t="s">
        <v>788</v>
      </c>
      <c r="J884" s="270" t="s">
        <v>788</v>
      </c>
      <c r="K884" s="270" t="s">
        <v>788</v>
      </c>
      <c r="L884" s="270" t="s">
        <v>788</v>
      </c>
      <c r="M884" s="270" t="s">
        <v>788</v>
      </c>
      <c r="N884" s="270" t="s">
        <v>788</v>
      </c>
      <c r="O884" s="270" t="s">
        <v>788</v>
      </c>
      <c r="P884" s="270" t="s">
        <v>788</v>
      </c>
      <c r="Q884" s="270" t="s">
        <v>788</v>
      </c>
      <c r="R884" s="270" t="s">
        <v>788</v>
      </c>
      <c r="S884" s="270" t="s">
        <v>788</v>
      </c>
      <c r="T884" s="270" t="s">
        <v>788</v>
      </c>
      <c r="U884" s="270" t="s">
        <v>788</v>
      </c>
      <c r="V884" s="270" t="s">
        <v>788</v>
      </c>
      <c r="W884" s="270" t="s">
        <v>788</v>
      </c>
      <c r="X884" s="270" t="s">
        <v>788</v>
      </c>
      <c r="Y884" s="270" t="s">
        <v>788</v>
      </c>
      <c r="Z884" s="270" t="s">
        <v>788</v>
      </c>
      <c r="AA884" s="270" t="s">
        <v>788</v>
      </c>
      <c r="AB884" s="270" t="s">
        <v>788</v>
      </c>
      <c r="AC884" s="270" t="s">
        <v>788</v>
      </c>
      <c r="AD884" s="270" t="s">
        <v>788</v>
      </c>
      <c r="AE884" s="270" t="s">
        <v>788</v>
      </c>
      <c r="AF884" s="270" t="s">
        <v>788</v>
      </c>
      <c r="AG884" s="270" t="s">
        <v>788</v>
      </c>
      <c r="AH884" s="270" t="s">
        <v>788</v>
      </c>
      <c r="AI884" s="270" t="s">
        <v>788</v>
      </c>
      <c r="AJ884" s="270" t="s">
        <v>788</v>
      </c>
      <c r="AK884" s="270" t="s">
        <v>788</v>
      </c>
      <c r="AL884" s="270" t="s">
        <v>788</v>
      </c>
      <c r="AM884" s="270" t="s">
        <v>788</v>
      </c>
      <c r="AN884" s="270" t="s">
        <v>3075</v>
      </c>
      <c r="AO884" s="270" t="s">
        <v>3075</v>
      </c>
      <c r="AP884" s="270" t="s">
        <v>3075</v>
      </c>
      <c r="AQ884" s="270" t="s">
        <v>3075</v>
      </c>
      <c r="AR884" s="270" t="s">
        <v>3075</v>
      </c>
      <c r="AS884" s="270" t="s">
        <v>3075</v>
      </c>
      <c r="AT884" s="270" t="s">
        <v>3075</v>
      </c>
      <c r="AU884" s="270" t="s">
        <v>3075</v>
      </c>
      <c r="AV884" s="270" t="s">
        <v>3075</v>
      </c>
      <c r="AW884" s="277" t="s">
        <v>3075</v>
      </c>
      <c r="AX884" s="270" t="s">
        <v>3075</v>
      </c>
      <c r="AY884" s="270" t="s">
        <v>3075</v>
      </c>
      <c r="AZ884" s="270" t="s">
        <v>3075</v>
      </c>
      <c r="BA884" s="270" t="s">
        <v>3075</v>
      </c>
      <c r="BB884" s="270" t="s">
        <v>3075</v>
      </c>
      <c r="BC884" s="270" t="s">
        <v>3075</v>
      </c>
      <c r="BD884" s="270" t="s">
        <v>521</v>
      </c>
      <c r="BE884" s="270" t="str">
        <f>VLOOKUP(A884,[1]القائمة!A$1:F$4442,6,0)</f>
        <v/>
      </c>
      <c r="BF884">
        <f>VLOOKUP(A884,[1]القائمة!A$1:F$4442,1,0)</f>
        <v>526272</v>
      </c>
      <c r="BG884" t="str">
        <f>VLOOKUP(A884,[1]القائمة!A$1:F$4442,5,0)</f>
        <v>الثالثة</v>
      </c>
      <c r="BH884" s="250"/>
      <c r="BI884" s="250"/>
      <c r="BJ884" s="250"/>
      <c r="BK884" s="250"/>
      <c r="BL884" s="250"/>
      <c r="BM884" s="250"/>
      <c r="BN884" s="250"/>
      <c r="BO884" s="250"/>
      <c r="BP884" s="250"/>
      <c r="BQ884" s="250"/>
      <c r="BR884" s="250"/>
      <c r="BS884" s="250"/>
      <c r="BT884" s="250"/>
      <c r="BU884" s="250"/>
      <c r="BV884" s="250"/>
      <c r="BW884" s="250"/>
      <c r="BX884" s="250"/>
      <c r="BY884" s="250"/>
      <c r="BZ884" s="250"/>
      <c r="CE884" s="250"/>
    </row>
    <row r="885" spans="1:83" ht="14.4" x14ac:dyDescent="0.3">
      <c r="A885" s="269">
        <v>526277</v>
      </c>
      <c r="B885" s="270" t="s">
        <v>521</v>
      </c>
      <c r="C885" s="270" t="s">
        <v>788</v>
      </c>
      <c r="D885" s="270" t="s">
        <v>788</v>
      </c>
      <c r="E885" s="270" t="s">
        <v>788</v>
      </c>
      <c r="F885" s="270" t="s">
        <v>788</v>
      </c>
      <c r="G885" s="270" t="s">
        <v>788</v>
      </c>
      <c r="H885" s="270" t="s">
        <v>788</v>
      </c>
      <c r="I885" s="270" t="s">
        <v>788</v>
      </c>
      <c r="J885" s="270" t="s">
        <v>788</v>
      </c>
      <c r="K885" s="270" t="s">
        <v>788</v>
      </c>
      <c r="L885" s="270" t="s">
        <v>788</v>
      </c>
      <c r="M885" s="270" t="s">
        <v>788</v>
      </c>
      <c r="N885" s="270" t="s">
        <v>788</v>
      </c>
      <c r="O885" s="270" t="s">
        <v>788</v>
      </c>
      <c r="P885" s="270" t="s">
        <v>788</v>
      </c>
      <c r="Q885" s="270" t="s">
        <v>788</v>
      </c>
      <c r="R885" s="270" t="s">
        <v>788</v>
      </c>
      <c r="S885" s="270" t="s">
        <v>788</v>
      </c>
      <c r="T885" s="270" t="s">
        <v>788</v>
      </c>
      <c r="U885" s="270" t="s">
        <v>788</v>
      </c>
      <c r="V885" s="270" t="s">
        <v>788</v>
      </c>
      <c r="W885" s="270" t="s">
        <v>788</v>
      </c>
      <c r="X885" s="270" t="s">
        <v>788</v>
      </c>
      <c r="Y885" s="270" t="s">
        <v>788</v>
      </c>
      <c r="Z885" s="270" t="s">
        <v>788</v>
      </c>
      <c r="AA885" s="270" t="s">
        <v>788</v>
      </c>
      <c r="AB885" s="270" t="s">
        <v>788</v>
      </c>
      <c r="AC885" s="270" t="s">
        <v>788</v>
      </c>
      <c r="AD885" s="270" t="s">
        <v>788</v>
      </c>
      <c r="AE885" s="270" t="s">
        <v>788</v>
      </c>
      <c r="AF885" s="270" t="s">
        <v>788</v>
      </c>
      <c r="AG885" s="270" t="s">
        <v>788</v>
      </c>
      <c r="AH885" s="270" t="s">
        <v>788</v>
      </c>
      <c r="AI885" s="270" t="s">
        <v>788</v>
      </c>
      <c r="AJ885" s="270" t="s">
        <v>788</v>
      </c>
      <c r="AK885" s="270" t="s">
        <v>788</v>
      </c>
      <c r="AL885" s="270" t="s">
        <v>788</v>
      </c>
      <c r="AM885" s="270" t="s">
        <v>788</v>
      </c>
      <c r="AN885" s="270" t="s">
        <v>3075</v>
      </c>
      <c r="AO885" s="270" t="s">
        <v>3075</v>
      </c>
      <c r="AP885" s="270" t="s">
        <v>3075</v>
      </c>
      <c r="AQ885" s="270" t="s">
        <v>3075</v>
      </c>
      <c r="AR885" s="270" t="s">
        <v>3075</v>
      </c>
      <c r="AS885" s="270" t="s">
        <v>3075</v>
      </c>
      <c r="AT885" s="270" t="s">
        <v>3075</v>
      </c>
      <c r="AU885" s="270" t="s">
        <v>3075</v>
      </c>
      <c r="AV885" s="270" t="s">
        <v>3075</v>
      </c>
      <c r="AW885" s="277" t="s">
        <v>3075</v>
      </c>
      <c r="AX885" s="270" t="s">
        <v>3075</v>
      </c>
      <c r="AY885" s="270" t="s">
        <v>3075</v>
      </c>
      <c r="AZ885" s="270" t="s">
        <v>3075</v>
      </c>
      <c r="BA885" s="270" t="s">
        <v>3075</v>
      </c>
      <c r="BB885" s="270" t="s">
        <v>3075</v>
      </c>
      <c r="BC885" s="270" t="s">
        <v>3075</v>
      </c>
      <c r="BD885" s="270" t="s">
        <v>521</v>
      </c>
      <c r="BE885" s="270" t="str">
        <f>VLOOKUP(A885,[1]القائمة!A$1:F$4442,6,0)</f>
        <v/>
      </c>
      <c r="BF885">
        <f>VLOOKUP(A885,[1]القائمة!A$1:F$4442,1,0)</f>
        <v>526277</v>
      </c>
      <c r="BG885" t="str">
        <f>VLOOKUP(A885,[1]القائمة!A$1:F$4442,5,0)</f>
        <v>الثالثة</v>
      </c>
      <c r="BH885" s="250"/>
      <c r="BI885" s="250"/>
      <c r="BJ885" s="250"/>
      <c r="BK885" s="250"/>
      <c r="BL885" s="250"/>
      <c r="BM885" s="250"/>
      <c r="BN885" s="250"/>
      <c r="BO885" s="250"/>
      <c r="BP885" s="250"/>
      <c r="BQ885" s="250"/>
      <c r="BR885" s="250"/>
      <c r="BS885" s="250"/>
      <c r="BT885" s="250"/>
      <c r="BU885" s="250"/>
      <c r="BV885" s="250"/>
      <c r="BW885" s="250"/>
      <c r="BX885" s="250"/>
      <c r="BY885" s="250"/>
      <c r="BZ885" s="250"/>
      <c r="CE885" s="250"/>
    </row>
    <row r="886" spans="1:83" ht="14.4" x14ac:dyDescent="0.3">
      <c r="A886" s="269">
        <v>526279</v>
      </c>
      <c r="B886" s="270" t="s">
        <v>521</v>
      </c>
      <c r="C886" s="270" t="s">
        <v>788</v>
      </c>
      <c r="D886" s="270" t="s">
        <v>788</v>
      </c>
      <c r="E886" s="270" t="s">
        <v>788</v>
      </c>
      <c r="F886" s="270" t="s">
        <v>788</v>
      </c>
      <c r="G886" s="270" t="s">
        <v>788</v>
      </c>
      <c r="H886" s="270" t="s">
        <v>788</v>
      </c>
      <c r="I886" s="270" t="s">
        <v>788</v>
      </c>
      <c r="J886" s="270" t="s">
        <v>788</v>
      </c>
      <c r="K886" s="270" t="s">
        <v>788</v>
      </c>
      <c r="L886" s="270" t="s">
        <v>788</v>
      </c>
      <c r="M886" s="270" t="s">
        <v>788</v>
      </c>
      <c r="N886" s="270" t="s">
        <v>788</v>
      </c>
      <c r="O886" s="270" t="s">
        <v>788</v>
      </c>
      <c r="P886" s="270" t="s">
        <v>788</v>
      </c>
      <c r="Q886" s="270" t="s">
        <v>788</v>
      </c>
      <c r="R886" s="270" t="s">
        <v>788</v>
      </c>
      <c r="S886" s="270" t="s">
        <v>788</v>
      </c>
      <c r="T886" s="270" t="s">
        <v>788</v>
      </c>
      <c r="U886" s="270" t="s">
        <v>788</v>
      </c>
      <c r="V886" s="270" t="s">
        <v>788</v>
      </c>
      <c r="W886" s="270" t="s">
        <v>788</v>
      </c>
      <c r="X886" s="270" t="s">
        <v>788</v>
      </c>
      <c r="Y886" s="270" t="s">
        <v>788</v>
      </c>
      <c r="Z886" s="270" t="s">
        <v>788</v>
      </c>
      <c r="AA886" s="270" t="s">
        <v>788</v>
      </c>
      <c r="AB886" s="270" t="s">
        <v>788</v>
      </c>
      <c r="AC886" s="270" t="s">
        <v>788</v>
      </c>
      <c r="AD886" s="270" t="s">
        <v>788</v>
      </c>
      <c r="AE886" s="270" t="s">
        <v>788</v>
      </c>
      <c r="AF886" s="270" t="s">
        <v>788</v>
      </c>
      <c r="AG886" s="270" t="s">
        <v>788</v>
      </c>
      <c r="AH886" s="270" t="s">
        <v>788</v>
      </c>
      <c r="AI886" s="270" t="s">
        <v>788</v>
      </c>
      <c r="AJ886" s="270" t="s">
        <v>788</v>
      </c>
      <c r="AK886" s="270" t="s">
        <v>788</v>
      </c>
      <c r="AL886" s="270" t="s">
        <v>788</v>
      </c>
      <c r="AM886" s="270" t="s">
        <v>788</v>
      </c>
      <c r="AN886" s="270" t="s">
        <v>3075</v>
      </c>
      <c r="AO886" s="270" t="s">
        <v>3075</v>
      </c>
      <c r="AP886" s="270" t="s">
        <v>3075</v>
      </c>
      <c r="AQ886" s="270" t="s">
        <v>3075</v>
      </c>
      <c r="AR886" s="270" t="s">
        <v>3075</v>
      </c>
      <c r="AS886" s="270" t="s">
        <v>3075</v>
      </c>
      <c r="AT886" s="270" t="s">
        <v>3075</v>
      </c>
      <c r="AU886" s="270" t="s">
        <v>3075</v>
      </c>
      <c r="AV886" s="270" t="s">
        <v>3075</v>
      </c>
      <c r="AW886" s="277" t="s">
        <v>3075</v>
      </c>
      <c r="AX886" s="270" t="s">
        <v>3075</v>
      </c>
      <c r="AY886" s="270" t="s">
        <v>3075</v>
      </c>
      <c r="AZ886" s="270" t="s">
        <v>3075</v>
      </c>
      <c r="BA886" s="270" t="s">
        <v>3075</v>
      </c>
      <c r="BB886" s="270" t="s">
        <v>3075</v>
      </c>
      <c r="BC886" s="270" t="s">
        <v>3075</v>
      </c>
      <c r="BD886" s="270" t="s">
        <v>521</v>
      </c>
      <c r="BE886" s="270" t="str">
        <f>VLOOKUP(A886,[1]القائمة!A$1:F$4442,6,0)</f>
        <v/>
      </c>
      <c r="BF886">
        <f>VLOOKUP(A886,[1]القائمة!A$1:F$4442,1,0)</f>
        <v>526279</v>
      </c>
      <c r="BG886" t="str">
        <f>VLOOKUP(A886,[1]القائمة!A$1:F$4442,5,0)</f>
        <v>الثالثة</v>
      </c>
      <c r="BH886" s="250"/>
      <c r="BI886" s="250"/>
      <c r="BJ886" s="250"/>
      <c r="BK886" s="250"/>
      <c r="BL886" s="250"/>
      <c r="BM886" s="250"/>
      <c r="BN886" s="250"/>
      <c r="BO886" s="250"/>
      <c r="BP886" s="250"/>
      <c r="BQ886" s="250"/>
      <c r="BR886" s="250"/>
      <c r="BS886" s="250"/>
      <c r="BT886" s="250"/>
      <c r="BU886" s="250"/>
      <c r="BV886" s="250"/>
      <c r="BW886" s="250"/>
      <c r="BX886" s="250"/>
      <c r="BY886" s="250"/>
      <c r="BZ886" s="250"/>
      <c r="CE886" s="250"/>
    </row>
    <row r="887" spans="1:83" ht="14.4" x14ac:dyDescent="0.3">
      <c r="A887" s="269">
        <v>526280</v>
      </c>
      <c r="B887" s="270" t="s">
        <v>521</v>
      </c>
      <c r="C887" s="270" t="s">
        <v>788</v>
      </c>
      <c r="D887" s="270" t="s">
        <v>788</v>
      </c>
      <c r="E887" s="270" t="s">
        <v>788</v>
      </c>
      <c r="F887" s="270" t="s">
        <v>788</v>
      </c>
      <c r="G887" s="270" t="s">
        <v>788</v>
      </c>
      <c r="H887" s="270" t="s">
        <v>788</v>
      </c>
      <c r="I887" s="270" t="s">
        <v>788</v>
      </c>
      <c r="J887" s="270" t="s">
        <v>788</v>
      </c>
      <c r="K887" s="270" t="s">
        <v>788</v>
      </c>
      <c r="L887" s="270" t="s">
        <v>788</v>
      </c>
      <c r="M887" s="270" t="s">
        <v>788</v>
      </c>
      <c r="N887" s="270" t="s">
        <v>788</v>
      </c>
      <c r="O887" s="270" t="s">
        <v>788</v>
      </c>
      <c r="P887" s="270" t="s">
        <v>788</v>
      </c>
      <c r="Q887" s="270" t="s">
        <v>788</v>
      </c>
      <c r="R887" s="270" t="s">
        <v>788</v>
      </c>
      <c r="S887" s="270" t="s">
        <v>788</v>
      </c>
      <c r="T887" s="270" t="s">
        <v>788</v>
      </c>
      <c r="U887" s="270" t="s">
        <v>788</v>
      </c>
      <c r="V887" s="270" t="s">
        <v>788</v>
      </c>
      <c r="W887" s="270" t="s">
        <v>788</v>
      </c>
      <c r="X887" s="270" t="s">
        <v>788</v>
      </c>
      <c r="Y887" s="270" t="s">
        <v>788</v>
      </c>
      <c r="Z887" s="270" t="s">
        <v>788</v>
      </c>
      <c r="AA887" s="270" t="s">
        <v>788</v>
      </c>
      <c r="AB887" s="270" t="s">
        <v>788</v>
      </c>
      <c r="AC887" s="270" t="s">
        <v>788</v>
      </c>
      <c r="AD887" s="270" t="s">
        <v>788</v>
      </c>
      <c r="AE887" s="270" t="s">
        <v>788</v>
      </c>
      <c r="AF887" s="270" t="s">
        <v>788</v>
      </c>
      <c r="AG887" s="270" t="s">
        <v>788</v>
      </c>
      <c r="AH887" s="270" t="s">
        <v>788</v>
      </c>
      <c r="AI887" s="270" t="s">
        <v>788</v>
      </c>
      <c r="AJ887" s="270" t="s">
        <v>788</v>
      </c>
      <c r="AK887" s="270" t="s">
        <v>788</v>
      </c>
      <c r="AL887" s="270" t="s">
        <v>788</v>
      </c>
      <c r="AM887" s="270" t="s">
        <v>788</v>
      </c>
      <c r="AN887" s="270" t="s">
        <v>3075</v>
      </c>
      <c r="AO887" s="270" t="s">
        <v>3075</v>
      </c>
      <c r="AP887" s="270" t="s">
        <v>3075</v>
      </c>
      <c r="AQ887" s="270" t="s">
        <v>3075</v>
      </c>
      <c r="AR887" s="270" t="s">
        <v>3075</v>
      </c>
      <c r="AS887" s="270" t="s">
        <v>3075</v>
      </c>
      <c r="AT887" s="270" t="s">
        <v>3075</v>
      </c>
      <c r="AU887" s="270" t="s">
        <v>3075</v>
      </c>
      <c r="AV887" s="270" t="s">
        <v>3075</v>
      </c>
      <c r="AW887" s="277" t="s">
        <v>3075</v>
      </c>
      <c r="AX887" s="270" t="s">
        <v>3075</v>
      </c>
      <c r="AY887" s="270" t="s">
        <v>3075</v>
      </c>
      <c r="AZ887" s="270" t="s">
        <v>3075</v>
      </c>
      <c r="BA887" s="270" t="s">
        <v>3075</v>
      </c>
      <c r="BB887" s="270" t="s">
        <v>3075</v>
      </c>
      <c r="BC887" s="270" t="s">
        <v>3075</v>
      </c>
      <c r="BD887" s="270" t="s">
        <v>521</v>
      </c>
      <c r="BE887" s="270" t="str">
        <f>VLOOKUP(A887,[1]القائمة!A$1:F$4442,6,0)</f>
        <v/>
      </c>
      <c r="BF887">
        <f>VLOOKUP(A887,[1]القائمة!A$1:F$4442,1,0)</f>
        <v>526280</v>
      </c>
      <c r="BG887" t="str">
        <f>VLOOKUP(A887,[1]القائمة!A$1:F$4442,5,0)</f>
        <v>الثالثة</v>
      </c>
      <c r="BH887" s="250"/>
      <c r="BI887" s="250"/>
      <c r="BJ887" s="250"/>
      <c r="BK887" s="250"/>
      <c r="BL887" s="250"/>
      <c r="BM887" s="250"/>
      <c r="BN887" s="250"/>
      <c r="BO887" s="250"/>
      <c r="BP887" s="250"/>
      <c r="BQ887" s="250"/>
      <c r="BR887" s="250"/>
      <c r="BS887" s="250"/>
      <c r="BT887" s="250"/>
      <c r="BU887" s="250"/>
      <c r="BV887" s="250"/>
      <c r="BW887" s="250"/>
      <c r="BX887" s="250"/>
      <c r="BY887" s="250"/>
      <c r="BZ887" s="250"/>
      <c r="CE887" s="250"/>
    </row>
    <row r="888" spans="1:83" ht="14.4" x14ac:dyDescent="0.3">
      <c r="A888" s="269">
        <v>526286</v>
      </c>
      <c r="B888" s="270" t="s">
        <v>521</v>
      </c>
      <c r="C888" s="270" t="s">
        <v>788</v>
      </c>
      <c r="D888" s="270" t="s">
        <v>788</v>
      </c>
      <c r="E888" s="270" t="s">
        <v>788</v>
      </c>
      <c r="F888" s="270" t="s">
        <v>788</v>
      </c>
      <c r="G888" s="270" t="s">
        <v>788</v>
      </c>
      <c r="H888" s="270" t="s">
        <v>788</v>
      </c>
      <c r="I888" s="270" t="s">
        <v>788</v>
      </c>
      <c r="J888" s="270" t="s">
        <v>788</v>
      </c>
      <c r="K888" s="270" t="s">
        <v>788</v>
      </c>
      <c r="L888" s="270" t="s">
        <v>788</v>
      </c>
      <c r="M888" s="270" t="s">
        <v>788</v>
      </c>
      <c r="N888" s="270" t="s">
        <v>788</v>
      </c>
      <c r="O888" s="270" t="s">
        <v>788</v>
      </c>
      <c r="P888" s="270" t="s">
        <v>788</v>
      </c>
      <c r="Q888" s="270" t="s">
        <v>788</v>
      </c>
      <c r="R888" s="270" t="s">
        <v>788</v>
      </c>
      <c r="S888" s="270" t="s">
        <v>788</v>
      </c>
      <c r="T888" s="270" t="s">
        <v>788</v>
      </c>
      <c r="U888" s="270" t="s">
        <v>788</v>
      </c>
      <c r="V888" s="270" t="s">
        <v>788</v>
      </c>
      <c r="W888" s="270" t="s">
        <v>788</v>
      </c>
      <c r="X888" s="270" t="s">
        <v>788</v>
      </c>
      <c r="Y888" s="270" t="s">
        <v>788</v>
      </c>
      <c r="Z888" s="270" t="s">
        <v>788</v>
      </c>
      <c r="AA888" s="270" t="s">
        <v>788</v>
      </c>
      <c r="AB888" s="270" t="s">
        <v>788</v>
      </c>
      <c r="AC888" s="270" t="s">
        <v>788</v>
      </c>
      <c r="AD888" s="270" t="s">
        <v>788</v>
      </c>
      <c r="AE888" s="270" t="s">
        <v>788</v>
      </c>
      <c r="AF888" s="270" t="s">
        <v>788</v>
      </c>
      <c r="AG888" s="270" t="s">
        <v>788</v>
      </c>
      <c r="AH888" s="270" t="s">
        <v>788</v>
      </c>
      <c r="AI888" s="270" t="s">
        <v>788</v>
      </c>
      <c r="AJ888" s="270" t="s">
        <v>788</v>
      </c>
      <c r="AK888" s="270" t="s">
        <v>788</v>
      </c>
      <c r="AL888" s="270" t="s">
        <v>788</v>
      </c>
      <c r="AM888" s="270" t="s">
        <v>788</v>
      </c>
      <c r="AN888" s="270" t="s">
        <v>3075</v>
      </c>
      <c r="AO888" s="270" t="s">
        <v>3075</v>
      </c>
      <c r="AP888" s="270" t="s">
        <v>3075</v>
      </c>
      <c r="AQ888" s="270" t="s">
        <v>3075</v>
      </c>
      <c r="AR888" s="270" t="s">
        <v>3075</v>
      </c>
      <c r="AS888" s="270" t="s">
        <v>3075</v>
      </c>
      <c r="AT888" s="270" t="s">
        <v>3075</v>
      </c>
      <c r="AU888" s="270" t="s">
        <v>3075</v>
      </c>
      <c r="AV888" s="270" t="s">
        <v>3075</v>
      </c>
      <c r="AW888" s="277" t="s">
        <v>3075</v>
      </c>
      <c r="AX888" s="270" t="s">
        <v>3075</v>
      </c>
      <c r="AY888" s="270" t="s">
        <v>3075</v>
      </c>
      <c r="AZ888" s="270" t="s">
        <v>3075</v>
      </c>
      <c r="BA888" s="270" t="s">
        <v>3075</v>
      </c>
      <c r="BB888" s="270" t="s">
        <v>3075</v>
      </c>
      <c r="BC888" s="270" t="s">
        <v>3075</v>
      </c>
      <c r="BD888" s="270" t="s">
        <v>521</v>
      </c>
      <c r="BE888" s="270" t="str">
        <f>VLOOKUP(A888,[1]القائمة!A$1:F$4442,6,0)</f>
        <v/>
      </c>
      <c r="BF888">
        <f>VLOOKUP(A888,[1]القائمة!A$1:F$4442,1,0)</f>
        <v>526286</v>
      </c>
      <c r="BG888" t="str">
        <f>VLOOKUP(A888,[1]القائمة!A$1:F$4442,5,0)</f>
        <v>الثالثة</v>
      </c>
      <c r="BH888" s="250"/>
      <c r="BI888" s="250"/>
      <c r="BJ888" s="250"/>
      <c r="BK888" s="250"/>
      <c r="BL888" s="250"/>
      <c r="BM888" s="250"/>
      <c r="BN888" s="250"/>
      <c r="BO888" s="250"/>
      <c r="BP888" s="250"/>
      <c r="BQ888" s="250"/>
      <c r="BR888" s="250"/>
      <c r="BS888" s="250"/>
      <c r="BT888" s="250"/>
      <c r="BU888" s="250"/>
      <c r="BV888" s="250"/>
      <c r="BW888" s="250"/>
      <c r="BX888" s="250"/>
      <c r="BY888" s="250"/>
      <c r="BZ888" s="250"/>
      <c r="CE888" s="250"/>
    </row>
    <row r="889" spans="1:83" ht="14.4" x14ac:dyDescent="0.3">
      <c r="A889" s="269">
        <v>526288</v>
      </c>
      <c r="B889" s="270" t="s">
        <v>521</v>
      </c>
      <c r="C889" s="270" t="s">
        <v>788</v>
      </c>
      <c r="D889" s="270" t="s">
        <v>788</v>
      </c>
      <c r="E889" s="270" t="s">
        <v>788</v>
      </c>
      <c r="F889" s="270" t="s">
        <v>788</v>
      </c>
      <c r="G889" s="270" t="s">
        <v>788</v>
      </c>
      <c r="H889" s="270" t="s">
        <v>788</v>
      </c>
      <c r="I889" s="270" t="s">
        <v>788</v>
      </c>
      <c r="J889" s="270" t="s">
        <v>788</v>
      </c>
      <c r="K889" s="270" t="s">
        <v>788</v>
      </c>
      <c r="L889" s="270" t="s">
        <v>788</v>
      </c>
      <c r="M889" s="270" t="s">
        <v>788</v>
      </c>
      <c r="N889" s="270" t="s">
        <v>788</v>
      </c>
      <c r="O889" s="270" t="s">
        <v>788</v>
      </c>
      <c r="P889" s="270" t="s">
        <v>788</v>
      </c>
      <c r="Q889" s="270" t="s">
        <v>788</v>
      </c>
      <c r="R889" s="270" t="s">
        <v>788</v>
      </c>
      <c r="S889" s="270" t="s">
        <v>788</v>
      </c>
      <c r="T889" s="270" t="s">
        <v>788</v>
      </c>
      <c r="U889" s="270" t="s">
        <v>788</v>
      </c>
      <c r="V889" s="270" t="s">
        <v>788</v>
      </c>
      <c r="W889" s="270" t="s">
        <v>788</v>
      </c>
      <c r="X889" s="270" t="s">
        <v>788</v>
      </c>
      <c r="Y889" s="270" t="s">
        <v>788</v>
      </c>
      <c r="Z889" s="270" t="s">
        <v>788</v>
      </c>
      <c r="AA889" s="270" t="s">
        <v>788</v>
      </c>
      <c r="AB889" s="270" t="s">
        <v>788</v>
      </c>
      <c r="AC889" s="270" t="s">
        <v>788</v>
      </c>
      <c r="AD889" s="270" t="s">
        <v>788</v>
      </c>
      <c r="AE889" s="270" t="s">
        <v>788</v>
      </c>
      <c r="AF889" s="270" t="s">
        <v>788</v>
      </c>
      <c r="AG889" s="270" t="s">
        <v>788</v>
      </c>
      <c r="AH889" s="270" t="s">
        <v>788</v>
      </c>
      <c r="AI889" s="270" t="s">
        <v>788</v>
      </c>
      <c r="AJ889" s="270" t="s">
        <v>788</v>
      </c>
      <c r="AK889" s="270" t="s">
        <v>788</v>
      </c>
      <c r="AL889" s="270" t="s">
        <v>788</v>
      </c>
      <c r="AM889" s="270" t="s">
        <v>788</v>
      </c>
      <c r="AN889" s="270" t="s">
        <v>3075</v>
      </c>
      <c r="AO889" s="270" t="s">
        <v>3075</v>
      </c>
      <c r="AP889" s="270" t="s">
        <v>3075</v>
      </c>
      <c r="AQ889" s="270" t="s">
        <v>3075</v>
      </c>
      <c r="AR889" s="270" t="s">
        <v>3075</v>
      </c>
      <c r="AS889" s="270" t="s">
        <v>3075</v>
      </c>
      <c r="AT889" s="270" t="s">
        <v>3075</v>
      </c>
      <c r="AU889" s="270" t="s">
        <v>3075</v>
      </c>
      <c r="AV889" s="270" t="s">
        <v>3075</v>
      </c>
      <c r="AW889" s="277" t="s">
        <v>3075</v>
      </c>
      <c r="AX889" s="270" t="s">
        <v>3075</v>
      </c>
      <c r="AY889" s="270" t="s">
        <v>3075</v>
      </c>
      <c r="AZ889" s="270" t="s">
        <v>3075</v>
      </c>
      <c r="BA889" s="270" t="s">
        <v>3075</v>
      </c>
      <c r="BB889" s="270" t="s">
        <v>3075</v>
      </c>
      <c r="BC889" s="270" t="s">
        <v>3075</v>
      </c>
      <c r="BD889" s="270" t="s">
        <v>521</v>
      </c>
      <c r="BE889" s="270" t="str">
        <f>VLOOKUP(A889,[1]القائمة!A$1:F$4442,6,0)</f>
        <v/>
      </c>
      <c r="BF889">
        <f>VLOOKUP(A889,[1]القائمة!A$1:F$4442,1,0)</f>
        <v>526288</v>
      </c>
      <c r="BG889" t="str">
        <f>VLOOKUP(A889,[1]القائمة!A$1:F$4442,5,0)</f>
        <v>الثالثة</v>
      </c>
      <c r="BH889" s="250"/>
      <c r="BI889" s="250"/>
      <c r="BJ889" s="250"/>
      <c r="BK889" s="250"/>
      <c r="BL889" s="250"/>
      <c r="BM889" s="250"/>
      <c r="BN889" s="250"/>
      <c r="BO889" s="250"/>
      <c r="BP889" s="250"/>
      <c r="BQ889" s="250"/>
      <c r="BR889" s="250"/>
      <c r="BS889" s="250"/>
      <c r="BT889" s="250"/>
      <c r="BU889" s="250"/>
      <c r="BV889" s="250"/>
      <c r="BW889" s="250"/>
      <c r="BX889" s="250"/>
      <c r="BY889" s="250"/>
      <c r="BZ889" s="250"/>
      <c r="CE889" s="250"/>
    </row>
    <row r="890" spans="1:83" ht="14.4" x14ac:dyDescent="0.3">
      <c r="A890" s="269">
        <v>526290</v>
      </c>
      <c r="B890" s="270" t="s">
        <v>521</v>
      </c>
      <c r="C890" s="270" t="s">
        <v>788</v>
      </c>
      <c r="D890" s="270" t="s">
        <v>788</v>
      </c>
      <c r="E890" s="270" t="s">
        <v>788</v>
      </c>
      <c r="F890" s="270" t="s">
        <v>788</v>
      </c>
      <c r="G890" s="270" t="s">
        <v>788</v>
      </c>
      <c r="H890" s="270" t="s">
        <v>788</v>
      </c>
      <c r="I890" s="270" t="s">
        <v>788</v>
      </c>
      <c r="J890" s="270" t="s">
        <v>788</v>
      </c>
      <c r="K890" s="270" t="s">
        <v>788</v>
      </c>
      <c r="L890" s="270" t="s">
        <v>788</v>
      </c>
      <c r="M890" s="270" t="s">
        <v>788</v>
      </c>
      <c r="N890" s="270" t="s">
        <v>788</v>
      </c>
      <c r="O890" s="270" t="s">
        <v>788</v>
      </c>
      <c r="P890" s="270" t="s">
        <v>788</v>
      </c>
      <c r="Q890" s="270" t="s">
        <v>788</v>
      </c>
      <c r="R890" s="270" t="s">
        <v>788</v>
      </c>
      <c r="S890" s="270" t="s">
        <v>788</v>
      </c>
      <c r="T890" s="270" t="s">
        <v>788</v>
      </c>
      <c r="U890" s="270" t="s">
        <v>788</v>
      </c>
      <c r="V890" s="270" t="s">
        <v>788</v>
      </c>
      <c r="W890" s="270" t="s">
        <v>788</v>
      </c>
      <c r="X890" s="270" t="s">
        <v>788</v>
      </c>
      <c r="Y890" s="270" t="s">
        <v>788</v>
      </c>
      <c r="Z890" s="270" t="s">
        <v>788</v>
      </c>
      <c r="AA890" s="270" t="s">
        <v>788</v>
      </c>
      <c r="AB890" s="270" t="s">
        <v>788</v>
      </c>
      <c r="AC890" s="270" t="s">
        <v>788</v>
      </c>
      <c r="AD890" s="270" t="s">
        <v>788</v>
      </c>
      <c r="AE890" s="270" t="s">
        <v>788</v>
      </c>
      <c r="AF890" s="270" t="s">
        <v>788</v>
      </c>
      <c r="AG890" s="270" t="s">
        <v>788</v>
      </c>
      <c r="AH890" s="270" t="s">
        <v>788</v>
      </c>
      <c r="AI890" s="270" t="s">
        <v>788</v>
      </c>
      <c r="AJ890" s="270" t="s">
        <v>788</v>
      </c>
      <c r="AK890" s="270" t="s">
        <v>788</v>
      </c>
      <c r="AL890" s="270" t="s">
        <v>788</v>
      </c>
      <c r="AM890" s="270" t="s">
        <v>788</v>
      </c>
      <c r="AN890" s="270" t="s">
        <v>3075</v>
      </c>
      <c r="AO890" s="270" t="s">
        <v>3075</v>
      </c>
      <c r="AP890" s="270" t="s">
        <v>3075</v>
      </c>
      <c r="AQ890" s="270" t="s">
        <v>3075</v>
      </c>
      <c r="AR890" s="270" t="s">
        <v>3075</v>
      </c>
      <c r="AS890" s="270" t="s">
        <v>3075</v>
      </c>
      <c r="AT890" s="270" t="s">
        <v>3075</v>
      </c>
      <c r="AU890" s="270" t="s">
        <v>3075</v>
      </c>
      <c r="AV890" s="270" t="s">
        <v>3075</v>
      </c>
      <c r="AW890" s="277" t="s">
        <v>3075</v>
      </c>
      <c r="AX890" s="270" t="s">
        <v>3075</v>
      </c>
      <c r="AY890" s="270" t="s">
        <v>3075</v>
      </c>
      <c r="AZ890" s="270" t="s">
        <v>3075</v>
      </c>
      <c r="BA890" s="270" t="s">
        <v>3075</v>
      </c>
      <c r="BB890" s="270" t="s">
        <v>3075</v>
      </c>
      <c r="BC890" s="270" t="s">
        <v>3075</v>
      </c>
      <c r="BD890" s="270" t="s">
        <v>521</v>
      </c>
      <c r="BE890" s="270" t="str">
        <f>VLOOKUP(A890,[1]القائمة!A$1:F$4442,6,0)</f>
        <v/>
      </c>
      <c r="BF890">
        <f>VLOOKUP(A890,[1]القائمة!A$1:F$4442,1,0)</f>
        <v>526290</v>
      </c>
      <c r="BG890" t="str">
        <f>VLOOKUP(A890,[1]القائمة!A$1:F$4442,5,0)</f>
        <v>الثالثة</v>
      </c>
      <c r="BH890" s="250"/>
      <c r="BI890" s="250"/>
      <c r="BJ890" s="250"/>
      <c r="BK890" s="250"/>
      <c r="BL890" s="250"/>
      <c r="BM890" s="250"/>
      <c r="BN890" s="250"/>
      <c r="BO890" s="250"/>
      <c r="BP890" s="250"/>
      <c r="BQ890" s="250"/>
      <c r="BR890" s="250"/>
      <c r="BS890" s="250"/>
      <c r="BT890" s="250"/>
      <c r="BU890" s="250"/>
      <c r="BV890" s="250"/>
      <c r="BW890" s="250"/>
      <c r="BX890" s="250"/>
      <c r="BY890" s="250"/>
      <c r="BZ890" s="250"/>
      <c r="CE890" s="250"/>
    </row>
    <row r="891" spans="1:83" ht="14.4" x14ac:dyDescent="0.3">
      <c r="A891" s="269">
        <v>526296</v>
      </c>
      <c r="B891" s="270" t="s">
        <v>521</v>
      </c>
      <c r="C891" s="270" t="s">
        <v>788</v>
      </c>
      <c r="D891" s="270" t="s">
        <v>788</v>
      </c>
      <c r="E891" s="270" t="s">
        <v>788</v>
      </c>
      <c r="F891" s="270" t="s">
        <v>788</v>
      </c>
      <c r="G891" s="270" t="s">
        <v>788</v>
      </c>
      <c r="H891" s="270" t="s">
        <v>788</v>
      </c>
      <c r="I891" s="270" t="s">
        <v>788</v>
      </c>
      <c r="J891" s="270" t="s">
        <v>788</v>
      </c>
      <c r="K891" s="270" t="s">
        <v>788</v>
      </c>
      <c r="L891" s="270" t="s">
        <v>788</v>
      </c>
      <c r="M891" s="270" t="s">
        <v>788</v>
      </c>
      <c r="N891" s="270" t="s">
        <v>788</v>
      </c>
      <c r="O891" s="270" t="s">
        <v>788</v>
      </c>
      <c r="P891" s="270" t="s">
        <v>788</v>
      </c>
      <c r="Q891" s="270" t="s">
        <v>788</v>
      </c>
      <c r="R891" s="270" t="s">
        <v>788</v>
      </c>
      <c r="S891" s="270" t="s">
        <v>788</v>
      </c>
      <c r="T891" s="270" t="s">
        <v>788</v>
      </c>
      <c r="U891" s="270" t="s">
        <v>788</v>
      </c>
      <c r="V891" s="270" t="s">
        <v>788</v>
      </c>
      <c r="W891" s="270" t="s">
        <v>788</v>
      </c>
      <c r="X891" s="270" t="s">
        <v>788</v>
      </c>
      <c r="Y891" s="270" t="s">
        <v>788</v>
      </c>
      <c r="Z891" s="270" t="s">
        <v>788</v>
      </c>
      <c r="AA891" s="270" t="s">
        <v>788</v>
      </c>
      <c r="AB891" s="270" t="s">
        <v>788</v>
      </c>
      <c r="AC891" s="270" t="s">
        <v>788</v>
      </c>
      <c r="AD891" s="270" t="s">
        <v>788</v>
      </c>
      <c r="AE891" s="270" t="s">
        <v>788</v>
      </c>
      <c r="AF891" s="270" t="s">
        <v>788</v>
      </c>
      <c r="AG891" s="270" t="s">
        <v>788</v>
      </c>
      <c r="AH891" s="270" t="s">
        <v>788</v>
      </c>
      <c r="AI891" s="270" t="s">
        <v>788</v>
      </c>
      <c r="AJ891" s="270" t="s">
        <v>788</v>
      </c>
      <c r="AK891" s="270" t="s">
        <v>788</v>
      </c>
      <c r="AL891" s="270" t="s">
        <v>788</v>
      </c>
      <c r="AM891" s="270" t="s">
        <v>788</v>
      </c>
      <c r="AN891" s="270" t="s">
        <v>3075</v>
      </c>
      <c r="AO891" s="270" t="s">
        <v>3075</v>
      </c>
      <c r="AP891" s="270" t="s">
        <v>3075</v>
      </c>
      <c r="AQ891" s="270" t="s">
        <v>3075</v>
      </c>
      <c r="AR891" s="270" t="s">
        <v>3075</v>
      </c>
      <c r="AS891" s="270" t="s">
        <v>3075</v>
      </c>
      <c r="AT891" s="270" t="s">
        <v>3075</v>
      </c>
      <c r="AU891" s="270" t="s">
        <v>3075</v>
      </c>
      <c r="AV891" s="270" t="s">
        <v>3075</v>
      </c>
      <c r="AW891" s="277" t="s">
        <v>3075</v>
      </c>
      <c r="AX891" s="270" t="s">
        <v>3075</v>
      </c>
      <c r="AY891" s="270" t="s">
        <v>3075</v>
      </c>
      <c r="AZ891" s="270" t="s">
        <v>3075</v>
      </c>
      <c r="BA891" s="270" t="s">
        <v>3075</v>
      </c>
      <c r="BB891" s="270" t="s">
        <v>3075</v>
      </c>
      <c r="BC891" s="270" t="s">
        <v>3075</v>
      </c>
      <c r="BD891" s="270" t="s">
        <v>521</v>
      </c>
      <c r="BE891" s="270" t="str">
        <f>VLOOKUP(A891,[1]القائمة!A$1:F$4442,6,0)</f>
        <v/>
      </c>
      <c r="BF891">
        <f>VLOOKUP(A891,[1]القائمة!A$1:F$4442,1,0)</f>
        <v>526296</v>
      </c>
      <c r="BG891" t="str">
        <f>VLOOKUP(A891,[1]القائمة!A$1:F$4442,5,0)</f>
        <v>الثالثة</v>
      </c>
      <c r="BH891" s="250"/>
      <c r="BI891" s="250"/>
      <c r="BJ891" s="250"/>
      <c r="BK891" s="250"/>
      <c r="BL891" s="250"/>
      <c r="BM891" s="250"/>
      <c r="BN891" s="250"/>
      <c r="BO891" s="250"/>
      <c r="BP891" s="250"/>
      <c r="BQ891" s="250"/>
      <c r="BR891" s="250"/>
      <c r="BS891" s="250"/>
      <c r="BT891" s="250"/>
      <c r="BU891" s="250"/>
      <c r="BV891" s="250"/>
      <c r="BW891" s="250"/>
      <c r="BX891" s="250"/>
      <c r="BY891" s="250"/>
      <c r="BZ891" s="250"/>
      <c r="CE891" s="250"/>
    </row>
    <row r="892" spans="1:83" ht="14.4" x14ac:dyDescent="0.3">
      <c r="A892" s="269">
        <v>526303</v>
      </c>
      <c r="B892" s="270" t="s">
        <v>521</v>
      </c>
      <c r="C892" s="270" t="s">
        <v>788</v>
      </c>
      <c r="D892" s="270" t="s">
        <v>788</v>
      </c>
      <c r="E892" s="270" t="s">
        <v>788</v>
      </c>
      <c r="F892" s="270" t="s">
        <v>788</v>
      </c>
      <c r="G892" s="270" t="s">
        <v>788</v>
      </c>
      <c r="H892" s="270" t="s">
        <v>788</v>
      </c>
      <c r="I892" s="270" t="s">
        <v>788</v>
      </c>
      <c r="J892" s="270" t="s">
        <v>788</v>
      </c>
      <c r="K892" s="270" t="s">
        <v>788</v>
      </c>
      <c r="L892" s="270" t="s">
        <v>788</v>
      </c>
      <c r="M892" s="270" t="s">
        <v>788</v>
      </c>
      <c r="N892" s="270" t="s">
        <v>788</v>
      </c>
      <c r="O892" s="270" t="s">
        <v>788</v>
      </c>
      <c r="P892" s="270" t="s">
        <v>788</v>
      </c>
      <c r="Q892" s="270" t="s">
        <v>788</v>
      </c>
      <c r="R892" s="270" t="s">
        <v>788</v>
      </c>
      <c r="S892" s="270" t="s">
        <v>788</v>
      </c>
      <c r="T892" s="270" t="s">
        <v>788</v>
      </c>
      <c r="U892" s="270" t="s">
        <v>788</v>
      </c>
      <c r="V892" s="270" t="s">
        <v>788</v>
      </c>
      <c r="W892" s="270" t="s">
        <v>788</v>
      </c>
      <c r="X892" s="270" t="s">
        <v>788</v>
      </c>
      <c r="Y892" s="270" t="s">
        <v>788</v>
      </c>
      <c r="Z892" s="270" t="s">
        <v>788</v>
      </c>
      <c r="AA892" s="270" t="s">
        <v>788</v>
      </c>
      <c r="AB892" s="270" t="s">
        <v>788</v>
      </c>
      <c r="AC892" s="270" t="s">
        <v>788</v>
      </c>
      <c r="AD892" s="270" t="s">
        <v>788</v>
      </c>
      <c r="AE892" s="270" t="s">
        <v>788</v>
      </c>
      <c r="AF892" s="270" t="s">
        <v>788</v>
      </c>
      <c r="AG892" s="270" t="s">
        <v>788</v>
      </c>
      <c r="AH892" s="270" t="s">
        <v>788</v>
      </c>
      <c r="AI892" s="270" t="s">
        <v>788</v>
      </c>
      <c r="AJ892" s="270" t="s">
        <v>788</v>
      </c>
      <c r="AK892" s="270" t="s">
        <v>788</v>
      </c>
      <c r="AL892" s="270" t="s">
        <v>788</v>
      </c>
      <c r="AM892" s="270" t="s">
        <v>788</v>
      </c>
      <c r="AN892" s="270" t="s">
        <v>3075</v>
      </c>
      <c r="AO892" s="270" t="s">
        <v>3075</v>
      </c>
      <c r="AP892" s="270" t="s">
        <v>3075</v>
      </c>
      <c r="AQ892" s="270" t="s">
        <v>3075</v>
      </c>
      <c r="AR892" s="270" t="s">
        <v>3075</v>
      </c>
      <c r="AS892" s="270" t="s">
        <v>3075</v>
      </c>
      <c r="AT892" s="270" t="s">
        <v>3075</v>
      </c>
      <c r="AU892" s="270" t="s">
        <v>3075</v>
      </c>
      <c r="AV892" s="270" t="s">
        <v>3075</v>
      </c>
      <c r="AW892" s="277" t="s">
        <v>3075</v>
      </c>
      <c r="AX892" s="270" t="s">
        <v>3075</v>
      </c>
      <c r="AY892" s="270" t="s">
        <v>3075</v>
      </c>
      <c r="AZ892" s="270" t="s">
        <v>3075</v>
      </c>
      <c r="BA892" s="270" t="s">
        <v>3075</v>
      </c>
      <c r="BB892" s="270" t="s">
        <v>3075</v>
      </c>
      <c r="BC892" s="270" t="s">
        <v>3075</v>
      </c>
      <c r="BD892" s="270" t="s">
        <v>521</v>
      </c>
      <c r="BE892" s="270" t="str">
        <f>VLOOKUP(A892,[1]القائمة!A$1:F$4442,6,0)</f>
        <v/>
      </c>
      <c r="BF892">
        <f>VLOOKUP(A892,[1]القائمة!A$1:F$4442,1,0)</f>
        <v>526303</v>
      </c>
      <c r="BG892" t="str">
        <f>VLOOKUP(A892,[1]القائمة!A$1:F$4442,5,0)</f>
        <v>الثالثة</v>
      </c>
      <c r="BH892" s="250"/>
      <c r="BI892" s="250"/>
      <c r="BJ892" s="250"/>
      <c r="BK892" s="250"/>
      <c r="BL892" s="250"/>
      <c r="BM892" s="250"/>
      <c r="BN892" s="250"/>
      <c r="BO892" s="250"/>
      <c r="BP892" s="250"/>
      <c r="BQ892" s="250"/>
      <c r="BR892" s="250"/>
      <c r="BS892" s="250"/>
      <c r="BT892" s="250"/>
      <c r="BU892" s="250"/>
      <c r="BV892" s="250"/>
      <c r="BW892" s="250"/>
      <c r="BX892" s="250"/>
      <c r="BY892" s="250"/>
      <c r="BZ892" s="250"/>
      <c r="CE892" s="250"/>
    </row>
    <row r="893" spans="1:83" ht="14.4" x14ac:dyDescent="0.3">
      <c r="A893" s="269">
        <v>526304</v>
      </c>
      <c r="B893" s="270" t="s">
        <v>521</v>
      </c>
      <c r="C893" s="270" t="s">
        <v>788</v>
      </c>
      <c r="D893" s="270" t="s">
        <v>788</v>
      </c>
      <c r="E893" s="270" t="s">
        <v>788</v>
      </c>
      <c r="F893" s="270" t="s">
        <v>788</v>
      </c>
      <c r="G893" s="270" t="s">
        <v>788</v>
      </c>
      <c r="H893" s="270" t="s">
        <v>788</v>
      </c>
      <c r="I893" s="270" t="s">
        <v>788</v>
      </c>
      <c r="J893" s="270" t="s">
        <v>788</v>
      </c>
      <c r="K893" s="270" t="s">
        <v>788</v>
      </c>
      <c r="L893" s="270" t="s">
        <v>788</v>
      </c>
      <c r="M893" s="270" t="s">
        <v>788</v>
      </c>
      <c r="N893" s="270" t="s">
        <v>788</v>
      </c>
      <c r="O893" s="270" t="s">
        <v>788</v>
      </c>
      <c r="P893" s="270" t="s">
        <v>788</v>
      </c>
      <c r="Q893" s="270" t="s">
        <v>788</v>
      </c>
      <c r="R893" s="270" t="s">
        <v>788</v>
      </c>
      <c r="S893" s="270" t="s">
        <v>788</v>
      </c>
      <c r="T893" s="270" t="s">
        <v>788</v>
      </c>
      <c r="U893" s="270" t="s">
        <v>788</v>
      </c>
      <c r="V893" s="270" t="s">
        <v>788</v>
      </c>
      <c r="W893" s="270" t="s">
        <v>788</v>
      </c>
      <c r="X893" s="270" t="s">
        <v>788</v>
      </c>
      <c r="Y893" s="270" t="s">
        <v>788</v>
      </c>
      <c r="Z893" s="270" t="s">
        <v>788</v>
      </c>
      <c r="AA893" s="270" t="s">
        <v>788</v>
      </c>
      <c r="AB893" s="270" t="s">
        <v>788</v>
      </c>
      <c r="AC893" s="270" t="s">
        <v>788</v>
      </c>
      <c r="AD893" s="270" t="s">
        <v>788</v>
      </c>
      <c r="AE893" s="270" t="s">
        <v>788</v>
      </c>
      <c r="AF893" s="270" t="s">
        <v>788</v>
      </c>
      <c r="AG893" s="270" t="s">
        <v>788</v>
      </c>
      <c r="AH893" s="270" t="s">
        <v>788</v>
      </c>
      <c r="AI893" s="270" t="s">
        <v>788</v>
      </c>
      <c r="AJ893" s="270" t="s">
        <v>788</v>
      </c>
      <c r="AK893" s="270" t="s">
        <v>788</v>
      </c>
      <c r="AL893" s="270" t="s">
        <v>788</v>
      </c>
      <c r="AM893" s="270" t="s">
        <v>788</v>
      </c>
      <c r="AN893" s="270" t="s">
        <v>3075</v>
      </c>
      <c r="AO893" s="270" t="s">
        <v>3075</v>
      </c>
      <c r="AP893" s="270" t="s">
        <v>3075</v>
      </c>
      <c r="AQ893" s="270" t="s">
        <v>3075</v>
      </c>
      <c r="AR893" s="270" t="s">
        <v>3075</v>
      </c>
      <c r="AS893" s="270" t="s">
        <v>3075</v>
      </c>
      <c r="AT893" s="270" t="s">
        <v>3075</v>
      </c>
      <c r="AU893" s="270" t="s">
        <v>3075</v>
      </c>
      <c r="AV893" s="270" t="s">
        <v>3075</v>
      </c>
      <c r="AW893" s="277" t="s">
        <v>3075</v>
      </c>
      <c r="AX893" s="270" t="s">
        <v>3075</v>
      </c>
      <c r="AY893" s="270" t="s">
        <v>3075</v>
      </c>
      <c r="AZ893" s="270" t="s">
        <v>3075</v>
      </c>
      <c r="BA893" s="270" t="s">
        <v>3075</v>
      </c>
      <c r="BB893" s="270" t="s">
        <v>3075</v>
      </c>
      <c r="BC893" s="270" t="s">
        <v>3075</v>
      </c>
      <c r="BD893" s="270" t="s">
        <v>521</v>
      </c>
      <c r="BE893" s="270" t="str">
        <f>VLOOKUP(A893,[1]القائمة!A$1:F$4442,6,0)</f>
        <v/>
      </c>
      <c r="BF893">
        <f>VLOOKUP(A893,[1]القائمة!A$1:F$4442,1,0)</f>
        <v>526304</v>
      </c>
      <c r="BG893" t="str">
        <f>VLOOKUP(A893,[1]القائمة!A$1:F$4442,5,0)</f>
        <v>الثالثة</v>
      </c>
      <c r="BH893" s="250"/>
      <c r="BI893" s="250"/>
      <c r="BJ893" s="250"/>
      <c r="BK893" s="250"/>
      <c r="BL893" s="250"/>
      <c r="BM893" s="250"/>
      <c r="BN893" s="250"/>
      <c r="BO893" s="250"/>
      <c r="BP893" s="250"/>
      <c r="BQ893" s="250"/>
      <c r="BR893" s="250"/>
      <c r="BS893" s="250"/>
      <c r="BT893" s="250"/>
      <c r="BU893" s="250"/>
      <c r="BV893" s="250"/>
      <c r="BW893" s="250"/>
      <c r="BX893" s="250"/>
      <c r="BY893" s="250"/>
      <c r="BZ893" s="250"/>
      <c r="CE893" s="250"/>
    </row>
    <row r="894" spans="1:83" ht="14.4" x14ac:dyDescent="0.3">
      <c r="A894" s="269">
        <v>526306</v>
      </c>
      <c r="B894" s="270" t="s">
        <v>521</v>
      </c>
      <c r="C894" s="270" t="s">
        <v>788</v>
      </c>
      <c r="D894" s="270" t="s">
        <v>788</v>
      </c>
      <c r="E894" s="270" t="s">
        <v>788</v>
      </c>
      <c r="F894" s="270" t="s">
        <v>788</v>
      </c>
      <c r="G894" s="270" t="s">
        <v>788</v>
      </c>
      <c r="H894" s="270" t="s">
        <v>788</v>
      </c>
      <c r="I894" s="270" t="s">
        <v>788</v>
      </c>
      <c r="J894" s="270" t="s">
        <v>788</v>
      </c>
      <c r="K894" s="270" t="s">
        <v>788</v>
      </c>
      <c r="L894" s="270" t="s">
        <v>788</v>
      </c>
      <c r="M894" s="270" t="s">
        <v>788</v>
      </c>
      <c r="N894" s="270" t="s">
        <v>788</v>
      </c>
      <c r="O894" s="270" t="s">
        <v>788</v>
      </c>
      <c r="P894" s="270" t="s">
        <v>788</v>
      </c>
      <c r="Q894" s="270" t="s">
        <v>788</v>
      </c>
      <c r="R894" s="270" t="s">
        <v>788</v>
      </c>
      <c r="S894" s="270" t="s">
        <v>788</v>
      </c>
      <c r="T894" s="270" t="s">
        <v>788</v>
      </c>
      <c r="U894" s="270" t="s">
        <v>788</v>
      </c>
      <c r="V894" s="270" t="s">
        <v>788</v>
      </c>
      <c r="W894" s="270" t="s">
        <v>788</v>
      </c>
      <c r="X894" s="270" t="s">
        <v>788</v>
      </c>
      <c r="Y894" s="270" t="s">
        <v>788</v>
      </c>
      <c r="Z894" s="270" t="s">
        <v>788</v>
      </c>
      <c r="AA894" s="270" t="s">
        <v>788</v>
      </c>
      <c r="AB894" s="270" t="s">
        <v>788</v>
      </c>
      <c r="AC894" s="270" t="s">
        <v>788</v>
      </c>
      <c r="AD894" s="270" t="s">
        <v>788</v>
      </c>
      <c r="AE894" s="270" t="s">
        <v>788</v>
      </c>
      <c r="AF894" s="270" t="s">
        <v>788</v>
      </c>
      <c r="AG894" s="270" t="s">
        <v>788</v>
      </c>
      <c r="AH894" s="270" t="s">
        <v>788</v>
      </c>
      <c r="AI894" s="270" t="s">
        <v>788</v>
      </c>
      <c r="AJ894" s="270" t="s">
        <v>788</v>
      </c>
      <c r="AK894" s="270" t="s">
        <v>788</v>
      </c>
      <c r="AL894" s="270" t="s">
        <v>788</v>
      </c>
      <c r="AM894" s="270" t="s">
        <v>788</v>
      </c>
      <c r="AN894" s="270" t="s">
        <v>3075</v>
      </c>
      <c r="AO894" s="270" t="s">
        <v>3075</v>
      </c>
      <c r="AP894" s="270" t="s">
        <v>3075</v>
      </c>
      <c r="AQ894" s="270" t="s">
        <v>3075</v>
      </c>
      <c r="AR894" s="270" t="s">
        <v>3075</v>
      </c>
      <c r="AS894" s="270" t="s">
        <v>3075</v>
      </c>
      <c r="AT894" s="270" t="s">
        <v>3075</v>
      </c>
      <c r="AU894" s="270" t="s">
        <v>3075</v>
      </c>
      <c r="AV894" s="270" t="s">
        <v>3075</v>
      </c>
      <c r="AW894" s="277" t="s">
        <v>3075</v>
      </c>
      <c r="AX894" s="270" t="s">
        <v>3075</v>
      </c>
      <c r="AY894" s="270" t="s">
        <v>3075</v>
      </c>
      <c r="AZ894" s="270" t="s">
        <v>3075</v>
      </c>
      <c r="BA894" s="270" t="s">
        <v>3075</v>
      </c>
      <c r="BB894" s="270" t="s">
        <v>3075</v>
      </c>
      <c r="BC894" s="270" t="s">
        <v>3075</v>
      </c>
      <c r="BD894" s="270" t="s">
        <v>521</v>
      </c>
      <c r="BE894" s="270" t="str">
        <f>VLOOKUP(A894,[1]القائمة!A$1:F$4442,6,0)</f>
        <v/>
      </c>
      <c r="BF894">
        <f>VLOOKUP(A894,[1]القائمة!A$1:F$4442,1,0)</f>
        <v>526306</v>
      </c>
      <c r="BG894" t="str">
        <f>VLOOKUP(A894,[1]القائمة!A$1:F$4442,5,0)</f>
        <v>الثالثة</v>
      </c>
      <c r="BH894" s="250"/>
      <c r="BI894" s="250"/>
      <c r="BJ894" s="250"/>
      <c r="BK894" s="250"/>
      <c r="BL894" s="250"/>
      <c r="BM894" s="250"/>
      <c r="BN894" s="250"/>
      <c r="BO894" s="250"/>
      <c r="BP894" s="250"/>
      <c r="BQ894" s="250"/>
      <c r="BR894" s="250"/>
      <c r="BS894" s="250"/>
      <c r="BT894" s="250"/>
      <c r="BU894" s="250"/>
      <c r="BV894" s="250"/>
      <c r="BW894" s="250"/>
      <c r="BX894" s="250"/>
      <c r="BY894" s="250"/>
      <c r="BZ894" s="250"/>
      <c r="CE894" s="250"/>
    </row>
    <row r="895" spans="1:83" ht="14.4" x14ac:dyDescent="0.3">
      <c r="A895" s="269">
        <v>526308</v>
      </c>
      <c r="B895" s="270" t="s">
        <v>521</v>
      </c>
      <c r="C895" s="270" t="s">
        <v>788</v>
      </c>
      <c r="D895" s="270" t="s">
        <v>788</v>
      </c>
      <c r="E895" s="270" t="s">
        <v>788</v>
      </c>
      <c r="F895" s="270" t="s">
        <v>788</v>
      </c>
      <c r="G895" s="270" t="s">
        <v>788</v>
      </c>
      <c r="H895" s="270" t="s">
        <v>788</v>
      </c>
      <c r="I895" s="270" t="s">
        <v>788</v>
      </c>
      <c r="J895" s="270" t="s">
        <v>788</v>
      </c>
      <c r="K895" s="270" t="s">
        <v>788</v>
      </c>
      <c r="L895" s="270" t="s">
        <v>788</v>
      </c>
      <c r="M895" s="270" t="s">
        <v>788</v>
      </c>
      <c r="N895" s="270" t="s">
        <v>788</v>
      </c>
      <c r="O895" s="270" t="s">
        <v>788</v>
      </c>
      <c r="P895" s="270" t="s">
        <v>788</v>
      </c>
      <c r="Q895" s="270" t="s">
        <v>788</v>
      </c>
      <c r="R895" s="270" t="s">
        <v>788</v>
      </c>
      <c r="S895" s="270" t="s">
        <v>788</v>
      </c>
      <c r="T895" s="270" t="s">
        <v>788</v>
      </c>
      <c r="U895" s="270" t="s">
        <v>788</v>
      </c>
      <c r="V895" s="270" t="s">
        <v>788</v>
      </c>
      <c r="W895" s="270" t="s">
        <v>788</v>
      </c>
      <c r="X895" s="270" t="s">
        <v>788</v>
      </c>
      <c r="Y895" s="270" t="s">
        <v>788</v>
      </c>
      <c r="Z895" s="270" t="s">
        <v>788</v>
      </c>
      <c r="AA895" s="270" t="s">
        <v>788</v>
      </c>
      <c r="AB895" s="270" t="s">
        <v>788</v>
      </c>
      <c r="AC895" s="270" t="s">
        <v>788</v>
      </c>
      <c r="AD895" s="270" t="s">
        <v>788</v>
      </c>
      <c r="AE895" s="270" t="s">
        <v>788</v>
      </c>
      <c r="AF895" s="270" t="s">
        <v>788</v>
      </c>
      <c r="AG895" s="270" t="s">
        <v>788</v>
      </c>
      <c r="AH895" s="270" t="s">
        <v>788</v>
      </c>
      <c r="AI895" s="270" t="s">
        <v>788</v>
      </c>
      <c r="AJ895" s="270" t="s">
        <v>788</v>
      </c>
      <c r="AK895" s="270" t="s">
        <v>788</v>
      </c>
      <c r="AL895" s="270" t="s">
        <v>788</v>
      </c>
      <c r="AM895" s="270" t="s">
        <v>788</v>
      </c>
      <c r="AN895" s="270" t="s">
        <v>3075</v>
      </c>
      <c r="AO895" s="270" t="s">
        <v>3075</v>
      </c>
      <c r="AP895" s="270" t="s">
        <v>3075</v>
      </c>
      <c r="AQ895" s="270" t="s">
        <v>3075</v>
      </c>
      <c r="AR895" s="270" t="s">
        <v>3075</v>
      </c>
      <c r="AS895" s="270" t="s">
        <v>3075</v>
      </c>
      <c r="AT895" s="270" t="s">
        <v>3075</v>
      </c>
      <c r="AU895" s="270" t="s">
        <v>3075</v>
      </c>
      <c r="AV895" s="270" t="s">
        <v>3075</v>
      </c>
      <c r="AW895" s="277" t="s">
        <v>3075</v>
      </c>
      <c r="AX895" s="270" t="s">
        <v>3075</v>
      </c>
      <c r="AY895" s="270" t="s">
        <v>3075</v>
      </c>
      <c r="AZ895" s="270" t="s">
        <v>3075</v>
      </c>
      <c r="BA895" s="270" t="s">
        <v>3075</v>
      </c>
      <c r="BB895" s="270" t="s">
        <v>3075</v>
      </c>
      <c r="BC895" s="270" t="s">
        <v>3075</v>
      </c>
      <c r="BD895" s="270" t="s">
        <v>521</v>
      </c>
      <c r="BE895" s="270" t="str">
        <f>VLOOKUP(A895,[1]القائمة!A$1:F$4442,6,0)</f>
        <v/>
      </c>
      <c r="BF895">
        <f>VLOOKUP(A895,[1]القائمة!A$1:F$4442,1,0)</f>
        <v>526308</v>
      </c>
      <c r="BG895" t="str">
        <f>VLOOKUP(A895,[1]القائمة!A$1:F$4442,5,0)</f>
        <v>الثالثة</v>
      </c>
      <c r="BH895" s="250"/>
      <c r="BI895" s="250"/>
      <c r="BJ895" s="250"/>
      <c r="BK895" s="250"/>
      <c r="BL895" s="250"/>
      <c r="BM895" s="250"/>
      <c r="BN895" s="250"/>
      <c r="BO895" s="250"/>
      <c r="BP895" s="250"/>
      <c r="BQ895" s="250"/>
      <c r="BR895" s="250"/>
      <c r="BS895" s="250"/>
      <c r="BT895" s="250"/>
      <c r="BU895" s="250"/>
      <c r="BV895" s="250"/>
      <c r="BW895" s="250"/>
      <c r="BX895" s="250"/>
      <c r="BY895" s="250"/>
      <c r="BZ895" s="250"/>
      <c r="CE895" s="250"/>
    </row>
    <row r="896" spans="1:83" ht="14.4" x14ac:dyDescent="0.3">
      <c r="A896" s="269">
        <v>526318</v>
      </c>
      <c r="B896" s="270" t="s">
        <v>521</v>
      </c>
      <c r="C896" s="270" t="s">
        <v>788</v>
      </c>
      <c r="D896" s="270" t="s">
        <v>788</v>
      </c>
      <c r="E896" s="270" t="s">
        <v>788</v>
      </c>
      <c r="F896" s="270" t="s">
        <v>788</v>
      </c>
      <c r="G896" s="270" t="s">
        <v>788</v>
      </c>
      <c r="H896" s="270" t="s">
        <v>788</v>
      </c>
      <c r="I896" s="270" t="s">
        <v>788</v>
      </c>
      <c r="J896" s="270" t="s">
        <v>788</v>
      </c>
      <c r="K896" s="270" t="s">
        <v>788</v>
      </c>
      <c r="L896" s="270" t="s">
        <v>788</v>
      </c>
      <c r="M896" s="270" t="s">
        <v>788</v>
      </c>
      <c r="N896" s="270" t="s">
        <v>788</v>
      </c>
      <c r="O896" s="270" t="s">
        <v>788</v>
      </c>
      <c r="P896" s="270" t="s">
        <v>788</v>
      </c>
      <c r="Q896" s="270" t="s">
        <v>788</v>
      </c>
      <c r="R896" s="270" t="s">
        <v>788</v>
      </c>
      <c r="S896" s="270" t="s">
        <v>788</v>
      </c>
      <c r="T896" s="270" t="s">
        <v>788</v>
      </c>
      <c r="U896" s="270" t="s">
        <v>788</v>
      </c>
      <c r="V896" s="270" t="s">
        <v>788</v>
      </c>
      <c r="W896" s="270" t="s">
        <v>788</v>
      </c>
      <c r="X896" s="270" t="s">
        <v>788</v>
      </c>
      <c r="Y896" s="270" t="s">
        <v>788</v>
      </c>
      <c r="Z896" s="270" t="s">
        <v>788</v>
      </c>
      <c r="AA896" s="270" t="s">
        <v>788</v>
      </c>
      <c r="AB896" s="270" t="s">
        <v>788</v>
      </c>
      <c r="AC896" s="270" t="s">
        <v>788</v>
      </c>
      <c r="AD896" s="270" t="s">
        <v>788</v>
      </c>
      <c r="AE896" s="270" t="s">
        <v>788</v>
      </c>
      <c r="AF896" s="270" t="s">
        <v>788</v>
      </c>
      <c r="AG896" s="270" t="s">
        <v>788</v>
      </c>
      <c r="AH896" s="270" t="s">
        <v>788</v>
      </c>
      <c r="AI896" s="270" t="s">
        <v>788</v>
      </c>
      <c r="AJ896" s="270" t="s">
        <v>788</v>
      </c>
      <c r="AK896" s="270" t="s">
        <v>788</v>
      </c>
      <c r="AL896" s="270" t="s">
        <v>788</v>
      </c>
      <c r="AM896" s="270" t="s">
        <v>788</v>
      </c>
      <c r="AN896" s="270" t="s">
        <v>3075</v>
      </c>
      <c r="AO896" s="270" t="s">
        <v>3075</v>
      </c>
      <c r="AP896" s="270" t="s">
        <v>3075</v>
      </c>
      <c r="AQ896" s="270" t="s">
        <v>3075</v>
      </c>
      <c r="AR896" s="270" t="s">
        <v>3075</v>
      </c>
      <c r="AS896" s="270" t="s">
        <v>3075</v>
      </c>
      <c r="AT896" s="270" t="s">
        <v>3075</v>
      </c>
      <c r="AU896" s="270" t="s">
        <v>3075</v>
      </c>
      <c r="AV896" s="270" t="s">
        <v>3075</v>
      </c>
      <c r="AW896" s="277" t="s">
        <v>3075</v>
      </c>
      <c r="AX896" s="270" t="s">
        <v>3075</v>
      </c>
      <c r="AY896" s="270" t="s">
        <v>3075</v>
      </c>
      <c r="AZ896" s="270" t="s">
        <v>3075</v>
      </c>
      <c r="BA896" s="270" t="s">
        <v>3075</v>
      </c>
      <c r="BB896" s="270" t="s">
        <v>3075</v>
      </c>
      <c r="BC896" s="270" t="s">
        <v>3075</v>
      </c>
      <c r="BD896" s="270" t="s">
        <v>521</v>
      </c>
      <c r="BE896" s="270" t="str">
        <f>VLOOKUP(A896,[1]القائمة!A$1:F$4442,6,0)</f>
        <v/>
      </c>
      <c r="BF896">
        <f>VLOOKUP(A896,[1]القائمة!A$1:F$4442,1,0)</f>
        <v>526318</v>
      </c>
      <c r="BG896" t="str">
        <f>VLOOKUP(A896,[1]القائمة!A$1:F$4442,5,0)</f>
        <v>الثالثة</v>
      </c>
      <c r="BH896" s="250"/>
      <c r="BI896" s="250"/>
      <c r="BJ896" s="250"/>
      <c r="BK896" s="250"/>
      <c r="BL896" s="250"/>
      <c r="BM896" s="250"/>
      <c r="BN896" s="250"/>
      <c r="BO896" s="250"/>
      <c r="BP896" s="250"/>
      <c r="BQ896" s="250"/>
      <c r="BR896" s="250"/>
      <c r="BS896" s="250"/>
      <c r="BT896" s="250"/>
      <c r="BU896" s="250"/>
      <c r="BV896" s="250"/>
      <c r="BW896" s="250"/>
      <c r="BX896" s="250"/>
      <c r="BY896" s="250"/>
      <c r="BZ896" s="250"/>
      <c r="CE896" s="250"/>
    </row>
    <row r="897" spans="1:83" ht="14.4" x14ac:dyDescent="0.3">
      <c r="A897" s="269">
        <v>526323</v>
      </c>
      <c r="B897" s="270" t="s">
        <v>521</v>
      </c>
      <c r="C897" s="270" t="s">
        <v>788</v>
      </c>
      <c r="D897" s="270" t="s">
        <v>788</v>
      </c>
      <c r="E897" s="270" t="s">
        <v>788</v>
      </c>
      <c r="F897" s="270" t="s">
        <v>788</v>
      </c>
      <c r="G897" s="270" t="s">
        <v>788</v>
      </c>
      <c r="H897" s="270" t="s">
        <v>788</v>
      </c>
      <c r="I897" s="270" t="s">
        <v>788</v>
      </c>
      <c r="J897" s="270" t="s">
        <v>788</v>
      </c>
      <c r="K897" s="270" t="s">
        <v>788</v>
      </c>
      <c r="L897" s="270" t="s">
        <v>788</v>
      </c>
      <c r="M897" s="270" t="s">
        <v>788</v>
      </c>
      <c r="N897" s="270" t="s">
        <v>788</v>
      </c>
      <c r="O897" s="270" t="s">
        <v>788</v>
      </c>
      <c r="P897" s="270" t="s">
        <v>788</v>
      </c>
      <c r="Q897" s="270" t="s">
        <v>788</v>
      </c>
      <c r="R897" s="270" t="s">
        <v>788</v>
      </c>
      <c r="S897" s="270" t="s">
        <v>788</v>
      </c>
      <c r="T897" s="270" t="s">
        <v>788</v>
      </c>
      <c r="U897" s="270" t="s">
        <v>788</v>
      </c>
      <c r="V897" s="270" t="s">
        <v>788</v>
      </c>
      <c r="W897" s="270" t="s">
        <v>788</v>
      </c>
      <c r="X897" s="270" t="s">
        <v>788</v>
      </c>
      <c r="Y897" s="270" t="s">
        <v>788</v>
      </c>
      <c r="Z897" s="270" t="s">
        <v>788</v>
      </c>
      <c r="AA897" s="270" t="s">
        <v>788</v>
      </c>
      <c r="AB897" s="270" t="s">
        <v>788</v>
      </c>
      <c r="AC897" s="270" t="s">
        <v>788</v>
      </c>
      <c r="AD897" s="270" t="s">
        <v>788</v>
      </c>
      <c r="AE897" s="270" t="s">
        <v>788</v>
      </c>
      <c r="AF897" s="270" t="s">
        <v>788</v>
      </c>
      <c r="AG897" s="270" t="s">
        <v>788</v>
      </c>
      <c r="AH897" s="270" t="s">
        <v>788</v>
      </c>
      <c r="AI897" s="270" t="s">
        <v>788</v>
      </c>
      <c r="AJ897" s="270" t="s">
        <v>788</v>
      </c>
      <c r="AK897" s="270" t="s">
        <v>788</v>
      </c>
      <c r="AL897" s="270" t="s">
        <v>788</v>
      </c>
      <c r="AM897" s="270" t="s">
        <v>788</v>
      </c>
      <c r="AN897" s="270" t="s">
        <v>3075</v>
      </c>
      <c r="AO897" s="270" t="s">
        <v>3075</v>
      </c>
      <c r="AP897" s="270" t="s">
        <v>3075</v>
      </c>
      <c r="AQ897" s="270" t="s">
        <v>3075</v>
      </c>
      <c r="AR897" s="270" t="s">
        <v>3075</v>
      </c>
      <c r="AS897" s="270" t="s">
        <v>3075</v>
      </c>
      <c r="AT897" s="270" t="s">
        <v>3075</v>
      </c>
      <c r="AU897" s="270" t="s">
        <v>3075</v>
      </c>
      <c r="AV897" s="270" t="s">
        <v>3075</v>
      </c>
      <c r="AW897" s="277" t="s">
        <v>3075</v>
      </c>
      <c r="AX897" s="270" t="s">
        <v>3075</v>
      </c>
      <c r="AY897" s="270" t="s">
        <v>3075</v>
      </c>
      <c r="AZ897" s="270" t="s">
        <v>3075</v>
      </c>
      <c r="BA897" s="270" t="s">
        <v>3075</v>
      </c>
      <c r="BB897" s="270" t="s">
        <v>3075</v>
      </c>
      <c r="BC897" s="270" t="s">
        <v>3075</v>
      </c>
      <c r="BD897" s="270" t="s">
        <v>521</v>
      </c>
      <c r="BE897" s="270" t="str">
        <f>VLOOKUP(A897,[1]القائمة!A$1:F$4442,6,0)</f>
        <v/>
      </c>
      <c r="BF897">
        <f>VLOOKUP(A897,[1]القائمة!A$1:F$4442,1,0)</f>
        <v>526323</v>
      </c>
      <c r="BG897" t="str">
        <f>VLOOKUP(A897,[1]القائمة!A$1:F$4442,5,0)</f>
        <v>الثالثة</v>
      </c>
      <c r="BH897" s="250"/>
      <c r="BI897" s="250"/>
      <c r="BJ897" s="250"/>
      <c r="BK897" s="250"/>
      <c r="BL897" s="250"/>
      <c r="BM897" s="250"/>
      <c r="BN897" s="250"/>
      <c r="BO897" s="250"/>
      <c r="BP897" s="250"/>
      <c r="BQ897" s="250"/>
      <c r="BR897" s="250"/>
      <c r="BS897" s="250"/>
      <c r="BT897" s="250"/>
      <c r="BU897" s="250"/>
      <c r="BV897" s="250"/>
      <c r="BW897" s="250"/>
      <c r="BX897" s="250"/>
      <c r="BY897" s="250"/>
      <c r="BZ897" s="250"/>
      <c r="CE897" s="250"/>
    </row>
    <row r="898" spans="1:83" ht="14.4" x14ac:dyDescent="0.3">
      <c r="A898" s="269">
        <v>526328</v>
      </c>
      <c r="B898" s="270" t="s">
        <v>521</v>
      </c>
      <c r="C898" s="270" t="s">
        <v>788</v>
      </c>
      <c r="D898" s="270" t="s">
        <v>788</v>
      </c>
      <c r="E898" s="270" t="s">
        <v>788</v>
      </c>
      <c r="F898" s="270" t="s">
        <v>788</v>
      </c>
      <c r="G898" s="270" t="s">
        <v>788</v>
      </c>
      <c r="H898" s="270" t="s">
        <v>788</v>
      </c>
      <c r="I898" s="270" t="s">
        <v>788</v>
      </c>
      <c r="J898" s="270" t="s">
        <v>788</v>
      </c>
      <c r="K898" s="270" t="s">
        <v>788</v>
      </c>
      <c r="L898" s="270" t="s">
        <v>788</v>
      </c>
      <c r="M898" s="270" t="s">
        <v>788</v>
      </c>
      <c r="N898" s="270" t="s">
        <v>788</v>
      </c>
      <c r="O898" s="270" t="s">
        <v>788</v>
      </c>
      <c r="P898" s="270" t="s">
        <v>788</v>
      </c>
      <c r="Q898" s="270" t="s">
        <v>788</v>
      </c>
      <c r="R898" s="270" t="s">
        <v>788</v>
      </c>
      <c r="S898" s="270" t="s">
        <v>788</v>
      </c>
      <c r="T898" s="270" t="s">
        <v>788</v>
      </c>
      <c r="U898" s="270" t="s">
        <v>788</v>
      </c>
      <c r="V898" s="270" t="s">
        <v>788</v>
      </c>
      <c r="W898" s="270" t="s">
        <v>788</v>
      </c>
      <c r="X898" s="270" t="s">
        <v>788</v>
      </c>
      <c r="Y898" s="270" t="s">
        <v>788</v>
      </c>
      <c r="Z898" s="270" t="s">
        <v>788</v>
      </c>
      <c r="AA898" s="270" t="s">
        <v>788</v>
      </c>
      <c r="AB898" s="270" t="s">
        <v>788</v>
      </c>
      <c r="AC898" s="270" t="s">
        <v>788</v>
      </c>
      <c r="AD898" s="270" t="s">
        <v>788</v>
      </c>
      <c r="AE898" s="270" t="s">
        <v>788</v>
      </c>
      <c r="AF898" s="270" t="s">
        <v>788</v>
      </c>
      <c r="AG898" s="270" t="s">
        <v>788</v>
      </c>
      <c r="AH898" s="270" t="s">
        <v>788</v>
      </c>
      <c r="AI898" s="270" t="s">
        <v>788</v>
      </c>
      <c r="AJ898" s="270" t="s">
        <v>788</v>
      </c>
      <c r="AK898" s="270" t="s">
        <v>788</v>
      </c>
      <c r="AL898" s="270" t="s">
        <v>788</v>
      </c>
      <c r="AM898" s="270" t="s">
        <v>788</v>
      </c>
      <c r="AN898" s="270" t="s">
        <v>3075</v>
      </c>
      <c r="AO898" s="270" t="s">
        <v>3075</v>
      </c>
      <c r="AP898" s="270" t="s">
        <v>3075</v>
      </c>
      <c r="AQ898" s="270" t="s">
        <v>3075</v>
      </c>
      <c r="AR898" s="270" t="s">
        <v>3075</v>
      </c>
      <c r="AS898" s="270" t="s">
        <v>3075</v>
      </c>
      <c r="AT898" s="270" t="s">
        <v>3075</v>
      </c>
      <c r="AU898" s="270" t="s">
        <v>3075</v>
      </c>
      <c r="AV898" s="270" t="s">
        <v>3075</v>
      </c>
      <c r="AW898" s="277" t="s">
        <v>3075</v>
      </c>
      <c r="AX898" s="270" t="s">
        <v>3075</v>
      </c>
      <c r="AY898" s="270" t="s">
        <v>3075</v>
      </c>
      <c r="AZ898" s="270" t="s">
        <v>3075</v>
      </c>
      <c r="BA898" s="270" t="s">
        <v>3075</v>
      </c>
      <c r="BB898" s="270" t="s">
        <v>3075</v>
      </c>
      <c r="BC898" s="270" t="s">
        <v>3075</v>
      </c>
      <c r="BD898" s="270" t="s">
        <v>521</v>
      </c>
      <c r="BE898" s="270" t="str">
        <f>VLOOKUP(A898,[1]القائمة!A$1:F$4442,6,0)</f>
        <v/>
      </c>
      <c r="BF898">
        <f>VLOOKUP(A898,[1]القائمة!A$1:F$4442,1,0)</f>
        <v>526328</v>
      </c>
      <c r="BG898" t="str">
        <f>VLOOKUP(A898,[1]القائمة!A$1:F$4442,5,0)</f>
        <v>الثالثة</v>
      </c>
      <c r="BH898" s="250"/>
      <c r="BI898" s="250"/>
      <c r="BJ898" s="250"/>
      <c r="BK898" s="250"/>
      <c r="BL898" s="250"/>
      <c r="BM898" s="250"/>
      <c r="BN898" s="250"/>
      <c r="BO898" s="250"/>
      <c r="BP898" s="250"/>
      <c r="BQ898" s="250"/>
      <c r="BR898" s="250"/>
      <c r="BS898" s="250"/>
      <c r="BT898" s="250"/>
      <c r="BU898" s="250"/>
      <c r="BV898" s="250"/>
      <c r="BW898" s="250"/>
      <c r="BX898" s="250"/>
      <c r="BY898" s="250"/>
      <c r="BZ898" s="250"/>
      <c r="CE898" s="250"/>
    </row>
    <row r="899" spans="1:83" ht="14.4" x14ac:dyDescent="0.3">
      <c r="A899" s="269">
        <v>526330</v>
      </c>
      <c r="B899" s="270" t="s">
        <v>521</v>
      </c>
      <c r="C899" s="270" t="s">
        <v>788</v>
      </c>
      <c r="D899" s="270" t="s">
        <v>788</v>
      </c>
      <c r="E899" s="270" t="s">
        <v>788</v>
      </c>
      <c r="F899" s="270" t="s">
        <v>788</v>
      </c>
      <c r="G899" s="270" t="s">
        <v>788</v>
      </c>
      <c r="H899" s="270" t="s">
        <v>788</v>
      </c>
      <c r="I899" s="270" t="s">
        <v>788</v>
      </c>
      <c r="J899" s="270" t="s">
        <v>788</v>
      </c>
      <c r="K899" s="270" t="s">
        <v>788</v>
      </c>
      <c r="L899" s="270" t="s">
        <v>788</v>
      </c>
      <c r="M899" s="270" t="s">
        <v>788</v>
      </c>
      <c r="N899" s="270" t="s">
        <v>788</v>
      </c>
      <c r="O899" s="270" t="s">
        <v>788</v>
      </c>
      <c r="P899" s="270" t="s">
        <v>788</v>
      </c>
      <c r="Q899" s="270" t="s">
        <v>788</v>
      </c>
      <c r="R899" s="270" t="s">
        <v>788</v>
      </c>
      <c r="S899" s="270" t="s">
        <v>788</v>
      </c>
      <c r="T899" s="270" t="s">
        <v>788</v>
      </c>
      <c r="U899" s="270" t="s">
        <v>788</v>
      </c>
      <c r="V899" s="270" t="s">
        <v>788</v>
      </c>
      <c r="W899" s="270" t="s">
        <v>788</v>
      </c>
      <c r="X899" s="270" t="s">
        <v>788</v>
      </c>
      <c r="Y899" s="270" t="s">
        <v>788</v>
      </c>
      <c r="Z899" s="270" t="s">
        <v>788</v>
      </c>
      <c r="AA899" s="270" t="s">
        <v>788</v>
      </c>
      <c r="AB899" s="270" t="s">
        <v>788</v>
      </c>
      <c r="AC899" s="270" t="s">
        <v>788</v>
      </c>
      <c r="AD899" s="270" t="s">
        <v>788</v>
      </c>
      <c r="AE899" s="270" t="s">
        <v>788</v>
      </c>
      <c r="AF899" s="270" t="s">
        <v>788</v>
      </c>
      <c r="AG899" s="270" t="s">
        <v>788</v>
      </c>
      <c r="AH899" s="270" t="s">
        <v>788</v>
      </c>
      <c r="AI899" s="270" t="s">
        <v>788</v>
      </c>
      <c r="AJ899" s="270" t="s">
        <v>788</v>
      </c>
      <c r="AK899" s="270" t="s">
        <v>788</v>
      </c>
      <c r="AL899" s="270" t="s">
        <v>788</v>
      </c>
      <c r="AM899" s="270" t="s">
        <v>788</v>
      </c>
      <c r="AN899" s="270" t="s">
        <v>3075</v>
      </c>
      <c r="AO899" s="270" t="s">
        <v>3075</v>
      </c>
      <c r="AP899" s="270" t="s">
        <v>3075</v>
      </c>
      <c r="AQ899" s="270" t="s">
        <v>3075</v>
      </c>
      <c r="AR899" s="270" t="s">
        <v>3075</v>
      </c>
      <c r="AS899" s="270" t="s">
        <v>3075</v>
      </c>
      <c r="AT899" s="270" t="s">
        <v>3075</v>
      </c>
      <c r="AU899" s="270" t="s">
        <v>3075</v>
      </c>
      <c r="AV899" s="270" t="s">
        <v>3075</v>
      </c>
      <c r="AW899" s="277" t="s">
        <v>3075</v>
      </c>
      <c r="AX899" s="270" t="s">
        <v>3075</v>
      </c>
      <c r="AY899" s="270" t="s">
        <v>3075</v>
      </c>
      <c r="AZ899" s="270" t="s">
        <v>3075</v>
      </c>
      <c r="BA899" s="270" t="s">
        <v>3075</v>
      </c>
      <c r="BB899" s="270" t="s">
        <v>3075</v>
      </c>
      <c r="BC899" s="270" t="s">
        <v>3075</v>
      </c>
      <c r="BD899" s="270" t="s">
        <v>521</v>
      </c>
      <c r="BE899" s="270" t="str">
        <f>VLOOKUP(A899,[1]القائمة!A$1:F$4442,6,0)</f>
        <v/>
      </c>
      <c r="BF899">
        <f>VLOOKUP(A899,[1]القائمة!A$1:F$4442,1,0)</f>
        <v>526330</v>
      </c>
      <c r="BG899" t="str">
        <f>VLOOKUP(A899,[1]القائمة!A$1:F$4442,5,0)</f>
        <v>الثالثة</v>
      </c>
      <c r="BH899" s="250"/>
      <c r="BI899" s="250"/>
      <c r="BJ899" s="250"/>
      <c r="BK899" s="250"/>
      <c r="BL899" s="250"/>
      <c r="BM899" s="250"/>
      <c r="BN899" s="250"/>
      <c r="BO899" s="250"/>
      <c r="BP899" s="250"/>
      <c r="BQ899" s="250"/>
      <c r="BR899" s="250"/>
      <c r="BS899" s="250"/>
      <c r="BT899" s="250"/>
      <c r="BU899" s="250"/>
      <c r="BV899" s="250"/>
      <c r="BW899" s="250"/>
      <c r="BX899" s="250"/>
      <c r="BY899" s="250"/>
      <c r="BZ899" s="250"/>
      <c r="CE899" s="250"/>
    </row>
    <row r="900" spans="1:83" ht="14.4" x14ac:dyDescent="0.3">
      <c r="A900" s="269">
        <v>526346</v>
      </c>
      <c r="B900" s="270" t="s">
        <v>521</v>
      </c>
      <c r="C900" s="270" t="s">
        <v>788</v>
      </c>
      <c r="D900" s="270" t="s">
        <v>788</v>
      </c>
      <c r="E900" s="270" t="s">
        <v>788</v>
      </c>
      <c r="F900" s="270" t="s">
        <v>788</v>
      </c>
      <c r="G900" s="270" t="s">
        <v>788</v>
      </c>
      <c r="H900" s="270" t="s">
        <v>788</v>
      </c>
      <c r="I900" s="270" t="s">
        <v>788</v>
      </c>
      <c r="J900" s="270" t="s">
        <v>788</v>
      </c>
      <c r="K900" s="270" t="s">
        <v>788</v>
      </c>
      <c r="L900" s="270" t="s">
        <v>788</v>
      </c>
      <c r="M900" s="270" t="s">
        <v>788</v>
      </c>
      <c r="N900" s="270" t="s">
        <v>788</v>
      </c>
      <c r="O900" s="270" t="s">
        <v>788</v>
      </c>
      <c r="P900" s="270" t="s">
        <v>788</v>
      </c>
      <c r="Q900" s="270" t="s">
        <v>788</v>
      </c>
      <c r="R900" s="270" t="s">
        <v>788</v>
      </c>
      <c r="S900" s="270" t="s">
        <v>788</v>
      </c>
      <c r="T900" s="270" t="s">
        <v>788</v>
      </c>
      <c r="U900" s="270" t="s">
        <v>788</v>
      </c>
      <c r="V900" s="270" t="s">
        <v>788</v>
      </c>
      <c r="W900" s="270" t="s">
        <v>788</v>
      </c>
      <c r="X900" s="270" t="s">
        <v>788</v>
      </c>
      <c r="Y900" s="270" t="s">
        <v>788</v>
      </c>
      <c r="Z900" s="270" t="s">
        <v>788</v>
      </c>
      <c r="AA900" s="270" t="s">
        <v>788</v>
      </c>
      <c r="AB900" s="270" t="s">
        <v>788</v>
      </c>
      <c r="AC900" s="270" t="s">
        <v>788</v>
      </c>
      <c r="AD900" s="270" t="s">
        <v>788</v>
      </c>
      <c r="AE900" s="270" t="s">
        <v>788</v>
      </c>
      <c r="AF900" s="270" t="s">
        <v>788</v>
      </c>
      <c r="AG900" s="270" t="s">
        <v>788</v>
      </c>
      <c r="AH900" s="270" t="s">
        <v>788</v>
      </c>
      <c r="AI900" s="270" t="s">
        <v>788</v>
      </c>
      <c r="AJ900" s="270" t="s">
        <v>788</v>
      </c>
      <c r="AK900" s="270" t="s">
        <v>788</v>
      </c>
      <c r="AL900" s="270" t="s">
        <v>788</v>
      </c>
      <c r="AM900" s="270" t="s">
        <v>788</v>
      </c>
      <c r="AN900" s="270" t="s">
        <v>3075</v>
      </c>
      <c r="AO900" s="270" t="s">
        <v>3075</v>
      </c>
      <c r="AP900" s="270" t="s">
        <v>3075</v>
      </c>
      <c r="AQ900" s="270" t="s">
        <v>3075</v>
      </c>
      <c r="AR900" s="270" t="s">
        <v>3075</v>
      </c>
      <c r="AS900" s="270" t="s">
        <v>3075</v>
      </c>
      <c r="AT900" s="270" t="s">
        <v>3075</v>
      </c>
      <c r="AU900" s="270" t="s">
        <v>3075</v>
      </c>
      <c r="AV900" s="270" t="s">
        <v>3075</v>
      </c>
      <c r="AW900" s="277" t="s">
        <v>3075</v>
      </c>
      <c r="AX900" s="270" t="s">
        <v>3075</v>
      </c>
      <c r="AY900" s="270" t="s">
        <v>3075</v>
      </c>
      <c r="AZ900" s="270" t="s">
        <v>3075</v>
      </c>
      <c r="BA900" s="270" t="s">
        <v>3075</v>
      </c>
      <c r="BB900" s="270" t="s">
        <v>3075</v>
      </c>
      <c r="BC900" s="270" t="s">
        <v>3075</v>
      </c>
      <c r="BD900" s="270" t="s">
        <v>521</v>
      </c>
      <c r="BE900" s="270" t="str">
        <f>VLOOKUP(A900,[1]القائمة!A$1:F$4442,6,0)</f>
        <v/>
      </c>
      <c r="BF900">
        <f>VLOOKUP(A900,[1]القائمة!A$1:F$4442,1,0)</f>
        <v>526346</v>
      </c>
      <c r="BG900" t="str">
        <f>VLOOKUP(A900,[1]القائمة!A$1:F$4442,5,0)</f>
        <v>الثالثة</v>
      </c>
      <c r="BH900" s="250"/>
      <c r="BI900" s="250"/>
      <c r="BJ900" s="250"/>
      <c r="BK900" s="250"/>
      <c r="BL900" s="250"/>
      <c r="BM900" s="250"/>
      <c r="BN900" s="250"/>
      <c r="BO900" s="250"/>
      <c r="BP900" s="250"/>
      <c r="BQ900" s="250"/>
      <c r="BR900" s="250"/>
      <c r="BS900" s="250"/>
      <c r="BT900" s="250"/>
      <c r="BU900" s="250"/>
      <c r="BV900" s="250"/>
      <c r="BW900" s="250"/>
      <c r="BX900" s="250"/>
      <c r="BY900" s="250"/>
      <c r="BZ900" s="250"/>
      <c r="CE900" s="250"/>
    </row>
    <row r="901" spans="1:83" ht="14.4" x14ac:dyDescent="0.3">
      <c r="A901" s="269">
        <v>526352</v>
      </c>
      <c r="B901" s="270" t="s">
        <v>521</v>
      </c>
      <c r="C901" s="270" t="s">
        <v>788</v>
      </c>
      <c r="D901" s="270" t="s">
        <v>788</v>
      </c>
      <c r="E901" s="270" t="s">
        <v>788</v>
      </c>
      <c r="F901" s="270" t="s">
        <v>788</v>
      </c>
      <c r="G901" s="270" t="s">
        <v>788</v>
      </c>
      <c r="H901" s="270" t="s">
        <v>788</v>
      </c>
      <c r="I901" s="270" t="s">
        <v>788</v>
      </c>
      <c r="J901" s="270" t="s">
        <v>788</v>
      </c>
      <c r="K901" s="270" t="s">
        <v>788</v>
      </c>
      <c r="L901" s="270" t="s">
        <v>788</v>
      </c>
      <c r="M901" s="270" t="s">
        <v>788</v>
      </c>
      <c r="N901" s="270" t="s">
        <v>788</v>
      </c>
      <c r="O901" s="270" t="s">
        <v>788</v>
      </c>
      <c r="P901" s="270" t="s">
        <v>788</v>
      </c>
      <c r="Q901" s="270" t="s">
        <v>788</v>
      </c>
      <c r="R901" s="270" t="s">
        <v>788</v>
      </c>
      <c r="S901" s="270" t="s">
        <v>788</v>
      </c>
      <c r="T901" s="270" t="s">
        <v>788</v>
      </c>
      <c r="U901" s="270" t="s">
        <v>788</v>
      </c>
      <c r="V901" s="270" t="s">
        <v>788</v>
      </c>
      <c r="W901" s="270" t="s">
        <v>788</v>
      </c>
      <c r="X901" s="270" t="s">
        <v>788</v>
      </c>
      <c r="Y901" s="270" t="s">
        <v>788</v>
      </c>
      <c r="Z901" s="270" t="s">
        <v>788</v>
      </c>
      <c r="AA901" s="270" t="s">
        <v>788</v>
      </c>
      <c r="AB901" s="270" t="s">
        <v>788</v>
      </c>
      <c r="AC901" s="270" t="s">
        <v>788</v>
      </c>
      <c r="AD901" s="270" t="s">
        <v>788</v>
      </c>
      <c r="AE901" s="270" t="s">
        <v>788</v>
      </c>
      <c r="AF901" s="270" t="s">
        <v>788</v>
      </c>
      <c r="AG901" s="270" t="s">
        <v>788</v>
      </c>
      <c r="AH901" s="270" t="s">
        <v>788</v>
      </c>
      <c r="AI901" s="270" t="s">
        <v>788</v>
      </c>
      <c r="AJ901" s="270" t="s">
        <v>788</v>
      </c>
      <c r="AK901" s="270" t="s">
        <v>788</v>
      </c>
      <c r="AL901" s="270" t="s">
        <v>788</v>
      </c>
      <c r="AM901" s="270" t="s">
        <v>788</v>
      </c>
      <c r="AN901" s="270" t="s">
        <v>3075</v>
      </c>
      <c r="AO901" s="270" t="s">
        <v>3075</v>
      </c>
      <c r="AP901" s="270" t="s">
        <v>3075</v>
      </c>
      <c r="AQ901" s="270" t="s">
        <v>3075</v>
      </c>
      <c r="AR901" s="270" t="s">
        <v>3075</v>
      </c>
      <c r="AS901" s="270" t="s">
        <v>3075</v>
      </c>
      <c r="AT901" s="270" t="s">
        <v>3075</v>
      </c>
      <c r="AU901" s="270" t="s">
        <v>3075</v>
      </c>
      <c r="AV901" s="270" t="s">
        <v>3075</v>
      </c>
      <c r="AW901" s="277" t="s">
        <v>3075</v>
      </c>
      <c r="AX901" s="270" t="s">
        <v>3075</v>
      </c>
      <c r="AY901" s="270" t="s">
        <v>3075</v>
      </c>
      <c r="AZ901" s="270" t="s">
        <v>3075</v>
      </c>
      <c r="BA901" s="270" t="s">
        <v>3075</v>
      </c>
      <c r="BB901" s="270" t="s">
        <v>3075</v>
      </c>
      <c r="BC901" s="270" t="s">
        <v>3075</v>
      </c>
      <c r="BD901" s="270" t="s">
        <v>521</v>
      </c>
      <c r="BE901" s="270" t="str">
        <f>VLOOKUP(A901,[1]القائمة!A$1:F$4442,6,0)</f>
        <v/>
      </c>
      <c r="BF901">
        <f>VLOOKUP(A901,[1]القائمة!A$1:F$4442,1,0)</f>
        <v>526352</v>
      </c>
      <c r="BG901" t="str">
        <f>VLOOKUP(A901,[1]القائمة!A$1:F$4442,5,0)</f>
        <v>الثالثة</v>
      </c>
      <c r="BH901" s="250"/>
      <c r="BI901" s="250"/>
      <c r="BJ901" s="250"/>
      <c r="BK901" s="250"/>
      <c r="BL901" s="250"/>
      <c r="BM901" s="250"/>
      <c r="BN901" s="250"/>
      <c r="BO901" s="250"/>
      <c r="BP901" s="250"/>
      <c r="BQ901" s="250"/>
      <c r="BR901" s="250"/>
      <c r="BS901" s="250"/>
      <c r="BT901" s="250"/>
      <c r="BU901" s="250"/>
      <c r="BV901" s="250"/>
      <c r="BW901" s="250"/>
      <c r="BX901" s="250"/>
      <c r="BY901" s="250"/>
      <c r="BZ901" s="250"/>
      <c r="CE901" s="250"/>
    </row>
    <row r="902" spans="1:83" ht="14.4" x14ac:dyDescent="0.3">
      <c r="A902" s="269">
        <v>526355</v>
      </c>
      <c r="B902" s="270" t="s">
        <v>521</v>
      </c>
      <c r="C902" s="270" t="s">
        <v>788</v>
      </c>
      <c r="D902" s="270" t="s">
        <v>788</v>
      </c>
      <c r="E902" s="270" t="s">
        <v>788</v>
      </c>
      <c r="F902" s="270" t="s">
        <v>788</v>
      </c>
      <c r="G902" s="270" t="s">
        <v>788</v>
      </c>
      <c r="H902" s="270" t="s">
        <v>788</v>
      </c>
      <c r="I902" s="270" t="s">
        <v>788</v>
      </c>
      <c r="J902" s="270" t="s">
        <v>788</v>
      </c>
      <c r="K902" s="270" t="s">
        <v>788</v>
      </c>
      <c r="L902" s="270" t="s">
        <v>788</v>
      </c>
      <c r="M902" s="270" t="s">
        <v>788</v>
      </c>
      <c r="N902" s="270" t="s">
        <v>788</v>
      </c>
      <c r="O902" s="270" t="s">
        <v>788</v>
      </c>
      <c r="P902" s="270" t="s">
        <v>788</v>
      </c>
      <c r="Q902" s="270" t="s">
        <v>788</v>
      </c>
      <c r="R902" s="270" t="s">
        <v>788</v>
      </c>
      <c r="S902" s="270" t="s">
        <v>788</v>
      </c>
      <c r="T902" s="270" t="s">
        <v>788</v>
      </c>
      <c r="U902" s="270" t="s">
        <v>788</v>
      </c>
      <c r="V902" s="270" t="s">
        <v>788</v>
      </c>
      <c r="W902" s="270" t="s">
        <v>788</v>
      </c>
      <c r="X902" s="270" t="s">
        <v>788</v>
      </c>
      <c r="Y902" s="270" t="s">
        <v>788</v>
      </c>
      <c r="Z902" s="270" t="s">
        <v>788</v>
      </c>
      <c r="AA902" s="270" t="s">
        <v>788</v>
      </c>
      <c r="AB902" s="270" t="s">
        <v>788</v>
      </c>
      <c r="AC902" s="270" t="s">
        <v>788</v>
      </c>
      <c r="AD902" s="270" t="s">
        <v>788</v>
      </c>
      <c r="AE902" s="270" t="s">
        <v>788</v>
      </c>
      <c r="AF902" s="270" t="s">
        <v>788</v>
      </c>
      <c r="AG902" s="270" t="s">
        <v>788</v>
      </c>
      <c r="AH902" s="270" t="s">
        <v>788</v>
      </c>
      <c r="AI902" s="270" t="s">
        <v>788</v>
      </c>
      <c r="AJ902" s="270" t="s">
        <v>788</v>
      </c>
      <c r="AK902" s="270" t="s">
        <v>788</v>
      </c>
      <c r="AL902" s="270" t="s">
        <v>788</v>
      </c>
      <c r="AM902" s="270" t="s">
        <v>788</v>
      </c>
      <c r="AN902" s="270" t="s">
        <v>3075</v>
      </c>
      <c r="AO902" s="270" t="s">
        <v>3075</v>
      </c>
      <c r="AP902" s="270" t="s">
        <v>3075</v>
      </c>
      <c r="AQ902" s="270" t="s">
        <v>3075</v>
      </c>
      <c r="AR902" s="270" t="s">
        <v>3075</v>
      </c>
      <c r="AS902" s="270" t="s">
        <v>3075</v>
      </c>
      <c r="AT902" s="270" t="s">
        <v>3075</v>
      </c>
      <c r="AU902" s="270" t="s">
        <v>3075</v>
      </c>
      <c r="AV902" s="270" t="s">
        <v>3075</v>
      </c>
      <c r="AW902" s="277" t="s">
        <v>3075</v>
      </c>
      <c r="AX902" s="270" t="s">
        <v>3075</v>
      </c>
      <c r="AY902" s="270" t="s">
        <v>3075</v>
      </c>
      <c r="AZ902" s="270" t="s">
        <v>3075</v>
      </c>
      <c r="BA902" s="270" t="s">
        <v>3075</v>
      </c>
      <c r="BB902" s="270" t="s">
        <v>3075</v>
      </c>
      <c r="BC902" s="270" t="s">
        <v>3075</v>
      </c>
      <c r="BD902" s="270" t="s">
        <v>521</v>
      </c>
      <c r="BE902" s="270" t="str">
        <f>VLOOKUP(A902,[1]القائمة!A$1:F$4442,6,0)</f>
        <v/>
      </c>
      <c r="BF902">
        <f>VLOOKUP(A902,[1]القائمة!A$1:F$4442,1,0)</f>
        <v>526355</v>
      </c>
      <c r="BG902" t="str">
        <f>VLOOKUP(A902,[1]القائمة!A$1:F$4442,5,0)</f>
        <v>الثالثة</v>
      </c>
      <c r="BH902" s="250"/>
      <c r="BI902" s="250"/>
      <c r="BJ902" s="250"/>
      <c r="BK902" s="250"/>
      <c r="BL902" s="250"/>
      <c r="BM902" s="250"/>
      <c r="BN902" s="250"/>
      <c r="BO902" s="250"/>
      <c r="BP902" s="250"/>
      <c r="BQ902" s="250"/>
      <c r="BR902" s="250"/>
      <c r="BS902" s="250"/>
      <c r="BT902" s="250"/>
      <c r="BU902" s="250"/>
      <c r="BV902" s="250"/>
      <c r="BW902" s="250"/>
      <c r="BX902" s="250"/>
      <c r="BY902" s="250"/>
      <c r="BZ902" s="250"/>
      <c r="CE902" s="250"/>
    </row>
    <row r="903" spans="1:83" ht="14.4" x14ac:dyDescent="0.3">
      <c r="A903" s="269">
        <v>526361</v>
      </c>
      <c r="B903" s="270" t="s">
        <v>521</v>
      </c>
      <c r="C903" s="270" t="s">
        <v>788</v>
      </c>
      <c r="D903" s="270" t="s">
        <v>788</v>
      </c>
      <c r="E903" s="270" t="s">
        <v>788</v>
      </c>
      <c r="F903" s="270" t="s">
        <v>788</v>
      </c>
      <c r="G903" s="270" t="s">
        <v>788</v>
      </c>
      <c r="H903" s="270" t="s">
        <v>788</v>
      </c>
      <c r="I903" s="270" t="s">
        <v>788</v>
      </c>
      <c r="J903" s="270" t="s">
        <v>788</v>
      </c>
      <c r="K903" s="270" t="s">
        <v>788</v>
      </c>
      <c r="L903" s="270" t="s">
        <v>788</v>
      </c>
      <c r="M903" s="270" t="s">
        <v>788</v>
      </c>
      <c r="N903" s="270" t="s">
        <v>788</v>
      </c>
      <c r="O903" s="270" t="s">
        <v>788</v>
      </c>
      <c r="P903" s="270" t="s">
        <v>788</v>
      </c>
      <c r="Q903" s="270" t="s">
        <v>788</v>
      </c>
      <c r="R903" s="270" t="s">
        <v>788</v>
      </c>
      <c r="S903" s="270" t="s">
        <v>788</v>
      </c>
      <c r="T903" s="270" t="s">
        <v>788</v>
      </c>
      <c r="U903" s="270" t="s">
        <v>788</v>
      </c>
      <c r="V903" s="270" t="s">
        <v>788</v>
      </c>
      <c r="W903" s="270" t="s">
        <v>788</v>
      </c>
      <c r="X903" s="270" t="s">
        <v>788</v>
      </c>
      <c r="Y903" s="270" t="s">
        <v>788</v>
      </c>
      <c r="Z903" s="270" t="s">
        <v>788</v>
      </c>
      <c r="AA903" s="270" t="s">
        <v>788</v>
      </c>
      <c r="AB903" s="270" t="s">
        <v>788</v>
      </c>
      <c r="AC903" s="270" t="s">
        <v>788</v>
      </c>
      <c r="AD903" s="270" t="s">
        <v>788</v>
      </c>
      <c r="AE903" s="270" t="s">
        <v>788</v>
      </c>
      <c r="AF903" s="270" t="s">
        <v>788</v>
      </c>
      <c r="AG903" s="270" t="s">
        <v>788</v>
      </c>
      <c r="AH903" s="270" t="s">
        <v>788</v>
      </c>
      <c r="AI903" s="270" t="s">
        <v>788</v>
      </c>
      <c r="AJ903" s="270" t="s">
        <v>788</v>
      </c>
      <c r="AK903" s="270" t="s">
        <v>788</v>
      </c>
      <c r="AL903" s="270" t="s">
        <v>788</v>
      </c>
      <c r="AM903" s="270" t="s">
        <v>788</v>
      </c>
      <c r="AN903" s="270" t="s">
        <v>3075</v>
      </c>
      <c r="AO903" s="270" t="s">
        <v>3075</v>
      </c>
      <c r="AP903" s="270" t="s">
        <v>3075</v>
      </c>
      <c r="AQ903" s="270" t="s">
        <v>3075</v>
      </c>
      <c r="AR903" s="270" t="s">
        <v>3075</v>
      </c>
      <c r="AS903" s="270" t="s">
        <v>3075</v>
      </c>
      <c r="AT903" s="270" t="s">
        <v>3075</v>
      </c>
      <c r="AU903" s="270" t="s">
        <v>3075</v>
      </c>
      <c r="AV903" s="270" t="s">
        <v>3075</v>
      </c>
      <c r="AW903" s="277" t="s">
        <v>3075</v>
      </c>
      <c r="AX903" s="270" t="s">
        <v>3075</v>
      </c>
      <c r="AY903" s="270" t="s">
        <v>3075</v>
      </c>
      <c r="AZ903" s="270" t="s">
        <v>3075</v>
      </c>
      <c r="BA903" s="270" t="s">
        <v>3075</v>
      </c>
      <c r="BB903" s="270" t="s">
        <v>3075</v>
      </c>
      <c r="BC903" s="270" t="s">
        <v>3075</v>
      </c>
      <c r="BD903" s="270" t="s">
        <v>521</v>
      </c>
      <c r="BE903" s="270" t="str">
        <f>VLOOKUP(A903,[1]القائمة!A$1:F$4442,6,0)</f>
        <v/>
      </c>
      <c r="BF903">
        <f>VLOOKUP(A903,[1]القائمة!A$1:F$4442,1,0)</f>
        <v>526361</v>
      </c>
      <c r="BG903" t="str">
        <f>VLOOKUP(A903,[1]القائمة!A$1:F$4442,5,0)</f>
        <v>الثالثة</v>
      </c>
      <c r="BH903" s="241"/>
      <c r="BI903" s="241"/>
      <c r="BJ903" s="241"/>
      <c r="BK903" s="241"/>
      <c r="BL903" s="241"/>
      <c r="BM903" s="241"/>
      <c r="BN903" s="241"/>
      <c r="BO903" s="241"/>
      <c r="BP903" s="241" t="s">
        <v>3075</v>
      </c>
      <c r="BQ903" s="241" t="s">
        <v>3075</v>
      </c>
      <c r="BR903" s="241" t="s">
        <v>3075</v>
      </c>
      <c r="BS903" s="241" t="s">
        <v>3075</v>
      </c>
      <c r="BT903" s="241" t="s">
        <v>3075</v>
      </c>
      <c r="BU903" s="241" t="s">
        <v>3075</v>
      </c>
      <c r="BV903" s="240"/>
      <c r="BW903" s="241"/>
      <c r="BX903" s="241"/>
      <c r="BY903" s="241"/>
      <c r="BZ903" s="241"/>
      <c r="CA903" s="242"/>
      <c r="CB903" s="242"/>
      <c r="CC903" s="242"/>
      <c r="CD903" s="242"/>
      <c r="CE903" s="241"/>
    </row>
    <row r="904" spans="1:83" ht="14.4" x14ac:dyDescent="0.3">
      <c r="A904" s="269">
        <v>526362</v>
      </c>
      <c r="B904" s="270" t="s">
        <v>521</v>
      </c>
      <c r="C904" s="270" t="s">
        <v>788</v>
      </c>
      <c r="D904" s="270" t="s">
        <v>788</v>
      </c>
      <c r="E904" s="270" t="s">
        <v>788</v>
      </c>
      <c r="F904" s="270" t="s">
        <v>788</v>
      </c>
      <c r="G904" s="270" t="s">
        <v>788</v>
      </c>
      <c r="H904" s="270" t="s">
        <v>788</v>
      </c>
      <c r="I904" s="270" t="s">
        <v>788</v>
      </c>
      <c r="J904" s="270" t="s">
        <v>788</v>
      </c>
      <c r="K904" s="270" t="s">
        <v>788</v>
      </c>
      <c r="L904" s="270" t="s">
        <v>788</v>
      </c>
      <c r="M904" s="270" t="s">
        <v>788</v>
      </c>
      <c r="N904" s="270" t="s">
        <v>788</v>
      </c>
      <c r="O904" s="270" t="s">
        <v>788</v>
      </c>
      <c r="P904" s="270" t="s">
        <v>788</v>
      </c>
      <c r="Q904" s="270" t="s">
        <v>788</v>
      </c>
      <c r="R904" s="270" t="s">
        <v>788</v>
      </c>
      <c r="S904" s="270" t="s">
        <v>788</v>
      </c>
      <c r="T904" s="270" t="s">
        <v>788</v>
      </c>
      <c r="U904" s="270" t="s">
        <v>788</v>
      </c>
      <c r="V904" s="270" t="s">
        <v>788</v>
      </c>
      <c r="W904" s="270" t="s">
        <v>788</v>
      </c>
      <c r="X904" s="270" t="s">
        <v>788</v>
      </c>
      <c r="Y904" s="270" t="s">
        <v>788</v>
      </c>
      <c r="Z904" s="270" t="s">
        <v>788</v>
      </c>
      <c r="AA904" s="270" t="s">
        <v>788</v>
      </c>
      <c r="AB904" s="270" t="s">
        <v>788</v>
      </c>
      <c r="AC904" s="270" t="s">
        <v>788</v>
      </c>
      <c r="AD904" s="270" t="s">
        <v>788</v>
      </c>
      <c r="AE904" s="270" t="s">
        <v>788</v>
      </c>
      <c r="AF904" s="270" t="s">
        <v>788</v>
      </c>
      <c r="AG904" s="270" t="s">
        <v>788</v>
      </c>
      <c r="AH904" s="270" t="s">
        <v>788</v>
      </c>
      <c r="AI904" s="270" t="s">
        <v>788</v>
      </c>
      <c r="AJ904" s="270" t="s">
        <v>788</v>
      </c>
      <c r="AK904" s="270" t="s">
        <v>788</v>
      </c>
      <c r="AL904" s="270" t="s">
        <v>788</v>
      </c>
      <c r="AM904" s="270" t="s">
        <v>788</v>
      </c>
      <c r="AN904" s="270" t="s">
        <v>3075</v>
      </c>
      <c r="AO904" s="270" t="s">
        <v>3075</v>
      </c>
      <c r="AP904" s="270" t="s">
        <v>3075</v>
      </c>
      <c r="AQ904" s="270" t="s">
        <v>3075</v>
      </c>
      <c r="AR904" s="270" t="s">
        <v>3075</v>
      </c>
      <c r="AS904" s="270" t="s">
        <v>3075</v>
      </c>
      <c r="AT904" s="270" t="s">
        <v>3075</v>
      </c>
      <c r="AU904" s="270" t="s">
        <v>3075</v>
      </c>
      <c r="AV904" s="270" t="s">
        <v>3075</v>
      </c>
      <c r="AW904" s="277" t="s">
        <v>3075</v>
      </c>
      <c r="AX904" s="270" t="s">
        <v>3075</v>
      </c>
      <c r="AY904" s="270" t="s">
        <v>3075</v>
      </c>
      <c r="AZ904" s="270" t="s">
        <v>3075</v>
      </c>
      <c r="BA904" s="270" t="s">
        <v>3075</v>
      </c>
      <c r="BB904" s="270" t="s">
        <v>3075</v>
      </c>
      <c r="BC904" s="270" t="s">
        <v>3075</v>
      </c>
      <c r="BD904" s="270" t="s">
        <v>521</v>
      </c>
      <c r="BE904" s="270" t="str">
        <f>VLOOKUP(A904,[1]القائمة!A$1:F$4442,6,0)</f>
        <v/>
      </c>
      <c r="BF904">
        <f>VLOOKUP(A904,[1]القائمة!A$1:F$4442,1,0)</f>
        <v>526362</v>
      </c>
      <c r="BG904" t="str">
        <f>VLOOKUP(A904,[1]القائمة!A$1:F$4442,5,0)</f>
        <v>الثالثة</v>
      </c>
      <c r="BH904" s="250"/>
      <c r="BI904" s="250"/>
      <c r="BJ904" s="250"/>
      <c r="BK904" s="250"/>
      <c r="BL904" s="250"/>
      <c r="BM904" s="250"/>
      <c r="BN904" s="250"/>
      <c r="BO904" s="250"/>
      <c r="BP904" s="250"/>
      <c r="BQ904" s="250"/>
      <c r="BR904" s="250"/>
      <c r="BS904" s="250"/>
      <c r="BT904" s="250"/>
      <c r="BU904" s="250"/>
      <c r="BV904" s="250"/>
      <c r="BW904" s="250"/>
      <c r="BX904" s="250"/>
      <c r="BY904" s="250"/>
      <c r="BZ904" s="250"/>
      <c r="CE904" s="250"/>
    </row>
    <row r="905" spans="1:83" ht="14.4" x14ac:dyDescent="0.3">
      <c r="A905" s="269">
        <v>526363</v>
      </c>
      <c r="B905" s="270" t="s">
        <v>522</v>
      </c>
      <c r="C905" s="270" t="s">
        <v>788</v>
      </c>
      <c r="D905" s="270" t="s">
        <v>788</v>
      </c>
      <c r="E905" s="270" t="s">
        <v>788</v>
      </c>
      <c r="F905" s="270" t="s">
        <v>788</v>
      </c>
      <c r="G905" s="270" t="s">
        <v>788</v>
      </c>
      <c r="H905" s="270" t="s">
        <v>788</v>
      </c>
      <c r="I905" s="270" t="s">
        <v>788</v>
      </c>
      <c r="J905" s="270" t="s">
        <v>788</v>
      </c>
      <c r="K905" s="270" t="s">
        <v>788</v>
      </c>
      <c r="L905" s="270" t="s">
        <v>788</v>
      </c>
      <c r="M905" s="270" t="s">
        <v>788</v>
      </c>
      <c r="N905" s="270" t="s">
        <v>788</v>
      </c>
      <c r="O905" s="270" t="s">
        <v>788</v>
      </c>
      <c r="P905" s="270" t="s">
        <v>788</v>
      </c>
      <c r="Q905" s="270" t="s">
        <v>788</v>
      </c>
      <c r="R905" s="270" t="s">
        <v>788</v>
      </c>
      <c r="S905" s="270" t="s">
        <v>788</v>
      </c>
      <c r="T905" s="270" t="s">
        <v>788</v>
      </c>
      <c r="U905" s="270" t="s">
        <v>788</v>
      </c>
      <c r="V905" s="270" t="s">
        <v>788</v>
      </c>
      <c r="W905" s="270" t="s">
        <v>788</v>
      </c>
      <c r="X905" s="270" t="s">
        <v>788</v>
      </c>
      <c r="Y905" s="270" t="s">
        <v>788</v>
      </c>
      <c r="Z905" s="270" t="s">
        <v>788</v>
      </c>
      <c r="AA905" s="270" t="s">
        <v>788</v>
      </c>
      <c r="AB905" s="270" t="s">
        <v>788</v>
      </c>
      <c r="AC905" s="270" t="s">
        <v>788</v>
      </c>
      <c r="AD905" s="270" t="s">
        <v>788</v>
      </c>
      <c r="AE905" s="270" t="s">
        <v>788</v>
      </c>
      <c r="AF905" s="270" t="s">
        <v>788</v>
      </c>
      <c r="AG905" s="270" t="s">
        <v>788</v>
      </c>
      <c r="AH905" s="270" t="s">
        <v>3075</v>
      </c>
      <c r="AI905" s="270" t="s">
        <v>3075</v>
      </c>
      <c r="AJ905" s="270" t="s">
        <v>3075</v>
      </c>
      <c r="AK905" s="270" t="s">
        <v>3075</v>
      </c>
      <c r="AL905" s="270" t="s">
        <v>3075</v>
      </c>
      <c r="AM905" s="270" t="s">
        <v>3075</v>
      </c>
      <c r="AN905" s="270" t="s">
        <v>3075</v>
      </c>
      <c r="AO905" s="270" t="s">
        <v>3075</v>
      </c>
      <c r="AP905" s="270" t="s">
        <v>3075</v>
      </c>
      <c r="AQ905" s="270" t="s">
        <v>3075</v>
      </c>
      <c r="AR905" s="270" t="s">
        <v>3075</v>
      </c>
      <c r="AS905" s="270" t="s">
        <v>3075</v>
      </c>
      <c r="AT905" s="270" t="s">
        <v>3075</v>
      </c>
      <c r="AU905" s="270" t="s">
        <v>3075</v>
      </c>
      <c r="AV905" s="270" t="s">
        <v>3075</v>
      </c>
      <c r="AW905" s="277" t="s">
        <v>3075</v>
      </c>
      <c r="AX905" s="270" t="s">
        <v>3075</v>
      </c>
      <c r="AY905" s="270" t="s">
        <v>3075</v>
      </c>
      <c r="AZ905" s="270" t="s">
        <v>3075</v>
      </c>
      <c r="BA905" s="270" t="s">
        <v>3075</v>
      </c>
      <c r="BB905" s="270" t="s">
        <v>3075</v>
      </c>
      <c r="BC905" s="270" t="s">
        <v>3075</v>
      </c>
      <c r="BD905" s="270" t="s">
        <v>522</v>
      </c>
      <c r="BE905" s="270" t="str">
        <f>VLOOKUP(A905,[1]القائمة!A$1:F$4442,6,0)</f>
        <v/>
      </c>
      <c r="BF905">
        <f>VLOOKUP(A905,[1]القائمة!A$1:F$4442,1,0)</f>
        <v>526363</v>
      </c>
      <c r="BG905" t="str">
        <f>VLOOKUP(A905,[1]القائمة!A$1:F$4442,5,0)</f>
        <v>الثالثة حديث</v>
      </c>
      <c r="BH905" s="250"/>
      <c r="BI905" s="250"/>
      <c r="BJ905" s="250"/>
      <c r="BK905" s="250"/>
      <c r="BL905" s="250"/>
      <c r="BM905" s="250"/>
      <c r="BN905" s="250"/>
      <c r="BO905" s="250"/>
      <c r="BP905" s="250"/>
      <c r="BQ905" s="250"/>
      <c r="BR905" s="250"/>
      <c r="BS905" s="250"/>
      <c r="BT905" s="250"/>
      <c r="BU905" s="250"/>
      <c r="BV905" s="250"/>
      <c r="BW905" s="250"/>
      <c r="BX905" s="250"/>
      <c r="BY905" s="250"/>
      <c r="BZ905" s="250"/>
      <c r="CE905" s="250"/>
    </row>
    <row r="906" spans="1:83" ht="14.4" x14ac:dyDescent="0.3">
      <c r="A906" s="269">
        <v>526371</v>
      </c>
      <c r="B906" s="270" t="s">
        <v>521</v>
      </c>
      <c r="C906" s="270" t="s">
        <v>788</v>
      </c>
      <c r="D906" s="270" t="s">
        <v>788</v>
      </c>
      <c r="E906" s="270" t="s">
        <v>788</v>
      </c>
      <c r="F906" s="270" t="s">
        <v>788</v>
      </c>
      <c r="G906" s="270" t="s">
        <v>788</v>
      </c>
      <c r="H906" s="270" t="s">
        <v>788</v>
      </c>
      <c r="I906" s="270" t="s">
        <v>788</v>
      </c>
      <c r="J906" s="270" t="s">
        <v>788</v>
      </c>
      <c r="K906" s="270" t="s">
        <v>788</v>
      </c>
      <c r="L906" s="270" t="s">
        <v>788</v>
      </c>
      <c r="M906" s="270" t="s">
        <v>788</v>
      </c>
      <c r="N906" s="270" t="s">
        <v>788</v>
      </c>
      <c r="O906" s="270" t="s">
        <v>788</v>
      </c>
      <c r="P906" s="270" t="s">
        <v>788</v>
      </c>
      <c r="Q906" s="270" t="s">
        <v>788</v>
      </c>
      <c r="R906" s="270" t="s">
        <v>788</v>
      </c>
      <c r="S906" s="270" t="s">
        <v>788</v>
      </c>
      <c r="T906" s="270" t="s">
        <v>788</v>
      </c>
      <c r="U906" s="270" t="s">
        <v>788</v>
      </c>
      <c r="V906" s="270" t="s">
        <v>788</v>
      </c>
      <c r="W906" s="270" t="s">
        <v>788</v>
      </c>
      <c r="X906" s="270" t="s">
        <v>788</v>
      </c>
      <c r="Y906" s="270" t="s">
        <v>788</v>
      </c>
      <c r="Z906" s="270" t="s">
        <v>788</v>
      </c>
      <c r="AA906" s="270" t="s">
        <v>788</v>
      </c>
      <c r="AB906" s="270" t="s">
        <v>788</v>
      </c>
      <c r="AC906" s="270" t="s">
        <v>788</v>
      </c>
      <c r="AD906" s="270" t="s">
        <v>788</v>
      </c>
      <c r="AE906" s="270" t="s">
        <v>788</v>
      </c>
      <c r="AF906" s="270" t="s">
        <v>788</v>
      </c>
      <c r="AG906" s="270" t="s">
        <v>788</v>
      </c>
      <c r="AH906" s="270" t="s">
        <v>788</v>
      </c>
      <c r="AI906" s="270" t="s">
        <v>788</v>
      </c>
      <c r="AJ906" s="270" t="s">
        <v>788</v>
      </c>
      <c r="AK906" s="270" t="s">
        <v>788</v>
      </c>
      <c r="AL906" s="270" t="s">
        <v>788</v>
      </c>
      <c r="AM906" s="270" t="s">
        <v>788</v>
      </c>
      <c r="AN906" s="270" t="s">
        <v>3075</v>
      </c>
      <c r="AO906" s="270" t="s">
        <v>3075</v>
      </c>
      <c r="AP906" s="270" t="s">
        <v>3075</v>
      </c>
      <c r="AQ906" s="270" t="s">
        <v>3075</v>
      </c>
      <c r="AR906" s="270" t="s">
        <v>3075</v>
      </c>
      <c r="AS906" s="270" t="s">
        <v>3075</v>
      </c>
      <c r="AT906" s="270" t="s">
        <v>3075</v>
      </c>
      <c r="AU906" s="270" t="s">
        <v>3075</v>
      </c>
      <c r="AV906" s="270" t="s">
        <v>3075</v>
      </c>
      <c r="AW906" s="277" t="s">
        <v>3075</v>
      </c>
      <c r="AX906" s="270" t="s">
        <v>3075</v>
      </c>
      <c r="AY906" s="270" t="s">
        <v>3075</v>
      </c>
      <c r="AZ906" s="270" t="s">
        <v>3075</v>
      </c>
      <c r="BA906" s="270" t="s">
        <v>3075</v>
      </c>
      <c r="BB906" s="270" t="s">
        <v>3075</v>
      </c>
      <c r="BC906" s="270" t="s">
        <v>3075</v>
      </c>
      <c r="BD906" s="270" t="s">
        <v>521</v>
      </c>
      <c r="BE906" s="270" t="str">
        <f>VLOOKUP(A906,[1]القائمة!A$1:F$4442,6,0)</f>
        <v/>
      </c>
      <c r="BF906">
        <f>VLOOKUP(A906,[1]القائمة!A$1:F$4442,1,0)</f>
        <v>526371</v>
      </c>
      <c r="BG906" t="str">
        <f>VLOOKUP(A906,[1]القائمة!A$1:F$4442,5,0)</f>
        <v>الثالثة</v>
      </c>
      <c r="BH906" s="250"/>
      <c r="BI906" s="250"/>
      <c r="BJ906" s="250"/>
      <c r="BK906" s="250"/>
      <c r="BL906" s="250"/>
      <c r="BM906" s="250"/>
      <c r="BN906" s="250"/>
      <c r="BO906" s="250"/>
      <c r="BP906" s="250"/>
      <c r="BQ906" s="250"/>
      <c r="BR906" s="250"/>
      <c r="BS906" s="250"/>
      <c r="BT906" s="250"/>
      <c r="BU906" s="250"/>
      <c r="BV906" s="250"/>
      <c r="BW906" s="250"/>
      <c r="BX906" s="250"/>
      <c r="BY906" s="250"/>
      <c r="BZ906" s="250"/>
      <c r="CE906" s="250"/>
    </row>
    <row r="907" spans="1:83" ht="14.4" x14ac:dyDescent="0.3">
      <c r="A907" s="269">
        <v>526373</v>
      </c>
      <c r="B907" s="270" t="s">
        <v>521</v>
      </c>
      <c r="C907" s="270" t="s">
        <v>788</v>
      </c>
      <c r="D907" s="270" t="s">
        <v>788</v>
      </c>
      <c r="E907" s="270" t="s">
        <v>788</v>
      </c>
      <c r="F907" s="270" t="s">
        <v>788</v>
      </c>
      <c r="G907" s="270" t="s">
        <v>788</v>
      </c>
      <c r="H907" s="270" t="s">
        <v>788</v>
      </c>
      <c r="I907" s="270" t="s">
        <v>788</v>
      </c>
      <c r="J907" s="270" t="s">
        <v>788</v>
      </c>
      <c r="K907" s="270" t="s">
        <v>788</v>
      </c>
      <c r="L907" s="270" t="s">
        <v>788</v>
      </c>
      <c r="M907" s="270" t="s">
        <v>788</v>
      </c>
      <c r="N907" s="270" t="s">
        <v>788</v>
      </c>
      <c r="O907" s="270" t="s">
        <v>788</v>
      </c>
      <c r="P907" s="270" t="s">
        <v>788</v>
      </c>
      <c r="Q907" s="270" t="s">
        <v>788</v>
      </c>
      <c r="R907" s="270" t="s">
        <v>788</v>
      </c>
      <c r="S907" s="270" t="s">
        <v>788</v>
      </c>
      <c r="T907" s="270" t="s">
        <v>788</v>
      </c>
      <c r="U907" s="270" t="s">
        <v>788</v>
      </c>
      <c r="V907" s="270" t="s">
        <v>788</v>
      </c>
      <c r="W907" s="270" t="s">
        <v>788</v>
      </c>
      <c r="X907" s="270" t="s">
        <v>788</v>
      </c>
      <c r="Y907" s="270" t="s">
        <v>788</v>
      </c>
      <c r="Z907" s="270" t="s">
        <v>788</v>
      </c>
      <c r="AA907" s="270" t="s">
        <v>788</v>
      </c>
      <c r="AB907" s="270" t="s">
        <v>788</v>
      </c>
      <c r="AC907" s="270" t="s">
        <v>788</v>
      </c>
      <c r="AD907" s="270" t="s">
        <v>788</v>
      </c>
      <c r="AE907" s="270" t="s">
        <v>788</v>
      </c>
      <c r="AF907" s="270" t="s">
        <v>788</v>
      </c>
      <c r="AG907" s="270" t="s">
        <v>788</v>
      </c>
      <c r="AH907" s="270" t="s">
        <v>788</v>
      </c>
      <c r="AI907" s="270" t="s">
        <v>788</v>
      </c>
      <c r="AJ907" s="270" t="s">
        <v>788</v>
      </c>
      <c r="AK907" s="270" t="s">
        <v>788</v>
      </c>
      <c r="AL907" s="270" t="s">
        <v>788</v>
      </c>
      <c r="AM907" s="270" t="s">
        <v>788</v>
      </c>
      <c r="AN907" s="270" t="s">
        <v>3075</v>
      </c>
      <c r="AO907" s="270" t="s">
        <v>3075</v>
      </c>
      <c r="AP907" s="270" t="s">
        <v>3075</v>
      </c>
      <c r="AQ907" s="270" t="s">
        <v>3075</v>
      </c>
      <c r="AR907" s="270" t="s">
        <v>3075</v>
      </c>
      <c r="AS907" s="270" t="s">
        <v>3075</v>
      </c>
      <c r="AT907" s="270" t="s">
        <v>3075</v>
      </c>
      <c r="AU907" s="270" t="s">
        <v>3075</v>
      </c>
      <c r="AV907" s="270" t="s">
        <v>3075</v>
      </c>
      <c r="AW907" s="277" t="s">
        <v>3075</v>
      </c>
      <c r="AX907" s="270" t="s">
        <v>3075</v>
      </c>
      <c r="AY907" s="270" t="s">
        <v>3075</v>
      </c>
      <c r="AZ907" s="270" t="s">
        <v>3075</v>
      </c>
      <c r="BA907" s="270" t="s">
        <v>3075</v>
      </c>
      <c r="BB907" s="270" t="s">
        <v>3075</v>
      </c>
      <c r="BC907" s="270" t="s">
        <v>3075</v>
      </c>
      <c r="BD907" s="270" t="s">
        <v>521</v>
      </c>
      <c r="BE907" s="270" t="str">
        <f>VLOOKUP(A907,[1]القائمة!A$1:F$4442,6,0)</f>
        <v/>
      </c>
      <c r="BF907">
        <f>VLOOKUP(A907,[1]القائمة!A$1:F$4442,1,0)</f>
        <v>526373</v>
      </c>
      <c r="BG907" t="str">
        <f>VLOOKUP(A907,[1]القائمة!A$1:F$4442,5,0)</f>
        <v>الثالثة</v>
      </c>
      <c r="BH907" s="250"/>
      <c r="BI907" s="250"/>
      <c r="BJ907" s="250"/>
      <c r="BK907" s="250"/>
      <c r="BL907" s="250"/>
      <c r="BM907" s="250"/>
      <c r="BN907" s="250"/>
      <c r="BO907" s="250"/>
      <c r="BP907" s="250"/>
      <c r="BQ907" s="250"/>
      <c r="BR907" s="250"/>
      <c r="BS907" s="250"/>
      <c r="BT907" s="250"/>
      <c r="BU907" s="250"/>
      <c r="BV907" s="250"/>
      <c r="BW907" s="250"/>
      <c r="BX907" s="250"/>
      <c r="BY907" s="250"/>
      <c r="BZ907" s="250"/>
      <c r="CE907" s="250"/>
    </row>
    <row r="908" spans="1:83" ht="14.4" x14ac:dyDescent="0.3">
      <c r="A908" s="269">
        <v>526375</v>
      </c>
      <c r="B908" s="270" t="s">
        <v>521</v>
      </c>
      <c r="C908" s="270" t="s">
        <v>788</v>
      </c>
      <c r="D908" s="270" t="s">
        <v>788</v>
      </c>
      <c r="E908" s="270" t="s">
        <v>788</v>
      </c>
      <c r="F908" s="270" t="s">
        <v>788</v>
      </c>
      <c r="G908" s="270" t="s">
        <v>788</v>
      </c>
      <c r="H908" s="270" t="s">
        <v>788</v>
      </c>
      <c r="I908" s="270" t="s">
        <v>788</v>
      </c>
      <c r="J908" s="270" t="s">
        <v>788</v>
      </c>
      <c r="K908" s="270" t="s">
        <v>788</v>
      </c>
      <c r="L908" s="270" t="s">
        <v>788</v>
      </c>
      <c r="M908" s="270" t="s">
        <v>788</v>
      </c>
      <c r="N908" s="270" t="s">
        <v>788</v>
      </c>
      <c r="O908" s="270" t="s">
        <v>788</v>
      </c>
      <c r="P908" s="270" t="s">
        <v>788</v>
      </c>
      <c r="Q908" s="270" t="s">
        <v>788</v>
      </c>
      <c r="R908" s="270" t="s">
        <v>788</v>
      </c>
      <c r="S908" s="270" t="s">
        <v>788</v>
      </c>
      <c r="T908" s="270" t="s">
        <v>788</v>
      </c>
      <c r="U908" s="270" t="s">
        <v>788</v>
      </c>
      <c r="V908" s="270" t="s">
        <v>788</v>
      </c>
      <c r="W908" s="270" t="s">
        <v>788</v>
      </c>
      <c r="X908" s="270" t="s">
        <v>788</v>
      </c>
      <c r="Y908" s="270" t="s">
        <v>788</v>
      </c>
      <c r="Z908" s="270" t="s">
        <v>788</v>
      </c>
      <c r="AA908" s="270" t="s">
        <v>788</v>
      </c>
      <c r="AB908" s="270" t="s">
        <v>788</v>
      </c>
      <c r="AC908" s="270" t="s">
        <v>788</v>
      </c>
      <c r="AD908" s="270" t="s">
        <v>788</v>
      </c>
      <c r="AE908" s="270" t="s">
        <v>788</v>
      </c>
      <c r="AF908" s="270" t="s">
        <v>788</v>
      </c>
      <c r="AG908" s="270" t="s">
        <v>788</v>
      </c>
      <c r="AH908" s="270" t="s">
        <v>788</v>
      </c>
      <c r="AI908" s="270" t="s">
        <v>788</v>
      </c>
      <c r="AJ908" s="270" t="s">
        <v>788</v>
      </c>
      <c r="AK908" s="270" t="s">
        <v>788</v>
      </c>
      <c r="AL908" s="270" t="s">
        <v>788</v>
      </c>
      <c r="AM908" s="270" t="s">
        <v>788</v>
      </c>
      <c r="AN908" s="270" t="s">
        <v>3075</v>
      </c>
      <c r="AO908" s="270" t="s">
        <v>3075</v>
      </c>
      <c r="AP908" s="270" t="s">
        <v>3075</v>
      </c>
      <c r="AQ908" s="270" t="s">
        <v>3075</v>
      </c>
      <c r="AR908" s="270" t="s">
        <v>3075</v>
      </c>
      <c r="AS908" s="270" t="s">
        <v>3075</v>
      </c>
      <c r="AT908" s="270" t="s">
        <v>3075</v>
      </c>
      <c r="AU908" s="270" t="s">
        <v>3075</v>
      </c>
      <c r="AV908" s="270" t="s">
        <v>3075</v>
      </c>
      <c r="AW908" s="277" t="s">
        <v>3075</v>
      </c>
      <c r="AX908" s="270" t="s">
        <v>3075</v>
      </c>
      <c r="AY908" s="270" t="s">
        <v>3075</v>
      </c>
      <c r="AZ908" s="270" t="s">
        <v>3075</v>
      </c>
      <c r="BA908" s="270" t="s">
        <v>3075</v>
      </c>
      <c r="BB908" s="270" t="s">
        <v>3075</v>
      </c>
      <c r="BC908" s="270" t="s">
        <v>3075</v>
      </c>
      <c r="BD908" s="270" t="s">
        <v>521</v>
      </c>
      <c r="BE908" s="270" t="str">
        <f>VLOOKUP(A908,[1]القائمة!A$1:F$4442,6,0)</f>
        <v/>
      </c>
      <c r="BF908">
        <f>VLOOKUP(A908,[1]القائمة!A$1:F$4442,1,0)</f>
        <v>526375</v>
      </c>
      <c r="BG908" t="str">
        <f>VLOOKUP(A908,[1]القائمة!A$1:F$4442,5,0)</f>
        <v>الثالثة</v>
      </c>
      <c r="BH908" s="250"/>
      <c r="BI908" s="250"/>
      <c r="BJ908" s="250"/>
      <c r="BK908" s="250"/>
      <c r="BL908" s="250"/>
      <c r="BM908" s="250"/>
      <c r="BN908" s="250"/>
      <c r="BO908" s="250"/>
      <c r="BP908" s="250"/>
      <c r="BQ908" s="250"/>
      <c r="BR908" s="250"/>
      <c r="BS908" s="250"/>
      <c r="BT908" s="250"/>
      <c r="BU908" s="250"/>
      <c r="BV908" s="250"/>
      <c r="BW908" s="250"/>
      <c r="BX908" s="250"/>
      <c r="BY908" s="250"/>
      <c r="BZ908" s="250"/>
      <c r="CE908" s="250"/>
    </row>
    <row r="909" spans="1:83" ht="14.4" x14ac:dyDescent="0.3">
      <c r="A909" s="269">
        <v>526379</v>
      </c>
      <c r="B909" s="270" t="s">
        <v>522</v>
      </c>
      <c r="C909" s="270" t="s">
        <v>788</v>
      </c>
      <c r="D909" s="270" t="s">
        <v>788</v>
      </c>
      <c r="E909" s="270" t="s">
        <v>788</v>
      </c>
      <c r="F909" s="270" t="s">
        <v>788</v>
      </c>
      <c r="G909" s="270" t="s">
        <v>788</v>
      </c>
      <c r="H909" s="270" t="s">
        <v>788</v>
      </c>
      <c r="I909" s="270" t="s">
        <v>788</v>
      </c>
      <c r="J909" s="270" t="s">
        <v>788</v>
      </c>
      <c r="K909" s="270" t="s">
        <v>788</v>
      </c>
      <c r="L909" s="270" t="s">
        <v>788</v>
      </c>
      <c r="M909" s="270" t="s">
        <v>788</v>
      </c>
      <c r="N909" s="270" t="s">
        <v>788</v>
      </c>
      <c r="O909" s="270" t="s">
        <v>788</v>
      </c>
      <c r="P909" s="270" t="s">
        <v>788</v>
      </c>
      <c r="Q909" s="270" t="s">
        <v>788</v>
      </c>
      <c r="R909" s="270" t="s">
        <v>788</v>
      </c>
      <c r="S909" s="270" t="s">
        <v>788</v>
      </c>
      <c r="T909" s="270" t="s">
        <v>788</v>
      </c>
      <c r="U909" s="270" t="s">
        <v>788</v>
      </c>
      <c r="V909" s="270" t="s">
        <v>788</v>
      </c>
      <c r="W909" s="270" t="s">
        <v>788</v>
      </c>
      <c r="X909" s="270" t="s">
        <v>788</v>
      </c>
      <c r="Y909" s="270" t="s">
        <v>788</v>
      </c>
      <c r="Z909" s="270" t="s">
        <v>788</v>
      </c>
      <c r="AA909" s="270" t="s">
        <v>788</v>
      </c>
      <c r="AB909" s="270" t="s">
        <v>788</v>
      </c>
      <c r="AC909" s="270" t="s">
        <v>788</v>
      </c>
      <c r="AD909" s="270" t="s">
        <v>788</v>
      </c>
      <c r="AE909" s="270" t="s">
        <v>788</v>
      </c>
      <c r="AF909" s="270" t="s">
        <v>788</v>
      </c>
      <c r="AG909" s="270" t="s">
        <v>788</v>
      </c>
      <c r="AH909" s="270" t="s">
        <v>3075</v>
      </c>
      <c r="AI909" s="270" t="s">
        <v>3075</v>
      </c>
      <c r="AJ909" s="270" t="s">
        <v>3075</v>
      </c>
      <c r="AK909" s="270" t="s">
        <v>3075</v>
      </c>
      <c r="AL909" s="270" t="s">
        <v>3075</v>
      </c>
      <c r="AM909" s="270" t="s">
        <v>3075</v>
      </c>
      <c r="AN909" s="270" t="s">
        <v>3075</v>
      </c>
      <c r="AO909" s="270" t="s">
        <v>3075</v>
      </c>
      <c r="AP909" s="270" t="s">
        <v>3075</v>
      </c>
      <c r="AQ909" s="270" t="s">
        <v>3075</v>
      </c>
      <c r="AR909" s="270" t="s">
        <v>3075</v>
      </c>
      <c r="AS909" s="270" t="s">
        <v>3075</v>
      </c>
      <c r="AT909" s="270" t="s">
        <v>3075</v>
      </c>
      <c r="AU909" s="270" t="s">
        <v>3075</v>
      </c>
      <c r="AV909" s="270" t="s">
        <v>3075</v>
      </c>
      <c r="AW909" s="277" t="s">
        <v>3075</v>
      </c>
      <c r="AX909" s="270" t="s">
        <v>3075</v>
      </c>
      <c r="AY909" s="270" t="s">
        <v>3075</v>
      </c>
      <c r="AZ909" s="270" t="s">
        <v>3075</v>
      </c>
      <c r="BA909" s="270" t="s">
        <v>3075</v>
      </c>
      <c r="BB909" s="270" t="s">
        <v>3075</v>
      </c>
      <c r="BC909" s="270" t="s">
        <v>3075</v>
      </c>
      <c r="BD909" s="270" t="s">
        <v>522</v>
      </c>
      <c r="BE909" s="270" t="str">
        <f>VLOOKUP(A909,[1]القائمة!A$1:F$4442,6,0)</f>
        <v/>
      </c>
      <c r="BF909">
        <f>VLOOKUP(A909,[1]القائمة!A$1:F$4442,1,0)</f>
        <v>526379</v>
      </c>
      <c r="BG909" t="str">
        <f>VLOOKUP(A909,[1]القائمة!A$1:F$4442,5,0)</f>
        <v>الثالثة حديث</v>
      </c>
      <c r="BH909" s="250"/>
      <c r="BI909" s="250"/>
      <c r="BJ909" s="250"/>
      <c r="BK909" s="250"/>
      <c r="BL909" s="250"/>
      <c r="BM909" s="250"/>
      <c r="BN909" s="250"/>
      <c r="BO909" s="250"/>
      <c r="BP909" s="250"/>
      <c r="BQ909" s="250"/>
      <c r="BR909" s="250"/>
      <c r="BS909" s="250"/>
      <c r="BT909" s="250"/>
      <c r="BU909" s="250"/>
      <c r="BV909" s="250"/>
      <c r="BW909" s="250"/>
      <c r="BX909" s="250"/>
      <c r="BY909" s="250"/>
      <c r="BZ909" s="250"/>
      <c r="CE909" s="250"/>
    </row>
    <row r="910" spans="1:83" ht="14.4" x14ac:dyDescent="0.3">
      <c r="A910" s="269">
        <v>526384</v>
      </c>
      <c r="B910" s="270" t="s">
        <v>521</v>
      </c>
      <c r="C910" s="270" t="s">
        <v>788</v>
      </c>
      <c r="D910" s="270" t="s">
        <v>788</v>
      </c>
      <c r="E910" s="270" t="s">
        <v>788</v>
      </c>
      <c r="F910" s="270" t="s">
        <v>788</v>
      </c>
      <c r="G910" s="270" t="s">
        <v>788</v>
      </c>
      <c r="H910" s="270" t="s">
        <v>788</v>
      </c>
      <c r="I910" s="270" t="s">
        <v>788</v>
      </c>
      <c r="J910" s="270" t="s">
        <v>788</v>
      </c>
      <c r="K910" s="270" t="s">
        <v>788</v>
      </c>
      <c r="L910" s="270" t="s">
        <v>788</v>
      </c>
      <c r="M910" s="270" t="s">
        <v>788</v>
      </c>
      <c r="N910" s="270" t="s">
        <v>788</v>
      </c>
      <c r="O910" s="270" t="s">
        <v>788</v>
      </c>
      <c r="P910" s="270" t="s">
        <v>788</v>
      </c>
      <c r="Q910" s="270" t="s">
        <v>788</v>
      </c>
      <c r="R910" s="270" t="s">
        <v>788</v>
      </c>
      <c r="S910" s="270" t="s">
        <v>788</v>
      </c>
      <c r="T910" s="270" t="s">
        <v>788</v>
      </c>
      <c r="U910" s="270" t="s">
        <v>788</v>
      </c>
      <c r="V910" s="270" t="s">
        <v>788</v>
      </c>
      <c r="W910" s="270" t="s">
        <v>788</v>
      </c>
      <c r="X910" s="270" t="s">
        <v>788</v>
      </c>
      <c r="Y910" s="270" t="s">
        <v>788</v>
      </c>
      <c r="Z910" s="270" t="s">
        <v>788</v>
      </c>
      <c r="AA910" s="270" t="s">
        <v>788</v>
      </c>
      <c r="AB910" s="270" t="s">
        <v>788</v>
      </c>
      <c r="AC910" s="270" t="s">
        <v>788</v>
      </c>
      <c r="AD910" s="270" t="s">
        <v>788</v>
      </c>
      <c r="AE910" s="270" t="s">
        <v>788</v>
      </c>
      <c r="AF910" s="270" t="s">
        <v>788</v>
      </c>
      <c r="AG910" s="270" t="s">
        <v>788</v>
      </c>
      <c r="AH910" s="270" t="s">
        <v>788</v>
      </c>
      <c r="AI910" s="270" t="s">
        <v>788</v>
      </c>
      <c r="AJ910" s="270" t="s">
        <v>788</v>
      </c>
      <c r="AK910" s="270" t="s">
        <v>788</v>
      </c>
      <c r="AL910" s="270" t="s">
        <v>788</v>
      </c>
      <c r="AM910" s="270" t="s">
        <v>788</v>
      </c>
      <c r="AN910" s="270" t="s">
        <v>3075</v>
      </c>
      <c r="AO910" s="270" t="s">
        <v>3075</v>
      </c>
      <c r="AP910" s="270" t="s">
        <v>3075</v>
      </c>
      <c r="AQ910" s="270" t="s">
        <v>3075</v>
      </c>
      <c r="AR910" s="270" t="s">
        <v>3075</v>
      </c>
      <c r="AS910" s="270" t="s">
        <v>3075</v>
      </c>
      <c r="AT910" s="270" t="s">
        <v>3075</v>
      </c>
      <c r="AU910" s="270" t="s">
        <v>3075</v>
      </c>
      <c r="AV910" s="270" t="s">
        <v>3075</v>
      </c>
      <c r="AW910" s="277" t="s">
        <v>3075</v>
      </c>
      <c r="AX910" s="270" t="s">
        <v>3075</v>
      </c>
      <c r="AY910" s="270" t="s">
        <v>3075</v>
      </c>
      <c r="AZ910" s="270" t="s">
        <v>3075</v>
      </c>
      <c r="BA910" s="270" t="s">
        <v>3075</v>
      </c>
      <c r="BB910" s="270" t="s">
        <v>3075</v>
      </c>
      <c r="BC910" s="270" t="s">
        <v>3075</v>
      </c>
      <c r="BD910" s="270" t="s">
        <v>521</v>
      </c>
      <c r="BE910" s="270" t="str">
        <f>VLOOKUP(A910,[1]القائمة!A$1:F$4442,6,0)</f>
        <v/>
      </c>
      <c r="BF910">
        <f>VLOOKUP(A910,[1]القائمة!A$1:F$4442,1,0)</f>
        <v>526384</v>
      </c>
      <c r="BG910" t="str">
        <f>VLOOKUP(A910,[1]القائمة!A$1:F$4442,5,0)</f>
        <v>الثالثة</v>
      </c>
      <c r="BH910" s="241"/>
      <c r="BI910" s="241"/>
      <c r="BJ910" s="241"/>
      <c r="BK910" s="241"/>
      <c r="BL910" s="241"/>
      <c r="BM910" s="241"/>
      <c r="BN910" s="241"/>
      <c r="BO910" s="241"/>
      <c r="BP910" s="241" t="s">
        <v>3075</v>
      </c>
      <c r="BQ910" s="241" t="s">
        <v>3075</v>
      </c>
      <c r="BR910" s="241" t="s">
        <v>3075</v>
      </c>
      <c r="BS910" s="241" t="s">
        <v>3075</v>
      </c>
      <c r="BT910" s="241" t="s">
        <v>3075</v>
      </c>
      <c r="BU910" s="241" t="s">
        <v>3075</v>
      </c>
      <c r="BV910" s="240"/>
      <c r="BW910" s="241"/>
      <c r="BX910" s="241"/>
      <c r="BY910" s="241"/>
      <c r="BZ910" s="241"/>
      <c r="CA910" s="242"/>
      <c r="CB910" s="242"/>
      <c r="CC910" s="242"/>
      <c r="CD910" s="242"/>
      <c r="CE910" s="241"/>
    </row>
    <row r="911" spans="1:83" ht="14.4" x14ac:dyDescent="0.3">
      <c r="A911" s="269">
        <v>526385</v>
      </c>
      <c r="B911" s="270" t="s">
        <v>521</v>
      </c>
      <c r="C911" s="270" t="s">
        <v>788</v>
      </c>
      <c r="D911" s="270" t="s">
        <v>788</v>
      </c>
      <c r="E911" s="270" t="s">
        <v>788</v>
      </c>
      <c r="F911" s="270" t="s">
        <v>788</v>
      </c>
      <c r="G911" s="270" t="s">
        <v>788</v>
      </c>
      <c r="H911" s="270" t="s">
        <v>788</v>
      </c>
      <c r="I911" s="270" t="s">
        <v>788</v>
      </c>
      <c r="J911" s="270" t="s">
        <v>788</v>
      </c>
      <c r="K911" s="270" t="s">
        <v>788</v>
      </c>
      <c r="L911" s="270" t="s">
        <v>788</v>
      </c>
      <c r="M911" s="270" t="s">
        <v>788</v>
      </c>
      <c r="N911" s="270" t="s">
        <v>788</v>
      </c>
      <c r="O911" s="270" t="s">
        <v>788</v>
      </c>
      <c r="P911" s="270" t="s">
        <v>788</v>
      </c>
      <c r="Q911" s="270" t="s">
        <v>788</v>
      </c>
      <c r="R911" s="270" t="s">
        <v>788</v>
      </c>
      <c r="S911" s="270" t="s">
        <v>788</v>
      </c>
      <c r="T911" s="270" t="s">
        <v>788</v>
      </c>
      <c r="U911" s="270" t="s">
        <v>788</v>
      </c>
      <c r="V911" s="270" t="s">
        <v>788</v>
      </c>
      <c r="W911" s="270" t="s">
        <v>788</v>
      </c>
      <c r="X911" s="270" t="s">
        <v>788</v>
      </c>
      <c r="Y911" s="270" t="s">
        <v>788</v>
      </c>
      <c r="Z911" s="270" t="s">
        <v>788</v>
      </c>
      <c r="AA911" s="270" t="s">
        <v>788</v>
      </c>
      <c r="AB911" s="270" t="s">
        <v>788</v>
      </c>
      <c r="AC911" s="270" t="s">
        <v>788</v>
      </c>
      <c r="AD911" s="270" t="s">
        <v>788</v>
      </c>
      <c r="AE911" s="270" t="s">
        <v>788</v>
      </c>
      <c r="AF911" s="270" t="s">
        <v>788</v>
      </c>
      <c r="AG911" s="270" t="s">
        <v>788</v>
      </c>
      <c r="AH911" s="270" t="s">
        <v>788</v>
      </c>
      <c r="AI911" s="270" t="s">
        <v>788</v>
      </c>
      <c r="AJ911" s="270" t="s">
        <v>788</v>
      </c>
      <c r="AK911" s="270" t="s">
        <v>788</v>
      </c>
      <c r="AL911" s="270" t="s">
        <v>788</v>
      </c>
      <c r="AM911" s="270" t="s">
        <v>788</v>
      </c>
      <c r="AN911" s="270" t="s">
        <v>3075</v>
      </c>
      <c r="AO911" s="270" t="s">
        <v>3075</v>
      </c>
      <c r="AP911" s="270" t="s">
        <v>3075</v>
      </c>
      <c r="AQ911" s="270" t="s">
        <v>3075</v>
      </c>
      <c r="AR911" s="270" t="s">
        <v>3075</v>
      </c>
      <c r="AS911" s="270" t="s">
        <v>3075</v>
      </c>
      <c r="AT911" s="270" t="s">
        <v>3075</v>
      </c>
      <c r="AU911" s="270" t="s">
        <v>3075</v>
      </c>
      <c r="AV911" s="270" t="s">
        <v>3075</v>
      </c>
      <c r="AW911" s="277" t="s">
        <v>3075</v>
      </c>
      <c r="AX911" s="270" t="s">
        <v>3075</v>
      </c>
      <c r="AY911" s="270" t="s">
        <v>3075</v>
      </c>
      <c r="AZ911" s="270" t="s">
        <v>3075</v>
      </c>
      <c r="BA911" s="270" t="s">
        <v>3075</v>
      </c>
      <c r="BB911" s="270" t="s">
        <v>3075</v>
      </c>
      <c r="BC911" s="270" t="s">
        <v>3075</v>
      </c>
      <c r="BD911" s="270" t="s">
        <v>521</v>
      </c>
      <c r="BE911" s="270" t="str">
        <f>VLOOKUP(A911,[1]القائمة!A$1:F$4442,6,0)</f>
        <v/>
      </c>
      <c r="BF911">
        <f>VLOOKUP(A911,[1]القائمة!A$1:F$4442,1,0)</f>
        <v>526385</v>
      </c>
      <c r="BG911" t="str">
        <f>VLOOKUP(A911,[1]القائمة!A$1:F$4442,5,0)</f>
        <v>الثالثة</v>
      </c>
      <c r="BH911" s="250"/>
      <c r="BI911" s="250"/>
      <c r="BJ911" s="250"/>
      <c r="BK911" s="250"/>
      <c r="BL911" s="250"/>
      <c r="BM911" s="250"/>
      <c r="BN911" s="250"/>
      <c r="BO911" s="250"/>
      <c r="BP911" s="250"/>
      <c r="BQ911" s="250"/>
      <c r="BR911" s="250"/>
      <c r="BS911" s="250"/>
      <c r="BT911" s="250"/>
      <c r="BU911" s="250"/>
      <c r="BV911" s="250"/>
      <c r="BW911" s="250"/>
      <c r="BX911" s="250"/>
      <c r="BY911" s="250"/>
      <c r="BZ911" s="250"/>
      <c r="CE911" s="250"/>
    </row>
    <row r="912" spans="1:83" ht="14.4" x14ac:dyDescent="0.3">
      <c r="A912" s="269">
        <v>526386</v>
      </c>
      <c r="B912" s="270" t="s">
        <v>521</v>
      </c>
      <c r="C912" s="270" t="s">
        <v>788</v>
      </c>
      <c r="D912" s="270" t="s">
        <v>788</v>
      </c>
      <c r="E912" s="270" t="s">
        <v>788</v>
      </c>
      <c r="F912" s="270" t="s">
        <v>788</v>
      </c>
      <c r="G912" s="270" t="s">
        <v>788</v>
      </c>
      <c r="H912" s="270" t="s">
        <v>788</v>
      </c>
      <c r="I912" s="270" t="s">
        <v>788</v>
      </c>
      <c r="J912" s="270" t="s">
        <v>788</v>
      </c>
      <c r="K912" s="270" t="s">
        <v>788</v>
      </c>
      <c r="L912" s="270" t="s">
        <v>788</v>
      </c>
      <c r="M912" s="270" t="s">
        <v>788</v>
      </c>
      <c r="N912" s="270" t="s">
        <v>788</v>
      </c>
      <c r="O912" s="270" t="s">
        <v>788</v>
      </c>
      <c r="P912" s="270" t="s">
        <v>788</v>
      </c>
      <c r="Q912" s="270" t="s">
        <v>788</v>
      </c>
      <c r="R912" s="270" t="s">
        <v>788</v>
      </c>
      <c r="S912" s="270" t="s">
        <v>788</v>
      </c>
      <c r="T912" s="270" t="s">
        <v>788</v>
      </c>
      <c r="U912" s="270" t="s">
        <v>788</v>
      </c>
      <c r="V912" s="270" t="s">
        <v>788</v>
      </c>
      <c r="W912" s="270" t="s">
        <v>788</v>
      </c>
      <c r="X912" s="270" t="s">
        <v>788</v>
      </c>
      <c r="Y912" s="270" t="s">
        <v>788</v>
      </c>
      <c r="Z912" s="270" t="s">
        <v>788</v>
      </c>
      <c r="AA912" s="270" t="s">
        <v>788</v>
      </c>
      <c r="AB912" s="270" t="s">
        <v>788</v>
      </c>
      <c r="AC912" s="270" t="s">
        <v>788</v>
      </c>
      <c r="AD912" s="270" t="s">
        <v>788</v>
      </c>
      <c r="AE912" s="270" t="s">
        <v>788</v>
      </c>
      <c r="AF912" s="270" t="s">
        <v>788</v>
      </c>
      <c r="AG912" s="270" t="s">
        <v>788</v>
      </c>
      <c r="AH912" s="270" t="s">
        <v>788</v>
      </c>
      <c r="AI912" s="270" t="s">
        <v>788</v>
      </c>
      <c r="AJ912" s="270" t="s">
        <v>788</v>
      </c>
      <c r="AK912" s="270" t="s">
        <v>788</v>
      </c>
      <c r="AL912" s="270" t="s">
        <v>788</v>
      </c>
      <c r="AM912" s="270" t="s">
        <v>788</v>
      </c>
      <c r="AN912" s="270" t="s">
        <v>3075</v>
      </c>
      <c r="AO912" s="270" t="s">
        <v>3075</v>
      </c>
      <c r="AP912" s="270" t="s">
        <v>3075</v>
      </c>
      <c r="AQ912" s="270" t="s">
        <v>3075</v>
      </c>
      <c r="AR912" s="270" t="s">
        <v>3075</v>
      </c>
      <c r="AS912" s="270" t="s">
        <v>3075</v>
      </c>
      <c r="AT912" s="270" t="s">
        <v>3075</v>
      </c>
      <c r="AU912" s="270" t="s">
        <v>3075</v>
      </c>
      <c r="AV912" s="270" t="s">
        <v>3075</v>
      </c>
      <c r="AW912" s="277" t="s">
        <v>3075</v>
      </c>
      <c r="AX912" s="270" t="s">
        <v>3075</v>
      </c>
      <c r="AY912" s="270" t="s">
        <v>3075</v>
      </c>
      <c r="AZ912" s="270" t="s">
        <v>3075</v>
      </c>
      <c r="BA912" s="270" t="s">
        <v>3075</v>
      </c>
      <c r="BB912" s="270" t="s">
        <v>3075</v>
      </c>
      <c r="BC912" s="270" t="s">
        <v>3075</v>
      </c>
      <c r="BD912" s="270" t="s">
        <v>521</v>
      </c>
      <c r="BE912" s="270" t="str">
        <f>VLOOKUP(A912,[1]القائمة!A$1:F$4442,6,0)</f>
        <v/>
      </c>
      <c r="BF912">
        <f>VLOOKUP(A912,[1]القائمة!A$1:F$4442,1,0)</f>
        <v>526386</v>
      </c>
      <c r="BG912" t="str">
        <f>VLOOKUP(A912,[1]القائمة!A$1:F$4442,5,0)</f>
        <v>الثالثة</v>
      </c>
      <c r="BH912" s="250"/>
      <c r="BI912" s="250"/>
      <c r="BJ912" s="250"/>
      <c r="BK912" s="250"/>
      <c r="BL912" s="250"/>
      <c r="BM912" s="250"/>
      <c r="BN912" s="250"/>
      <c r="BO912" s="250"/>
      <c r="BP912" s="250"/>
      <c r="BQ912" s="250"/>
      <c r="BR912" s="250"/>
      <c r="BS912" s="250"/>
      <c r="BT912" s="250"/>
      <c r="BU912" s="250"/>
      <c r="BV912" s="250"/>
      <c r="BW912" s="250"/>
      <c r="BX912" s="250"/>
      <c r="BY912" s="250"/>
      <c r="BZ912" s="250"/>
      <c r="CE912" s="250"/>
    </row>
    <row r="913" spans="1:83" ht="14.4" x14ac:dyDescent="0.3">
      <c r="A913" s="269">
        <v>526387</v>
      </c>
      <c r="B913" s="270" t="s">
        <v>521</v>
      </c>
      <c r="C913" s="270" t="s">
        <v>788</v>
      </c>
      <c r="D913" s="270" t="s">
        <v>788</v>
      </c>
      <c r="E913" s="270" t="s">
        <v>788</v>
      </c>
      <c r="F913" s="270" t="s">
        <v>788</v>
      </c>
      <c r="G913" s="270" t="s">
        <v>788</v>
      </c>
      <c r="H913" s="270" t="s">
        <v>788</v>
      </c>
      <c r="I913" s="270" t="s">
        <v>788</v>
      </c>
      <c r="J913" s="270" t="s">
        <v>788</v>
      </c>
      <c r="K913" s="270" t="s">
        <v>788</v>
      </c>
      <c r="L913" s="270" t="s">
        <v>788</v>
      </c>
      <c r="M913" s="270" t="s">
        <v>788</v>
      </c>
      <c r="N913" s="270" t="s">
        <v>788</v>
      </c>
      <c r="O913" s="270" t="s">
        <v>788</v>
      </c>
      <c r="P913" s="270" t="s">
        <v>788</v>
      </c>
      <c r="Q913" s="270" t="s">
        <v>788</v>
      </c>
      <c r="R913" s="270" t="s">
        <v>788</v>
      </c>
      <c r="S913" s="270" t="s">
        <v>788</v>
      </c>
      <c r="T913" s="270" t="s">
        <v>788</v>
      </c>
      <c r="U913" s="270" t="s">
        <v>788</v>
      </c>
      <c r="V913" s="270" t="s">
        <v>788</v>
      </c>
      <c r="W913" s="270" t="s">
        <v>788</v>
      </c>
      <c r="X913" s="270" t="s">
        <v>788</v>
      </c>
      <c r="Y913" s="270" t="s">
        <v>788</v>
      </c>
      <c r="Z913" s="270" t="s">
        <v>788</v>
      </c>
      <c r="AA913" s="270" t="s">
        <v>788</v>
      </c>
      <c r="AB913" s="270" t="s">
        <v>788</v>
      </c>
      <c r="AC913" s="270" t="s">
        <v>788</v>
      </c>
      <c r="AD913" s="270" t="s">
        <v>788</v>
      </c>
      <c r="AE913" s="270" t="s">
        <v>788</v>
      </c>
      <c r="AF913" s="270" t="s">
        <v>788</v>
      </c>
      <c r="AG913" s="270" t="s">
        <v>788</v>
      </c>
      <c r="AH913" s="270" t="s">
        <v>788</v>
      </c>
      <c r="AI913" s="270" t="s">
        <v>788</v>
      </c>
      <c r="AJ913" s="270" t="s">
        <v>788</v>
      </c>
      <c r="AK913" s="270" t="s">
        <v>788</v>
      </c>
      <c r="AL913" s="270" t="s">
        <v>788</v>
      </c>
      <c r="AM913" s="270" t="s">
        <v>788</v>
      </c>
      <c r="AN913" s="270" t="s">
        <v>3075</v>
      </c>
      <c r="AO913" s="270" t="s">
        <v>3075</v>
      </c>
      <c r="AP913" s="270" t="s">
        <v>3075</v>
      </c>
      <c r="AQ913" s="270" t="s">
        <v>3075</v>
      </c>
      <c r="AR913" s="270" t="s">
        <v>3075</v>
      </c>
      <c r="AS913" s="270" t="s">
        <v>3075</v>
      </c>
      <c r="AT913" s="270" t="s">
        <v>3075</v>
      </c>
      <c r="AU913" s="270" t="s">
        <v>3075</v>
      </c>
      <c r="AV913" s="270" t="s">
        <v>3075</v>
      </c>
      <c r="AW913" s="277" t="s">
        <v>3075</v>
      </c>
      <c r="AX913" s="270" t="s">
        <v>3075</v>
      </c>
      <c r="AY913" s="270" t="s">
        <v>3075</v>
      </c>
      <c r="AZ913" s="270" t="s">
        <v>3075</v>
      </c>
      <c r="BA913" s="270" t="s">
        <v>3075</v>
      </c>
      <c r="BB913" s="270" t="s">
        <v>3075</v>
      </c>
      <c r="BC913" s="270" t="s">
        <v>3075</v>
      </c>
      <c r="BD913" s="270" t="s">
        <v>521</v>
      </c>
      <c r="BE913" s="270" t="str">
        <f>VLOOKUP(A913,[1]القائمة!A$1:F$4442,6,0)</f>
        <v/>
      </c>
      <c r="BF913">
        <f>VLOOKUP(A913,[1]القائمة!A$1:F$4442,1,0)</f>
        <v>526387</v>
      </c>
      <c r="BG913" t="str">
        <f>VLOOKUP(A913,[1]القائمة!A$1:F$4442,5,0)</f>
        <v>الثالثة</v>
      </c>
      <c r="BH913" s="250"/>
      <c r="BI913" s="250"/>
      <c r="BJ913" s="250"/>
      <c r="BK913" s="250"/>
      <c r="BL913" s="250"/>
      <c r="BM913" s="250"/>
      <c r="BN913" s="250"/>
      <c r="BO913" s="250"/>
      <c r="BP913" s="250"/>
      <c r="BQ913" s="250"/>
      <c r="BR913" s="250"/>
      <c r="BS913" s="250"/>
      <c r="BT913" s="250"/>
      <c r="BU913" s="250"/>
      <c r="BV913" s="250"/>
      <c r="BW913" s="250"/>
      <c r="BX913" s="250"/>
      <c r="BY913" s="250"/>
      <c r="BZ913" s="250"/>
      <c r="CE913" s="250"/>
    </row>
    <row r="914" spans="1:83" ht="14.4" x14ac:dyDescent="0.3">
      <c r="A914" s="269">
        <v>526390</v>
      </c>
      <c r="B914" s="270" t="s">
        <v>521</v>
      </c>
      <c r="C914" s="270" t="s">
        <v>788</v>
      </c>
      <c r="D914" s="270" t="s">
        <v>788</v>
      </c>
      <c r="E914" s="270" t="s">
        <v>788</v>
      </c>
      <c r="F914" s="270" t="s">
        <v>788</v>
      </c>
      <c r="G914" s="270" t="s">
        <v>788</v>
      </c>
      <c r="H914" s="270" t="s">
        <v>788</v>
      </c>
      <c r="I914" s="270" t="s">
        <v>788</v>
      </c>
      <c r="J914" s="270" t="s">
        <v>788</v>
      </c>
      <c r="K914" s="270" t="s">
        <v>788</v>
      </c>
      <c r="L914" s="270" t="s">
        <v>788</v>
      </c>
      <c r="M914" s="270" t="s">
        <v>788</v>
      </c>
      <c r="N914" s="270" t="s">
        <v>788</v>
      </c>
      <c r="O914" s="270" t="s">
        <v>788</v>
      </c>
      <c r="P914" s="270" t="s">
        <v>788</v>
      </c>
      <c r="Q914" s="270" t="s">
        <v>788</v>
      </c>
      <c r="R914" s="270" t="s">
        <v>788</v>
      </c>
      <c r="S914" s="270" t="s">
        <v>788</v>
      </c>
      <c r="T914" s="270" t="s">
        <v>788</v>
      </c>
      <c r="U914" s="270" t="s">
        <v>788</v>
      </c>
      <c r="V914" s="270" t="s">
        <v>788</v>
      </c>
      <c r="W914" s="270" t="s">
        <v>788</v>
      </c>
      <c r="X914" s="270" t="s">
        <v>788</v>
      </c>
      <c r="Y914" s="270" t="s">
        <v>788</v>
      </c>
      <c r="Z914" s="270" t="s">
        <v>788</v>
      </c>
      <c r="AA914" s="270" t="s">
        <v>788</v>
      </c>
      <c r="AB914" s="270" t="s">
        <v>788</v>
      </c>
      <c r="AC914" s="270" t="s">
        <v>788</v>
      </c>
      <c r="AD914" s="270" t="s">
        <v>788</v>
      </c>
      <c r="AE914" s="270" t="s">
        <v>788</v>
      </c>
      <c r="AF914" s="270" t="s">
        <v>788</v>
      </c>
      <c r="AG914" s="270" t="s">
        <v>788</v>
      </c>
      <c r="AH914" s="270" t="s">
        <v>788</v>
      </c>
      <c r="AI914" s="270" t="s">
        <v>788</v>
      </c>
      <c r="AJ914" s="270" t="s">
        <v>788</v>
      </c>
      <c r="AK914" s="270" t="s">
        <v>788</v>
      </c>
      <c r="AL914" s="270" t="s">
        <v>788</v>
      </c>
      <c r="AM914" s="270" t="s">
        <v>788</v>
      </c>
      <c r="AN914" s="270" t="s">
        <v>3075</v>
      </c>
      <c r="AO914" s="270" t="s">
        <v>3075</v>
      </c>
      <c r="AP914" s="270" t="s">
        <v>3075</v>
      </c>
      <c r="AQ914" s="270" t="s">
        <v>3075</v>
      </c>
      <c r="AR914" s="270" t="s">
        <v>3075</v>
      </c>
      <c r="AS914" s="270" t="s">
        <v>3075</v>
      </c>
      <c r="AT914" s="270" t="s">
        <v>3075</v>
      </c>
      <c r="AU914" s="270" t="s">
        <v>3075</v>
      </c>
      <c r="AV914" s="270" t="s">
        <v>3075</v>
      </c>
      <c r="AW914" s="277" t="s">
        <v>3075</v>
      </c>
      <c r="AX914" s="270" t="s">
        <v>3075</v>
      </c>
      <c r="AY914" s="270" t="s">
        <v>3075</v>
      </c>
      <c r="AZ914" s="270" t="s">
        <v>3075</v>
      </c>
      <c r="BA914" s="270" t="s">
        <v>3075</v>
      </c>
      <c r="BB914" s="270" t="s">
        <v>3075</v>
      </c>
      <c r="BC914" s="270" t="s">
        <v>3075</v>
      </c>
      <c r="BD914" s="270" t="s">
        <v>521</v>
      </c>
      <c r="BE914" s="270" t="str">
        <f>VLOOKUP(A914,[1]القائمة!A$1:F$4442,6,0)</f>
        <v/>
      </c>
      <c r="BF914">
        <f>VLOOKUP(A914,[1]القائمة!A$1:F$4442,1,0)</f>
        <v>526390</v>
      </c>
      <c r="BG914" t="str">
        <f>VLOOKUP(A914,[1]القائمة!A$1:F$4442,5,0)</f>
        <v>الثالثة</v>
      </c>
      <c r="BH914" s="250"/>
      <c r="BI914" s="250"/>
      <c r="BJ914" s="250"/>
      <c r="BK914" s="250"/>
      <c r="BL914" s="250"/>
      <c r="BM914" s="250"/>
      <c r="BN914" s="250"/>
      <c r="BO914" s="250"/>
      <c r="BP914" s="250"/>
      <c r="BQ914" s="250"/>
      <c r="BR914" s="250"/>
      <c r="BS914" s="250"/>
      <c r="BT914" s="250"/>
      <c r="BU914" s="250"/>
      <c r="BV914" s="250"/>
      <c r="BW914" s="250"/>
      <c r="BX914" s="250"/>
      <c r="BY914" s="250"/>
      <c r="BZ914" s="250"/>
      <c r="CE914" s="250"/>
    </row>
    <row r="915" spans="1:83" ht="14.4" x14ac:dyDescent="0.3">
      <c r="A915" s="269">
        <v>526391</v>
      </c>
      <c r="B915" s="270" t="s">
        <v>521</v>
      </c>
      <c r="C915" s="270" t="s">
        <v>788</v>
      </c>
      <c r="D915" s="270" t="s">
        <v>788</v>
      </c>
      <c r="E915" s="270" t="s">
        <v>788</v>
      </c>
      <c r="F915" s="270" t="s">
        <v>788</v>
      </c>
      <c r="G915" s="270" t="s">
        <v>788</v>
      </c>
      <c r="H915" s="270" t="s">
        <v>788</v>
      </c>
      <c r="I915" s="270" t="s">
        <v>788</v>
      </c>
      <c r="J915" s="270" t="s">
        <v>788</v>
      </c>
      <c r="K915" s="270" t="s">
        <v>788</v>
      </c>
      <c r="L915" s="270" t="s">
        <v>788</v>
      </c>
      <c r="M915" s="270" t="s">
        <v>788</v>
      </c>
      <c r="N915" s="270" t="s">
        <v>788</v>
      </c>
      <c r="O915" s="270" t="s">
        <v>788</v>
      </c>
      <c r="P915" s="270" t="s">
        <v>788</v>
      </c>
      <c r="Q915" s="270" t="s">
        <v>788</v>
      </c>
      <c r="R915" s="270" t="s">
        <v>788</v>
      </c>
      <c r="S915" s="270" t="s">
        <v>788</v>
      </c>
      <c r="T915" s="270" t="s">
        <v>788</v>
      </c>
      <c r="U915" s="270" t="s">
        <v>788</v>
      </c>
      <c r="V915" s="270" t="s">
        <v>788</v>
      </c>
      <c r="W915" s="270" t="s">
        <v>788</v>
      </c>
      <c r="X915" s="270" t="s">
        <v>788</v>
      </c>
      <c r="Y915" s="270" t="s">
        <v>788</v>
      </c>
      <c r="Z915" s="270" t="s">
        <v>788</v>
      </c>
      <c r="AA915" s="270" t="s">
        <v>788</v>
      </c>
      <c r="AB915" s="270" t="s">
        <v>788</v>
      </c>
      <c r="AC915" s="270" t="s">
        <v>788</v>
      </c>
      <c r="AD915" s="270" t="s">
        <v>788</v>
      </c>
      <c r="AE915" s="270" t="s">
        <v>788</v>
      </c>
      <c r="AF915" s="270" t="s">
        <v>788</v>
      </c>
      <c r="AG915" s="270" t="s">
        <v>788</v>
      </c>
      <c r="AH915" s="270" t="s">
        <v>788</v>
      </c>
      <c r="AI915" s="270" t="s">
        <v>788</v>
      </c>
      <c r="AJ915" s="270" t="s">
        <v>788</v>
      </c>
      <c r="AK915" s="270" t="s">
        <v>788</v>
      </c>
      <c r="AL915" s="270" t="s">
        <v>788</v>
      </c>
      <c r="AM915" s="270" t="s">
        <v>788</v>
      </c>
      <c r="AN915" s="270" t="s">
        <v>3075</v>
      </c>
      <c r="AO915" s="270" t="s">
        <v>3075</v>
      </c>
      <c r="AP915" s="270" t="s">
        <v>3075</v>
      </c>
      <c r="AQ915" s="270" t="s">
        <v>3075</v>
      </c>
      <c r="AR915" s="270" t="s">
        <v>3075</v>
      </c>
      <c r="AS915" s="270" t="s">
        <v>3075</v>
      </c>
      <c r="AT915" s="270" t="s">
        <v>3075</v>
      </c>
      <c r="AU915" s="270" t="s">
        <v>3075</v>
      </c>
      <c r="AV915" s="270" t="s">
        <v>3075</v>
      </c>
      <c r="AW915" s="277" t="s">
        <v>3075</v>
      </c>
      <c r="AX915" s="270" t="s">
        <v>3075</v>
      </c>
      <c r="AY915" s="270" t="s">
        <v>3075</v>
      </c>
      <c r="AZ915" s="270" t="s">
        <v>3075</v>
      </c>
      <c r="BA915" s="270" t="s">
        <v>3075</v>
      </c>
      <c r="BB915" s="270" t="s">
        <v>3075</v>
      </c>
      <c r="BC915" s="270" t="s">
        <v>3075</v>
      </c>
      <c r="BD915" s="270" t="s">
        <v>521</v>
      </c>
      <c r="BE915" s="270" t="str">
        <f>VLOOKUP(A915,[1]القائمة!A$1:F$4442,6,0)</f>
        <v/>
      </c>
      <c r="BF915">
        <f>VLOOKUP(A915,[1]القائمة!A$1:F$4442,1,0)</f>
        <v>526391</v>
      </c>
      <c r="BG915" t="str">
        <f>VLOOKUP(A915,[1]القائمة!A$1:F$4442,5,0)</f>
        <v>الثالثة</v>
      </c>
      <c r="BH915" s="241"/>
      <c r="BI915" s="241"/>
      <c r="BJ915" s="241"/>
      <c r="BK915" s="241"/>
      <c r="BL915" s="241"/>
      <c r="BM915" s="241"/>
      <c r="BN915" s="241"/>
      <c r="BO915" s="241"/>
      <c r="BP915" s="241" t="s">
        <v>3075</v>
      </c>
      <c r="BQ915" s="241" t="s">
        <v>3075</v>
      </c>
      <c r="BR915" s="241" t="s">
        <v>3075</v>
      </c>
      <c r="BS915" s="241" t="s">
        <v>3075</v>
      </c>
      <c r="BT915" s="241" t="s">
        <v>3075</v>
      </c>
      <c r="BU915" s="241" t="s">
        <v>3075</v>
      </c>
      <c r="BV915" s="240"/>
      <c r="BW915" s="241"/>
      <c r="BX915" s="241"/>
      <c r="BY915" s="241"/>
      <c r="BZ915" s="241"/>
      <c r="CA915" s="242"/>
      <c r="CB915" s="242"/>
      <c r="CC915" s="242"/>
      <c r="CD915" s="242"/>
      <c r="CE915" s="241"/>
    </row>
    <row r="916" spans="1:83" ht="14.4" x14ac:dyDescent="0.3">
      <c r="A916" s="269">
        <v>526393</v>
      </c>
      <c r="B916" s="270" t="s">
        <v>521</v>
      </c>
      <c r="C916" s="270" t="s">
        <v>788</v>
      </c>
      <c r="D916" s="270" t="s">
        <v>788</v>
      </c>
      <c r="E916" s="270" t="s">
        <v>788</v>
      </c>
      <c r="F916" s="270" t="s">
        <v>788</v>
      </c>
      <c r="G916" s="270" t="s">
        <v>788</v>
      </c>
      <c r="H916" s="270" t="s">
        <v>788</v>
      </c>
      <c r="I916" s="270" t="s">
        <v>788</v>
      </c>
      <c r="J916" s="270" t="s">
        <v>788</v>
      </c>
      <c r="K916" s="270" t="s">
        <v>788</v>
      </c>
      <c r="L916" s="270" t="s">
        <v>788</v>
      </c>
      <c r="M916" s="270" t="s">
        <v>788</v>
      </c>
      <c r="N916" s="270" t="s">
        <v>788</v>
      </c>
      <c r="O916" s="270" t="s">
        <v>788</v>
      </c>
      <c r="P916" s="270" t="s">
        <v>788</v>
      </c>
      <c r="Q916" s="270" t="s">
        <v>788</v>
      </c>
      <c r="R916" s="270" t="s">
        <v>788</v>
      </c>
      <c r="S916" s="270" t="s">
        <v>788</v>
      </c>
      <c r="T916" s="270" t="s">
        <v>788</v>
      </c>
      <c r="U916" s="270" t="s">
        <v>788</v>
      </c>
      <c r="V916" s="270" t="s">
        <v>788</v>
      </c>
      <c r="W916" s="270" t="s">
        <v>788</v>
      </c>
      <c r="X916" s="270" t="s">
        <v>788</v>
      </c>
      <c r="Y916" s="270" t="s">
        <v>788</v>
      </c>
      <c r="Z916" s="270" t="s">
        <v>788</v>
      </c>
      <c r="AA916" s="270" t="s">
        <v>788</v>
      </c>
      <c r="AB916" s="270" t="s">
        <v>788</v>
      </c>
      <c r="AC916" s="270" t="s">
        <v>788</v>
      </c>
      <c r="AD916" s="270" t="s">
        <v>788</v>
      </c>
      <c r="AE916" s="270" t="s">
        <v>788</v>
      </c>
      <c r="AF916" s="270" t="s">
        <v>788</v>
      </c>
      <c r="AG916" s="270" t="s">
        <v>788</v>
      </c>
      <c r="AH916" s="270" t="s">
        <v>788</v>
      </c>
      <c r="AI916" s="270" t="s">
        <v>788</v>
      </c>
      <c r="AJ916" s="270" t="s">
        <v>788</v>
      </c>
      <c r="AK916" s="270" t="s">
        <v>788</v>
      </c>
      <c r="AL916" s="270" t="s">
        <v>788</v>
      </c>
      <c r="AM916" s="270" t="s">
        <v>788</v>
      </c>
      <c r="AN916" s="270" t="s">
        <v>3075</v>
      </c>
      <c r="AO916" s="270" t="s">
        <v>3075</v>
      </c>
      <c r="AP916" s="270" t="s">
        <v>3075</v>
      </c>
      <c r="AQ916" s="270" t="s">
        <v>3075</v>
      </c>
      <c r="AR916" s="270" t="s">
        <v>3075</v>
      </c>
      <c r="AS916" s="270" t="s">
        <v>3075</v>
      </c>
      <c r="AT916" s="270" t="s">
        <v>3075</v>
      </c>
      <c r="AU916" s="270" t="s">
        <v>3075</v>
      </c>
      <c r="AV916" s="270" t="s">
        <v>3075</v>
      </c>
      <c r="AW916" s="277" t="s">
        <v>3075</v>
      </c>
      <c r="AX916" s="270" t="s">
        <v>3075</v>
      </c>
      <c r="AY916" s="270" t="s">
        <v>3075</v>
      </c>
      <c r="AZ916" s="270" t="s">
        <v>3075</v>
      </c>
      <c r="BA916" s="270" t="s">
        <v>3075</v>
      </c>
      <c r="BB916" s="270" t="s">
        <v>3075</v>
      </c>
      <c r="BC916" s="270" t="s">
        <v>3075</v>
      </c>
      <c r="BD916" s="270" t="s">
        <v>521</v>
      </c>
      <c r="BE916" s="270" t="str">
        <f>VLOOKUP(A916,[1]القائمة!A$1:F$4442,6,0)</f>
        <v/>
      </c>
      <c r="BF916">
        <f>VLOOKUP(A916,[1]القائمة!A$1:F$4442,1,0)</f>
        <v>526393</v>
      </c>
      <c r="BG916" t="str">
        <f>VLOOKUP(A916,[1]القائمة!A$1:F$4442,5,0)</f>
        <v>الثالثة</v>
      </c>
      <c r="BH916" s="250"/>
      <c r="BI916" s="250"/>
      <c r="BJ916" s="250"/>
      <c r="BK916" s="250"/>
      <c r="BL916" s="250"/>
      <c r="BM916" s="250"/>
      <c r="BN916" s="250"/>
      <c r="BO916" s="250"/>
      <c r="BP916" s="250"/>
      <c r="BQ916" s="250"/>
      <c r="BR916" s="250"/>
      <c r="BS916" s="250"/>
      <c r="BT916" s="250"/>
      <c r="BU916" s="250"/>
      <c r="BV916" s="250"/>
      <c r="BW916" s="250"/>
      <c r="BX916" s="250"/>
      <c r="BY916" s="250"/>
      <c r="BZ916" s="250"/>
      <c r="CE916" s="250"/>
    </row>
    <row r="917" spans="1:83" ht="14.4" x14ac:dyDescent="0.3">
      <c r="A917" s="269">
        <v>526394</v>
      </c>
      <c r="B917" s="270" t="s">
        <v>521</v>
      </c>
      <c r="C917" s="270" t="s">
        <v>788</v>
      </c>
      <c r="D917" s="270" t="s">
        <v>788</v>
      </c>
      <c r="E917" s="270" t="s">
        <v>788</v>
      </c>
      <c r="F917" s="270" t="s">
        <v>788</v>
      </c>
      <c r="G917" s="270" t="s">
        <v>788</v>
      </c>
      <c r="H917" s="270" t="s">
        <v>788</v>
      </c>
      <c r="I917" s="270" t="s">
        <v>788</v>
      </c>
      <c r="J917" s="270" t="s">
        <v>788</v>
      </c>
      <c r="K917" s="270" t="s">
        <v>788</v>
      </c>
      <c r="L917" s="270" t="s">
        <v>788</v>
      </c>
      <c r="M917" s="270" t="s">
        <v>788</v>
      </c>
      <c r="N917" s="270" t="s">
        <v>788</v>
      </c>
      <c r="O917" s="270" t="s">
        <v>788</v>
      </c>
      <c r="P917" s="270" t="s">
        <v>788</v>
      </c>
      <c r="Q917" s="270" t="s">
        <v>788</v>
      </c>
      <c r="R917" s="270" t="s">
        <v>788</v>
      </c>
      <c r="S917" s="270" t="s">
        <v>788</v>
      </c>
      <c r="T917" s="270" t="s">
        <v>788</v>
      </c>
      <c r="U917" s="270" t="s">
        <v>788</v>
      </c>
      <c r="V917" s="270" t="s">
        <v>788</v>
      </c>
      <c r="W917" s="270" t="s">
        <v>788</v>
      </c>
      <c r="X917" s="270" t="s">
        <v>788</v>
      </c>
      <c r="Y917" s="270" t="s">
        <v>788</v>
      </c>
      <c r="Z917" s="270" t="s">
        <v>788</v>
      </c>
      <c r="AA917" s="270" t="s">
        <v>788</v>
      </c>
      <c r="AB917" s="270" t="s">
        <v>788</v>
      </c>
      <c r="AC917" s="270" t="s">
        <v>788</v>
      </c>
      <c r="AD917" s="270" t="s">
        <v>788</v>
      </c>
      <c r="AE917" s="270" t="s">
        <v>788</v>
      </c>
      <c r="AF917" s="270" t="s">
        <v>788</v>
      </c>
      <c r="AG917" s="270" t="s">
        <v>788</v>
      </c>
      <c r="AH917" s="270" t="s">
        <v>788</v>
      </c>
      <c r="AI917" s="270" t="s">
        <v>788</v>
      </c>
      <c r="AJ917" s="270" t="s">
        <v>788</v>
      </c>
      <c r="AK917" s="270" t="s">
        <v>788</v>
      </c>
      <c r="AL917" s="270" t="s">
        <v>788</v>
      </c>
      <c r="AM917" s="270" t="s">
        <v>788</v>
      </c>
      <c r="AN917" s="270" t="s">
        <v>3075</v>
      </c>
      <c r="AO917" s="270" t="s">
        <v>3075</v>
      </c>
      <c r="AP917" s="270" t="s">
        <v>3075</v>
      </c>
      <c r="AQ917" s="270" t="s">
        <v>3075</v>
      </c>
      <c r="AR917" s="270" t="s">
        <v>3075</v>
      </c>
      <c r="AS917" s="270" t="s">
        <v>3075</v>
      </c>
      <c r="AT917" s="270" t="s">
        <v>3075</v>
      </c>
      <c r="AU917" s="270" t="s">
        <v>3075</v>
      </c>
      <c r="AV917" s="270" t="s">
        <v>3075</v>
      </c>
      <c r="AW917" s="277" t="s">
        <v>3075</v>
      </c>
      <c r="AX917" s="270" t="s">
        <v>3075</v>
      </c>
      <c r="AY917" s="270" t="s">
        <v>3075</v>
      </c>
      <c r="AZ917" s="270" t="s">
        <v>3075</v>
      </c>
      <c r="BA917" s="270" t="s">
        <v>3075</v>
      </c>
      <c r="BB917" s="270" t="s">
        <v>3075</v>
      </c>
      <c r="BC917" s="270" t="s">
        <v>3075</v>
      </c>
      <c r="BD917" s="270" t="s">
        <v>521</v>
      </c>
      <c r="BE917" s="270" t="str">
        <f>VLOOKUP(A917,[1]القائمة!A$1:F$4442,6,0)</f>
        <v/>
      </c>
      <c r="BF917">
        <f>VLOOKUP(A917,[1]القائمة!A$1:F$4442,1,0)</f>
        <v>526394</v>
      </c>
      <c r="BG917" t="str">
        <f>VLOOKUP(A917,[1]القائمة!A$1:F$4442,5,0)</f>
        <v>الثالثة</v>
      </c>
      <c r="BH917" s="250"/>
      <c r="BI917" s="250"/>
      <c r="BJ917" s="250"/>
      <c r="BK917" s="250"/>
      <c r="BL917" s="250"/>
      <c r="BM917" s="250"/>
      <c r="BN917" s="250"/>
      <c r="BO917" s="250"/>
      <c r="BP917" s="250"/>
      <c r="BQ917" s="250"/>
      <c r="BR917" s="250"/>
      <c r="BS917" s="250"/>
      <c r="BT917" s="250"/>
      <c r="BU917" s="250"/>
      <c r="BV917" s="250"/>
      <c r="BW917" s="250"/>
      <c r="BX917" s="250"/>
      <c r="BY917" s="250"/>
      <c r="BZ917" s="250"/>
      <c r="CE917" s="250"/>
    </row>
    <row r="918" spans="1:83" ht="14.4" x14ac:dyDescent="0.3">
      <c r="A918" s="269">
        <v>526399</v>
      </c>
      <c r="B918" s="270" t="s">
        <v>521</v>
      </c>
      <c r="C918" s="270" t="s">
        <v>788</v>
      </c>
      <c r="D918" s="270" t="s">
        <v>788</v>
      </c>
      <c r="E918" s="270" t="s">
        <v>788</v>
      </c>
      <c r="F918" s="270" t="s">
        <v>788</v>
      </c>
      <c r="G918" s="270" t="s">
        <v>788</v>
      </c>
      <c r="H918" s="270" t="s">
        <v>788</v>
      </c>
      <c r="I918" s="270" t="s">
        <v>788</v>
      </c>
      <c r="J918" s="270" t="s">
        <v>788</v>
      </c>
      <c r="K918" s="270" t="s">
        <v>788</v>
      </c>
      <c r="L918" s="270" t="s">
        <v>788</v>
      </c>
      <c r="M918" s="270" t="s">
        <v>788</v>
      </c>
      <c r="N918" s="270" t="s">
        <v>788</v>
      </c>
      <c r="O918" s="270" t="s">
        <v>788</v>
      </c>
      <c r="P918" s="270" t="s">
        <v>788</v>
      </c>
      <c r="Q918" s="270" t="s">
        <v>788</v>
      </c>
      <c r="R918" s="270" t="s">
        <v>788</v>
      </c>
      <c r="S918" s="270" t="s">
        <v>788</v>
      </c>
      <c r="T918" s="270" t="s">
        <v>788</v>
      </c>
      <c r="U918" s="270" t="s">
        <v>788</v>
      </c>
      <c r="V918" s="270" t="s">
        <v>788</v>
      </c>
      <c r="W918" s="270" t="s">
        <v>788</v>
      </c>
      <c r="X918" s="270" t="s">
        <v>788</v>
      </c>
      <c r="Y918" s="270" t="s">
        <v>788</v>
      </c>
      <c r="Z918" s="270" t="s">
        <v>788</v>
      </c>
      <c r="AA918" s="270" t="s">
        <v>788</v>
      </c>
      <c r="AB918" s="270" t="s">
        <v>788</v>
      </c>
      <c r="AC918" s="270" t="s">
        <v>788</v>
      </c>
      <c r="AD918" s="270" t="s">
        <v>788</v>
      </c>
      <c r="AE918" s="270" t="s">
        <v>788</v>
      </c>
      <c r="AF918" s="270" t="s">
        <v>788</v>
      </c>
      <c r="AG918" s="270" t="s">
        <v>788</v>
      </c>
      <c r="AH918" s="270" t="s">
        <v>788</v>
      </c>
      <c r="AI918" s="270" t="s">
        <v>788</v>
      </c>
      <c r="AJ918" s="270" t="s">
        <v>788</v>
      </c>
      <c r="AK918" s="270" t="s">
        <v>788</v>
      </c>
      <c r="AL918" s="270" t="s">
        <v>788</v>
      </c>
      <c r="AM918" s="270" t="s">
        <v>788</v>
      </c>
      <c r="AN918" s="270" t="s">
        <v>3075</v>
      </c>
      <c r="AO918" s="270" t="s">
        <v>3075</v>
      </c>
      <c r="AP918" s="270" t="s">
        <v>3075</v>
      </c>
      <c r="AQ918" s="270" t="s">
        <v>3075</v>
      </c>
      <c r="AR918" s="270" t="s">
        <v>3075</v>
      </c>
      <c r="AS918" s="270" t="s">
        <v>3075</v>
      </c>
      <c r="AT918" s="270" t="s">
        <v>3075</v>
      </c>
      <c r="AU918" s="270" t="s">
        <v>3075</v>
      </c>
      <c r="AV918" s="270" t="s">
        <v>3075</v>
      </c>
      <c r="AW918" s="277" t="s">
        <v>3075</v>
      </c>
      <c r="AX918" s="270" t="s">
        <v>3075</v>
      </c>
      <c r="AY918" s="270" t="s">
        <v>3075</v>
      </c>
      <c r="AZ918" s="270" t="s">
        <v>3075</v>
      </c>
      <c r="BA918" s="270" t="s">
        <v>3075</v>
      </c>
      <c r="BB918" s="270" t="s">
        <v>3075</v>
      </c>
      <c r="BC918" s="270" t="s">
        <v>3075</v>
      </c>
      <c r="BD918" s="270" t="s">
        <v>521</v>
      </c>
      <c r="BE918" s="270" t="str">
        <f>VLOOKUP(A918,[1]القائمة!A$1:F$4442,6,0)</f>
        <v/>
      </c>
      <c r="BF918">
        <f>VLOOKUP(A918,[1]القائمة!A$1:F$4442,1,0)</f>
        <v>526399</v>
      </c>
      <c r="BG918" t="str">
        <f>VLOOKUP(A918,[1]القائمة!A$1:F$4442,5,0)</f>
        <v>الثالثة</v>
      </c>
      <c r="BH918" s="250"/>
      <c r="BI918" s="250"/>
      <c r="BJ918" s="250"/>
      <c r="BK918" s="250"/>
      <c r="BL918" s="250"/>
      <c r="BM918" s="250"/>
      <c r="BN918" s="250"/>
      <c r="BO918" s="250"/>
      <c r="BP918" s="250"/>
      <c r="BQ918" s="250"/>
      <c r="BR918" s="250"/>
      <c r="BS918" s="250"/>
      <c r="BT918" s="250"/>
      <c r="BU918" s="250"/>
      <c r="BV918" s="250"/>
      <c r="BW918" s="250"/>
      <c r="BX918" s="250"/>
      <c r="BY918" s="250"/>
      <c r="BZ918" s="250"/>
      <c r="CE918" s="250"/>
    </row>
    <row r="919" spans="1:83" ht="14.4" x14ac:dyDescent="0.3">
      <c r="A919" s="269">
        <v>526401</v>
      </c>
      <c r="B919" s="270" t="s">
        <v>522</v>
      </c>
      <c r="C919" s="270" t="s">
        <v>788</v>
      </c>
      <c r="D919" s="270" t="s">
        <v>788</v>
      </c>
      <c r="E919" s="270" t="s">
        <v>788</v>
      </c>
      <c r="F919" s="270" t="s">
        <v>788</v>
      </c>
      <c r="G919" s="270" t="s">
        <v>788</v>
      </c>
      <c r="H919" s="270" t="s">
        <v>788</v>
      </c>
      <c r="I919" s="270" t="s">
        <v>788</v>
      </c>
      <c r="J919" s="270" t="s">
        <v>788</v>
      </c>
      <c r="K919" s="270" t="s">
        <v>788</v>
      </c>
      <c r="L919" s="270" t="s">
        <v>788</v>
      </c>
      <c r="M919" s="270" t="s">
        <v>788</v>
      </c>
      <c r="N919" s="270" t="s">
        <v>788</v>
      </c>
      <c r="O919" s="270" t="s">
        <v>788</v>
      </c>
      <c r="P919" s="270" t="s">
        <v>788</v>
      </c>
      <c r="Q919" s="270" t="s">
        <v>788</v>
      </c>
      <c r="R919" s="270" t="s">
        <v>788</v>
      </c>
      <c r="S919" s="270" t="s">
        <v>788</v>
      </c>
      <c r="T919" s="270" t="s">
        <v>788</v>
      </c>
      <c r="U919" s="270" t="s">
        <v>788</v>
      </c>
      <c r="V919" s="270" t="s">
        <v>788</v>
      </c>
      <c r="W919" s="270" t="s">
        <v>788</v>
      </c>
      <c r="X919" s="270" t="s">
        <v>788</v>
      </c>
      <c r="Y919" s="270" t="s">
        <v>788</v>
      </c>
      <c r="Z919" s="270" t="s">
        <v>788</v>
      </c>
      <c r="AA919" s="270" t="s">
        <v>788</v>
      </c>
      <c r="AB919" s="270" t="s">
        <v>788</v>
      </c>
      <c r="AC919" s="270" t="s">
        <v>788</v>
      </c>
      <c r="AD919" s="270" t="s">
        <v>788</v>
      </c>
      <c r="AE919" s="270" t="s">
        <v>788</v>
      </c>
      <c r="AF919" s="270" t="s">
        <v>788</v>
      </c>
      <c r="AG919" s="270" t="s">
        <v>788</v>
      </c>
      <c r="AH919" s="270" t="s">
        <v>3075</v>
      </c>
      <c r="AI919" s="270" t="s">
        <v>3075</v>
      </c>
      <c r="AJ919" s="270" t="s">
        <v>3075</v>
      </c>
      <c r="AK919" s="270" t="s">
        <v>3075</v>
      </c>
      <c r="AL919" s="270" t="s">
        <v>3075</v>
      </c>
      <c r="AM919" s="270" t="s">
        <v>3075</v>
      </c>
      <c r="AN919" s="270" t="s">
        <v>3075</v>
      </c>
      <c r="AO919" s="270" t="s">
        <v>3075</v>
      </c>
      <c r="AP919" s="270" t="s">
        <v>3075</v>
      </c>
      <c r="AQ919" s="270" t="s">
        <v>3075</v>
      </c>
      <c r="AR919" s="270" t="s">
        <v>3075</v>
      </c>
      <c r="AS919" s="270" t="s">
        <v>3075</v>
      </c>
      <c r="AT919" s="270" t="s">
        <v>3075</v>
      </c>
      <c r="AU919" s="270" t="s">
        <v>3075</v>
      </c>
      <c r="AV919" s="270" t="s">
        <v>3075</v>
      </c>
      <c r="AW919" s="277" t="s">
        <v>3075</v>
      </c>
      <c r="AX919" s="270" t="s">
        <v>3075</v>
      </c>
      <c r="AY919" s="270" t="s">
        <v>3075</v>
      </c>
      <c r="AZ919" s="270" t="s">
        <v>3075</v>
      </c>
      <c r="BA919" s="270" t="s">
        <v>3075</v>
      </c>
      <c r="BB919" s="270" t="s">
        <v>3075</v>
      </c>
      <c r="BC919" s="270" t="s">
        <v>3075</v>
      </c>
      <c r="BD919" s="270" t="s">
        <v>522</v>
      </c>
      <c r="BE919" s="270" t="str">
        <f>VLOOKUP(A919,[1]القائمة!A$1:F$4442,6,0)</f>
        <v/>
      </c>
      <c r="BF919">
        <f>VLOOKUP(A919,[1]القائمة!A$1:F$4442,1,0)</f>
        <v>526401</v>
      </c>
      <c r="BG919" t="str">
        <f>VLOOKUP(A919,[1]القائمة!A$1:F$4442,5,0)</f>
        <v>الثالثة حديث</v>
      </c>
      <c r="BH919" s="250"/>
      <c r="BI919" s="250"/>
      <c r="BJ919" s="250"/>
      <c r="BK919" s="250"/>
      <c r="BL919" s="250"/>
      <c r="BM919" s="250"/>
      <c r="BN919" s="250"/>
      <c r="BO919" s="250"/>
      <c r="BP919" s="250"/>
      <c r="BQ919" s="250"/>
      <c r="BR919" s="250"/>
      <c r="BS919" s="250"/>
      <c r="BT919" s="250"/>
      <c r="BU919" s="250"/>
      <c r="BV919" s="250"/>
      <c r="BW919" s="250"/>
      <c r="BX919" s="250"/>
      <c r="BY919" s="250"/>
      <c r="BZ919" s="250"/>
      <c r="CE919" s="250"/>
    </row>
    <row r="920" spans="1:83" ht="14.4" x14ac:dyDescent="0.3">
      <c r="A920" s="269">
        <v>526404</v>
      </c>
      <c r="B920" s="270" t="s">
        <v>521</v>
      </c>
      <c r="C920" s="270" t="s">
        <v>788</v>
      </c>
      <c r="D920" s="270" t="s">
        <v>788</v>
      </c>
      <c r="E920" s="270" t="s">
        <v>788</v>
      </c>
      <c r="F920" s="270" t="s">
        <v>788</v>
      </c>
      <c r="G920" s="270" t="s">
        <v>788</v>
      </c>
      <c r="H920" s="270" t="s">
        <v>788</v>
      </c>
      <c r="I920" s="270" t="s">
        <v>788</v>
      </c>
      <c r="J920" s="270" t="s">
        <v>788</v>
      </c>
      <c r="K920" s="270" t="s">
        <v>788</v>
      </c>
      <c r="L920" s="270" t="s">
        <v>788</v>
      </c>
      <c r="M920" s="270" t="s">
        <v>788</v>
      </c>
      <c r="N920" s="270" t="s">
        <v>788</v>
      </c>
      <c r="O920" s="270" t="s">
        <v>788</v>
      </c>
      <c r="P920" s="270" t="s">
        <v>788</v>
      </c>
      <c r="Q920" s="270" t="s">
        <v>788</v>
      </c>
      <c r="R920" s="270" t="s">
        <v>788</v>
      </c>
      <c r="S920" s="270" t="s">
        <v>788</v>
      </c>
      <c r="T920" s="270" t="s">
        <v>788</v>
      </c>
      <c r="U920" s="270" t="s">
        <v>788</v>
      </c>
      <c r="V920" s="270" t="s">
        <v>788</v>
      </c>
      <c r="W920" s="270" t="s">
        <v>788</v>
      </c>
      <c r="X920" s="270" t="s">
        <v>788</v>
      </c>
      <c r="Y920" s="270" t="s">
        <v>788</v>
      </c>
      <c r="Z920" s="270" t="s">
        <v>788</v>
      </c>
      <c r="AA920" s="270" t="s">
        <v>788</v>
      </c>
      <c r="AB920" s="270" t="s">
        <v>788</v>
      </c>
      <c r="AC920" s="270" t="s">
        <v>788</v>
      </c>
      <c r="AD920" s="270" t="s">
        <v>788</v>
      </c>
      <c r="AE920" s="270" t="s">
        <v>788</v>
      </c>
      <c r="AF920" s="270" t="s">
        <v>788</v>
      </c>
      <c r="AG920" s="270" t="s">
        <v>788</v>
      </c>
      <c r="AH920" s="270" t="s">
        <v>788</v>
      </c>
      <c r="AI920" s="270" t="s">
        <v>788</v>
      </c>
      <c r="AJ920" s="270" t="s">
        <v>788</v>
      </c>
      <c r="AK920" s="270" t="s">
        <v>788</v>
      </c>
      <c r="AL920" s="270" t="s">
        <v>788</v>
      </c>
      <c r="AM920" s="270" t="s">
        <v>788</v>
      </c>
      <c r="AN920" s="270" t="s">
        <v>3075</v>
      </c>
      <c r="AO920" s="270" t="s">
        <v>3075</v>
      </c>
      <c r="AP920" s="270" t="s">
        <v>3075</v>
      </c>
      <c r="AQ920" s="270" t="s">
        <v>3075</v>
      </c>
      <c r="AR920" s="270" t="s">
        <v>3075</v>
      </c>
      <c r="AS920" s="270" t="s">
        <v>3075</v>
      </c>
      <c r="AT920" s="270" t="s">
        <v>3075</v>
      </c>
      <c r="AU920" s="270" t="s">
        <v>3075</v>
      </c>
      <c r="AV920" s="270" t="s">
        <v>3075</v>
      </c>
      <c r="AW920" s="277" t="s">
        <v>3075</v>
      </c>
      <c r="AX920" s="270" t="s">
        <v>3075</v>
      </c>
      <c r="AY920" s="270" t="s">
        <v>3075</v>
      </c>
      <c r="AZ920" s="270" t="s">
        <v>3075</v>
      </c>
      <c r="BA920" s="270" t="s">
        <v>3075</v>
      </c>
      <c r="BB920" s="270" t="s">
        <v>3075</v>
      </c>
      <c r="BC920" s="270" t="s">
        <v>3075</v>
      </c>
      <c r="BD920" s="270" t="s">
        <v>521</v>
      </c>
      <c r="BE920" s="270" t="str">
        <f>VLOOKUP(A920,[1]القائمة!A$1:F$4442,6,0)</f>
        <v/>
      </c>
      <c r="BF920">
        <f>VLOOKUP(A920,[1]القائمة!A$1:F$4442,1,0)</f>
        <v>526404</v>
      </c>
      <c r="BG920" t="str">
        <f>VLOOKUP(A920,[1]القائمة!A$1:F$4442,5,0)</f>
        <v>الثالثة</v>
      </c>
      <c r="BH920" s="250"/>
      <c r="BI920" s="250"/>
      <c r="BJ920" s="250"/>
      <c r="BK920" s="250"/>
      <c r="BL920" s="250"/>
      <c r="BM920" s="250"/>
      <c r="BN920" s="250"/>
      <c r="BO920" s="250"/>
      <c r="BP920" s="250"/>
      <c r="BQ920" s="250"/>
      <c r="BR920" s="250"/>
      <c r="BS920" s="250"/>
      <c r="BT920" s="250"/>
      <c r="BU920" s="250"/>
      <c r="BV920" s="250"/>
      <c r="BW920" s="250"/>
      <c r="BX920" s="250"/>
      <c r="BY920" s="250"/>
      <c r="BZ920" s="250"/>
      <c r="CE920" s="250"/>
    </row>
    <row r="921" spans="1:83" ht="14.4" x14ac:dyDescent="0.3">
      <c r="A921" s="269">
        <v>526406</v>
      </c>
      <c r="B921" s="270" t="s">
        <v>521</v>
      </c>
      <c r="C921" s="270" t="s">
        <v>788</v>
      </c>
      <c r="D921" s="270" t="s">
        <v>788</v>
      </c>
      <c r="E921" s="270" t="s">
        <v>788</v>
      </c>
      <c r="F921" s="270" t="s">
        <v>788</v>
      </c>
      <c r="G921" s="270" t="s">
        <v>788</v>
      </c>
      <c r="H921" s="270" t="s">
        <v>788</v>
      </c>
      <c r="I921" s="270" t="s">
        <v>788</v>
      </c>
      <c r="J921" s="270" t="s">
        <v>788</v>
      </c>
      <c r="K921" s="270" t="s">
        <v>788</v>
      </c>
      <c r="L921" s="270" t="s">
        <v>788</v>
      </c>
      <c r="M921" s="270" t="s">
        <v>788</v>
      </c>
      <c r="N921" s="270" t="s">
        <v>788</v>
      </c>
      <c r="O921" s="270" t="s">
        <v>788</v>
      </c>
      <c r="P921" s="270" t="s">
        <v>788</v>
      </c>
      <c r="Q921" s="270" t="s">
        <v>788</v>
      </c>
      <c r="R921" s="270" t="s">
        <v>788</v>
      </c>
      <c r="S921" s="270" t="s">
        <v>788</v>
      </c>
      <c r="T921" s="270" t="s">
        <v>788</v>
      </c>
      <c r="U921" s="270" t="s">
        <v>788</v>
      </c>
      <c r="V921" s="270" t="s">
        <v>788</v>
      </c>
      <c r="W921" s="270" t="s">
        <v>788</v>
      </c>
      <c r="X921" s="270" t="s">
        <v>788</v>
      </c>
      <c r="Y921" s="270" t="s">
        <v>788</v>
      </c>
      <c r="Z921" s="270" t="s">
        <v>788</v>
      </c>
      <c r="AA921" s="270" t="s">
        <v>788</v>
      </c>
      <c r="AB921" s="270" t="s">
        <v>788</v>
      </c>
      <c r="AC921" s="270" t="s">
        <v>788</v>
      </c>
      <c r="AD921" s="270" t="s">
        <v>788</v>
      </c>
      <c r="AE921" s="270" t="s">
        <v>788</v>
      </c>
      <c r="AF921" s="270" t="s">
        <v>788</v>
      </c>
      <c r="AG921" s="270" t="s">
        <v>788</v>
      </c>
      <c r="AH921" s="270" t="s">
        <v>788</v>
      </c>
      <c r="AI921" s="270" t="s">
        <v>788</v>
      </c>
      <c r="AJ921" s="270" t="s">
        <v>788</v>
      </c>
      <c r="AK921" s="270" t="s">
        <v>788</v>
      </c>
      <c r="AL921" s="270" t="s">
        <v>788</v>
      </c>
      <c r="AM921" s="270" t="s">
        <v>788</v>
      </c>
      <c r="AN921" s="270" t="s">
        <v>3075</v>
      </c>
      <c r="AO921" s="270" t="s">
        <v>3075</v>
      </c>
      <c r="AP921" s="270" t="s">
        <v>3075</v>
      </c>
      <c r="AQ921" s="270" t="s">
        <v>3075</v>
      </c>
      <c r="AR921" s="270" t="s">
        <v>3075</v>
      </c>
      <c r="AS921" s="270" t="s">
        <v>3075</v>
      </c>
      <c r="AT921" s="270" t="s">
        <v>3075</v>
      </c>
      <c r="AU921" s="270" t="s">
        <v>3075</v>
      </c>
      <c r="AV921" s="270" t="s">
        <v>3075</v>
      </c>
      <c r="AW921" s="277" t="s">
        <v>3075</v>
      </c>
      <c r="AX921" s="270" t="s">
        <v>3075</v>
      </c>
      <c r="AY921" s="270" t="s">
        <v>3075</v>
      </c>
      <c r="AZ921" s="270" t="s">
        <v>3075</v>
      </c>
      <c r="BA921" s="270" t="s">
        <v>3075</v>
      </c>
      <c r="BB921" s="270" t="s">
        <v>3075</v>
      </c>
      <c r="BC921" s="270" t="s">
        <v>3075</v>
      </c>
      <c r="BD921" s="270" t="s">
        <v>521</v>
      </c>
      <c r="BE921" s="270" t="str">
        <f>VLOOKUP(A921,[1]القائمة!A$1:F$4442,6,0)</f>
        <v/>
      </c>
      <c r="BF921">
        <f>VLOOKUP(A921,[1]القائمة!A$1:F$4442,1,0)</f>
        <v>526406</v>
      </c>
      <c r="BG921" t="str">
        <f>VLOOKUP(A921,[1]القائمة!A$1:F$4442,5,0)</f>
        <v>الثالثة</v>
      </c>
      <c r="BH921" s="241"/>
      <c r="BI921" s="241"/>
      <c r="BJ921" s="241"/>
      <c r="BK921" s="241"/>
      <c r="BL921" s="241"/>
      <c r="BM921" s="241"/>
      <c r="BN921" s="241"/>
      <c r="BO921" s="241"/>
      <c r="BP921" s="241" t="s">
        <v>3075</v>
      </c>
      <c r="BQ921" s="241" t="s">
        <v>3075</v>
      </c>
      <c r="BR921" s="241" t="s">
        <v>3075</v>
      </c>
      <c r="BS921" s="241" t="s">
        <v>3075</v>
      </c>
      <c r="BT921" s="241" t="s">
        <v>3075</v>
      </c>
      <c r="BU921" s="241" t="s">
        <v>3075</v>
      </c>
      <c r="BV921" s="240"/>
      <c r="BW921" s="241"/>
      <c r="BX921" s="241"/>
      <c r="BY921" s="241"/>
      <c r="BZ921" s="241"/>
      <c r="CA921" s="242"/>
      <c r="CB921" s="242"/>
      <c r="CC921" s="242"/>
      <c r="CD921" s="242"/>
      <c r="CE921" s="241"/>
    </row>
    <row r="922" spans="1:83" ht="14.4" x14ac:dyDescent="0.3">
      <c r="A922" s="269">
        <v>526416</v>
      </c>
      <c r="B922" s="270" t="s">
        <v>521</v>
      </c>
      <c r="C922" s="270" t="s">
        <v>788</v>
      </c>
      <c r="D922" s="270" t="s">
        <v>788</v>
      </c>
      <c r="E922" s="270" t="s">
        <v>788</v>
      </c>
      <c r="F922" s="270" t="s">
        <v>788</v>
      </c>
      <c r="G922" s="270" t="s">
        <v>788</v>
      </c>
      <c r="H922" s="270" t="s">
        <v>788</v>
      </c>
      <c r="I922" s="270" t="s">
        <v>788</v>
      </c>
      <c r="J922" s="270" t="s">
        <v>788</v>
      </c>
      <c r="K922" s="270" t="s">
        <v>788</v>
      </c>
      <c r="L922" s="270" t="s">
        <v>788</v>
      </c>
      <c r="M922" s="270" t="s">
        <v>788</v>
      </c>
      <c r="N922" s="270" t="s">
        <v>788</v>
      </c>
      <c r="O922" s="270" t="s">
        <v>788</v>
      </c>
      <c r="P922" s="270" t="s">
        <v>788</v>
      </c>
      <c r="Q922" s="270" t="s">
        <v>788</v>
      </c>
      <c r="R922" s="270" t="s">
        <v>788</v>
      </c>
      <c r="S922" s="270" t="s">
        <v>788</v>
      </c>
      <c r="T922" s="270" t="s">
        <v>788</v>
      </c>
      <c r="U922" s="270" t="s">
        <v>788</v>
      </c>
      <c r="V922" s="270" t="s">
        <v>788</v>
      </c>
      <c r="W922" s="270" t="s">
        <v>788</v>
      </c>
      <c r="X922" s="270" t="s">
        <v>788</v>
      </c>
      <c r="Y922" s="270" t="s">
        <v>788</v>
      </c>
      <c r="Z922" s="270" t="s">
        <v>788</v>
      </c>
      <c r="AA922" s="270" t="s">
        <v>788</v>
      </c>
      <c r="AB922" s="270" t="s">
        <v>788</v>
      </c>
      <c r="AC922" s="270" t="s">
        <v>788</v>
      </c>
      <c r="AD922" s="270" t="s">
        <v>788</v>
      </c>
      <c r="AE922" s="270" t="s">
        <v>788</v>
      </c>
      <c r="AF922" s="270" t="s">
        <v>788</v>
      </c>
      <c r="AG922" s="270" t="s">
        <v>788</v>
      </c>
      <c r="AH922" s="270" t="s">
        <v>788</v>
      </c>
      <c r="AI922" s="270" t="s">
        <v>788</v>
      </c>
      <c r="AJ922" s="270" t="s">
        <v>788</v>
      </c>
      <c r="AK922" s="270" t="s">
        <v>788</v>
      </c>
      <c r="AL922" s="270" t="s">
        <v>788</v>
      </c>
      <c r="AM922" s="270" t="s">
        <v>788</v>
      </c>
      <c r="AN922" s="270" t="s">
        <v>3075</v>
      </c>
      <c r="AO922" s="270" t="s">
        <v>3075</v>
      </c>
      <c r="AP922" s="270" t="s">
        <v>3075</v>
      </c>
      <c r="AQ922" s="270" t="s">
        <v>3075</v>
      </c>
      <c r="AR922" s="270" t="s">
        <v>3075</v>
      </c>
      <c r="AS922" s="270" t="s">
        <v>3075</v>
      </c>
      <c r="AT922" s="270" t="s">
        <v>3075</v>
      </c>
      <c r="AU922" s="270" t="s">
        <v>3075</v>
      </c>
      <c r="AV922" s="270" t="s">
        <v>3075</v>
      </c>
      <c r="AW922" s="277" t="s">
        <v>3075</v>
      </c>
      <c r="AX922" s="270" t="s">
        <v>3075</v>
      </c>
      <c r="AY922" s="270" t="s">
        <v>3075</v>
      </c>
      <c r="AZ922" s="270" t="s">
        <v>3075</v>
      </c>
      <c r="BA922" s="270" t="s">
        <v>3075</v>
      </c>
      <c r="BB922" s="270" t="s">
        <v>3075</v>
      </c>
      <c r="BC922" s="270" t="s">
        <v>3075</v>
      </c>
      <c r="BD922" s="270" t="s">
        <v>521</v>
      </c>
      <c r="BE922" s="270" t="str">
        <f>VLOOKUP(A922,[1]القائمة!A$1:F$4442,6,0)</f>
        <v/>
      </c>
      <c r="BF922">
        <f>VLOOKUP(A922,[1]القائمة!A$1:F$4442,1,0)</f>
        <v>526416</v>
      </c>
      <c r="BG922" t="str">
        <f>VLOOKUP(A922,[1]القائمة!A$1:F$4442,5,0)</f>
        <v>الثالثة</v>
      </c>
      <c r="BH922" s="241"/>
      <c r="BI922" s="241"/>
      <c r="BJ922" s="241"/>
      <c r="BK922" s="241"/>
      <c r="BL922" s="241"/>
      <c r="BM922" s="241"/>
      <c r="BN922" s="241"/>
      <c r="BO922" s="241"/>
      <c r="BP922" s="241" t="s">
        <v>3075</v>
      </c>
      <c r="BQ922" s="241" t="s">
        <v>3075</v>
      </c>
      <c r="BR922" s="241" t="s">
        <v>3075</v>
      </c>
      <c r="BS922" s="241" t="s">
        <v>3075</v>
      </c>
      <c r="BT922" s="241" t="s">
        <v>3075</v>
      </c>
      <c r="BU922" s="241" t="s">
        <v>3075</v>
      </c>
      <c r="BV922" s="240"/>
      <c r="BW922" s="241"/>
      <c r="BX922" s="241"/>
      <c r="BY922" s="241"/>
      <c r="BZ922" s="241"/>
      <c r="CA922" s="242"/>
      <c r="CB922" s="242"/>
      <c r="CC922" s="242"/>
      <c r="CD922" s="242"/>
      <c r="CE922" s="241"/>
    </row>
    <row r="923" spans="1:83" ht="14.4" x14ac:dyDescent="0.3">
      <c r="A923" s="269">
        <v>526422</v>
      </c>
      <c r="B923" s="270" t="s">
        <v>521</v>
      </c>
      <c r="C923" s="270" t="s">
        <v>788</v>
      </c>
      <c r="D923" s="270" t="s">
        <v>788</v>
      </c>
      <c r="E923" s="270" t="s">
        <v>788</v>
      </c>
      <c r="F923" s="270" t="s">
        <v>788</v>
      </c>
      <c r="G923" s="270" t="s">
        <v>788</v>
      </c>
      <c r="H923" s="270" t="s">
        <v>788</v>
      </c>
      <c r="I923" s="270" t="s">
        <v>788</v>
      </c>
      <c r="J923" s="270" t="s">
        <v>788</v>
      </c>
      <c r="K923" s="270" t="s">
        <v>788</v>
      </c>
      <c r="L923" s="270" t="s">
        <v>788</v>
      </c>
      <c r="M923" s="270" t="s">
        <v>788</v>
      </c>
      <c r="N923" s="270" t="s">
        <v>788</v>
      </c>
      <c r="O923" s="270" t="s">
        <v>788</v>
      </c>
      <c r="P923" s="270" t="s">
        <v>788</v>
      </c>
      <c r="Q923" s="270" t="s">
        <v>788</v>
      </c>
      <c r="R923" s="270" t="s">
        <v>788</v>
      </c>
      <c r="S923" s="270" t="s">
        <v>788</v>
      </c>
      <c r="T923" s="270" t="s">
        <v>788</v>
      </c>
      <c r="U923" s="270" t="s">
        <v>788</v>
      </c>
      <c r="V923" s="270" t="s">
        <v>788</v>
      </c>
      <c r="W923" s="270" t="s">
        <v>788</v>
      </c>
      <c r="X923" s="270" t="s">
        <v>788</v>
      </c>
      <c r="Y923" s="270" t="s">
        <v>788</v>
      </c>
      <c r="Z923" s="270" t="s">
        <v>788</v>
      </c>
      <c r="AA923" s="270" t="s">
        <v>788</v>
      </c>
      <c r="AB923" s="270" t="s">
        <v>788</v>
      </c>
      <c r="AC923" s="270" t="s">
        <v>788</v>
      </c>
      <c r="AD923" s="270" t="s">
        <v>788</v>
      </c>
      <c r="AE923" s="270" t="s">
        <v>788</v>
      </c>
      <c r="AF923" s="270" t="s">
        <v>788</v>
      </c>
      <c r="AG923" s="270" t="s">
        <v>788</v>
      </c>
      <c r="AH923" s="270" t="s">
        <v>788</v>
      </c>
      <c r="AI923" s="270" t="s">
        <v>788</v>
      </c>
      <c r="AJ923" s="270" t="s">
        <v>788</v>
      </c>
      <c r="AK923" s="270" t="s">
        <v>788</v>
      </c>
      <c r="AL923" s="270" t="s">
        <v>788</v>
      </c>
      <c r="AM923" s="270" t="s">
        <v>788</v>
      </c>
      <c r="AN923" s="270" t="s">
        <v>3075</v>
      </c>
      <c r="AO923" s="270" t="s">
        <v>3075</v>
      </c>
      <c r="AP923" s="270" t="s">
        <v>3075</v>
      </c>
      <c r="AQ923" s="270" t="s">
        <v>3075</v>
      </c>
      <c r="AR923" s="270" t="s">
        <v>3075</v>
      </c>
      <c r="AS923" s="270" t="s">
        <v>3075</v>
      </c>
      <c r="AT923" s="270" t="s">
        <v>3075</v>
      </c>
      <c r="AU923" s="270" t="s">
        <v>3075</v>
      </c>
      <c r="AV923" s="270" t="s">
        <v>3075</v>
      </c>
      <c r="AW923" s="277" t="s">
        <v>3075</v>
      </c>
      <c r="AX923" s="270" t="s">
        <v>3075</v>
      </c>
      <c r="AY923" s="270" t="s">
        <v>3075</v>
      </c>
      <c r="AZ923" s="270" t="s">
        <v>3075</v>
      </c>
      <c r="BA923" s="270" t="s">
        <v>3075</v>
      </c>
      <c r="BB923" s="270" t="s">
        <v>3075</v>
      </c>
      <c r="BC923" s="270" t="s">
        <v>3075</v>
      </c>
      <c r="BD923" s="270" t="s">
        <v>521</v>
      </c>
      <c r="BE923" s="270" t="str">
        <f>VLOOKUP(A923,[1]القائمة!A$1:F$4442,6,0)</f>
        <v/>
      </c>
      <c r="BF923">
        <f>VLOOKUP(A923,[1]القائمة!A$1:F$4442,1,0)</f>
        <v>526422</v>
      </c>
      <c r="BG923" t="str">
        <f>VLOOKUP(A923,[1]القائمة!A$1:F$4442,5,0)</f>
        <v>الثالثة</v>
      </c>
      <c r="BH923" s="250"/>
      <c r="BI923" s="250"/>
      <c r="BJ923" s="250"/>
      <c r="BK923" s="250"/>
      <c r="BL923" s="250"/>
      <c r="BM923" s="250"/>
      <c r="BN923" s="250"/>
      <c r="BO923" s="250"/>
      <c r="BP923" s="250"/>
      <c r="BQ923" s="250"/>
      <c r="BR923" s="250"/>
      <c r="BS923" s="250"/>
      <c r="BT923" s="250"/>
      <c r="BU923" s="250"/>
      <c r="BV923" s="250"/>
      <c r="BW923" s="250"/>
      <c r="BX923" s="250"/>
      <c r="BY923" s="250"/>
      <c r="BZ923" s="250"/>
      <c r="CE923" s="250"/>
    </row>
    <row r="924" spans="1:83" ht="14.4" x14ac:dyDescent="0.3">
      <c r="A924" s="269">
        <v>526424</v>
      </c>
      <c r="B924" s="270" t="s">
        <v>521</v>
      </c>
      <c r="C924" s="270" t="s">
        <v>788</v>
      </c>
      <c r="D924" s="270" t="s">
        <v>788</v>
      </c>
      <c r="E924" s="270" t="s">
        <v>788</v>
      </c>
      <c r="F924" s="270" t="s">
        <v>788</v>
      </c>
      <c r="G924" s="270" t="s">
        <v>788</v>
      </c>
      <c r="H924" s="270" t="s">
        <v>788</v>
      </c>
      <c r="I924" s="270" t="s">
        <v>788</v>
      </c>
      <c r="J924" s="270" t="s">
        <v>788</v>
      </c>
      <c r="K924" s="270" t="s">
        <v>788</v>
      </c>
      <c r="L924" s="270" t="s">
        <v>788</v>
      </c>
      <c r="M924" s="270" t="s">
        <v>788</v>
      </c>
      <c r="N924" s="270" t="s">
        <v>788</v>
      </c>
      <c r="O924" s="270" t="s">
        <v>788</v>
      </c>
      <c r="P924" s="270" t="s">
        <v>788</v>
      </c>
      <c r="Q924" s="270" t="s">
        <v>788</v>
      </c>
      <c r="R924" s="270" t="s">
        <v>788</v>
      </c>
      <c r="S924" s="270" t="s">
        <v>788</v>
      </c>
      <c r="T924" s="270" t="s">
        <v>788</v>
      </c>
      <c r="U924" s="270" t="s">
        <v>788</v>
      </c>
      <c r="V924" s="270" t="s">
        <v>788</v>
      </c>
      <c r="W924" s="270" t="s">
        <v>788</v>
      </c>
      <c r="X924" s="270" t="s">
        <v>788</v>
      </c>
      <c r="Y924" s="270" t="s">
        <v>788</v>
      </c>
      <c r="Z924" s="270" t="s">
        <v>788</v>
      </c>
      <c r="AA924" s="270" t="s">
        <v>788</v>
      </c>
      <c r="AB924" s="270" t="s">
        <v>788</v>
      </c>
      <c r="AC924" s="270" t="s">
        <v>788</v>
      </c>
      <c r="AD924" s="270" t="s">
        <v>788</v>
      </c>
      <c r="AE924" s="270" t="s">
        <v>788</v>
      </c>
      <c r="AF924" s="270" t="s">
        <v>788</v>
      </c>
      <c r="AG924" s="270" t="s">
        <v>788</v>
      </c>
      <c r="AH924" s="270" t="s">
        <v>788</v>
      </c>
      <c r="AI924" s="270" t="s">
        <v>788</v>
      </c>
      <c r="AJ924" s="270" t="s">
        <v>788</v>
      </c>
      <c r="AK924" s="270" t="s">
        <v>788</v>
      </c>
      <c r="AL924" s="270" t="s">
        <v>788</v>
      </c>
      <c r="AM924" s="270" t="s">
        <v>788</v>
      </c>
      <c r="AN924" s="270" t="s">
        <v>3075</v>
      </c>
      <c r="AO924" s="270" t="s">
        <v>3075</v>
      </c>
      <c r="AP924" s="270" t="s">
        <v>3075</v>
      </c>
      <c r="AQ924" s="270" t="s">
        <v>3075</v>
      </c>
      <c r="AR924" s="270" t="s">
        <v>3075</v>
      </c>
      <c r="AS924" s="270" t="s">
        <v>3075</v>
      </c>
      <c r="AT924" s="270" t="s">
        <v>3075</v>
      </c>
      <c r="AU924" s="270" t="s">
        <v>3075</v>
      </c>
      <c r="AV924" s="270" t="s">
        <v>3075</v>
      </c>
      <c r="AW924" s="277" t="s">
        <v>3075</v>
      </c>
      <c r="AX924" s="270" t="s">
        <v>3075</v>
      </c>
      <c r="AY924" s="270" t="s">
        <v>3075</v>
      </c>
      <c r="AZ924" s="270" t="s">
        <v>3075</v>
      </c>
      <c r="BA924" s="270" t="s">
        <v>3075</v>
      </c>
      <c r="BB924" s="270" t="s">
        <v>3075</v>
      </c>
      <c r="BC924" s="270" t="s">
        <v>3075</v>
      </c>
      <c r="BD924" s="270" t="s">
        <v>521</v>
      </c>
      <c r="BE924" s="270" t="str">
        <f>VLOOKUP(A924,[1]القائمة!A$1:F$4442,6,0)</f>
        <v/>
      </c>
      <c r="BF924">
        <f>VLOOKUP(A924,[1]القائمة!A$1:F$4442,1,0)</f>
        <v>526424</v>
      </c>
      <c r="BG924" t="str">
        <f>VLOOKUP(A924,[1]القائمة!A$1:F$4442,5,0)</f>
        <v>الثالثة</v>
      </c>
      <c r="BH924" s="250"/>
      <c r="BI924" s="250"/>
      <c r="BJ924" s="250"/>
      <c r="BK924" s="250"/>
      <c r="BL924" s="250"/>
      <c r="BM924" s="250"/>
      <c r="BN924" s="250"/>
      <c r="BO924" s="250"/>
      <c r="BP924" s="250"/>
      <c r="BQ924" s="250"/>
      <c r="BR924" s="250"/>
      <c r="BS924" s="250"/>
      <c r="BT924" s="250"/>
      <c r="BU924" s="250"/>
      <c r="BV924" s="250"/>
      <c r="BW924" s="250"/>
      <c r="BX924" s="250"/>
      <c r="BY924" s="250"/>
      <c r="BZ924" s="250"/>
      <c r="CE924" s="250"/>
    </row>
    <row r="925" spans="1:83" ht="14.4" x14ac:dyDescent="0.3">
      <c r="A925" s="269">
        <v>526425</v>
      </c>
      <c r="B925" s="270" t="s">
        <v>521</v>
      </c>
      <c r="C925" s="270" t="s">
        <v>788</v>
      </c>
      <c r="D925" s="270" t="s">
        <v>788</v>
      </c>
      <c r="E925" s="270" t="s">
        <v>788</v>
      </c>
      <c r="F925" s="270" t="s">
        <v>788</v>
      </c>
      <c r="G925" s="270" t="s">
        <v>788</v>
      </c>
      <c r="H925" s="270" t="s">
        <v>788</v>
      </c>
      <c r="I925" s="270" t="s">
        <v>788</v>
      </c>
      <c r="J925" s="270" t="s">
        <v>788</v>
      </c>
      <c r="K925" s="270" t="s">
        <v>788</v>
      </c>
      <c r="L925" s="270" t="s">
        <v>788</v>
      </c>
      <c r="M925" s="270" t="s">
        <v>788</v>
      </c>
      <c r="N925" s="270" t="s">
        <v>788</v>
      </c>
      <c r="O925" s="270" t="s">
        <v>788</v>
      </c>
      <c r="P925" s="270" t="s">
        <v>788</v>
      </c>
      <c r="Q925" s="270" t="s">
        <v>788</v>
      </c>
      <c r="R925" s="270" t="s">
        <v>788</v>
      </c>
      <c r="S925" s="270" t="s">
        <v>788</v>
      </c>
      <c r="T925" s="270" t="s">
        <v>788</v>
      </c>
      <c r="U925" s="270" t="s">
        <v>788</v>
      </c>
      <c r="V925" s="270" t="s">
        <v>788</v>
      </c>
      <c r="W925" s="270" t="s">
        <v>788</v>
      </c>
      <c r="X925" s="270" t="s">
        <v>788</v>
      </c>
      <c r="Y925" s="270" t="s">
        <v>788</v>
      </c>
      <c r="Z925" s="270" t="s">
        <v>788</v>
      </c>
      <c r="AA925" s="270" t="s">
        <v>788</v>
      </c>
      <c r="AB925" s="270" t="s">
        <v>788</v>
      </c>
      <c r="AC925" s="270" t="s">
        <v>788</v>
      </c>
      <c r="AD925" s="270" t="s">
        <v>788</v>
      </c>
      <c r="AE925" s="270" t="s">
        <v>788</v>
      </c>
      <c r="AF925" s="270" t="s">
        <v>788</v>
      </c>
      <c r="AG925" s="270" t="s">
        <v>788</v>
      </c>
      <c r="AH925" s="270" t="s">
        <v>788</v>
      </c>
      <c r="AI925" s="270" t="s">
        <v>788</v>
      </c>
      <c r="AJ925" s="270" t="s">
        <v>788</v>
      </c>
      <c r="AK925" s="270" t="s">
        <v>788</v>
      </c>
      <c r="AL925" s="270" t="s">
        <v>788</v>
      </c>
      <c r="AM925" s="270" t="s">
        <v>788</v>
      </c>
      <c r="AN925" s="270" t="s">
        <v>3075</v>
      </c>
      <c r="AO925" s="270" t="s">
        <v>3075</v>
      </c>
      <c r="AP925" s="270" t="s">
        <v>3075</v>
      </c>
      <c r="AQ925" s="270" t="s">
        <v>3075</v>
      </c>
      <c r="AR925" s="270" t="s">
        <v>3075</v>
      </c>
      <c r="AS925" s="270" t="s">
        <v>3075</v>
      </c>
      <c r="AT925" s="270" t="s">
        <v>3075</v>
      </c>
      <c r="AU925" s="270" t="s">
        <v>3075</v>
      </c>
      <c r="AV925" s="270" t="s">
        <v>3075</v>
      </c>
      <c r="AW925" s="277" t="s">
        <v>3075</v>
      </c>
      <c r="AX925" s="270" t="s">
        <v>3075</v>
      </c>
      <c r="AY925" s="270" t="s">
        <v>3075</v>
      </c>
      <c r="AZ925" s="270" t="s">
        <v>3075</v>
      </c>
      <c r="BA925" s="270" t="s">
        <v>3075</v>
      </c>
      <c r="BB925" s="270" t="s">
        <v>3075</v>
      </c>
      <c r="BC925" s="270" t="s">
        <v>3075</v>
      </c>
      <c r="BD925" s="270" t="s">
        <v>521</v>
      </c>
      <c r="BE925" s="270" t="str">
        <f>VLOOKUP(A925,[1]القائمة!A$1:F$4442,6,0)</f>
        <v/>
      </c>
      <c r="BF925">
        <f>VLOOKUP(A925,[1]القائمة!A$1:F$4442,1,0)</f>
        <v>526425</v>
      </c>
      <c r="BG925" t="str">
        <f>VLOOKUP(A925,[1]القائمة!A$1:F$4442,5,0)</f>
        <v>الثالثة</v>
      </c>
      <c r="BH925" s="250"/>
      <c r="BI925" s="250"/>
      <c r="BJ925" s="250"/>
      <c r="BK925" s="250"/>
      <c r="BL925" s="250"/>
      <c r="BM925" s="250"/>
      <c r="BN925" s="250"/>
      <c r="BO925" s="250"/>
      <c r="BP925" s="250"/>
      <c r="BQ925" s="250"/>
      <c r="BR925" s="250"/>
      <c r="BS925" s="250"/>
      <c r="BT925" s="250"/>
      <c r="BU925" s="250"/>
      <c r="BV925" s="250"/>
      <c r="BW925" s="250"/>
      <c r="BX925" s="250"/>
      <c r="BY925" s="250"/>
      <c r="BZ925" s="250"/>
      <c r="CE925" s="250"/>
    </row>
    <row r="926" spans="1:83" ht="14.4" x14ac:dyDescent="0.3">
      <c r="A926" s="269">
        <v>526428</v>
      </c>
      <c r="B926" s="270" t="s">
        <v>521</v>
      </c>
      <c r="C926" s="270" t="s">
        <v>788</v>
      </c>
      <c r="D926" s="270" t="s">
        <v>788</v>
      </c>
      <c r="E926" s="270" t="s">
        <v>788</v>
      </c>
      <c r="F926" s="270" t="s">
        <v>788</v>
      </c>
      <c r="G926" s="270" t="s">
        <v>788</v>
      </c>
      <c r="H926" s="270" t="s">
        <v>788</v>
      </c>
      <c r="I926" s="270" t="s">
        <v>788</v>
      </c>
      <c r="J926" s="270" t="s">
        <v>788</v>
      </c>
      <c r="K926" s="270" t="s">
        <v>788</v>
      </c>
      <c r="L926" s="270" t="s">
        <v>788</v>
      </c>
      <c r="M926" s="270" t="s">
        <v>788</v>
      </c>
      <c r="N926" s="270" t="s">
        <v>788</v>
      </c>
      <c r="O926" s="270" t="s">
        <v>788</v>
      </c>
      <c r="P926" s="270" t="s">
        <v>788</v>
      </c>
      <c r="Q926" s="270" t="s">
        <v>788</v>
      </c>
      <c r="R926" s="270" t="s">
        <v>788</v>
      </c>
      <c r="S926" s="270" t="s">
        <v>788</v>
      </c>
      <c r="T926" s="270" t="s">
        <v>788</v>
      </c>
      <c r="U926" s="270" t="s">
        <v>788</v>
      </c>
      <c r="V926" s="270" t="s">
        <v>788</v>
      </c>
      <c r="W926" s="270" t="s">
        <v>788</v>
      </c>
      <c r="X926" s="270" t="s">
        <v>788</v>
      </c>
      <c r="Y926" s="270" t="s">
        <v>788</v>
      </c>
      <c r="Z926" s="270" t="s">
        <v>788</v>
      </c>
      <c r="AA926" s="270" t="s">
        <v>788</v>
      </c>
      <c r="AB926" s="270" t="s">
        <v>788</v>
      </c>
      <c r="AC926" s="270" t="s">
        <v>788</v>
      </c>
      <c r="AD926" s="270" t="s">
        <v>788</v>
      </c>
      <c r="AE926" s="270" t="s">
        <v>788</v>
      </c>
      <c r="AF926" s="270" t="s">
        <v>788</v>
      </c>
      <c r="AG926" s="270" t="s">
        <v>788</v>
      </c>
      <c r="AH926" s="270" t="s">
        <v>788</v>
      </c>
      <c r="AI926" s="270" t="s">
        <v>788</v>
      </c>
      <c r="AJ926" s="270" t="s">
        <v>788</v>
      </c>
      <c r="AK926" s="270" t="s">
        <v>788</v>
      </c>
      <c r="AL926" s="270" t="s">
        <v>788</v>
      </c>
      <c r="AM926" s="270" t="s">
        <v>788</v>
      </c>
      <c r="AN926" s="270" t="s">
        <v>3075</v>
      </c>
      <c r="AO926" s="270" t="s">
        <v>3075</v>
      </c>
      <c r="AP926" s="270" t="s">
        <v>3075</v>
      </c>
      <c r="AQ926" s="270" t="s">
        <v>3075</v>
      </c>
      <c r="AR926" s="270" t="s">
        <v>3075</v>
      </c>
      <c r="AS926" s="270" t="s">
        <v>3075</v>
      </c>
      <c r="AT926" s="270" t="s">
        <v>3075</v>
      </c>
      <c r="AU926" s="270" t="s">
        <v>3075</v>
      </c>
      <c r="AV926" s="270" t="s">
        <v>3075</v>
      </c>
      <c r="AW926" s="277" t="s">
        <v>3075</v>
      </c>
      <c r="AX926" s="270" t="s">
        <v>3075</v>
      </c>
      <c r="AY926" s="270" t="s">
        <v>3075</v>
      </c>
      <c r="AZ926" s="270" t="s">
        <v>3075</v>
      </c>
      <c r="BA926" s="270" t="s">
        <v>3075</v>
      </c>
      <c r="BB926" s="270" t="s">
        <v>3075</v>
      </c>
      <c r="BC926" s="270" t="s">
        <v>3075</v>
      </c>
      <c r="BD926" s="270" t="s">
        <v>521</v>
      </c>
      <c r="BE926" s="270" t="str">
        <f>VLOOKUP(A926,[1]القائمة!A$1:F$4442,6,0)</f>
        <v/>
      </c>
      <c r="BF926">
        <f>VLOOKUP(A926,[1]القائمة!A$1:F$4442,1,0)</f>
        <v>526428</v>
      </c>
      <c r="BG926" t="str">
        <f>VLOOKUP(A926,[1]القائمة!A$1:F$4442,5,0)</f>
        <v>الثالثة</v>
      </c>
      <c r="BH926" s="241"/>
      <c r="BI926" s="241"/>
      <c r="BJ926" s="241"/>
      <c r="BK926" s="241"/>
      <c r="BL926" s="241"/>
      <c r="BM926" s="241"/>
      <c r="BN926" s="241"/>
      <c r="BO926" s="241"/>
      <c r="BP926" s="241" t="s">
        <v>3075</v>
      </c>
      <c r="BQ926" s="241" t="s">
        <v>3075</v>
      </c>
      <c r="BR926" s="241" t="s">
        <v>3075</v>
      </c>
      <c r="BS926" s="241" t="s">
        <v>3075</v>
      </c>
      <c r="BT926" s="241" t="s">
        <v>3075</v>
      </c>
      <c r="BU926" s="241" t="s">
        <v>3075</v>
      </c>
      <c r="BV926" s="240"/>
      <c r="BW926" s="241"/>
      <c r="BX926" s="241"/>
      <c r="BY926" s="241"/>
      <c r="BZ926" s="241"/>
      <c r="CA926" s="242"/>
      <c r="CB926" s="242"/>
      <c r="CC926" s="242"/>
      <c r="CD926" s="242"/>
      <c r="CE926" s="241"/>
    </row>
    <row r="927" spans="1:83" ht="14.4" x14ac:dyDescent="0.3">
      <c r="A927" s="269">
        <v>526429</v>
      </c>
      <c r="B927" s="270" t="s">
        <v>521</v>
      </c>
      <c r="C927" s="270" t="s">
        <v>788</v>
      </c>
      <c r="D927" s="270" t="s">
        <v>788</v>
      </c>
      <c r="E927" s="270" t="s">
        <v>788</v>
      </c>
      <c r="F927" s="270" t="s">
        <v>788</v>
      </c>
      <c r="G927" s="270" t="s">
        <v>788</v>
      </c>
      <c r="H927" s="270" t="s">
        <v>788</v>
      </c>
      <c r="I927" s="270" t="s">
        <v>788</v>
      </c>
      <c r="J927" s="270" t="s">
        <v>788</v>
      </c>
      <c r="K927" s="270" t="s">
        <v>788</v>
      </c>
      <c r="L927" s="270" t="s">
        <v>788</v>
      </c>
      <c r="M927" s="270" t="s">
        <v>788</v>
      </c>
      <c r="N927" s="270" t="s">
        <v>788</v>
      </c>
      <c r="O927" s="270" t="s">
        <v>788</v>
      </c>
      <c r="P927" s="270" t="s">
        <v>788</v>
      </c>
      <c r="Q927" s="270" t="s">
        <v>788</v>
      </c>
      <c r="R927" s="270" t="s">
        <v>788</v>
      </c>
      <c r="S927" s="270" t="s">
        <v>788</v>
      </c>
      <c r="T927" s="270" t="s">
        <v>788</v>
      </c>
      <c r="U927" s="270" t="s">
        <v>788</v>
      </c>
      <c r="V927" s="270" t="s">
        <v>788</v>
      </c>
      <c r="W927" s="270" t="s">
        <v>788</v>
      </c>
      <c r="X927" s="270" t="s">
        <v>788</v>
      </c>
      <c r="Y927" s="270" t="s">
        <v>788</v>
      </c>
      <c r="Z927" s="270" t="s">
        <v>788</v>
      </c>
      <c r="AA927" s="270" t="s">
        <v>788</v>
      </c>
      <c r="AB927" s="270" t="s">
        <v>788</v>
      </c>
      <c r="AC927" s="270" t="s">
        <v>788</v>
      </c>
      <c r="AD927" s="270" t="s">
        <v>788</v>
      </c>
      <c r="AE927" s="270" t="s">
        <v>788</v>
      </c>
      <c r="AF927" s="270" t="s">
        <v>788</v>
      </c>
      <c r="AG927" s="270" t="s">
        <v>788</v>
      </c>
      <c r="AH927" s="270" t="s">
        <v>788</v>
      </c>
      <c r="AI927" s="270" t="s">
        <v>788</v>
      </c>
      <c r="AJ927" s="270" t="s">
        <v>788</v>
      </c>
      <c r="AK927" s="270" t="s">
        <v>788</v>
      </c>
      <c r="AL927" s="270" t="s">
        <v>788</v>
      </c>
      <c r="AM927" s="270" t="s">
        <v>788</v>
      </c>
      <c r="AN927" s="270" t="s">
        <v>3075</v>
      </c>
      <c r="AO927" s="270" t="s">
        <v>3075</v>
      </c>
      <c r="AP927" s="270" t="s">
        <v>3075</v>
      </c>
      <c r="AQ927" s="270" t="s">
        <v>3075</v>
      </c>
      <c r="AR927" s="270" t="s">
        <v>3075</v>
      </c>
      <c r="AS927" s="270" t="s">
        <v>3075</v>
      </c>
      <c r="AT927" s="270" t="s">
        <v>3075</v>
      </c>
      <c r="AU927" s="270" t="s">
        <v>3075</v>
      </c>
      <c r="AV927" s="270" t="s">
        <v>3075</v>
      </c>
      <c r="AW927" s="277" t="s">
        <v>3075</v>
      </c>
      <c r="AX927" s="270" t="s">
        <v>3075</v>
      </c>
      <c r="AY927" s="270" t="s">
        <v>3075</v>
      </c>
      <c r="AZ927" s="270" t="s">
        <v>3075</v>
      </c>
      <c r="BA927" s="270" t="s">
        <v>3075</v>
      </c>
      <c r="BB927" s="270" t="s">
        <v>3075</v>
      </c>
      <c r="BC927" s="270" t="s">
        <v>3075</v>
      </c>
      <c r="BD927" s="270" t="s">
        <v>521</v>
      </c>
      <c r="BE927" s="270" t="str">
        <f>VLOOKUP(A927,[1]القائمة!A$1:F$4442,6,0)</f>
        <v/>
      </c>
      <c r="BF927">
        <f>VLOOKUP(A927,[1]القائمة!A$1:F$4442,1,0)</f>
        <v>526429</v>
      </c>
      <c r="BG927" t="str">
        <f>VLOOKUP(A927,[1]القائمة!A$1:F$4442,5,0)</f>
        <v>الثالثة</v>
      </c>
      <c r="BH927" s="250"/>
      <c r="BI927" s="250"/>
      <c r="BJ927" s="250"/>
      <c r="BK927" s="250"/>
      <c r="BL927" s="250"/>
      <c r="BM927" s="250"/>
      <c r="BN927" s="250"/>
      <c r="BO927" s="250"/>
      <c r="BP927" s="250"/>
      <c r="BQ927" s="250"/>
      <c r="BR927" s="250"/>
      <c r="BS927" s="250"/>
      <c r="BT927" s="250"/>
      <c r="BU927" s="250"/>
      <c r="BV927" s="250"/>
      <c r="BW927" s="250"/>
      <c r="BX927" s="250"/>
      <c r="BY927" s="250"/>
      <c r="BZ927" s="250"/>
      <c r="CE927" s="250"/>
    </row>
    <row r="928" spans="1:83" ht="14.4" x14ac:dyDescent="0.3">
      <c r="A928" s="269">
        <v>526431</v>
      </c>
      <c r="B928" s="270" t="s">
        <v>521</v>
      </c>
      <c r="C928" s="270" t="s">
        <v>788</v>
      </c>
      <c r="D928" s="270" t="s">
        <v>788</v>
      </c>
      <c r="E928" s="270" t="s">
        <v>788</v>
      </c>
      <c r="F928" s="270" t="s">
        <v>788</v>
      </c>
      <c r="G928" s="270" t="s">
        <v>788</v>
      </c>
      <c r="H928" s="270" t="s">
        <v>788</v>
      </c>
      <c r="I928" s="270" t="s">
        <v>788</v>
      </c>
      <c r="J928" s="270" t="s">
        <v>788</v>
      </c>
      <c r="K928" s="270" t="s">
        <v>788</v>
      </c>
      <c r="L928" s="270" t="s">
        <v>788</v>
      </c>
      <c r="M928" s="270" t="s">
        <v>788</v>
      </c>
      <c r="N928" s="270" t="s">
        <v>788</v>
      </c>
      <c r="O928" s="270" t="s">
        <v>788</v>
      </c>
      <c r="P928" s="270" t="s">
        <v>788</v>
      </c>
      <c r="Q928" s="270" t="s">
        <v>788</v>
      </c>
      <c r="R928" s="270" t="s">
        <v>788</v>
      </c>
      <c r="S928" s="270" t="s">
        <v>788</v>
      </c>
      <c r="T928" s="270" t="s">
        <v>788</v>
      </c>
      <c r="U928" s="270" t="s">
        <v>788</v>
      </c>
      <c r="V928" s="270" t="s">
        <v>788</v>
      </c>
      <c r="W928" s="270" t="s">
        <v>788</v>
      </c>
      <c r="X928" s="270" t="s">
        <v>788</v>
      </c>
      <c r="Y928" s="270" t="s">
        <v>788</v>
      </c>
      <c r="Z928" s="270" t="s">
        <v>788</v>
      </c>
      <c r="AA928" s="270" t="s">
        <v>788</v>
      </c>
      <c r="AB928" s="270" t="s">
        <v>788</v>
      </c>
      <c r="AC928" s="270" t="s">
        <v>788</v>
      </c>
      <c r="AD928" s="270" t="s">
        <v>788</v>
      </c>
      <c r="AE928" s="270" t="s">
        <v>788</v>
      </c>
      <c r="AF928" s="270" t="s">
        <v>788</v>
      </c>
      <c r="AG928" s="270" t="s">
        <v>788</v>
      </c>
      <c r="AH928" s="270" t="s">
        <v>788</v>
      </c>
      <c r="AI928" s="270" t="s">
        <v>788</v>
      </c>
      <c r="AJ928" s="270" t="s">
        <v>788</v>
      </c>
      <c r="AK928" s="270" t="s">
        <v>788</v>
      </c>
      <c r="AL928" s="270" t="s">
        <v>788</v>
      </c>
      <c r="AM928" s="270" t="s">
        <v>788</v>
      </c>
      <c r="AN928" s="270" t="s">
        <v>3075</v>
      </c>
      <c r="AO928" s="270" t="s">
        <v>3075</v>
      </c>
      <c r="AP928" s="270" t="s">
        <v>3075</v>
      </c>
      <c r="AQ928" s="270" t="s">
        <v>3075</v>
      </c>
      <c r="AR928" s="270" t="s">
        <v>3075</v>
      </c>
      <c r="AS928" s="270" t="s">
        <v>3075</v>
      </c>
      <c r="AT928" s="270" t="s">
        <v>3075</v>
      </c>
      <c r="AU928" s="270" t="s">
        <v>3075</v>
      </c>
      <c r="AV928" s="270" t="s">
        <v>3075</v>
      </c>
      <c r="AW928" s="277" t="s">
        <v>3075</v>
      </c>
      <c r="AX928" s="270" t="s">
        <v>3075</v>
      </c>
      <c r="AY928" s="270" t="s">
        <v>3075</v>
      </c>
      <c r="AZ928" s="270" t="s">
        <v>3075</v>
      </c>
      <c r="BA928" s="270" t="s">
        <v>3075</v>
      </c>
      <c r="BB928" s="270" t="s">
        <v>3075</v>
      </c>
      <c r="BC928" s="270" t="s">
        <v>3075</v>
      </c>
      <c r="BD928" s="270" t="s">
        <v>521</v>
      </c>
      <c r="BE928" s="270" t="str">
        <f>VLOOKUP(A928,[1]القائمة!A$1:F$4442,6,0)</f>
        <v/>
      </c>
      <c r="BF928">
        <f>VLOOKUP(A928,[1]القائمة!A$1:F$4442,1,0)</f>
        <v>526431</v>
      </c>
      <c r="BG928" t="str">
        <f>VLOOKUP(A928,[1]القائمة!A$1:F$4442,5,0)</f>
        <v>الثالثة</v>
      </c>
      <c r="BH928" s="250"/>
      <c r="BI928" s="250"/>
      <c r="BJ928" s="250"/>
      <c r="BK928" s="250"/>
      <c r="BL928" s="250"/>
      <c r="BM928" s="250"/>
      <c r="BN928" s="250"/>
      <c r="BO928" s="250"/>
      <c r="BP928" s="250"/>
      <c r="BQ928" s="250"/>
      <c r="BR928" s="250"/>
      <c r="BS928" s="250"/>
      <c r="BT928" s="250"/>
      <c r="BU928" s="250"/>
      <c r="BV928" s="250"/>
      <c r="BW928" s="250"/>
      <c r="BX928" s="250"/>
      <c r="BY928" s="250"/>
      <c r="BZ928" s="250"/>
      <c r="CE928" s="250"/>
    </row>
    <row r="929" spans="1:83" ht="14.4" x14ac:dyDescent="0.3">
      <c r="A929" s="269">
        <v>526432</v>
      </c>
      <c r="B929" s="270" t="s">
        <v>521</v>
      </c>
      <c r="C929" s="270" t="s">
        <v>788</v>
      </c>
      <c r="D929" s="270" t="s">
        <v>788</v>
      </c>
      <c r="E929" s="270" t="s">
        <v>788</v>
      </c>
      <c r="F929" s="270" t="s">
        <v>788</v>
      </c>
      <c r="G929" s="270" t="s">
        <v>788</v>
      </c>
      <c r="H929" s="270" t="s">
        <v>788</v>
      </c>
      <c r="I929" s="270" t="s">
        <v>788</v>
      </c>
      <c r="J929" s="270" t="s">
        <v>788</v>
      </c>
      <c r="K929" s="270" t="s">
        <v>788</v>
      </c>
      <c r="L929" s="270" t="s">
        <v>788</v>
      </c>
      <c r="M929" s="270" t="s">
        <v>788</v>
      </c>
      <c r="N929" s="270" t="s">
        <v>788</v>
      </c>
      <c r="O929" s="270" t="s">
        <v>788</v>
      </c>
      <c r="P929" s="270" t="s">
        <v>788</v>
      </c>
      <c r="Q929" s="270" t="s">
        <v>788</v>
      </c>
      <c r="R929" s="270" t="s">
        <v>788</v>
      </c>
      <c r="S929" s="270" t="s">
        <v>788</v>
      </c>
      <c r="T929" s="270" t="s">
        <v>788</v>
      </c>
      <c r="U929" s="270" t="s">
        <v>788</v>
      </c>
      <c r="V929" s="270" t="s">
        <v>788</v>
      </c>
      <c r="W929" s="270" t="s">
        <v>788</v>
      </c>
      <c r="X929" s="270" t="s">
        <v>788</v>
      </c>
      <c r="Y929" s="270" t="s">
        <v>788</v>
      </c>
      <c r="Z929" s="270" t="s">
        <v>788</v>
      </c>
      <c r="AA929" s="270" t="s">
        <v>788</v>
      </c>
      <c r="AB929" s="270" t="s">
        <v>788</v>
      </c>
      <c r="AC929" s="270" t="s">
        <v>788</v>
      </c>
      <c r="AD929" s="270" t="s">
        <v>788</v>
      </c>
      <c r="AE929" s="270" t="s">
        <v>788</v>
      </c>
      <c r="AF929" s="270" t="s">
        <v>788</v>
      </c>
      <c r="AG929" s="270" t="s">
        <v>788</v>
      </c>
      <c r="AH929" s="270" t="s">
        <v>788</v>
      </c>
      <c r="AI929" s="270" t="s">
        <v>788</v>
      </c>
      <c r="AJ929" s="270" t="s">
        <v>788</v>
      </c>
      <c r="AK929" s="270" t="s">
        <v>788</v>
      </c>
      <c r="AL929" s="270" t="s">
        <v>788</v>
      </c>
      <c r="AM929" s="270" t="s">
        <v>788</v>
      </c>
      <c r="AN929" s="270" t="s">
        <v>3075</v>
      </c>
      <c r="AO929" s="270" t="s">
        <v>3075</v>
      </c>
      <c r="AP929" s="270" t="s">
        <v>3075</v>
      </c>
      <c r="AQ929" s="270" t="s">
        <v>3075</v>
      </c>
      <c r="AR929" s="270" t="s">
        <v>3075</v>
      </c>
      <c r="AS929" s="270" t="s">
        <v>3075</v>
      </c>
      <c r="AT929" s="270" t="s">
        <v>3075</v>
      </c>
      <c r="AU929" s="270" t="s">
        <v>3075</v>
      </c>
      <c r="AV929" s="270" t="s">
        <v>3075</v>
      </c>
      <c r="AW929" s="277" t="s">
        <v>3075</v>
      </c>
      <c r="AX929" s="270" t="s">
        <v>3075</v>
      </c>
      <c r="AY929" s="270" t="s">
        <v>3075</v>
      </c>
      <c r="AZ929" s="270" t="s">
        <v>3075</v>
      </c>
      <c r="BA929" s="270" t="s">
        <v>3075</v>
      </c>
      <c r="BB929" s="270" t="s">
        <v>3075</v>
      </c>
      <c r="BC929" s="270" t="s">
        <v>3075</v>
      </c>
      <c r="BD929" s="270" t="s">
        <v>521</v>
      </c>
      <c r="BE929" s="270" t="str">
        <f>VLOOKUP(A929,[1]القائمة!A$1:F$4442,6,0)</f>
        <v/>
      </c>
      <c r="BF929">
        <f>VLOOKUP(A929,[1]القائمة!A$1:F$4442,1,0)</f>
        <v>526432</v>
      </c>
      <c r="BG929" t="str">
        <f>VLOOKUP(A929,[1]القائمة!A$1:F$4442,5,0)</f>
        <v>الثالثة</v>
      </c>
      <c r="BH929" s="250"/>
      <c r="BI929" s="250"/>
      <c r="BJ929" s="250"/>
      <c r="BK929" s="250"/>
      <c r="BL929" s="250"/>
      <c r="BM929" s="250"/>
      <c r="BN929" s="250"/>
      <c r="BO929" s="250"/>
      <c r="BP929" s="250"/>
      <c r="BQ929" s="250"/>
      <c r="BR929" s="250"/>
      <c r="BS929" s="250"/>
      <c r="BT929" s="250"/>
      <c r="BU929" s="250"/>
      <c r="BV929" s="250"/>
      <c r="BW929" s="250"/>
      <c r="BX929" s="250"/>
      <c r="BY929" s="250"/>
      <c r="BZ929" s="250"/>
      <c r="CE929" s="250"/>
    </row>
    <row r="930" spans="1:83" ht="14.4" x14ac:dyDescent="0.3">
      <c r="A930" s="269">
        <v>526433</v>
      </c>
      <c r="B930" s="270" t="s">
        <v>521</v>
      </c>
      <c r="C930" s="270" t="s">
        <v>788</v>
      </c>
      <c r="D930" s="270" t="s">
        <v>788</v>
      </c>
      <c r="E930" s="270" t="s">
        <v>788</v>
      </c>
      <c r="F930" s="270" t="s">
        <v>788</v>
      </c>
      <c r="G930" s="270" t="s">
        <v>788</v>
      </c>
      <c r="H930" s="270" t="s">
        <v>788</v>
      </c>
      <c r="I930" s="270" t="s">
        <v>788</v>
      </c>
      <c r="J930" s="270" t="s">
        <v>788</v>
      </c>
      <c r="K930" s="270" t="s">
        <v>788</v>
      </c>
      <c r="L930" s="270" t="s">
        <v>788</v>
      </c>
      <c r="M930" s="270" t="s">
        <v>788</v>
      </c>
      <c r="N930" s="270" t="s">
        <v>788</v>
      </c>
      <c r="O930" s="270" t="s">
        <v>788</v>
      </c>
      <c r="P930" s="270" t="s">
        <v>788</v>
      </c>
      <c r="Q930" s="270" t="s">
        <v>788</v>
      </c>
      <c r="R930" s="270" t="s">
        <v>788</v>
      </c>
      <c r="S930" s="270" t="s">
        <v>788</v>
      </c>
      <c r="T930" s="270" t="s">
        <v>788</v>
      </c>
      <c r="U930" s="270" t="s">
        <v>788</v>
      </c>
      <c r="V930" s="270" t="s">
        <v>788</v>
      </c>
      <c r="W930" s="270" t="s">
        <v>788</v>
      </c>
      <c r="X930" s="270" t="s">
        <v>788</v>
      </c>
      <c r="Y930" s="270" t="s">
        <v>788</v>
      </c>
      <c r="Z930" s="270" t="s">
        <v>788</v>
      </c>
      <c r="AA930" s="270" t="s">
        <v>788</v>
      </c>
      <c r="AB930" s="270" t="s">
        <v>788</v>
      </c>
      <c r="AC930" s="270" t="s">
        <v>788</v>
      </c>
      <c r="AD930" s="270" t="s">
        <v>788</v>
      </c>
      <c r="AE930" s="270" t="s">
        <v>788</v>
      </c>
      <c r="AF930" s="270" t="s">
        <v>788</v>
      </c>
      <c r="AG930" s="270" t="s">
        <v>788</v>
      </c>
      <c r="AH930" s="270" t="s">
        <v>788</v>
      </c>
      <c r="AI930" s="270" t="s">
        <v>788</v>
      </c>
      <c r="AJ930" s="270" t="s">
        <v>788</v>
      </c>
      <c r="AK930" s="270" t="s">
        <v>788</v>
      </c>
      <c r="AL930" s="270" t="s">
        <v>788</v>
      </c>
      <c r="AM930" s="270" t="s">
        <v>788</v>
      </c>
      <c r="AN930" s="270" t="s">
        <v>3075</v>
      </c>
      <c r="AO930" s="270" t="s">
        <v>3075</v>
      </c>
      <c r="AP930" s="270" t="s">
        <v>3075</v>
      </c>
      <c r="AQ930" s="270" t="s">
        <v>3075</v>
      </c>
      <c r="AR930" s="270" t="s">
        <v>3075</v>
      </c>
      <c r="AS930" s="270" t="s">
        <v>3075</v>
      </c>
      <c r="AT930" s="270" t="s">
        <v>3075</v>
      </c>
      <c r="AU930" s="270" t="s">
        <v>3075</v>
      </c>
      <c r="AV930" s="270" t="s">
        <v>3075</v>
      </c>
      <c r="AW930" s="277" t="s">
        <v>3075</v>
      </c>
      <c r="AX930" s="270" t="s">
        <v>3075</v>
      </c>
      <c r="AY930" s="270" t="s">
        <v>3075</v>
      </c>
      <c r="AZ930" s="270" t="s">
        <v>3075</v>
      </c>
      <c r="BA930" s="270" t="s">
        <v>3075</v>
      </c>
      <c r="BB930" s="270" t="s">
        <v>3075</v>
      </c>
      <c r="BC930" s="270" t="s">
        <v>3075</v>
      </c>
      <c r="BD930" s="270" t="s">
        <v>521</v>
      </c>
      <c r="BE930" s="270" t="str">
        <f>VLOOKUP(A930,[1]القائمة!A$1:F$4442,6,0)</f>
        <v/>
      </c>
      <c r="BF930">
        <f>VLOOKUP(A930,[1]القائمة!A$1:F$4442,1,0)</f>
        <v>526433</v>
      </c>
      <c r="BG930" t="str">
        <f>VLOOKUP(A930,[1]القائمة!A$1:F$4442,5,0)</f>
        <v>الثالثة</v>
      </c>
      <c r="BH930" s="250"/>
      <c r="BI930" s="250"/>
      <c r="BJ930" s="250"/>
      <c r="BK930" s="250"/>
      <c r="BL930" s="250"/>
      <c r="BM930" s="250"/>
      <c r="BN930" s="250"/>
      <c r="BO930" s="250"/>
      <c r="BP930" s="250"/>
      <c r="BQ930" s="250"/>
      <c r="BR930" s="250"/>
      <c r="BS930" s="250"/>
      <c r="BT930" s="250"/>
      <c r="BU930" s="250"/>
      <c r="BV930" s="250"/>
      <c r="BW930" s="250"/>
      <c r="BX930" s="250"/>
      <c r="BY930" s="250"/>
      <c r="BZ930" s="250"/>
      <c r="CE930" s="250"/>
    </row>
    <row r="931" spans="1:83" ht="14.4" x14ac:dyDescent="0.3">
      <c r="A931" s="269">
        <v>526436</v>
      </c>
      <c r="B931" s="270" t="s">
        <v>521</v>
      </c>
      <c r="C931" s="270" t="s">
        <v>788</v>
      </c>
      <c r="D931" s="270" t="s">
        <v>788</v>
      </c>
      <c r="E931" s="270" t="s">
        <v>788</v>
      </c>
      <c r="F931" s="270" t="s">
        <v>788</v>
      </c>
      <c r="G931" s="270" t="s">
        <v>788</v>
      </c>
      <c r="H931" s="270" t="s">
        <v>788</v>
      </c>
      <c r="I931" s="270" t="s">
        <v>788</v>
      </c>
      <c r="J931" s="270" t="s">
        <v>788</v>
      </c>
      <c r="K931" s="270" t="s">
        <v>788</v>
      </c>
      <c r="L931" s="270" t="s">
        <v>788</v>
      </c>
      <c r="M931" s="270" t="s">
        <v>788</v>
      </c>
      <c r="N931" s="270" t="s">
        <v>788</v>
      </c>
      <c r="O931" s="270" t="s">
        <v>788</v>
      </c>
      <c r="P931" s="270" t="s">
        <v>788</v>
      </c>
      <c r="Q931" s="270" t="s">
        <v>788</v>
      </c>
      <c r="R931" s="270" t="s">
        <v>788</v>
      </c>
      <c r="S931" s="270" t="s">
        <v>788</v>
      </c>
      <c r="T931" s="270" t="s">
        <v>788</v>
      </c>
      <c r="U931" s="270" t="s">
        <v>788</v>
      </c>
      <c r="V931" s="270" t="s">
        <v>788</v>
      </c>
      <c r="W931" s="270" t="s">
        <v>788</v>
      </c>
      <c r="X931" s="270" t="s">
        <v>788</v>
      </c>
      <c r="Y931" s="270" t="s">
        <v>788</v>
      </c>
      <c r="Z931" s="270" t="s">
        <v>788</v>
      </c>
      <c r="AA931" s="270" t="s">
        <v>788</v>
      </c>
      <c r="AB931" s="270" t="s">
        <v>788</v>
      </c>
      <c r="AC931" s="270" t="s">
        <v>788</v>
      </c>
      <c r="AD931" s="270" t="s">
        <v>788</v>
      </c>
      <c r="AE931" s="270" t="s">
        <v>788</v>
      </c>
      <c r="AF931" s="270" t="s">
        <v>788</v>
      </c>
      <c r="AG931" s="270" t="s">
        <v>788</v>
      </c>
      <c r="AH931" s="270" t="s">
        <v>788</v>
      </c>
      <c r="AI931" s="270" t="s">
        <v>788</v>
      </c>
      <c r="AJ931" s="270" t="s">
        <v>788</v>
      </c>
      <c r="AK931" s="270" t="s">
        <v>788</v>
      </c>
      <c r="AL931" s="270" t="s">
        <v>788</v>
      </c>
      <c r="AM931" s="270" t="s">
        <v>788</v>
      </c>
      <c r="AN931" s="270" t="s">
        <v>3075</v>
      </c>
      <c r="AO931" s="270" t="s">
        <v>3075</v>
      </c>
      <c r="AP931" s="270" t="s">
        <v>3075</v>
      </c>
      <c r="AQ931" s="270" t="s">
        <v>3075</v>
      </c>
      <c r="AR931" s="270" t="s">
        <v>3075</v>
      </c>
      <c r="AS931" s="270" t="s">
        <v>3075</v>
      </c>
      <c r="AT931" s="270" t="s">
        <v>3075</v>
      </c>
      <c r="AU931" s="270" t="s">
        <v>3075</v>
      </c>
      <c r="AV931" s="270" t="s">
        <v>3075</v>
      </c>
      <c r="AW931" s="277" t="s">
        <v>3075</v>
      </c>
      <c r="AX931" s="270" t="s">
        <v>3075</v>
      </c>
      <c r="AY931" s="270" t="s">
        <v>3075</v>
      </c>
      <c r="AZ931" s="270" t="s">
        <v>3075</v>
      </c>
      <c r="BA931" s="270" t="s">
        <v>3075</v>
      </c>
      <c r="BB931" s="270" t="s">
        <v>3075</v>
      </c>
      <c r="BC931" s="270" t="s">
        <v>3075</v>
      </c>
      <c r="BD931" s="270" t="s">
        <v>521</v>
      </c>
      <c r="BE931" s="270" t="str">
        <f>VLOOKUP(A931,[1]القائمة!A$1:F$4442,6,0)</f>
        <v/>
      </c>
      <c r="BF931">
        <f>VLOOKUP(A931,[1]القائمة!A$1:F$4442,1,0)</f>
        <v>526436</v>
      </c>
      <c r="BG931" t="str">
        <f>VLOOKUP(A931,[1]القائمة!A$1:F$4442,5,0)</f>
        <v>الثالثة</v>
      </c>
      <c r="BH931" s="250"/>
      <c r="BI931" s="250"/>
      <c r="BJ931" s="250"/>
      <c r="BK931" s="250"/>
      <c r="BL931" s="250"/>
      <c r="BM931" s="250"/>
      <c r="BN931" s="250"/>
      <c r="BO931" s="250"/>
      <c r="BP931" s="250"/>
      <c r="BQ931" s="250"/>
      <c r="BR931" s="250"/>
      <c r="BS931" s="250"/>
      <c r="BT931" s="250"/>
      <c r="BU931" s="250"/>
      <c r="BV931" s="250"/>
      <c r="BW931" s="250"/>
      <c r="BX931" s="250"/>
      <c r="BY931" s="250"/>
      <c r="BZ931" s="250"/>
      <c r="CE931" s="250"/>
    </row>
    <row r="932" spans="1:83" ht="14.4" x14ac:dyDescent="0.3">
      <c r="A932" s="269">
        <v>526440</v>
      </c>
      <c r="B932" s="270" t="s">
        <v>521</v>
      </c>
      <c r="C932" s="270" t="s">
        <v>788</v>
      </c>
      <c r="D932" s="270" t="s">
        <v>788</v>
      </c>
      <c r="E932" s="270" t="s">
        <v>788</v>
      </c>
      <c r="F932" s="270" t="s">
        <v>788</v>
      </c>
      <c r="G932" s="270" t="s">
        <v>788</v>
      </c>
      <c r="H932" s="270" t="s">
        <v>788</v>
      </c>
      <c r="I932" s="270" t="s">
        <v>788</v>
      </c>
      <c r="J932" s="270" t="s">
        <v>788</v>
      </c>
      <c r="K932" s="270" t="s">
        <v>788</v>
      </c>
      <c r="L932" s="270" t="s">
        <v>788</v>
      </c>
      <c r="M932" s="270" t="s">
        <v>788</v>
      </c>
      <c r="N932" s="270" t="s">
        <v>788</v>
      </c>
      <c r="O932" s="270" t="s">
        <v>788</v>
      </c>
      <c r="P932" s="270" t="s">
        <v>788</v>
      </c>
      <c r="Q932" s="270" t="s">
        <v>788</v>
      </c>
      <c r="R932" s="270" t="s">
        <v>788</v>
      </c>
      <c r="S932" s="270" t="s">
        <v>788</v>
      </c>
      <c r="T932" s="270" t="s">
        <v>788</v>
      </c>
      <c r="U932" s="270" t="s">
        <v>788</v>
      </c>
      <c r="V932" s="270" t="s">
        <v>788</v>
      </c>
      <c r="W932" s="270" t="s">
        <v>788</v>
      </c>
      <c r="X932" s="270" t="s">
        <v>788</v>
      </c>
      <c r="Y932" s="270" t="s">
        <v>788</v>
      </c>
      <c r="Z932" s="270" t="s">
        <v>788</v>
      </c>
      <c r="AA932" s="270" t="s">
        <v>788</v>
      </c>
      <c r="AB932" s="270" t="s">
        <v>788</v>
      </c>
      <c r="AC932" s="270" t="s">
        <v>788</v>
      </c>
      <c r="AD932" s="270" t="s">
        <v>788</v>
      </c>
      <c r="AE932" s="270" t="s">
        <v>788</v>
      </c>
      <c r="AF932" s="270" t="s">
        <v>788</v>
      </c>
      <c r="AG932" s="270" t="s">
        <v>788</v>
      </c>
      <c r="AH932" s="270" t="s">
        <v>788</v>
      </c>
      <c r="AI932" s="270" t="s">
        <v>788</v>
      </c>
      <c r="AJ932" s="270" t="s">
        <v>788</v>
      </c>
      <c r="AK932" s="270" t="s">
        <v>788</v>
      </c>
      <c r="AL932" s="270" t="s">
        <v>788</v>
      </c>
      <c r="AM932" s="270" t="s">
        <v>788</v>
      </c>
      <c r="AN932" s="270" t="s">
        <v>3075</v>
      </c>
      <c r="AO932" s="270" t="s">
        <v>3075</v>
      </c>
      <c r="AP932" s="270" t="s">
        <v>3075</v>
      </c>
      <c r="AQ932" s="270" t="s">
        <v>3075</v>
      </c>
      <c r="AR932" s="270" t="s">
        <v>3075</v>
      </c>
      <c r="AS932" s="270" t="s">
        <v>3075</v>
      </c>
      <c r="AT932" s="270" t="s">
        <v>3075</v>
      </c>
      <c r="AU932" s="270" t="s">
        <v>3075</v>
      </c>
      <c r="AV932" s="270" t="s">
        <v>3075</v>
      </c>
      <c r="AW932" s="277" t="s">
        <v>3075</v>
      </c>
      <c r="AX932" s="270" t="s">
        <v>3075</v>
      </c>
      <c r="AY932" s="270" t="s">
        <v>3075</v>
      </c>
      <c r="AZ932" s="270" t="s">
        <v>3075</v>
      </c>
      <c r="BA932" s="270" t="s">
        <v>3075</v>
      </c>
      <c r="BB932" s="270" t="s">
        <v>3075</v>
      </c>
      <c r="BC932" s="270" t="s">
        <v>3075</v>
      </c>
      <c r="BD932" s="270" t="s">
        <v>521</v>
      </c>
      <c r="BE932" s="270" t="str">
        <f>VLOOKUP(A932,[1]القائمة!A$1:F$4442,6,0)</f>
        <v/>
      </c>
      <c r="BF932">
        <f>VLOOKUP(A932,[1]القائمة!A$1:F$4442,1,0)</f>
        <v>526440</v>
      </c>
      <c r="BG932" t="str">
        <f>VLOOKUP(A932,[1]القائمة!A$1:F$4442,5,0)</f>
        <v>الثالثة</v>
      </c>
      <c r="BH932" s="250"/>
      <c r="BI932" s="250"/>
      <c r="BJ932" s="250"/>
      <c r="BK932" s="250"/>
      <c r="BL932" s="250"/>
      <c r="BM932" s="250"/>
      <c r="BN932" s="250"/>
      <c r="BO932" s="250"/>
      <c r="BP932" s="250"/>
      <c r="BQ932" s="250"/>
      <c r="BR932" s="250"/>
      <c r="BS932" s="250"/>
      <c r="BT932" s="250"/>
      <c r="BU932" s="250"/>
      <c r="BV932" s="250"/>
      <c r="BW932" s="250"/>
      <c r="BX932" s="250"/>
      <c r="BY932" s="250"/>
      <c r="BZ932" s="250"/>
      <c r="CE932" s="250"/>
    </row>
    <row r="933" spans="1:83" ht="14.4" x14ac:dyDescent="0.3">
      <c r="A933" s="269">
        <v>526442</v>
      </c>
      <c r="B933" s="270" t="s">
        <v>521</v>
      </c>
      <c r="C933" s="270" t="s">
        <v>788</v>
      </c>
      <c r="D933" s="270" t="s">
        <v>788</v>
      </c>
      <c r="E933" s="270" t="s">
        <v>788</v>
      </c>
      <c r="F933" s="270" t="s">
        <v>788</v>
      </c>
      <c r="G933" s="270" t="s">
        <v>788</v>
      </c>
      <c r="H933" s="270" t="s">
        <v>788</v>
      </c>
      <c r="I933" s="270" t="s">
        <v>788</v>
      </c>
      <c r="J933" s="270" t="s">
        <v>788</v>
      </c>
      <c r="K933" s="270" t="s">
        <v>788</v>
      </c>
      <c r="L933" s="270" t="s">
        <v>788</v>
      </c>
      <c r="M933" s="270" t="s">
        <v>788</v>
      </c>
      <c r="N933" s="270" t="s">
        <v>788</v>
      </c>
      <c r="O933" s="270" t="s">
        <v>788</v>
      </c>
      <c r="P933" s="270" t="s">
        <v>788</v>
      </c>
      <c r="Q933" s="270" t="s">
        <v>788</v>
      </c>
      <c r="R933" s="270" t="s">
        <v>788</v>
      </c>
      <c r="S933" s="270" t="s">
        <v>788</v>
      </c>
      <c r="T933" s="270" t="s">
        <v>788</v>
      </c>
      <c r="U933" s="270" t="s">
        <v>788</v>
      </c>
      <c r="V933" s="270" t="s">
        <v>788</v>
      </c>
      <c r="W933" s="270" t="s">
        <v>788</v>
      </c>
      <c r="X933" s="270" t="s">
        <v>788</v>
      </c>
      <c r="Y933" s="270" t="s">
        <v>788</v>
      </c>
      <c r="Z933" s="270" t="s">
        <v>788</v>
      </c>
      <c r="AA933" s="270" t="s">
        <v>788</v>
      </c>
      <c r="AB933" s="270" t="s">
        <v>788</v>
      </c>
      <c r="AC933" s="270" t="s">
        <v>788</v>
      </c>
      <c r="AD933" s="270" t="s">
        <v>788</v>
      </c>
      <c r="AE933" s="270" t="s">
        <v>788</v>
      </c>
      <c r="AF933" s="270" t="s">
        <v>788</v>
      </c>
      <c r="AG933" s="270" t="s">
        <v>788</v>
      </c>
      <c r="AH933" s="270" t="s">
        <v>788</v>
      </c>
      <c r="AI933" s="270" t="s">
        <v>788</v>
      </c>
      <c r="AJ933" s="270" t="s">
        <v>788</v>
      </c>
      <c r="AK933" s="270" t="s">
        <v>788</v>
      </c>
      <c r="AL933" s="270" t="s">
        <v>788</v>
      </c>
      <c r="AM933" s="270" t="s">
        <v>788</v>
      </c>
      <c r="AN933" s="270" t="s">
        <v>3075</v>
      </c>
      <c r="AO933" s="270" t="s">
        <v>3075</v>
      </c>
      <c r="AP933" s="270" t="s">
        <v>3075</v>
      </c>
      <c r="AQ933" s="270" t="s">
        <v>3075</v>
      </c>
      <c r="AR933" s="270" t="s">
        <v>3075</v>
      </c>
      <c r="AS933" s="270" t="s">
        <v>3075</v>
      </c>
      <c r="AT933" s="270" t="s">
        <v>3075</v>
      </c>
      <c r="AU933" s="270" t="s">
        <v>3075</v>
      </c>
      <c r="AV933" s="270" t="s">
        <v>3075</v>
      </c>
      <c r="AW933" s="277" t="s">
        <v>3075</v>
      </c>
      <c r="AX933" s="270" t="s">
        <v>3075</v>
      </c>
      <c r="AY933" s="270" t="s">
        <v>3075</v>
      </c>
      <c r="AZ933" s="270" t="s">
        <v>3075</v>
      </c>
      <c r="BA933" s="270" t="s">
        <v>3075</v>
      </c>
      <c r="BB933" s="270" t="s">
        <v>3075</v>
      </c>
      <c r="BC933" s="270" t="s">
        <v>3075</v>
      </c>
      <c r="BD933" s="270" t="s">
        <v>521</v>
      </c>
      <c r="BE933" s="270" t="str">
        <f>VLOOKUP(A933,[1]القائمة!A$1:F$4442,6,0)</f>
        <v/>
      </c>
      <c r="BF933">
        <f>VLOOKUP(A933,[1]القائمة!A$1:F$4442,1,0)</f>
        <v>526442</v>
      </c>
      <c r="BG933" t="str">
        <f>VLOOKUP(A933,[1]القائمة!A$1:F$4442,5,0)</f>
        <v>الثالثة</v>
      </c>
      <c r="BH933" s="250"/>
      <c r="BI933" s="250"/>
      <c r="BJ933" s="250"/>
      <c r="BK933" s="250"/>
      <c r="BL933" s="250"/>
      <c r="BM933" s="250"/>
      <c r="BN933" s="250"/>
      <c r="BO933" s="250"/>
      <c r="BP933" s="250"/>
      <c r="BQ933" s="250"/>
      <c r="BR933" s="250"/>
      <c r="BS933" s="250"/>
      <c r="BT933" s="250"/>
      <c r="BU933" s="250"/>
      <c r="BV933" s="250"/>
      <c r="BW933" s="250"/>
      <c r="BX933" s="250"/>
      <c r="BY933" s="250"/>
      <c r="BZ933" s="250"/>
      <c r="CE933" s="250"/>
    </row>
    <row r="934" spans="1:83" ht="14.4" x14ac:dyDescent="0.3">
      <c r="A934" s="269">
        <v>526444</v>
      </c>
      <c r="B934" s="270" t="s">
        <v>521</v>
      </c>
      <c r="C934" s="270" t="s">
        <v>788</v>
      </c>
      <c r="D934" s="270" t="s">
        <v>788</v>
      </c>
      <c r="E934" s="270" t="s">
        <v>788</v>
      </c>
      <c r="F934" s="270" t="s">
        <v>788</v>
      </c>
      <c r="G934" s="270" t="s">
        <v>788</v>
      </c>
      <c r="H934" s="270" t="s">
        <v>788</v>
      </c>
      <c r="I934" s="270" t="s">
        <v>788</v>
      </c>
      <c r="J934" s="270" t="s">
        <v>788</v>
      </c>
      <c r="K934" s="270" t="s">
        <v>788</v>
      </c>
      <c r="L934" s="270" t="s">
        <v>788</v>
      </c>
      <c r="M934" s="270" t="s">
        <v>788</v>
      </c>
      <c r="N934" s="270" t="s">
        <v>788</v>
      </c>
      <c r="O934" s="270" t="s">
        <v>788</v>
      </c>
      <c r="P934" s="270" t="s">
        <v>788</v>
      </c>
      <c r="Q934" s="270" t="s">
        <v>788</v>
      </c>
      <c r="R934" s="270" t="s">
        <v>788</v>
      </c>
      <c r="S934" s="270" t="s">
        <v>788</v>
      </c>
      <c r="T934" s="270" t="s">
        <v>788</v>
      </c>
      <c r="U934" s="270" t="s">
        <v>788</v>
      </c>
      <c r="V934" s="270" t="s">
        <v>788</v>
      </c>
      <c r="W934" s="270" t="s">
        <v>788</v>
      </c>
      <c r="X934" s="270" t="s">
        <v>788</v>
      </c>
      <c r="Y934" s="270" t="s">
        <v>788</v>
      </c>
      <c r="Z934" s="270" t="s">
        <v>788</v>
      </c>
      <c r="AA934" s="270" t="s">
        <v>788</v>
      </c>
      <c r="AB934" s="270" t="s">
        <v>788</v>
      </c>
      <c r="AC934" s="270" t="s">
        <v>788</v>
      </c>
      <c r="AD934" s="270" t="s">
        <v>788</v>
      </c>
      <c r="AE934" s="270" t="s">
        <v>788</v>
      </c>
      <c r="AF934" s="270" t="s">
        <v>788</v>
      </c>
      <c r="AG934" s="270" t="s">
        <v>788</v>
      </c>
      <c r="AH934" s="270" t="s">
        <v>788</v>
      </c>
      <c r="AI934" s="270" t="s">
        <v>788</v>
      </c>
      <c r="AJ934" s="270" t="s">
        <v>788</v>
      </c>
      <c r="AK934" s="270" t="s">
        <v>788</v>
      </c>
      <c r="AL934" s="270" t="s">
        <v>788</v>
      </c>
      <c r="AM934" s="270" t="s">
        <v>788</v>
      </c>
      <c r="AN934" s="270" t="s">
        <v>3075</v>
      </c>
      <c r="AO934" s="270" t="s">
        <v>3075</v>
      </c>
      <c r="AP934" s="270" t="s">
        <v>3075</v>
      </c>
      <c r="AQ934" s="270" t="s">
        <v>3075</v>
      </c>
      <c r="AR934" s="270" t="s">
        <v>3075</v>
      </c>
      <c r="AS934" s="270" t="s">
        <v>3075</v>
      </c>
      <c r="AT934" s="270" t="s">
        <v>3075</v>
      </c>
      <c r="AU934" s="270" t="s">
        <v>3075</v>
      </c>
      <c r="AV934" s="270" t="s">
        <v>3075</v>
      </c>
      <c r="AW934" s="277" t="s">
        <v>3075</v>
      </c>
      <c r="AX934" s="270" t="s">
        <v>3075</v>
      </c>
      <c r="AY934" s="270" t="s">
        <v>3075</v>
      </c>
      <c r="AZ934" s="270" t="s">
        <v>3075</v>
      </c>
      <c r="BA934" s="270" t="s">
        <v>3075</v>
      </c>
      <c r="BB934" s="270" t="s">
        <v>3075</v>
      </c>
      <c r="BC934" s="270" t="s">
        <v>3075</v>
      </c>
      <c r="BD934" s="270" t="s">
        <v>521</v>
      </c>
      <c r="BE934" s="270" t="str">
        <f>VLOOKUP(A934,[1]القائمة!A$1:F$4442,6,0)</f>
        <v/>
      </c>
      <c r="BF934">
        <f>VLOOKUP(A934,[1]القائمة!A$1:F$4442,1,0)</f>
        <v>526444</v>
      </c>
      <c r="BG934" t="str">
        <f>VLOOKUP(A934,[1]القائمة!A$1:F$4442,5,0)</f>
        <v>الثالثة</v>
      </c>
      <c r="BH934" s="250"/>
      <c r="BI934" s="250"/>
      <c r="BJ934" s="250"/>
      <c r="BK934" s="250"/>
      <c r="BL934" s="250"/>
      <c r="BM934" s="250"/>
      <c r="BN934" s="250"/>
      <c r="BO934" s="250"/>
      <c r="BP934" s="250"/>
      <c r="BQ934" s="250"/>
      <c r="BR934" s="250"/>
      <c r="BS934" s="250"/>
      <c r="BT934" s="250"/>
      <c r="BU934" s="250"/>
      <c r="BV934" s="250"/>
      <c r="BW934" s="250"/>
      <c r="BX934" s="250"/>
      <c r="BY934" s="250"/>
      <c r="BZ934" s="250"/>
      <c r="CE934" s="250"/>
    </row>
    <row r="935" spans="1:83" ht="14.4" x14ac:dyDescent="0.3">
      <c r="A935" s="269">
        <v>526447</v>
      </c>
      <c r="B935" s="270" t="s">
        <v>521</v>
      </c>
      <c r="C935" s="270" t="s">
        <v>788</v>
      </c>
      <c r="D935" s="270" t="s">
        <v>788</v>
      </c>
      <c r="E935" s="270" t="s">
        <v>788</v>
      </c>
      <c r="F935" s="270" t="s">
        <v>788</v>
      </c>
      <c r="G935" s="270" t="s">
        <v>788</v>
      </c>
      <c r="H935" s="270" t="s">
        <v>788</v>
      </c>
      <c r="I935" s="270" t="s">
        <v>788</v>
      </c>
      <c r="J935" s="270" t="s">
        <v>788</v>
      </c>
      <c r="K935" s="270" t="s">
        <v>788</v>
      </c>
      <c r="L935" s="270" t="s">
        <v>788</v>
      </c>
      <c r="M935" s="270" t="s">
        <v>788</v>
      </c>
      <c r="N935" s="270" t="s">
        <v>788</v>
      </c>
      <c r="O935" s="270" t="s">
        <v>788</v>
      </c>
      <c r="P935" s="270" t="s">
        <v>788</v>
      </c>
      <c r="Q935" s="270" t="s">
        <v>788</v>
      </c>
      <c r="R935" s="270" t="s">
        <v>788</v>
      </c>
      <c r="S935" s="270" t="s">
        <v>788</v>
      </c>
      <c r="T935" s="270" t="s">
        <v>788</v>
      </c>
      <c r="U935" s="270" t="s">
        <v>788</v>
      </c>
      <c r="V935" s="270" t="s">
        <v>788</v>
      </c>
      <c r="W935" s="270" t="s">
        <v>788</v>
      </c>
      <c r="X935" s="270" t="s">
        <v>788</v>
      </c>
      <c r="Y935" s="270" t="s">
        <v>788</v>
      </c>
      <c r="Z935" s="270" t="s">
        <v>788</v>
      </c>
      <c r="AA935" s="270" t="s">
        <v>788</v>
      </c>
      <c r="AB935" s="270" t="s">
        <v>788</v>
      </c>
      <c r="AC935" s="270" t="s">
        <v>788</v>
      </c>
      <c r="AD935" s="270" t="s">
        <v>788</v>
      </c>
      <c r="AE935" s="270" t="s">
        <v>788</v>
      </c>
      <c r="AF935" s="270" t="s">
        <v>788</v>
      </c>
      <c r="AG935" s="270" t="s">
        <v>788</v>
      </c>
      <c r="AH935" s="270" t="s">
        <v>788</v>
      </c>
      <c r="AI935" s="270" t="s">
        <v>788</v>
      </c>
      <c r="AJ935" s="270" t="s">
        <v>788</v>
      </c>
      <c r="AK935" s="270" t="s">
        <v>788</v>
      </c>
      <c r="AL935" s="270" t="s">
        <v>788</v>
      </c>
      <c r="AM935" s="270" t="s">
        <v>788</v>
      </c>
      <c r="AN935" s="270" t="s">
        <v>3075</v>
      </c>
      <c r="AO935" s="270" t="s">
        <v>3075</v>
      </c>
      <c r="AP935" s="270" t="s">
        <v>3075</v>
      </c>
      <c r="AQ935" s="270" t="s">
        <v>3075</v>
      </c>
      <c r="AR935" s="270" t="s">
        <v>3075</v>
      </c>
      <c r="AS935" s="270" t="s">
        <v>3075</v>
      </c>
      <c r="AT935" s="270" t="s">
        <v>3075</v>
      </c>
      <c r="AU935" s="270" t="s">
        <v>3075</v>
      </c>
      <c r="AV935" s="270" t="s">
        <v>3075</v>
      </c>
      <c r="AW935" s="277" t="s">
        <v>3075</v>
      </c>
      <c r="AX935" s="270" t="s">
        <v>3075</v>
      </c>
      <c r="AY935" s="270" t="s">
        <v>3075</v>
      </c>
      <c r="AZ935" s="270" t="s">
        <v>3075</v>
      </c>
      <c r="BA935" s="270" t="s">
        <v>3075</v>
      </c>
      <c r="BB935" s="270" t="s">
        <v>3075</v>
      </c>
      <c r="BC935" s="270" t="s">
        <v>3075</v>
      </c>
      <c r="BD935" s="270" t="s">
        <v>521</v>
      </c>
      <c r="BE935" s="270" t="str">
        <f>VLOOKUP(A935,[1]القائمة!A$1:F$4442,6,0)</f>
        <v/>
      </c>
      <c r="BF935">
        <f>VLOOKUP(A935,[1]القائمة!A$1:F$4442,1,0)</f>
        <v>526447</v>
      </c>
      <c r="BG935" t="str">
        <f>VLOOKUP(A935,[1]القائمة!A$1:F$4442,5,0)</f>
        <v>الثالثة</v>
      </c>
      <c r="BH935" s="250"/>
      <c r="BI935" s="250"/>
      <c r="BJ935" s="250"/>
      <c r="BK935" s="250"/>
      <c r="BL935" s="250"/>
      <c r="BM935" s="250"/>
      <c r="BN935" s="250"/>
      <c r="BO935" s="250"/>
      <c r="BP935" s="250"/>
      <c r="BQ935" s="250"/>
      <c r="BR935" s="250"/>
      <c r="BS935" s="250"/>
      <c r="BT935" s="250"/>
      <c r="BU935" s="250"/>
      <c r="BV935" s="250"/>
      <c r="BW935" s="250"/>
      <c r="BX935" s="250"/>
      <c r="BY935" s="250"/>
      <c r="BZ935" s="250"/>
      <c r="CE935" s="250"/>
    </row>
    <row r="936" spans="1:83" ht="14.4" x14ac:dyDescent="0.3">
      <c r="A936" s="269">
        <v>526450</v>
      </c>
      <c r="B936" s="270" t="s">
        <v>521</v>
      </c>
      <c r="C936" s="270" t="s">
        <v>788</v>
      </c>
      <c r="D936" s="270" t="s">
        <v>788</v>
      </c>
      <c r="E936" s="270" t="s">
        <v>788</v>
      </c>
      <c r="F936" s="270" t="s">
        <v>788</v>
      </c>
      <c r="G936" s="270" t="s">
        <v>788</v>
      </c>
      <c r="H936" s="270" t="s">
        <v>788</v>
      </c>
      <c r="I936" s="270" t="s">
        <v>788</v>
      </c>
      <c r="J936" s="270" t="s">
        <v>788</v>
      </c>
      <c r="K936" s="270" t="s">
        <v>788</v>
      </c>
      <c r="L936" s="270" t="s">
        <v>788</v>
      </c>
      <c r="M936" s="270" t="s">
        <v>788</v>
      </c>
      <c r="N936" s="270" t="s">
        <v>788</v>
      </c>
      <c r="O936" s="270" t="s">
        <v>788</v>
      </c>
      <c r="P936" s="270" t="s">
        <v>788</v>
      </c>
      <c r="Q936" s="270" t="s">
        <v>788</v>
      </c>
      <c r="R936" s="270" t="s">
        <v>788</v>
      </c>
      <c r="S936" s="270" t="s">
        <v>788</v>
      </c>
      <c r="T936" s="270" t="s">
        <v>788</v>
      </c>
      <c r="U936" s="270" t="s">
        <v>788</v>
      </c>
      <c r="V936" s="270" t="s">
        <v>788</v>
      </c>
      <c r="W936" s="270" t="s">
        <v>788</v>
      </c>
      <c r="X936" s="270" t="s">
        <v>788</v>
      </c>
      <c r="Y936" s="270" t="s">
        <v>788</v>
      </c>
      <c r="Z936" s="270" t="s">
        <v>788</v>
      </c>
      <c r="AA936" s="270" t="s">
        <v>788</v>
      </c>
      <c r="AB936" s="270" t="s">
        <v>788</v>
      </c>
      <c r="AC936" s="270" t="s">
        <v>788</v>
      </c>
      <c r="AD936" s="270" t="s">
        <v>788</v>
      </c>
      <c r="AE936" s="270" t="s">
        <v>788</v>
      </c>
      <c r="AF936" s="270" t="s">
        <v>788</v>
      </c>
      <c r="AG936" s="270" t="s">
        <v>788</v>
      </c>
      <c r="AH936" s="270" t="s">
        <v>788</v>
      </c>
      <c r="AI936" s="270" t="s">
        <v>788</v>
      </c>
      <c r="AJ936" s="270" t="s">
        <v>788</v>
      </c>
      <c r="AK936" s="270" t="s">
        <v>788</v>
      </c>
      <c r="AL936" s="270" t="s">
        <v>788</v>
      </c>
      <c r="AM936" s="270" t="s">
        <v>788</v>
      </c>
      <c r="AN936" s="270" t="s">
        <v>3075</v>
      </c>
      <c r="AO936" s="270" t="s">
        <v>3075</v>
      </c>
      <c r="AP936" s="270" t="s">
        <v>3075</v>
      </c>
      <c r="AQ936" s="270" t="s">
        <v>3075</v>
      </c>
      <c r="AR936" s="270" t="s">
        <v>3075</v>
      </c>
      <c r="AS936" s="270" t="s">
        <v>3075</v>
      </c>
      <c r="AT936" s="270" t="s">
        <v>3075</v>
      </c>
      <c r="AU936" s="270" t="s">
        <v>3075</v>
      </c>
      <c r="AV936" s="270" t="s">
        <v>3075</v>
      </c>
      <c r="AW936" s="277" t="s">
        <v>3075</v>
      </c>
      <c r="AX936" s="270" t="s">
        <v>3075</v>
      </c>
      <c r="AY936" s="270" t="s">
        <v>3075</v>
      </c>
      <c r="AZ936" s="270" t="s">
        <v>3075</v>
      </c>
      <c r="BA936" s="270" t="s">
        <v>3075</v>
      </c>
      <c r="BB936" s="270" t="s">
        <v>3075</v>
      </c>
      <c r="BC936" s="270" t="s">
        <v>3075</v>
      </c>
      <c r="BD936" s="270" t="s">
        <v>521</v>
      </c>
      <c r="BE936" s="270" t="str">
        <f>VLOOKUP(A936,[1]القائمة!A$1:F$4442,6,0)</f>
        <v/>
      </c>
      <c r="BF936">
        <f>VLOOKUP(A936,[1]القائمة!A$1:F$4442,1,0)</f>
        <v>526450</v>
      </c>
      <c r="BG936" t="str">
        <f>VLOOKUP(A936,[1]القائمة!A$1:F$4442,5,0)</f>
        <v>الثالثة</v>
      </c>
      <c r="BH936" s="250"/>
      <c r="BI936" s="250"/>
      <c r="BJ936" s="250"/>
      <c r="BK936" s="250"/>
      <c r="BL936" s="250"/>
      <c r="BM936" s="250"/>
      <c r="BN936" s="250"/>
      <c r="BO936" s="250"/>
      <c r="BP936" s="250"/>
      <c r="BQ936" s="250"/>
      <c r="BR936" s="250"/>
      <c r="BS936" s="250"/>
      <c r="BT936" s="250"/>
      <c r="BU936" s="250"/>
      <c r="BV936" s="250"/>
      <c r="BW936" s="250"/>
      <c r="BX936" s="250"/>
      <c r="BY936" s="250"/>
      <c r="BZ936" s="250"/>
      <c r="CE936" s="250"/>
    </row>
    <row r="937" spans="1:83" ht="14.4" x14ac:dyDescent="0.3">
      <c r="A937" s="269">
        <v>526452</v>
      </c>
      <c r="B937" s="270" t="s">
        <v>521</v>
      </c>
      <c r="C937" s="270" t="s">
        <v>788</v>
      </c>
      <c r="D937" s="270" t="s">
        <v>788</v>
      </c>
      <c r="E937" s="270" t="s">
        <v>788</v>
      </c>
      <c r="F937" s="270" t="s">
        <v>788</v>
      </c>
      <c r="G937" s="270" t="s">
        <v>788</v>
      </c>
      <c r="H937" s="270" t="s">
        <v>788</v>
      </c>
      <c r="I937" s="270" t="s">
        <v>788</v>
      </c>
      <c r="J937" s="270" t="s">
        <v>788</v>
      </c>
      <c r="K937" s="270" t="s">
        <v>788</v>
      </c>
      <c r="L937" s="270" t="s">
        <v>788</v>
      </c>
      <c r="M937" s="270" t="s">
        <v>788</v>
      </c>
      <c r="N937" s="270" t="s">
        <v>788</v>
      </c>
      <c r="O937" s="270" t="s">
        <v>788</v>
      </c>
      <c r="P937" s="270" t="s">
        <v>788</v>
      </c>
      <c r="Q937" s="270" t="s">
        <v>788</v>
      </c>
      <c r="R937" s="270" t="s">
        <v>788</v>
      </c>
      <c r="S937" s="270" t="s">
        <v>788</v>
      </c>
      <c r="T937" s="270" t="s">
        <v>788</v>
      </c>
      <c r="U937" s="270" t="s">
        <v>788</v>
      </c>
      <c r="V937" s="270" t="s">
        <v>788</v>
      </c>
      <c r="W937" s="270" t="s">
        <v>788</v>
      </c>
      <c r="X937" s="270" t="s">
        <v>788</v>
      </c>
      <c r="Y937" s="270" t="s">
        <v>788</v>
      </c>
      <c r="Z937" s="270" t="s">
        <v>788</v>
      </c>
      <c r="AA937" s="270" t="s">
        <v>788</v>
      </c>
      <c r="AB937" s="270" t="s">
        <v>788</v>
      </c>
      <c r="AC937" s="270" t="s">
        <v>788</v>
      </c>
      <c r="AD937" s="270" t="s">
        <v>788</v>
      </c>
      <c r="AE937" s="270" t="s">
        <v>788</v>
      </c>
      <c r="AF937" s="270" t="s">
        <v>788</v>
      </c>
      <c r="AG937" s="270" t="s">
        <v>788</v>
      </c>
      <c r="AH937" s="270" t="s">
        <v>788</v>
      </c>
      <c r="AI937" s="270" t="s">
        <v>788</v>
      </c>
      <c r="AJ937" s="270" t="s">
        <v>788</v>
      </c>
      <c r="AK937" s="270" t="s">
        <v>788</v>
      </c>
      <c r="AL937" s="270" t="s">
        <v>788</v>
      </c>
      <c r="AM937" s="270" t="s">
        <v>788</v>
      </c>
      <c r="AN937" s="270" t="s">
        <v>3075</v>
      </c>
      <c r="AO937" s="270" t="s">
        <v>3075</v>
      </c>
      <c r="AP937" s="270" t="s">
        <v>3075</v>
      </c>
      <c r="AQ937" s="270" t="s">
        <v>3075</v>
      </c>
      <c r="AR937" s="270" t="s">
        <v>3075</v>
      </c>
      <c r="AS937" s="270" t="s">
        <v>3075</v>
      </c>
      <c r="AT937" s="270" t="s">
        <v>3075</v>
      </c>
      <c r="AU937" s="270" t="s">
        <v>3075</v>
      </c>
      <c r="AV937" s="270" t="s">
        <v>3075</v>
      </c>
      <c r="AW937" s="277" t="s">
        <v>3075</v>
      </c>
      <c r="AX937" s="270" t="s">
        <v>3075</v>
      </c>
      <c r="AY937" s="270" t="s">
        <v>3075</v>
      </c>
      <c r="AZ937" s="270" t="s">
        <v>3075</v>
      </c>
      <c r="BA937" s="270" t="s">
        <v>3075</v>
      </c>
      <c r="BB937" s="270" t="s">
        <v>3075</v>
      </c>
      <c r="BC937" s="270" t="s">
        <v>3075</v>
      </c>
      <c r="BD937" s="270" t="s">
        <v>521</v>
      </c>
      <c r="BE937" s="270" t="str">
        <f>VLOOKUP(A937,[1]القائمة!A$1:F$4442,6,0)</f>
        <v/>
      </c>
      <c r="BF937">
        <f>VLOOKUP(A937,[1]القائمة!A$1:F$4442,1,0)</f>
        <v>526452</v>
      </c>
      <c r="BG937" t="str">
        <f>VLOOKUP(A937,[1]القائمة!A$1:F$4442,5,0)</f>
        <v>الثالثة</v>
      </c>
      <c r="BH937" s="250"/>
      <c r="BI937" s="250"/>
      <c r="BJ937" s="250"/>
      <c r="BK937" s="250"/>
      <c r="BL937" s="250"/>
      <c r="BM937" s="250"/>
      <c r="BN937" s="250"/>
      <c r="BO937" s="250"/>
      <c r="BP937" s="250"/>
      <c r="BQ937" s="250"/>
      <c r="BR937" s="250"/>
      <c r="BS937" s="250"/>
      <c r="BT937" s="250"/>
      <c r="BU937" s="250"/>
      <c r="BV937" s="250"/>
      <c r="BW937" s="250"/>
      <c r="BX937" s="250"/>
      <c r="BY937" s="250"/>
      <c r="BZ937" s="250"/>
      <c r="CE937" s="250"/>
    </row>
    <row r="938" spans="1:83" ht="14.4" x14ac:dyDescent="0.3">
      <c r="A938" s="269">
        <v>526456</v>
      </c>
      <c r="B938" s="270" t="s">
        <v>521</v>
      </c>
      <c r="C938" s="270" t="s">
        <v>788</v>
      </c>
      <c r="D938" s="270" t="s">
        <v>788</v>
      </c>
      <c r="E938" s="270" t="s">
        <v>788</v>
      </c>
      <c r="F938" s="270" t="s">
        <v>788</v>
      </c>
      <c r="G938" s="270" t="s">
        <v>788</v>
      </c>
      <c r="H938" s="270" t="s">
        <v>788</v>
      </c>
      <c r="I938" s="270" t="s">
        <v>788</v>
      </c>
      <c r="J938" s="270" t="s">
        <v>788</v>
      </c>
      <c r="K938" s="270" t="s">
        <v>788</v>
      </c>
      <c r="L938" s="270" t="s">
        <v>788</v>
      </c>
      <c r="M938" s="270" t="s">
        <v>788</v>
      </c>
      <c r="N938" s="270" t="s">
        <v>788</v>
      </c>
      <c r="O938" s="270" t="s">
        <v>788</v>
      </c>
      <c r="P938" s="270" t="s">
        <v>788</v>
      </c>
      <c r="Q938" s="270" t="s">
        <v>788</v>
      </c>
      <c r="R938" s="270" t="s">
        <v>788</v>
      </c>
      <c r="S938" s="270" t="s">
        <v>788</v>
      </c>
      <c r="T938" s="270" t="s">
        <v>788</v>
      </c>
      <c r="U938" s="270" t="s">
        <v>788</v>
      </c>
      <c r="V938" s="270" t="s">
        <v>788</v>
      </c>
      <c r="W938" s="270" t="s">
        <v>788</v>
      </c>
      <c r="X938" s="270" t="s">
        <v>788</v>
      </c>
      <c r="Y938" s="270" t="s">
        <v>788</v>
      </c>
      <c r="Z938" s="270" t="s">
        <v>788</v>
      </c>
      <c r="AA938" s="270" t="s">
        <v>788</v>
      </c>
      <c r="AB938" s="270" t="s">
        <v>788</v>
      </c>
      <c r="AC938" s="270" t="s">
        <v>788</v>
      </c>
      <c r="AD938" s="270" t="s">
        <v>788</v>
      </c>
      <c r="AE938" s="270" t="s">
        <v>788</v>
      </c>
      <c r="AF938" s="270" t="s">
        <v>788</v>
      </c>
      <c r="AG938" s="270" t="s">
        <v>788</v>
      </c>
      <c r="AH938" s="270" t="s">
        <v>788</v>
      </c>
      <c r="AI938" s="270" t="s">
        <v>788</v>
      </c>
      <c r="AJ938" s="270" t="s">
        <v>788</v>
      </c>
      <c r="AK938" s="270" t="s">
        <v>788</v>
      </c>
      <c r="AL938" s="270" t="s">
        <v>788</v>
      </c>
      <c r="AM938" s="270" t="s">
        <v>788</v>
      </c>
      <c r="AN938" s="270" t="s">
        <v>3075</v>
      </c>
      <c r="AO938" s="270" t="s">
        <v>3075</v>
      </c>
      <c r="AP938" s="270" t="s">
        <v>3075</v>
      </c>
      <c r="AQ938" s="270" t="s">
        <v>3075</v>
      </c>
      <c r="AR938" s="270" t="s">
        <v>3075</v>
      </c>
      <c r="AS938" s="270" t="s">
        <v>3075</v>
      </c>
      <c r="AT938" s="270" t="s">
        <v>3075</v>
      </c>
      <c r="AU938" s="270" t="s">
        <v>3075</v>
      </c>
      <c r="AV938" s="270" t="s">
        <v>3075</v>
      </c>
      <c r="AW938" s="277" t="s">
        <v>3075</v>
      </c>
      <c r="AX938" s="270" t="s">
        <v>3075</v>
      </c>
      <c r="AY938" s="270" t="s">
        <v>3075</v>
      </c>
      <c r="AZ938" s="270" t="s">
        <v>3075</v>
      </c>
      <c r="BA938" s="270" t="s">
        <v>3075</v>
      </c>
      <c r="BB938" s="270" t="s">
        <v>3075</v>
      </c>
      <c r="BC938" s="270" t="s">
        <v>3075</v>
      </c>
      <c r="BD938" s="270" t="s">
        <v>521</v>
      </c>
      <c r="BE938" s="270" t="str">
        <f>VLOOKUP(A938,[1]القائمة!A$1:F$4442,6,0)</f>
        <v/>
      </c>
      <c r="BF938">
        <f>VLOOKUP(A938,[1]القائمة!A$1:F$4442,1,0)</f>
        <v>526456</v>
      </c>
      <c r="BG938" t="str">
        <f>VLOOKUP(A938,[1]القائمة!A$1:F$4442,5,0)</f>
        <v>الثالثة</v>
      </c>
      <c r="BH938" s="241"/>
      <c r="BI938" s="241"/>
      <c r="BJ938" s="241"/>
      <c r="BK938" s="241"/>
      <c r="BL938" s="241"/>
      <c r="BM938" s="241"/>
      <c r="BN938" s="241"/>
      <c r="BO938" s="241"/>
      <c r="BP938" s="241" t="s">
        <v>3075</v>
      </c>
      <c r="BQ938" s="241" t="s">
        <v>3075</v>
      </c>
      <c r="BR938" s="241" t="s">
        <v>3075</v>
      </c>
      <c r="BS938" s="241" t="s">
        <v>3075</v>
      </c>
      <c r="BT938" s="241" t="s">
        <v>3075</v>
      </c>
      <c r="BU938" s="241" t="s">
        <v>3075</v>
      </c>
      <c r="BV938" s="240"/>
      <c r="BW938" s="241"/>
      <c r="BX938" s="241"/>
      <c r="BY938" s="241"/>
      <c r="BZ938" s="241"/>
      <c r="CA938" s="242"/>
      <c r="CB938" s="242"/>
      <c r="CC938" s="242"/>
      <c r="CD938" s="242"/>
      <c r="CE938" s="241"/>
    </row>
    <row r="939" spans="1:83" ht="14.4" x14ac:dyDescent="0.3">
      <c r="A939" s="269">
        <v>526459</v>
      </c>
      <c r="B939" s="270" t="s">
        <v>521</v>
      </c>
      <c r="C939" s="270" t="s">
        <v>788</v>
      </c>
      <c r="D939" s="270" t="s">
        <v>788</v>
      </c>
      <c r="E939" s="270" t="s">
        <v>788</v>
      </c>
      <c r="F939" s="270" t="s">
        <v>788</v>
      </c>
      <c r="G939" s="270" t="s">
        <v>788</v>
      </c>
      <c r="H939" s="270" t="s">
        <v>788</v>
      </c>
      <c r="I939" s="270" t="s">
        <v>788</v>
      </c>
      <c r="J939" s="270" t="s">
        <v>788</v>
      </c>
      <c r="K939" s="270" t="s">
        <v>788</v>
      </c>
      <c r="L939" s="270" t="s">
        <v>788</v>
      </c>
      <c r="M939" s="270" t="s">
        <v>788</v>
      </c>
      <c r="N939" s="270" t="s">
        <v>788</v>
      </c>
      <c r="O939" s="270" t="s">
        <v>788</v>
      </c>
      <c r="P939" s="270" t="s">
        <v>788</v>
      </c>
      <c r="Q939" s="270" t="s">
        <v>788</v>
      </c>
      <c r="R939" s="270" t="s">
        <v>788</v>
      </c>
      <c r="S939" s="270" t="s">
        <v>788</v>
      </c>
      <c r="T939" s="270" t="s">
        <v>788</v>
      </c>
      <c r="U939" s="270" t="s">
        <v>788</v>
      </c>
      <c r="V939" s="270" t="s">
        <v>788</v>
      </c>
      <c r="W939" s="270" t="s">
        <v>788</v>
      </c>
      <c r="X939" s="270" t="s">
        <v>788</v>
      </c>
      <c r="Y939" s="270" t="s">
        <v>788</v>
      </c>
      <c r="Z939" s="270" t="s">
        <v>788</v>
      </c>
      <c r="AA939" s="270" t="s">
        <v>788</v>
      </c>
      <c r="AB939" s="270" t="s">
        <v>788</v>
      </c>
      <c r="AC939" s="270" t="s">
        <v>788</v>
      </c>
      <c r="AD939" s="270" t="s">
        <v>788</v>
      </c>
      <c r="AE939" s="270" t="s">
        <v>788</v>
      </c>
      <c r="AF939" s="270" t="s">
        <v>788</v>
      </c>
      <c r="AG939" s="270" t="s">
        <v>788</v>
      </c>
      <c r="AH939" s="270" t="s">
        <v>788</v>
      </c>
      <c r="AI939" s="270" t="s">
        <v>788</v>
      </c>
      <c r="AJ939" s="270" t="s">
        <v>788</v>
      </c>
      <c r="AK939" s="270" t="s">
        <v>788</v>
      </c>
      <c r="AL939" s="270" t="s">
        <v>788</v>
      </c>
      <c r="AM939" s="270" t="s">
        <v>788</v>
      </c>
      <c r="AN939" s="270" t="s">
        <v>3075</v>
      </c>
      <c r="AO939" s="270" t="s">
        <v>3075</v>
      </c>
      <c r="AP939" s="270" t="s">
        <v>3075</v>
      </c>
      <c r="AQ939" s="270" t="s">
        <v>3075</v>
      </c>
      <c r="AR939" s="270" t="s">
        <v>3075</v>
      </c>
      <c r="AS939" s="270" t="s">
        <v>3075</v>
      </c>
      <c r="AT939" s="270" t="s">
        <v>3075</v>
      </c>
      <c r="AU939" s="270" t="s">
        <v>3075</v>
      </c>
      <c r="AV939" s="270" t="s">
        <v>3075</v>
      </c>
      <c r="AW939" s="277" t="s">
        <v>3075</v>
      </c>
      <c r="AX939" s="270" t="s">
        <v>3075</v>
      </c>
      <c r="AY939" s="270" t="s">
        <v>3075</v>
      </c>
      <c r="AZ939" s="270" t="s">
        <v>3075</v>
      </c>
      <c r="BA939" s="270" t="s">
        <v>3075</v>
      </c>
      <c r="BB939" s="270" t="s">
        <v>3075</v>
      </c>
      <c r="BC939" s="270" t="s">
        <v>3075</v>
      </c>
      <c r="BD939" s="270" t="s">
        <v>521</v>
      </c>
      <c r="BE939" s="270" t="str">
        <f>VLOOKUP(A939,[1]القائمة!A$1:F$4442,6,0)</f>
        <v/>
      </c>
      <c r="BF939">
        <f>VLOOKUP(A939,[1]القائمة!A$1:F$4442,1,0)</f>
        <v>526459</v>
      </c>
      <c r="BG939" t="str">
        <f>VLOOKUP(A939,[1]القائمة!A$1:F$4442,5,0)</f>
        <v>الثالثة</v>
      </c>
      <c r="BH939" s="250"/>
      <c r="BI939" s="250"/>
      <c r="BJ939" s="250"/>
      <c r="BK939" s="250"/>
      <c r="BL939" s="250"/>
      <c r="BM939" s="250"/>
      <c r="BN939" s="250"/>
      <c r="BO939" s="250"/>
      <c r="BP939" s="250"/>
      <c r="BQ939" s="250"/>
      <c r="BR939" s="250"/>
      <c r="BS939" s="250"/>
      <c r="BT939" s="250"/>
      <c r="BU939" s="250"/>
      <c r="BV939" s="250"/>
      <c r="BW939" s="250"/>
      <c r="BX939" s="250"/>
      <c r="BY939" s="250"/>
      <c r="BZ939" s="250"/>
      <c r="CE939" s="250"/>
    </row>
    <row r="940" spans="1:83" ht="14.4" x14ac:dyDescent="0.3">
      <c r="A940" s="269">
        <v>526460</v>
      </c>
      <c r="B940" s="270" t="s">
        <v>521</v>
      </c>
      <c r="C940" s="270" t="s">
        <v>788</v>
      </c>
      <c r="D940" s="270" t="s">
        <v>788</v>
      </c>
      <c r="E940" s="270" t="s">
        <v>788</v>
      </c>
      <c r="F940" s="270" t="s">
        <v>788</v>
      </c>
      <c r="G940" s="270" t="s">
        <v>788</v>
      </c>
      <c r="H940" s="270" t="s">
        <v>788</v>
      </c>
      <c r="I940" s="270" t="s">
        <v>788</v>
      </c>
      <c r="J940" s="270" t="s">
        <v>788</v>
      </c>
      <c r="K940" s="270" t="s">
        <v>788</v>
      </c>
      <c r="L940" s="270" t="s">
        <v>788</v>
      </c>
      <c r="M940" s="270" t="s">
        <v>788</v>
      </c>
      <c r="N940" s="270" t="s">
        <v>788</v>
      </c>
      <c r="O940" s="270" t="s">
        <v>788</v>
      </c>
      <c r="P940" s="270" t="s">
        <v>788</v>
      </c>
      <c r="Q940" s="270" t="s">
        <v>788</v>
      </c>
      <c r="R940" s="270" t="s">
        <v>788</v>
      </c>
      <c r="S940" s="270" t="s">
        <v>788</v>
      </c>
      <c r="T940" s="270" t="s">
        <v>788</v>
      </c>
      <c r="U940" s="270" t="s">
        <v>788</v>
      </c>
      <c r="V940" s="270" t="s">
        <v>788</v>
      </c>
      <c r="W940" s="270" t="s">
        <v>788</v>
      </c>
      <c r="X940" s="270" t="s">
        <v>788</v>
      </c>
      <c r="Y940" s="270" t="s">
        <v>788</v>
      </c>
      <c r="Z940" s="270" t="s">
        <v>788</v>
      </c>
      <c r="AA940" s="270" t="s">
        <v>788</v>
      </c>
      <c r="AB940" s="270" t="s">
        <v>788</v>
      </c>
      <c r="AC940" s="270" t="s">
        <v>788</v>
      </c>
      <c r="AD940" s="270" t="s">
        <v>788</v>
      </c>
      <c r="AE940" s="270" t="s">
        <v>788</v>
      </c>
      <c r="AF940" s="270" t="s">
        <v>788</v>
      </c>
      <c r="AG940" s="270" t="s">
        <v>788</v>
      </c>
      <c r="AH940" s="270" t="s">
        <v>788</v>
      </c>
      <c r="AI940" s="270" t="s">
        <v>788</v>
      </c>
      <c r="AJ940" s="270" t="s">
        <v>788</v>
      </c>
      <c r="AK940" s="270" t="s">
        <v>788</v>
      </c>
      <c r="AL940" s="270" t="s">
        <v>788</v>
      </c>
      <c r="AM940" s="270" t="s">
        <v>788</v>
      </c>
      <c r="AN940" s="270" t="s">
        <v>3075</v>
      </c>
      <c r="AO940" s="270" t="s">
        <v>3075</v>
      </c>
      <c r="AP940" s="270" t="s">
        <v>3075</v>
      </c>
      <c r="AQ940" s="270" t="s">
        <v>3075</v>
      </c>
      <c r="AR940" s="270" t="s">
        <v>3075</v>
      </c>
      <c r="AS940" s="270" t="s">
        <v>3075</v>
      </c>
      <c r="AT940" s="270" t="s">
        <v>3075</v>
      </c>
      <c r="AU940" s="270" t="s">
        <v>3075</v>
      </c>
      <c r="AV940" s="270" t="s">
        <v>3075</v>
      </c>
      <c r="AW940" s="277" t="s">
        <v>3075</v>
      </c>
      <c r="AX940" s="270" t="s">
        <v>3075</v>
      </c>
      <c r="AY940" s="270" t="s">
        <v>3075</v>
      </c>
      <c r="AZ940" s="270" t="s">
        <v>3075</v>
      </c>
      <c r="BA940" s="270" t="s">
        <v>3075</v>
      </c>
      <c r="BB940" s="270" t="s">
        <v>3075</v>
      </c>
      <c r="BC940" s="270" t="s">
        <v>3075</v>
      </c>
      <c r="BD940" s="270" t="s">
        <v>521</v>
      </c>
      <c r="BE940" s="270" t="str">
        <f>VLOOKUP(A940,[1]القائمة!A$1:F$4442,6,0)</f>
        <v/>
      </c>
      <c r="BF940">
        <f>VLOOKUP(A940,[1]القائمة!A$1:F$4442,1,0)</f>
        <v>526460</v>
      </c>
      <c r="BG940" t="str">
        <f>VLOOKUP(A940,[1]القائمة!A$1:F$4442,5,0)</f>
        <v>الثالثة</v>
      </c>
      <c r="BH940" s="250"/>
      <c r="BI940" s="250"/>
      <c r="BJ940" s="250"/>
      <c r="BK940" s="250"/>
      <c r="BL940" s="250"/>
      <c r="BM940" s="250"/>
      <c r="BN940" s="250"/>
      <c r="BO940" s="250"/>
      <c r="BP940" s="250"/>
      <c r="BQ940" s="250"/>
      <c r="BR940" s="250"/>
      <c r="BS940" s="250"/>
      <c r="BT940" s="250"/>
      <c r="BU940" s="250"/>
      <c r="BV940" s="250"/>
      <c r="BW940" s="250"/>
      <c r="BX940" s="250"/>
      <c r="BY940" s="250"/>
      <c r="BZ940" s="250"/>
      <c r="CE940" s="250"/>
    </row>
    <row r="941" spans="1:83" ht="14.4" x14ac:dyDescent="0.3">
      <c r="A941" s="269">
        <v>526466</v>
      </c>
      <c r="B941" s="270" t="s">
        <v>521</v>
      </c>
      <c r="C941" s="270" t="s">
        <v>788</v>
      </c>
      <c r="D941" s="270" t="s">
        <v>788</v>
      </c>
      <c r="E941" s="270" t="s">
        <v>788</v>
      </c>
      <c r="F941" s="270" t="s">
        <v>788</v>
      </c>
      <c r="G941" s="270" t="s">
        <v>788</v>
      </c>
      <c r="H941" s="270" t="s">
        <v>788</v>
      </c>
      <c r="I941" s="270" t="s">
        <v>788</v>
      </c>
      <c r="J941" s="270" t="s">
        <v>788</v>
      </c>
      <c r="K941" s="270" t="s">
        <v>788</v>
      </c>
      <c r="L941" s="270" t="s">
        <v>788</v>
      </c>
      <c r="M941" s="270" t="s">
        <v>788</v>
      </c>
      <c r="N941" s="270" t="s">
        <v>788</v>
      </c>
      <c r="O941" s="270" t="s">
        <v>788</v>
      </c>
      <c r="P941" s="270" t="s">
        <v>788</v>
      </c>
      <c r="Q941" s="270" t="s">
        <v>788</v>
      </c>
      <c r="R941" s="270" t="s">
        <v>788</v>
      </c>
      <c r="S941" s="270" t="s">
        <v>788</v>
      </c>
      <c r="T941" s="270" t="s">
        <v>788</v>
      </c>
      <c r="U941" s="270" t="s">
        <v>788</v>
      </c>
      <c r="V941" s="270" t="s">
        <v>788</v>
      </c>
      <c r="W941" s="270" t="s">
        <v>788</v>
      </c>
      <c r="X941" s="270" t="s">
        <v>788</v>
      </c>
      <c r="Y941" s="270" t="s">
        <v>788</v>
      </c>
      <c r="Z941" s="270" t="s">
        <v>788</v>
      </c>
      <c r="AA941" s="270" t="s">
        <v>788</v>
      </c>
      <c r="AB941" s="270" t="s">
        <v>788</v>
      </c>
      <c r="AC941" s="270" t="s">
        <v>788</v>
      </c>
      <c r="AD941" s="270" t="s">
        <v>788</v>
      </c>
      <c r="AE941" s="270" t="s">
        <v>788</v>
      </c>
      <c r="AF941" s="270" t="s">
        <v>788</v>
      </c>
      <c r="AG941" s="270" t="s">
        <v>788</v>
      </c>
      <c r="AH941" s="270" t="s">
        <v>788</v>
      </c>
      <c r="AI941" s="270" t="s">
        <v>788</v>
      </c>
      <c r="AJ941" s="270" t="s">
        <v>788</v>
      </c>
      <c r="AK941" s="270" t="s">
        <v>788</v>
      </c>
      <c r="AL941" s="270" t="s">
        <v>788</v>
      </c>
      <c r="AM941" s="270" t="s">
        <v>788</v>
      </c>
      <c r="AN941" s="270" t="s">
        <v>3075</v>
      </c>
      <c r="AO941" s="270" t="s">
        <v>3075</v>
      </c>
      <c r="AP941" s="270" t="s">
        <v>3075</v>
      </c>
      <c r="AQ941" s="270" t="s">
        <v>3075</v>
      </c>
      <c r="AR941" s="270" t="s">
        <v>3075</v>
      </c>
      <c r="AS941" s="270" t="s">
        <v>3075</v>
      </c>
      <c r="AT941" s="270" t="s">
        <v>3075</v>
      </c>
      <c r="AU941" s="270" t="s">
        <v>3075</v>
      </c>
      <c r="AV941" s="270" t="s">
        <v>3075</v>
      </c>
      <c r="AW941" s="277" t="s">
        <v>3075</v>
      </c>
      <c r="AX941" s="270" t="s">
        <v>3075</v>
      </c>
      <c r="AY941" s="270" t="s">
        <v>3075</v>
      </c>
      <c r="AZ941" s="270" t="s">
        <v>3075</v>
      </c>
      <c r="BA941" s="270" t="s">
        <v>3075</v>
      </c>
      <c r="BB941" s="270" t="s">
        <v>3075</v>
      </c>
      <c r="BC941" s="270" t="s">
        <v>3075</v>
      </c>
      <c r="BD941" s="270" t="s">
        <v>521</v>
      </c>
      <c r="BE941" s="270" t="str">
        <f>VLOOKUP(A941,[1]القائمة!A$1:F$4442,6,0)</f>
        <v/>
      </c>
      <c r="BF941">
        <f>VLOOKUP(A941,[1]القائمة!A$1:F$4442,1,0)</f>
        <v>526466</v>
      </c>
      <c r="BG941" t="str">
        <f>VLOOKUP(A941,[1]القائمة!A$1:F$4442,5,0)</f>
        <v>الثالثة</v>
      </c>
      <c r="BH941" s="250"/>
      <c r="BI941" s="250"/>
      <c r="BJ941" s="250"/>
      <c r="BK941" s="250"/>
      <c r="BL941" s="250"/>
      <c r="BM941" s="250"/>
      <c r="BN941" s="250"/>
      <c r="BO941" s="250"/>
      <c r="BP941" s="250"/>
      <c r="BQ941" s="250"/>
      <c r="BR941" s="250"/>
      <c r="BS941" s="250"/>
      <c r="BT941" s="250"/>
      <c r="BU941" s="250"/>
      <c r="BV941" s="250"/>
      <c r="BW941" s="250"/>
      <c r="BX941" s="250"/>
      <c r="BY941" s="250"/>
      <c r="BZ941" s="250"/>
      <c r="CE941" s="250"/>
    </row>
    <row r="942" spans="1:83" ht="14.4" x14ac:dyDescent="0.3">
      <c r="A942" s="269">
        <v>526468</v>
      </c>
      <c r="B942" s="270" t="s">
        <v>521</v>
      </c>
      <c r="C942" s="270" t="s">
        <v>788</v>
      </c>
      <c r="D942" s="270" t="s">
        <v>788</v>
      </c>
      <c r="E942" s="270" t="s">
        <v>788</v>
      </c>
      <c r="F942" s="270" t="s">
        <v>788</v>
      </c>
      <c r="G942" s="270" t="s">
        <v>788</v>
      </c>
      <c r="H942" s="270" t="s">
        <v>788</v>
      </c>
      <c r="I942" s="270" t="s">
        <v>788</v>
      </c>
      <c r="J942" s="270" t="s">
        <v>788</v>
      </c>
      <c r="K942" s="270" t="s">
        <v>788</v>
      </c>
      <c r="L942" s="270" t="s">
        <v>788</v>
      </c>
      <c r="M942" s="270" t="s">
        <v>788</v>
      </c>
      <c r="N942" s="270" t="s">
        <v>788</v>
      </c>
      <c r="O942" s="270" t="s">
        <v>788</v>
      </c>
      <c r="P942" s="270" t="s">
        <v>788</v>
      </c>
      <c r="Q942" s="270" t="s">
        <v>788</v>
      </c>
      <c r="R942" s="270" t="s">
        <v>788</v>
      </c>
      <c r="S942" s="270" t="s">
        <v>788</v>
      </c>
      <c r="T942" s="270" t="s">
        <v>788</v>
      </c>
      <c r="U942" s="270" t="s">
        <v>788</v>
      </c>
      <c r="V942" s="270" t="s">
        <v>788</v>
      </c>
      <c r="W942" s="270" t="s">
        <v>788</v>
      </c>
      <c r="X942" s="270" t="s">
        <v>788</v>
      </c>
      <c r="Y942" s="270" t="s">
        <v>788</v>
      </c>
      <c r="Z942" s="270" t="s">
        <v>788</v>
      </c>
      <c r="AA942" s="270" t="s">
        <v>788</v>
      </c>
      <c r="AB942" s="270" t="s">
        <v>788</v>
      </c>
      <c r="AC942" s="270" t="s">
        <v>788</v>
      </c>
      <c r="AD942" s="270" t="s">
        <v>788</v>
      </c>
      <c r="AE942" s="270" t="s">
        <v>788</v>
      </c>
      <c r="AF942" s="270" t="s">
        <v>788</v>
      </c>
      <c r="AG942" s="270" t="s">
        <v>788</v>
      </c>
      <c r="AH942" s="270" t="s">
        <v>788</v>
      </c>
      <c r="AI942" s="270" t="s">
        <v>788</v>
      </c>
      <c r="AJ942" s="270" t="s">
        <v>788</v>
      </c>
      <c r="AK942" s="270" t="s">
        <v>788</v>
      </c>
      <c r="AL942" s="270" t="s">
        <v>788</v>
      </c>
      <c r="AM942" s="270" t="s">
        <v>788</v>
      </c>
      <c r="AN942" s="270" t="s">
        <v>3075</v>
      </c>
      <c r="AO942" s="270" t="s">
        <v>3075</v>
      </c>
      <c r="AP942" s="270" t="s">
        <v>3075</v>
      </c>
      <c r="AQ942" s="270" t="s">
        <v>3075</v>
      </c>
      <c r="AR942" s="270" t="s">
        <v>3075</v>
      </c>
      <c r="AS942" s="270" t="s">
        <v>3075</v>
      </c>
      <c r="AT942" s="270" t="s">
        <v>3075</v>
      </c>
      <c r="AU942" s="270" t="s">
        <v>3075</v>
      </c>
      <c r="AV942" s="270" t="s">
        <v>3075</v>
      </c>
      <c r="AW942" s="277" t="s">
        <v>3075</v>
      </c>
      <c r="AX942" s="270" t="s">
        <v>3075</v>
      </c>
      <c r="AY942" s="270" t="s">
        <v>3075</v>
      </c>
      <c r="AZ942" s="270" t="s">
        <v>3075</v>
      </c>
      <c r="BA942" s="270" t="s">
        <v>3075</v>
      </c>
      <c r="BB942" s="270" t="s">
        <v>3075</v>
      </c>
      <c r="BC942" s="270" t="s">
        <v>3075</v>
      </c>
      <c r="BD942" s="270" t="s">
        <v>521</v>
      </c>
      <c r="BE942" s="270" t="str">
        <f>VLOOKUP(A942,[1]القائمة!A$1:F$4442,6,0)</f>
        <v/>
      </c>
      <c r="BF942">
        <f>VLOOKUP(A942,[1]القائمة!A$1:F$4442,1,0)</f>
        <v>526468</v>
      </c>
      <c r="BG942" t="str">
        <f>VLOOKUP(A942,[1]القائمة!A$1:F$4442,5,0)</f>
        <v>الثالثة</v>
      </c>
      <c r="BH942" s="250"/>
      <c r="BI942" s="250"/>
      <c r="BJ942" s="250"/>
      <c r="BK942" s="250"/>
      <c r="BL942" s="250"/>
      <c r="BM942" s="250"/>
      <c r="BN942" s="250"/>
      <c r="BO942" s="250"/>
      <c r="BP942" s="250"/>
      <c r="BQ942" s="250"/>
      <c r="BR942" s="250"/>
      <c r="BS942" s="250"/>
      <c r="BT942" s="250"/>
      <c r="BU942" s="250"/>
      <c r="BV942" s="250"/>
      <c r="BW942" s="250"/>
      <c r="BX942" s="250"/>
      <c r="BY942" s="250"/>
      <c r="BZ942" s="250"/>
      <c r="CE942" s="250"/>
    </row>
    <row r="943" spans="1:83" ht="14.4" x14ac:dyDescent="0.3">
      <c r="A943" s="269">
        <v>526469</v>
      </c>
      <c r="B943" s="270" t="s">
        <v>521</v>
      </c>
      <c r="C943" s="270" t="s">
        <v>788</v>
      </c>
      <c r="D943" s="270" t="s">
        <v>788</v>
      </c>
      <c r="E943" s="270" t="s">
        <v>788</v>
      </c>
      <c r="F943" s="270" t="s">
        <v>788</v>
      </c>
      <c r="G943" s="270" t="s">
        <v>788</v>
      </c>
      <c r="H943" s="270" t="s">
        <v>788</v>
      </c>
      <c r="I943" s="270" t="s">
        <v>788</v>
      </c>
      <c r="J943" s="270" t="s">
        <v>788</v>
      </c>
      <c r="K943" s="270" t="s">
        <v>788</v>
      </c>
      <c r="L943" s="270" t="s">
        <v>788</v>
      </c>
      <c r="M943" s="270" t="s">
        <v>788</v>
      </c>
      <c r="N943" s="270" t="s">
        <v>788</v>
      </c>
      <c r="O943" s="270" t="s">
        <v>788</v>
      </c>
      <c r="P943" s="270" t="s">
        <v>788</v>
      </c>
      <c r="Q943" s="270" t="s">
        <v>788</v>
      </c>
      <c r="R943" s="270" t="s">
        <v>788</v>
      </c>
      <c r="S943" s="270" t="s">
        <v>788</v>
      </c>
      <c r="T943" s="270" t="s">
        <v>788</v>
      </c>
      <c r="U943" s="270" t="s">
        <v>788</v>
      </c>
      <c r="V943" s="270" t="s">
        <v>788</v>
      </c>
      <c r="W943" s="270" t="s">
        <v>788</v>
      </c>
      <c r="X943" s="270" t="s">
        <v>788</v>
      </c>
      <c r="Y943" s="270" t="s">
        <v>788</v>
      </c>
      <c r="Z943" s="270" t="s">
        <v>788</v>
      </c>
      <c r="AA943" s="270" t="s">
        <v>788</v>
      </c>
      <c r="AB943" s="270" t="s">
        <v>788</v>
      </c>
      <c r="AC943" s="270" t="s">
        <v>788</v>
      </c>
      <c r="AD943" s="270" t="s">
        <v>788</v>
      </c>
      <c r="AE943" s="270" t="s">
        <v>788</v>
      </c>
      <c r="AF943" s="270" t="s">
        <v>788</v>
      </c>
      <c r="AG943" s="270" t="s">
        <v>788</v>
      </c>
      <c r="AH943" s="270" t="s">
        <v>788</v>
      </c>
      <c r="AI943" s="270" t="s">
        <v>788</v>
      </c>
      <c r="AJ943" s="270" t="s">
        <v>788</v>
      </c>
      <c r="AK943" s="270" t="s">
        <v>788</v>
      </c>
      <c r="AL943" s="270" t="s">
        <v>788</v>
      </c>
      <c r="AM943" s="270" t="s">
        <v>788</v>
      </c>
      <c r="AN943" s="270" t="s">
        <v>3075</v>
      </c>
      <c r="AO943" s="270" t="s">
        <v>3075</v>
      </c>
      <c r="AP943" s="270" t="s">
        <v>3075</v>
      </c>
      <c r="AQ943" s="270" t="s">
        <v>3075</v>
      </c>
      <c r="AR943" s="270" t="s">
        <v>3075</v>
      </c>
      <c r="AS943" s="270" t="s">
        <v>3075</v>
      </c>
      <c r="AT943" s="270" t="s">
        <v>3075</v>
      </c>
      <c r="AU943" s="270" t="s">
        <v>3075</v>
      </c>
      <c r="AV943" s="270" t="s">
        <v>3075</v>
      </c>
      <c r="AW943" s="277" t="s">
        <v>3075</v>
      </c>
      <c r="AX943" s="270" t="s">
        <v>3075</v>
      </c>
      <c r="AY943" s="270" t="s">
        <v>3075</v>
      </c>
      <c r="AZ943" s="270" t="s">
        <v>3075</v>
      </c>
      <c r="BA943" s="270" t="s">
        <v>3075</v>
      </c>
      <c r="BB943" s="270" t="s">
        <v>3075</v>
      </c>
      <c r="BC943" s="270" t="s">
        <v>3075</v>
      </c>
      <c r="BD943" s="270" t="s">
        <v>521</v>
      </c>
      <c r="BE943" s="270" t="str">
        <f>VLOOKUP(A943,[1]القائمة!A$1:F$4442,6,0)</f>
        <v/>
      </c>
      <c r="BF943">
        <f>VLOOKUP(A943,[1]القائمة!A$1:F$4442,1,0)</f>
        <v>526469</v>
      </c>
      <c r="BG943" t="str">
        <f>VLOOKUP(A943,[1]القائمة!A$1:F$4442,5,0)</f>
        <v>الثالثة</v>
      </c>
      <c r="BH943" s="241"/>
      <c r="BI943" s="241"/>
      <c r="BJ943" s="241"/>
      <c r="BK943" s="241"/>
      <c r="BL943" s="241"/>
      <c r="BM943" s="241"/>
      <c r="BN943" s="241"/>
      <c r="BO943" s="241"/>
      <c r="BP943" s="241" t="s">
        <v>3075</v>
      </c>
      <c r="BQ943" s="241" t="s">
        <v>3075</v>
      </c>
      <c r="BR943" s="241" t="s">
        <v>3075</v>
      </c>
      <c r="BS943" s="241" t="s">
        <v>3075</v>
      </c>
      <c r="BT943" s="241" t="s">
        <v>3075</v>
      </c>
      <c r="BU943" s="241" t="s">
        <v>3075</v>
      </c>
      <c r="BV943" s="240"/>
      <c r="BW943" s="241"/>
      <c r="BX943" s="241"/>
      <c r="BY943" s="241"/>
      <c r="BZ943" s="241"/>
      <c r="CA943" s="242"/>
      <c r="CB943" s="242"/>
      <c r="CC943" s="242"/>
      <c r="CD943" s="242"/>
      <c r="CE943" s="241"/>
    </row>
    <row r="944" spans="1:83" ht="14.4" x14ac:dyDescent="0.3">
      <c r="A944" s="269">
        <v>526470</v>
      </c>
      <c r="B944" s="270" t="s">
        <v>521</v>
      </c>
      <c r="C944" s="270" t="s">
        <v>788</v>
      </c>
      <c r="D944" s="270" t="s">
        <v>788</v>
      </c>
      <c r="E944" s="270" t="s">
        <v>788</v>
      </c>
      <c r="F944" s="270" t="s">
        <v>788</v>
      </c>
      <c r="G944" s="270" t="s">
        <v>788</v>
      </c>
      <c r="H944" s="270" t="s">
        <v>788</v>
      </c>
      <c r="I944" s="270" t="s">
        <v>788</v>
      </c>
      <c r="J944" s="270" t="s">
        <v>788</v>
      </c>
      <c r="K944" s="270" t="s">
        <v>788</v>
      </c>
      <c r="L944" s="270" t="s">
        <v>788</v>
      </c>
      <c r="M944" s="270" t="s">
        <v>788</v>
      </c>
      <c r="N944" s="270" t="s">
        <v>788</v>
      </c>
      <c r="O944" s="270" t="s">
        <v>788</v>
      </c>
      <c r="P944" s="270" t="s">
        <v>788</v>
      </c>
      <c r="Q944" s="270" t="s">
        <v>788</v>
      </c>
      <c r="R944" s="270" t="s">
        <v>788</v>
      </c>
      <c r="S944" s="270" t="s">
        <v>788</v>
      </c>
      <c r="T944" s="270" t="s">
        <v>788</v>
      </c>
      <c r="U944" s="270" t="s">
        <v>788</v>
      </c>
      <c r="V944" s="270" t="s">
        <v>788</v>
      </c>
      <c r="W944" s="270" t="s">
        <v>788</v>
      </c>
      <c r="X944" s="270" t="s">
        <v>788</v>
      </c>
      <c r="Y944" s="270" t="s">
        <v>788</v>
      </c>
      <c r="Z944" s="270" t="s">
        <v>788</v>
      </c>
      <c r="AA944" s="270" t="s">
        <v>788</v>
      </c>
      <c r="AB944" s="270" t="s">
        <v>788</v>
      </c>
      <c r="AC944" s="270" t="s">
        <v>788</v>
      </c>
      <c r="AD944" s="270" t="s">
        <v>788</v>
      </c>
      <c r="AE944" s="270" t="s">
        <v>788</v>
      </c>
      <c r="AF944" s="270" t="s">
        <v>788</v>
      </c>
      <c r="AG944" s="270" t="s">
        <v>788</v>
      </c>
      <c r="AH944" s="270" t="s">
        <v>788</v>
      </c>
      <c r="AI944" s="270" t="s">
        <v>788</v>
      </c>
      <c r="AJ944" s="270" t="s">
        <v>788</v>
      </c>
      <c r="AK944" s="270" t="s">
        <v>788</v>
      </c>
      <c r="AL944" s="270" t="s">
        <v>788</v>
      </c>
      <c r="AM944" s="270" t="s">
        <v>788</v>
      </c>
      <c r="AN944" s="270" t="s">
        <v>3075</v>
      </c>
      <c r="AO944" s="270" t="s">
        <v>3075</v>
      </c>
      <c r="AP944" s="270" t="s">
        <v>3075</v>
      </c>
      <c r="AQ944" s="270" t="s">
        <v>3075</v>
      </c>
      <c r="AR944" s="270" t="s">
        <v>3075</v>
      </c>
      <c r="AS944" s="270" t="s">
        <v>3075</v>
      </c>
      <c r="AT944" s="270" t="s">
        <v>3075</v>
      </c>
      <c r="AU944" s="270" t="s">
        <v>3075</v>
      </c>
      <c r="AV944" s="270" t="s">
        <v>3075</v>
      </c>
      <c r="AW944" s="277" t="s">
        <v>3075</v>
      </c>
      <c r="AX944" s="270" t="s">
        <v>3075</v>
      </c>
      <c r="AY944" s="270" t="s">
        <v>3075</v>
      </c>
      <c r="AZ944" s="270" t="s">
        <v>3075</v>
      </c>
      <c r="BA944" s="270" t="s">
        <v>3075</v>
      </c>
      <c r="BB944" s="270" t="s">
        <v>3075</v>
      </c>
      <c r="BC944" s="270" t="s">
        <v>3075</v>
      </c>
      <c r="BD944" s="270" t="s">
        <v>521</v>
      </c>
      <c r="BE944" s="270" t="str">
        <f>VLOOKUP(A944,[1]القائمة!A$1:F$4442,6,0)</f>
        <v/>
      </c>
      <c r="BF944">
        <f>VLOOKUP(A944,[1]القائمة!A$1:F$4442,1,0)</f>
        <v>526470</v>
      </c>
      <c r="BG944" t="str">
        <f>VLOOKUP(A944,[1]القائمة!A$1:F$4442,5,0)</f>
        <v>الثالثة</v>
      </c>
      <c r="BH944" s="250"/>
      <c r="BI944" s="250"/>
      <c r="BJ944" s="250"/>
      <c r="BK944" s="250"/>
      <c r="BL944" s="250"/>
      <c r="BM944" s="250"/>
      <c r="BN944" s="250"/>
      <c r="BO944" s="250"/>
      <c r="BP944" s="250"/>
      <c r="BQ944" s="250"/>
      <c r="BR944" s="250"/>
      <c r="BS944" s="250"/>
      <c r="BT944" s="250"/>
      <c r="BU944" s="250"/>
      <c r="BV944" s="250"/>
      <c r="BW944" s="250"/>
      <c r="BX944" s="250"/>
      <c r="BY944" s="250"/>
      <c r="BZ944" s="250"/>
      <c r="CE944" s="250"/>
    </row>
    <row r="945" spans="1:83" ht="14.4" x14ac:dyDescent="0.3">
      <c r="A945" s="269">
        <v>526491</v>
      </c>
      <c r="B945" s="270" t="s">
        <v>521</v>
      </c>
      <c r="C945" s="270" t="s">
        <v>788</v>
      </c>
      <c r="D945" s="270" t="s">
        <v>788</v>
      </c>
      <c r="E945" s="270" t="s">
        <v>788</v>
      </c>
      <c r="F945" s="270" t="s">
        <v>788</v>
      </c>
      <c r="G945" s="270" t="s">
        <v>788</v>
      </c>
      <c r="H945" s="270" t="s">
        <v>788</v>
      </c>
      <c r="I945" s="270" t="s">
        <v>788</v>
      </c>
      <c r="J945" s="270" t="s">
        <v>788</v>
      </c>
      <c r="K945" s="270" t="s">
        <v>788</v>
      </c>
      <c r="L945" s="270" t="s">
        <v>788</v>
      </c>
      <c r="M945" s="270" t="s">
        <v>788</v>
      </c>
      <c r="N945" s="270" t="s">
        <v>788</v>
      </c>
      <c r="O945" s="270" t="s">
        <v>788</v>
      </c>
      <c r="P945" s="270" t="s">
        <v>788</v>
      </c>
      <c r="Q945" s="270" t="s">
        <v>788</v>
      </c>
      <c r="R945" s="270" t="s">
        <v>788</v>
      </c>
      <c r="S945" s="270" t="s">
        <v>788</v>
      </c>
      <c r="T945" s="270" t="s">
        <v>788</v>
      </c>
      <c r="U945" s="270" t="s">
        <v>788</v>
      </c>
      <c r="V945" s="270" t="s">
        <v>788</v>
      </c>
      <c r="W945" s="270" t="s">
        <v>788</v>
      </c>
      <c r="X945" s="270" t="s">
        <v>788</v>
      </c>
      <c r="Y945" s="270" t="s">
        <v>788</v>
      </c>
      <c r="Z945" s="270" t="s">
        <v>788</v>
      </c>
      <c r="AA945" s="270" t="s">
        <v>788</v>
      </c>
      <c r="AB945" s="270" t="s">
        <v>788</v>
      </c>
      <c r="AC945" s="270" t="s">
        <v>788</v>
      </c>
      <c r="AD945" s="270" t="s">
        <v>788</v>
      </c>
      <c r="AE945" s="270" t="s">
        <v>788</v>
      </c>
      <c r="AF945" s="270" t="s">
        <v>788</v>
      </c>
      <c r="AG945" s="270" t="s">
        <v>788</v>
      </c>
      <c r="AH945" s="270" t="s">
        <v>788</v>
      </c>
      <c r="AI945" s="270" t="s">
        <v>788</v>
      </c>
      <c r="AJ945" s="270" t="s">
        <v>788</v>
      </c>
      <c r="AK945" s="270" t="s">
        <v>788</v>
      </c>
      <c r="AL945" s="270" t="s">
        <v>788</v>
      </c>
      <c r="AM945" s="270" t="s">
        <v>788</v>
      </c>
      <c r="AN945" s="270" t="s">
        <v>3075</v>
      </c>
      <c r="AO945" s="270" t="s">
        <v>3075</v>
      </c>
      <c r="AP945" s="270" t="s">
        <v>3075</v>
      </c>
      <c r="AQ945" s="270" t="s">
        <v>3075</v>
      </c>
      <c r="AR945" s="270" t="s">
        <v>3075</v>
      </c>
      <c r="AS945" s="270" t="s">
        <v>3075</v>
      </c>
      <c r="AT945" s="270" t="s">
        <v>3075</v>
      </c>
      <c r="AU945" s="270" t="s">
        <v>3075</v>
      </c>
      <c r="AV945" s="270" t="s">
        <v>3075</v>
      </c>
      <c r="AW945" s="277" t="s">
        <v>3075</v>
      </c>
      <c r="AX945" s="270" t="s">
        <v>3075</v>
      </c>
      <c r="AY945" s="270" t="s">
        <v>3075</v>
      </c>
      <c r="AZ945" s="270" t="s">
        <v>3075</v>
      </c>
      <c r="BA945" s="270" t="s">
        <v>3075</v>
      </c>
      <c r="BB945" s="270" t="s">
        <v>3075</v>
      </c>
      <c r="BC945" s="270" t="s">
        <v>3075</v>
      </c>
      <c r="BD945" s="270" t="s">
        <v>521</v>
      </c>
      <c r="BE945" s="270" t="str">
        <f>VLOOKUP(A945,[1]القائمة!A$1:F$4442,6,0)</f>
        <v/>
      </c>
      <c r="BF945">
        <f>VLOOKUP(A945,[1]القائمة!A$1:F$4442,1,0)</f>
        <v>526491</v>
      </c>
      <c r="BG945" t="str">
        <f>VLOOKUP(A945,[1]القائمة!A$1:F$4442,5,0)</f>
        <v>الثالثة</v>
      </c>
      <c r="BH945" s="250"/>
      <c r="BI945" s="250"/>
      <c r="BJ945" s="250"/>
      <c r="BK945" s="250"/>
      <c r="BL945" s="250"/>
      <c r="BM945" s="250"/>
      <c r="BN945" s="250"/>
      <c r="BO945" s="250"/>
      <c r="BP945" s="250"/>
      <c r="BQ945" s="250"/>
      <c r="BR945" s="250"/>
      <c r="BS945" s="250"/>
      <c r="BT945" s="250"/>
      <c r="BU945" s="250"/>
      <c r="BV945" s="250"/>
      <c r="BW945" s="250"/>
      <c r="BX945" s="250"/>
      <c r="BY945" s="250"/>
      <c r="BZ945" s="250"/>
      <c r="CE945" s="250"/>
    </row>
    <row r="946" spans="1:83" ht="14.4" x14ac:dyDescent="0.3">
      <c r="A946" s="269">
        <v>526493</v>
      </c>
      <c r="B946" s="270" t="s">
        <v>521</v>
      </c>
      <c r="C946" s="270" t="s">
        <v>788</v>
      </c>
      <c r="D946" s="270" t="s">
        <v>788</v>
      </c>
      <c r="E946" s="270" t="s">
        <v>788</v>
      </c>
      <c r="F946" s="270" t="s">
        <v>788</v>
      </c>
      <c r="G946" s="270" t="s">
        <v>788</v>
      </c>
      <c r="H946" s="270" t="s">
        <v>788</v>
      </c>
      <c r="I946" s="270" t="s">
        <v>788</v>
      </c>
      <c r="J946" s="270" t="s">
        <v>788</v>
      </c>
      <c r="K946" s="270" t="s">
        <v>788</v>
      </c>
      <c r="L946" s="270" t="s">
        <v>788</v>
      </c>
      <c r="M946" s="270" t="s">
        <v>788</v>
      </c>
      <c r="N946" s="270" t="s">
        <v>788</v>
      </c>
      <c r="O946" s="270" t="s">
        <v>788</v>
      </c>
      <c r="P946" s="270" t="s">
        <v>788</v>
      </c>
      <c r="Q946" s="270" t="s">
        <v>788</v>
      </c>
      <c r="R946" s="270" t="s">
        <v>788</v>
      </c>
      <c r="S946" s="270" t="s">
        <v>788</v>
      </c>
      <c r="T946" s="270" t="s">
        <v>788</v>
      </c>
      <c r="U946" s="270" t="s">
        <v>788</v>
      </c>
      <c r="V946" s="270" t="s">
        <v>788</v>
      </c>
      <c r="W946" s="270" t="s">
        <v>788</v>
      </c>
      <c r="X946" s="270" t="s">
        <v>788</v>
      </c>
      <c r="Y946" s="270" t="s">
        <v>788</v>
      </c>
      <c r="Z946" s="270" t="s">
        <v>788</v>
      </c>
      <c r="AA946" s="270" t="s">
        <v>788</v>
      </c>
      <c r="AB946" s="270" t="s">
        <v>788</v>
      </c>
      <c r="AC946" s="270" t="s">
        <v>788</v>
      </c>
      <c r="AD946" s="270" t="s">
        <v>788</v>
      </c>
      <c r="AE946" s="270" t="s">
        <v>788</v>
      </c>
      <c r="AF946" s="270" t="s">
        <v>788</v>
      </c>
      <c r="AG946" s="270" t="s">
        <v>788</v>
      </c>
      <c r="AH946" s="270" t="s">
        <v>788</v>
      </c>
      <c r="AI946" s="270" t="s">
        <v>788</v>
      </c>
      <c r="AJ946" s="270" t="s">
        <v>788</v>
      </c>
      <c r="AK946" s="270" t="s">
        <v>788</v>
      </c>
      <c r="AL946" s="270" t="s">
        <v>788</v>
      </c>
      <c r="AM946" s="270" t="s">
        <v>788</v>
      </c>
      <c r="AN946" s="270" t="s">
        <v>3075</v>
      </c>
      <c r="AO946" s="270" t="s">
        <v>3075</v>
      </c>
      <c r="AP946" s="270" t="s">
        <v>3075</v>
      </c>
      <c r="AQ946" s="270" t="s">
        <v>3075</v>
      </c>
      <c r="AR946" s="270" t="s">
        <v>3075</v>
      </c>
      <c r="AS946" s="270" t="s">
        <v>3075</v>
      </c>
      <c r="AT946" s="270" t="s">
        <v>3075</v>
      </c>
      <c r="AU946" s="270" t="s">
        <v>3075</v>
      </c>
      <c r="AV946" s="270" t="s">
        <v>3075</v>
      </c>
      <c r="AW946" s="277" t="s">
        <v>3075</v>
      </c>
      <c r="AX946" s="270" t="s">
        <v>3075</v>
      </c>
      <c r="AY946" s="270" t="s">
        <v>3075</v>
      </c>
      <c r="AZ946" s="270" t="s">
        <v>3075</v>
      </c>
      <c r="BA946" s="270" t="s">
        <v>3075</v>
      </c>
      <c r="BB946" s="270" t="s">
        <v>3075</v>
      </c>
      <c r="BC946" s="270" t="s">
        <v>3075</v>
      </c>
      <c r="BD946" s="270" t="s">
        <v>521</v>
      </c>
      <c r="BE946" s="270" t="str">
        <f>VLOOKUP(A946,[1]القائمة!A$1:F$4442,6,0)</f>
        <v/>
      </c>
      <c r="BF946">
        <f>VLOOKUP(A946,[1]القائمة!A$1:F$4442,1,0)</f>
        <v>526493</v>
      </c>
      <c r="BG946" t="str">
        <f>VLOOKUP(A946,[1]القائمة!A$1:F$4442,5,0)</f>
        <v>الثالثة</v>
      </c>
      <c r="BH946" s="250"/>
      <c r="BI946" s="250"/>
      <c r="BJ946" s="250"/>
      <c r="BK946" s="250"/>
      <c r="BL946" s="250"/>
      <c r="BM946" s="250"/>
      <c r="BN946" s="250"/>
      <c r="BO946" s="250"/>
      <c r="BP946" s="250"/>
      <c r="BQ946" s="250"/>
      <c r="BR946" s="250"/>
      <c r="BS946" s="250"/>
      <c r="BT946" s="250"/>
      <c r="BU946" s="250"/>
      <c r="BV946" s="250"/>
      <c r="BW946" s="250"/>
      <c r="BX946" s="250"/>
      <c r="BY946" s="250"/>
      <c r="BZ946" s="250"/>
      <c r="CE946" s="250"/>
    </row>
    <row r="947" spans="1:83" ht="14.4" x14ac:dyDescent="0.3">
      <c r="A947" s="269">
        <v>526496</v>
      </c>
      <c r="B947" s="270" t="s">
        <v>522</v>
      </c>
      <c r="C947" s="270" t="s">
        <v>788</v>
      </c>
      <c r="D947" s="270" t="s">
        <v>788</v>
      </c>
      <c r="E947" s="270" t="s">
        <v>788</v>
      </c>
      <c r="F947" s="270" t="s">
        <v>788</v>
      </c>
      <c r="G947" s="270" t="s">
        <v>788</v>
      </c>
      <c r="H947" s="270" t="s">
        <v>788</v>
      </c>
      <c r="I947" s="270" t="s">
        <v>788</v>
      </c>
      <c r="J947" s="270" t="s">
        <v>788</v>
      </c>
      <c r="K947" s="270" t="s">
        <v>788</v>
      </c>
      <c r="L947" s="270" t="s">
        <v>788</v>
      </c>
      <c r="M947" s="270" t="s">
        <v>788</v>
      </c>
      <c r="N947" s="270" t="s">
        <v>788</v>
      </c>
      <c r="O947" s="270" t="s">
        <v>788</v>
      </c>
      <c r="P947" s="270" t="s">
        <v>788</v>
      </c>
      <c r="Q947" s="270" t="s">
        <v>788</v>
      </c>
      <c r="R947" s="270" t="s">
        <v>788</v>
      </c>
      <c r="S947" s="270" t="s">
        <v>788</v>
      </c>
      <c r="T947" s="270" t="s">
        <v>788</v>
      </c>
      <c r="U947" s="270" t="s">
        <v>788</v>
      </c>
      <c r="V947" s="270" t="s">
        <v>788</v>
      </c>
      <c r="W947" s="270" t="s">
        <v>788</v>
      </c>
      <c r="X947" s="270" t="s">
        <v>788</v>
      </c>
      <c r="Y947" s="270" t="s">
        <v>788</v>
      </c>
      <c r="Z947" s="270" t="s">
        <v>788</v>
      </c>
      <c r="AA947" s="270" t="s">
        <v>788</v>
      </c>
      <c r="AB947" s="270" t="s">
        <v>788</v>
      </c>
      <c r="AC947" s="270" t="s">
        <v>788</v>
      </c>
      <c r="AD947" s="270" t="s">
        <v>788</v>
      </c>
      <c r="AE947" s="270" t="s">
        <v>788</v>
      </c>
      <c r="AF947" s="270" t="s">
        <v>788</v>
      </c>
      <c r="AG947" s="270" t="s">
        <v>788</v>
      </c>
      <c r="AH947" s="270" t="s">
        <v>3075</v>
      </c>
      <c r="AI947" s="270" t="s">
        <v>3075</v>
      </c>
      <c r="AJ947" s="270" t="s">
        <v>3075</v>
      </c>
      <c r="AK947" s="270" t="s">
        <v>3075</v>
      </c>
      <c r="AL947" s="270" t="s">
        <v>3075</v>
      </c>
      <c r="AM947" s="270" t="s">
        <v>3075</v>
      </c>
      <c r="AN947" s="270" t="s">
        <v>3075</v>
      </c>
      <c r="AO947" s="270" t="s">
        <v>3075</v>
      </c>
      <c r="AP947" s="270" t="s">
        <v>3075</v>
      </c>
      <c r="AQ947" s="270" t="s">
        <v>3075</v>
      </c>
      <c r="AR947" s="270" t="s">
        <v>3075</v>
      </c>
      <c r="AS947" s="270" t="s">
        <v>3075</v>
      </c>
      <c r="AT947" s="270" t="s">
        <v>3075</v>
      </c>
      <c r="AU947" s="270" t="s">
        <v>3075</v>
      </c>
      <c r="AV947" s="270" t="s">
        <v>3075</v>
      </c>
      <c r="AW947" s="277" t="s">
        <v>3075</v>
      </c>
      <c r="AX947" s="270" t="s">
        <v>3075</v>
      </c>
      <c r="AY947" s="270" t="s">
        <v>3075</v>
      </c>
      <c r="AZ947" s="270" t="s">
        <v>3075</v>
      </c>
      <c r="BA947" s="270" t="s">
        <v>3075</v>
      </c>
      <c r="BB947" s="270" t="s">
        <v>3075</v>
      </c>
      <c r="BC947" s="270" t="s">
        <v>3075</v>
      </c>
      <c r="BD947" s="270" t="s">
        <v>522</v>
      </c>
      <c r="BE947" s="270" t="str">
        <f>VLOOKUP(A947,[1]القائمة!A$1:F$4442,6,0)</f>
        <v/>
      </c>
      <c r="BF947">
        <f>VLOOKUP(A947,[1]القائمة!A$1:F$4442,1,0)</f>
        <v>526496</v>
      </c>
      <c r="BG947" t="str">
        <f>VLOOKUP(A947,[1]القائمة!A$1:F$4442,5,0)</f>
        <v>الثالثة حديث</v>
      </c>
      <c r="BH947" s="241"/>
      <c r="BI947" s="241"/>
      <c r="BJ947" s="241"/>
      <c r="BK947" s="241"/>
      <c r="BL947" s="241"/>
      <c r="BM947" s="241"/>
      <c r="BN947" s="241"/>
      <c r="BO947" s="241"/>
      <c r="BP947" s="241" t="s">
        <v>3075</v>
      </c>
      <c r="BQ947" s="241" t="s">
        <v>3075</v>
      </c>
      <c r="BR947" s="241" t="s">
        <v>3075</v>
      </c>
      <c r="BS947" s="241" t="s">
        <v>3075</v>
      </c>
      <c r="BT947" s="241" t="s">
        <v>3075</v>
      </c>
      <c r="BU947" s="241" t="s">
        <v>3075</v>
      </c>
      <c r="BV947" s="240"/>
      <c r="BW947" s="241"/>
      <c r="BX947" s="241"/>
      <c r="BY947" s="241"/>
      <c r="BZ947" s="241"/>
      <c r="CA947" s="242"/>
      <c r="CB947" s="242"/>
      <c r="CC947" s="242"/>
      <c r="CD947" s="242"/>
      <c r="CE947" s="241"/>
    </row>
    <row r="948" spans="1:83" ht="14.4" x14ac:dyDescent="0.3">
      <c r="A948" s="269">
        <v>526497</v>
      </c>
      <c r="B948" s="270" t="s">
        <v>521</v>
      </c>
      <c r="C948" s="270" t="s">
        <v>788</v>
      </c>
      <c r="D948" s="270" t="s">
        <v>788</v>
      </c>
      <c r="E948" s="270" t="s">
        <v>788</v>
      </c>
      <c r="F948" s="270" t="s">
        <v>788</v>
      </c>
      <c r="G948" s="270" t="s">
        <v>788</v>
      </c>
      <c r="H948" s="270" t="s">
        <v>788</v>
      </c>
      <c r="I948" s="270" t="s">
        <v>788</v>
      </c>
      <c r="J948" s="270" t="s">
        <v>788</v>
      </c>
      <c r="K948" s="270" t="s">
        <v>788</v>
      </c>
      <c r="L948" s="270" t="s">
        <v>788</v>
      </c>
      <c r="M948" s="270" t="s">
        <v>788</v>
      </c>
      <c r="N948" s="270" t="s">
        <v>788</v>
      </c>
      <c r="O948" s="270" t="s">
        <v>788</v>
      </c>
      <c r="P948" s="270" t="s">
        <v>788</v>
      </c>
      <c r="Q948" s="270" t="s">
        <v>788</v>
      </c>
      <c r="R948" s="270" t="s">
        <v>788</v>
      </c>
      <c r="S948" s="270" t="s">
        <v>788</v>
      </c>
      <c r="T948" s="270" t="s">
        <v>788</v>
      </c>
      <c r="U948" s="270" t="s">
        <v>788</v>
      </c>
      <c r="V948" s="270" t="s">
        <v>788</v>
      </c>
      <c r="W948" s="270" t="s">
        <v>788</v>
      </c>
      <c r="X948" s="270" t="s">
        <v>788</v>
      </c>
      <c r="Y948" s="270" t="s">
        <v>788</v>
      </c>
      <c r="Z948" s="270" t="s">
        <v>788</v>
      </c>
      <c r="AA948" s="270" t="s">
        <v>788</v>
      </c>
      <c r="AB948" s="270" t="s">
        <v>788</v>
      </c>
      <c r="AC948" s="270" t="s">
        <v>788</v>
      </c>
      <c r="AD948" s="270" t="s">
        <v>788</v>
      </c>
      <c r="AE948" s="270" t="s">
        <v>788</v>
      </c>
      <c r="AF948" s="270" t="s">
        <v>788</v>
      </c>
      <c r="AG948" s="270" t="s">
        <v>788</v>
      </c>
      <c r="AH948" s="270" t="s">
        <v>788</v>
      </c>
      <c r="AI948" s="270" t="s">
        <v>788</v>
      </c>
      <c r="AJ948" s="270" t="s">
        <v>788</v>
      </c>
      <c r="AK948" s="270" t="s">
        <v>788</v>
      </c>
      <c r="AL948" s="270" t="s">
        <v>788</v>
      </c>
      <c r="AM948" s="270" t="s">
        <v>788</v>
      </c>
      <c r="AN948" s="270" t="s">
        <v>3075</v>
      </c>
      <c r="AO948" s="270" t="s">
        <v>3075</v>
      </c>
      <c r="AP948" s="270" t="s">
        <v>3075</v>
      </c>
      <c r="AQ948" s="270" t="s">
        <v>3075</v>
      </c>
      <c r="AR948" s="270" t="s">
        <v>3075</v>
      </c>
      <c r="AS948" s="270" t="s">
        <v>3075</v>
      </c>
      <c r="AT948" s="270" t="s">
        <v>3075</v>
      </c>
      <c r="AU948" s="270" t="s">
        <v>3075</v>
      </c>
      <c r="AV948" s="270" t="s">
        <v>3075</v>
      </c>
      <c r="AW948" s="277" t="s">
        <v>3075</v>
      </c>
      <c r="AX948" s="270" t="s">
        <v>3075</v>
      </c>
      <c r="AY948" s="270" t="s">
        <v>3075</v>
      </c>
      <c r="AZ948" s="270" t="s">
        <v>3075</v>
      </c>
      <c r="BA948" s="270" t="s">
        <v>3075</v>
      </c>
      <c r="BB948" s="270" t="s">
        <v>3075</v>
      </c>
      <c r="BC948" s="270" t="s">
        <v>3075</v>
      </c>
      <c r="BD948" s="270" t="s">
        <v>521</v>
      </c>
      <c r="BE948" s="270" t="str">
        <f>VLOOKUP(A948,[1]القائمة!A$1:F$4442,6,0)</f>
        <v/>
      </c>
      <c r="BF948">
        <f>VLOOKUP(A948,[1]القائمة!A$1:F$4442,1,0)</f>
        <v>526497</v>
      </c>
      <c r="BG948" t="str">
        <f>VLOOKUP(A948,[1]القائمة!A$1:F$4442,5,0)</f>
        <v>الثالثة</v>
      </c>
      <c r="BH948" s="250"/>
      <c r="BI948" s="250"/>
      <c r="BJ948" s="250"/>
      <c r="BK948" s="250"/>
      <c r="BL948" s="250"/>
      <c r="BM948" s="250"/>
      <c r="BN948" s="250"/>
      <c r="BO948" s="250"/>
      <c r="BP948" s="250"/>
      <c r="BQ948" s="250"/>
      <c r="BR948" s="250"/>
      <c r="BS948" s="250"/>
      <c r="BT948" s="250"/>
      <c r="BU948" s="250"/>
      <c r="BV948" s="250"/>
      <c r="BW948" s="250"/>
      <c r="BX948" s="250"/>
      <c r="BY948" s="250"/>
      <c r="BZ948" s="250"/>
      <c r="CE948" s="250"/>
    </row>
    <row r="949" spans="1:83" ht="14.4" x14ac:dyDescent="0.3">
      <c r="A949" s="269">
        <v>526501</v>
      </c>
      <c r="B949" s="270" t="s">
        <v>521</v>
      </c>
      <c r="C949" s="270" t="s">
        <v>788</v>
      </c>
      <c r="D949" s="270" t="s">
        <v>788</v>
      </c>
      <c r="E949" s="270" t="s">
        <v>788</v>
      </c>
      <c r="F949" s="270" t="s">
        <v>788</v>
      </c>
      <c r="G949" s="270" t="s">
        <v>788</v>
      </c>
      <c r="H949" s="270" t="s">
        <v>788</v>
      </c>
      <c r="I949" s="270" t="s">
        <v>788</v>
      </c>
      <c r="J949" s="270" t="s">
        <v>788</v>
      </c>
      <c r="K949" s="270" t="s">
        <v>788</v>
      </c>
      <c r="L949" s="270" t="s">
        <v>788</v>
      </c>
      <c r="M949" s="270" t="s">
        <v>788</v>
      </c>
      <c r="N949" s="270" t="s">
        <v>788</v>
      </c>
      <c r="O949" s="270" t="s">
        <v>788</v>
      </c>
      <c r="P949" s="270" t="s">
        <v>788</v>
      </c>
      <c r="Q949" s="270" t="s">
        <v>788</v>
      </c>
      <c r="R949" s="270" t="s">
        <v>788</v>
      </c>
      <c r="S949" s="270" t="s">
        <v>788</v>
      </c>
      <c r="T949" s="270" t="s">
        <v>788</v>
      </c>
      <c r="U949" s="270" t="s">
        <v>788</v>
      </c>
      <c r="V949" s="270" t="s">
        <v>788</v>
      </c>
      <c r="W949" s="270" t="s">
        <v>788</v>
      </c>
      <c r="X949" s="270" t="s">
        <v>788</v>
      </c>
      <c r="Y949" s="270" t="s">
        <v>788</v>
      </c>
      <c r="Z949" s="270" t="s">
        <v>788</v>
      </c>
      <c r="AA949" s="270" t="s">
        <v>788</v>
      </c>
      <c r="AB949" s="270" t="s">
        <v>788</v>
      </c>
      <c r="AC949" s="270" t="s">
        <v>788</v>
      </c>
      <c r="AD949" s="270" t="s">
        <v>788</v>
      </c>
      <c r="AE949" s="270" t="s">
        <v>788</v>
      </c>
      <c r="AF949" s="270" t="s">
        <v>788</v>
      </c>
      <c r="AG949" s="270" t="s">
        <v>788</v>
      </c>
      <c r="AH949" s="270" t="s">
        <v>788</v>
      </c>
      <c r="AI949" s="270" t="s">
        <v>788</v>
      </c>
      <c r="AJ949" s="270" t="s">
        <v>788</v>
      </c>
      <c r="AK949" s="270" t="s">
        <v>788</v>
      </c>
      <c r="AL949" s="270" t="s">
        <v>788</v>
      </c>
      <c r="AM949" s="270" t="s">
        <v>788</v>
      </c>
      <c r="AN949" s="270" t="s">
        <v>3075</v>
      </c>
      <c r="AO949" s="270" t="s">
        <v>3075</v>
      </c>
      <c r="AP949" s="270" t="s">
        <v>3075</v>
      </c>
      <c r="AQ949" s="270" t="s">
        <v>3075</v>
      </c>
      <c r="AR949" s="270" t="s">
        <v>3075</v>
      </c>
      <c r="AS949" s="270" t="s">
        <v>3075</v>
      </c>
      <c r="AT949" s="270" t="s">
        <v>3075</v>
      </c>
      <c r="AU949" s="270" t="s">
        <v>3075</v>
      </c>
      <c r="AV949" s="270" t="s">
        <v>3075</v>
      </c>
      <c r="AW949" s="277" t="s">
        <v>3075</v>
      </c>
      <c r="AX949" s="270" t="s">
        <v>3075</v>
      </c>
      <c r="AY949" s="270" t="s">
        <v>3075</v>
      </c>
      <c r="AZ949" s="270" t="s">
        <v>3075</v>
      </c>
      <c r="BA949" s="270" t="s">
        <v>3075</v>
      </c>
      <c r="BB949" s="270" t="s">
        <v>3075</v>
      </c>
      <c r="BC949" s="270" t="s">
        <v>3075</v>
      </c>
      <c r="BD949" s="270" t="s">
        <v>521</v>
      </c>
      <c r="BE949" s="270" t="str">
        <f>VLOOKUP(A949,[1]القائمة!A$1:F$4442,6,0)</f>
        <v/>
      </c>
      <c r="BF949">
        <f>VLOOKUP(A949,[1]القائمة!A$1:F$4442,1,0)</f>
        <v>526501</v>
      </c>
      <c r="BG949" t="str">
        <f>VLOOKUP(A949,[1]القائمة!A$1:F$4442,5,0)</f>
        <v>الثالثة</v>
      </c>
      <c r="BH949" s="250"/>
      <c r="BI949" s="250"/>
      <c r="BJ949" s="250"/>
      <c r="BK949" s="250"/>
      <c r="BL949" s="250"/>
      <c r="BM949" s="250"/>
      <c r="BN949" s="250"/>
      <c r="BO949" s="250"/>
      <c r="BP949" s="250"/>
      <c r="BQ949" s="250"/>
      <c r="BR949" s="250"/>
      <c r="BS949" s="250"/>
      <c r="BT949" s="250"/>
      <c r="BU949" s="250"/>
      <c r="BV949" s="250"/>
      <c r="BW949" s="250"/>
      <c r="BX949" s="250"/>
      <c r="BY949" s="250"/>
      <c r="BZ949" s="250"/>
      <c r="CE949" s="250"/>
    </row>
    <row r="950" spans="1:83" ht="14.4" x14ac:dyDescent="0.3">
      <c r="A950" s="269">
        <v>526502</v>
      </c>
      <c r="B950" s="270" t="s">
        <v>521</v>
      </c>
      <c r="C950" s="270" t="s">
        <v>788</v>
      </c>
      <c r="D950" s="270" t="s">
        <v>788</v>
      </c>
      <c r="E950" s="270" t="s">
        <v>788</v>
      </c>
      <c r="F950" s="270" t="s">
        <v>788</v>
      </c>
      <c r="G950" s="270" t="s">
        <v>788</v>
      </c>
      <c r="H950" s="270" t="s">
        <v>788</v>
      </c>
      <c r="I950" s="270" t="s">
        <v>788</v>
      </c>
      <c r="J950" s="270" t="s">
        <v>788</v>
      </c>
      <c r="K950" s="270" t="s">
        <v>788</v>
      </c>
      <c r="L950" s="270" t="s">
        <v>788</v>
      </c>
      <c r="M950" s="270" t="s">
        <v>788</v>
      </c>
      <c r="N950" s="270" t="s">
        <v>788</v>
      </c>
      <c r="O950" s="270" t="s">
        <v>788</v>
      </c>
      <c r="P950" s="270" t="s">
        <v>788</v>
      </c>
      <c r="Q950" s="270" t="s">
        <v>788</v>
      </c>
      <c r="R950" s="270" t="s">
        <v>788</v>
      </c>
      <c r="S950" s="270" t="s">
        <v>788</v>
      </c>
      <c r="T950" s="270" t="s">
        <v>788</v>
      </c>
      <c r="U950" s="270" t="s">
        <v>788</v>
      </c>
      <c r="V950" s="270" t="s">
        <v>788</v>
      </c>
      <c r="W950" s="270" t="s">
        <v>788</v>
      </c>
      <c r="X950" s="270" t="s">
        <v>788</v>
      </c>
      <c r="Y950" s="270" t="s">
        <v>788</v>
      </c>
      <c r="Z950" s="270" t="s">
        <v>788</v>
      </c>
      <c r="AA950" s="270" t="s">
        <v>788</v>
      </c>
      <c r="AB950" s="270" t="s">
        <v>788</v>
      </c>
      <c r="AC950" s="270" t="s">
        <v>788</v>
      </c>
      <c r="AD950" s="270" t="s">
        <v>788</v>
      </c>
      <c r="AE950" s="270" t="s">
        <v>788</v>
      </c>
      <c r="AF950" s="270" t="s">
        <v>788</v>
      </c>
      <c r="AG950" s="270" t="s">
        <v>788</v>
      </c>
      <c r="AH950" s="270" t="s">
        <v>788</v>
      </c>
      <c r="AI950" s="270" t="s">
        <v>788</v>
      </c>
      <c r="AJ950" s="270" t="s">
        <v>788</v>
      </c>
      <c r="AK950" s="270" t="s">
        <v>788</v>
      </c>
      <c r="AL950" s="270" t="s">
        <v>788</v>
      </c>
      <c r="AM950" s="270" t="s">
        <v>788</v>
      </c>
      <c r="AN950" s="270" t="s">
        <v>3075</v>
      </c>
      <c r="AO950" s="270" t="s">
        <v>3075</v>
      </c>
      <c r="AP950" s="270" t="s">
        <v>3075</v>
      </c>
      <c r="AQ950" s="270" t="s">
        <v>3075</v>
      </c>
      <c r="AR950" s="270" t="s">
        <v>3075</v>
      </c>
      <c r="AS950" s="270" t="s">
        <v>3075</v>
      </c>
      <c r="AT950" s="270" t="s">
        <v>3075</v>
      </c>
      <c r="AU950" s="270" t="s">
        <v>3075</v>
      </c>
      <c r="AV950" s="270" t="s">
        <v>3075</v>
      </c>
      <c r="AW950" s="277" t="s">
        <v>3075</v>
      </c>
      <c r="AX950" s="270" t="s">
        <v>3075</v>
      </c>
      <c r="AY950" s="270" t="s">
        <v>3075</v>
      </c>
      <c r="AZ950" s="270" t="s">
        <v>3075</v>
      </c>
      <c r="BA950" s="270" t="s">
        <v>3075</v>
      </c>
      <c r="BB950" s="270" t="s">
        <v>3075</v>
      </c>
      <c r="BC950" s="270" t="s">
        <v>3075</v>
      </c>
      <c r="BD950" s="270" t="s">
        <v>521</v>
      </c>
      <c r="BE950" s="270" t="str">
        <f>VLOOKUP(A950,[1]القائمة!A$1:F$4442,6,0)</f>
        <v/>
      </c>
      <c r="BF950">
        <f>VLOOKUP(A950,[1]القائمة!A$1:F$4442,1,0)</f>
        <v>526502</v>
      </c>
      <c r="BG950" t="str">
        <f>VLOOKUP(A950,[1]القائمة!A$1:F$4442,5,0)</f>
        <v>الثالثة</v>
      </c>
      <c r="BH950" s="250"/>
      <c r="BI950" s="250"/>
      <c r="BJ950" s="250"/>
      <c r="BK950" s="250"/>
      <c r="BL950" s="250"/>
      <c r="BM950" s="250"/>
      <c r="BN950" s="250"/>
      <c r="BO950" s="250"/>
      <c r="BP950" s="250"/>
      <c r="BQ950" s="250"/>
      <c r="BR950" s="250"/>
      <c r="BS950" s="250"/>
      <c r="BT950" s="250"/>
      <c r="BU950" s="250"/>
      <c r="BV950" s="250"/>
      <c r="BW950" s="250"/>
      <c r="BX950" s="250"/>
      <c r="BY950" s="250"/>
      <c r="BZ950" s="250"/>
      <c r="CE950" s="250"/>
    </row>
    <row r="951" spans="1:83" ht="14.4" x14ac:dyDescent="0.3">
      <c r="A951" s="269">
        <v>526509</v>
      </c>
      <c r="B951" s="270" t="s">
        <v>521</v>
      </c>
      <c r="C951" s="270" t="s">
        <v>788</v>
      </c>
      <c r="D951" s="270" t="s">
        <v>788</v>
      </c>
      <c r="E951" s="270" t="s">
        <v>788</v>
      </c>
      <c r="F951" s="270" t="s">
        <v>788</v>
      </c>
      <c r="G951" s="270" t="s">
        <v>788</v>
      </c>
      <c r="H951" s="270" t="s">
        <v>788</v>
      </c>
      <c r="I951" s="270" t="s">
        <v>788</v>
      </c>
      <c r="J951" s="270" t="s">
        <v>788</v>
      </c>
      <c r="K951" s="270" t="s">
        <v>788</v>
      </c>
      <c r="L951" s="270" t="s">
        <v>788</v>
      </c>
      <c r="M951" s="270" t="s">
        <v>788</v>
      </c>
      <c r="N951" s="270" t="s">
        <v>788</v>
      </c>
      <c r="O951" s="270" t="s">
        <v>788</v>
      </c>
      <c r="P951" s="270" t="s">
        <v>788</v>
      </c>
      <c r="Q951" s="270" t="s">
        <v>788</v>
      </c>
      <c r="R951" s="270" t="s">
        <v>788</v>
      </c>
      <c r="S951" s="270" t="s">
        <v>788</v>
      </c>
      <c r="T951" s="270" t="s">
        <v>788</v>
      </c>
      <c r="U951" s="270" t="s">
        <v>788</v>
      </c>
      <c r="V951" s="270" t="s">
        <v>788</v>
      </c>
      <c r="W951" s="270" t="s">
        <v>788</v>
      </c>
      <c r="X951" s="270" t="s">
        <v>788</v>
      </c>
      <c r="Y951" s="270" t="s">
        <v>788</v>
      </c>
      <c r="Z951" s="270" t="s">
        <v>788</v>
      </c>
      <c r="AA951" s="270" t="s">
        <v>788</v>
      </c>
      <c r="AB951" s="270" t="s">
        <v>788</v>
      </c>
      <c r="AC951" s="270" t="s">
        <v>788</v>
      </c>
      <c r="AD951" s="270" t="s">
        <v>788</v>
      </c>
      <c r="AE951" s="270" t="s">
        <v>788</v>
      </c>
      <c r="AF951" s="270" t="s">
        <v>788</v>
      </c>
      <c r="AG951" s="270" t="s">
        <v>788</v>
      </c>
      <c r="AH951" s="270" t="s">
        <v>788</v>
      </c>
      <c r="AI951" s="270" t="s">
        <v>788</v>
      </c>
      <c r="AJ951" s="270" t="s">
        <v>788</v>
      </c>
      <c r="AK951" s="270" t="s">
        <v>788</v>
      </c>
      <c r="AL951" s="270" t="s">
        <v>788</v>
      </c>
      <c r="AM951" s="270" t="s">
        <v>788</v>
      </c>
      <c r="AN951" s="270" t="s">
        <v>3075</v>
      </c>
      <c r="AO951" s="270" t="s">
        <v>3075</v>
      </c>
      <c r="AP951" s="270" t="s">
        <v>3075</v>
      </c>
      <c r="AQ951" s="270" t="s">
        <v>3075</v>
      </c>
      <c r="AR951" s="270" t="s">
        <v>3075</v>
      </c>
      <c r="AS951" s="270" t="s">
        <v>3075</v>
      </c>
      <c r="AT951" s="270" t="s">
        <v>3075</v>
      </c>
      <c r="AU951" s="270" t="s">
        <v>3075</v>
      </c>
      <c r="AV951" s="270" t="s">
        <v>3075</v>
      </c>
      <c r="AW951" s="277" t="s">
        <v>3075</v>
      </c>
      <c r="AX951" s="270" t="s">
        <v>3075</v>
      </c>
      <c r="AY951" s="270" t="s">
        <v>3075</v>
      </c>
      <c r="AZ951" s="270" t="s">
        <v>3075</v>
      </c>
      <c r="BA951" s="270" t="s">
        <v>3075</v>
      </c>
      <c r="BB951" s="270" t="s">
        <v>3075</v>
      </c>
      <c r="BC951" s="270" t="s">
        <v>3075</v>
      </c>
      <c r="BD951" s="270" t="s">
        <v>521</v>
      </c>
      <c r="BE951" s="270" t="str">
        <f>VLOOKUP(A951,[1]القائمة!A$1:F$4442,6,0)</f>
        <v/>
      </c>
      <c r="BF951">
        <f>VLOOKUP(A951,[1]القائمة!A$1:F$4442,1,0)</f>
        <v>526509</v>
      </c>
      <c r="BG951" t="str">
        <f>VLOOKUP(A951,[1]القائمة!A$1:F$4442,5,0)</f>
        <v>الثالثة</v>
      </c>
      <c r="BH951" s="250"/>
      <c r="BI951" s="250"/>
      <c r="BJ951" s="250"/>
      <c r="BK951" s="250"/>
      <c r="BL951" s="250"/>
      <c r="BM951" s="250"/>
      <c r="BN951" s="250"/>
      <c r="BO951" s="250"/>
      <c r="BP951" s="250"/>
      <c r="BQ951" s="250"/>
      <c r="BR951" s="250"/>
      <c r="BS951" s="250"/>
      <c r="BT951" s="250"/>
      <c r="BU951" s="250"/>
      <c r="BV951" s="250"/>
      <c r="BW951" s="250"/>
      <c r="BX951" s="250"/>
      <c r="BY951" s="250"/>
      <c r="BZ951" s="250"/>
      <c r="CE951" s="250"/>
    </row>
    <row r="952" spans="1:83" ht="14.4" x14ac:dyDescent="0.3">
      <c r="A952" s="269">
        <v>526513</v>
      </c>
      <c r="B952" s="270" t="s">
        <v>522</v>
      </c>
      <c r="C952" s="270" t="s">
        <v>788</v>
      </c>
      <c r="D952" s="270" t="s">
        <v>788</v>
      </c>
      <c r="E952" s="270" t="s">
        <v>788</v>
      </c>
      <c r="F952" s="270" t="s">
        <v>788</v>
      </c>
      <c r="G952" s="270" t="s">
        <v>788</v>
      </c>
      <c r="H952" s="270" t="s">
        <v>788</v>
      </c>
      <c r="I952" s="270" t="s">
        <v>788</v>
      </c>
      <c r="J952" s="270" t="s">
        <v>788</v>
      </c>
      <c r="K952" s="270" t="s">
        <v>788</v>
      </c>
      <c r="L952" s="270" t="s">
        <v>788</v>
      </c>
      <c r="M952" s="270" t="s">
        <v>788</v>
      </c>
      <c r="N952" s="270" t="s">
        <v>788</v>
      </c>
      <c r="O952" s="270" t="s">
        <v>788</v>
      </c>
      <c r="P952" s="270" t="s">
        <v>788</v>
      </c>
      <c r="Q952" s="270" t="s">
        <v>788</v>
      </c>
      <c r="R952" s="270" t="s">
        <v>788</v>
      </c>
      <c r="S952" s="270" t="s">
        <v>788</v>
      </c>
      <c r="T952" s="270" t="s">
        <v>788</v>
      </c>
      <c r="U952" s="270" t="s">
        <v>788</v>
      </c>
      <c r="V952" s="270" t="s">
        <v>788</v>
      </c>
      <c r="W952" s="270" t="s">
        <v>788</v>
      </c>
      <c r="X952" s="270" t="s">
        <v>788</v>
      </c>
      <c r="Y952" s="270" t="s">
        <v>788</v>
      </c>
      <c r="Z952" s="270" t="s">
        <v>788</v>
      </c>
      <c r="AA952" s="270" t="s">
        <v>788</v>
      </c>
      <c r="AB952" s="270" t="s">
        <v>788</v>
      </c>
      <c r="AC952" s="270" t="s">
        <v>788</v>
      </c>
      <c r="AD952" s="270" t="s">
        <v>788</v>
      </c>
      <c r="AE952" s="270" t="s">
        <v>788</v>
      </c>
      <c r="AF952" s="270" t="s">
        <v>788</v>
      </c>
      <c r="AG952" s="270" t="s">
        <v>788</v>
      </c>
      <c r="AH952" s="270" t="s">
        <v>3075</v>
      </c>
      <c r="AI952" s="270" t="s">
        <v>3075</v>
      </c>
      <c r="AJ952" s="270" t="s">
        <v>3075</v>
      </c>
      <c r="AK952" s="270" t="s">
        <v>3075</v>
      </c>
      <c r="AL952" s="270" t="s">
        <v>3075</v>
      </c>
      <c r="AM952" s="270" t="s">
        <v>3075</v>
      </c>
      <c r="AN952" s="270" t="s">
        <v>3075</v>
      </c>
      <c r="AO952" s="270" t="s">
        <v>3075</v>
      </c>
      <c r="AP952" s="270" t="s">
        <v>3075</v>
      </c>
      <c r="AQ952" s="270" t="s">
        <v>3075</v>
      </c>
      <c r="AR952" s="270" t="s">
        <v>3075</v>
      </c>
      <c r="AS952" s="270" t="s">
        <v>3075</v>
      </c>
      <c r="AT952" s="270" t="s">
        <v>3075</v>
      </c>
      <c r="AU952" s="270" t="s">
        <v>3075</v>
      </c>
      <c r="AV952" s="270" t="s">
        <v>3075</v>
      </c>
      <c r="AW952" s="277" t="s">
        <v>3075</v>
      </c>
      <c r="AX952" s="270" t="s">
        <v>3075</v>
      </c>
      <c r="AY952" s="270" t="s">
        <v>3075</v>
      </c>
      <c r="AZ952" s="270" t="s">
        <v>3075</v>
      </c>
      <c r="BA952" s="270" t="s">
        <v>3075</v>
      </c>
      <c r="BB952" s="270" t="s">
        <v>3075</v>
      </c>
      <c r="BC952" s="270" t="s">
        <v>3075</v>
      </c>
      <c r="BD952" s="270" t="s">
        <v>522</v>
      </c>
      <c r="BE952" s="270" t="str">
        <f>VLOOKUP(A952,[1]القائمة!A$1:F$4442,6,0)</f>
        <v/>
      </c>
      <c r="BF952">
        <f>VLOOKUP(A952,[1]القائمة!A$1:F$4442,1,0)</f>
        <v>526513</v>
      </c>
      <c r="BG952" t="str">
        <f>VLOOKUP(A952,[1]القائمة!A$1:F$4442,5,0)</f>
        <v>الثالثة حديث</v>
      </c>
      <c r="BH952" s="250"/>
      <c r="BI952" s="250"/>
      <c r="BJ952" s="250"/>
      <c r="BK952" s="250"/>
      <c r="BL952" s="250"/>
      <c r="BM952" s="250"/>
      <c r="BN952" s="250"/>
      <c r="BO952" s="250"/>
      <c r="BP952" s="250"/>
      <c r="BQ952" s="250"/>
      <c r="BR952" s="250"/>
      <c r="BS952" s="250"/>
      <c r="BT952" s="250"/>
      <c r="BU952" s="250"/>
      <c r="BV952" s="250"/>
      <c r="BW952" s="250"/>
      <c r="BX952" s="250"/>
      <c r="BY952" s="250"/>
      <c r="BZ952" s="250"/>
      <c r="CE952" s="250"/>
    </row>
    <row r="953" spans="1:83" ht="14.4" x14ac:dyDescent="0.3">
      <c r="A953" s="269">
        <v>526517</v>
      </c>
      <c r="B953" s="270" t="s">
        <v>521</v>
      </c>
      <c r="C953" s="270" t="s">
        <v>788</v>
      </c>
      <c r="D953" s="270" t="s">
        <v>788</v>
      </c>
      <c r="E953" s="270" t="s">
        <v>788</v>
      </c>
      <c r="F953" s="270" t="s">
        <v>788</v>
      </c>
      <c r="G953" s="270" t="s">
        <v>788</v>
      </c>
      <c r="H953" s="270" t="s">
        <v>788</v>
      </c>
      <c r="I953" s="270" t="s">
        <v>788</v>
      </c>
      <c r="J953" s="270" t="s">
        <v>788</v>
      </c>
      <c r="K953" s="270" t="s">
        <v>788</v>
      </c>
      <c r="L953" s="270" t="s">
        <v>788</v>
      </c>
      <c r="M953" s="270" t="s">
        <v>788</v>
      </c>
      <c r="N953" s="270" t="s">
        <v>788</v>
      </c>
      <c r="O953" s="270" t="s">
        <v>788</v>
      </c>
      <c r="P953" s="270" t="s">
        <v>788</v>
      </c>
      <c r="Q953" s="270" t="s">
        <v>788</v>
      </c>
      <c r="R953" s="270" t="s">
        <v>788</v>
      </c>
      <c r="S953" s="270" t="s">
        <v>788</v>
      </c>
      <c r="T953" s="270" t="s">
        <v>788</v>
      </c>
      <c r="U953" s="270" t="s">
        <v>788</v>
      </c>
      <c r="V953" s="270" t="s">
        <v>788</v>
      </c>
      <c r="W953" s="270" t="s">
        <v>788</v>
      </c>
      <c r="X953" s="270" t="s">
        <v>788</v>
      </c>
      <c r="Y953" s="270" t="s">
        <v>788</v>
      </c>
      <c r="Z953" s="270" t="s">
        <v>788</v>
      </c>
      <c r="AA953" s="270" t="s">
        <v>788</v>
      </c>
      <c r="AB953" s="270" t="s">
        <v>788</v>
      </c>
      <c r="AC953" s="270" t="s">
        <v>788</v>
      </c>
      <c r="AD953" s="270" t="s">
        <v>788</v>
      </c>
      <c r="AE953" s="270" t="s">
        <v>788</v>
      </c>
      <c r="AF953" s="270" t="s">
        <v>788</v>
      </c>
      <c r="AG953" s="270" t="s">
        <v>788</v>
      </c>
      <c r="AH953" s="270" t="s">
        <v>788</v>
      </c>
      <c r="AI953" s="270" t="s">
        <v>788</v>
      </c>
      <c r="AJ953" s="270" t="s">
        <v>788</v>
      </c>
      <c r="AK953" s="270" t="s">
        <v>788</v>
      </c>
      <c r="AL953" s="270" t="s">
        <v>788</v>
      </c>
      <c r="AM953" s="270" t="s">
        <v>788</v>
      </c>
      <c r="AN953" s="270" t="s">
        <v>3075</v>
      </c>
      <c r="AO953" s="270" t="s">
        <v>3075</v>
      </c>
      <c r="AP953" s="270" t="s">
        <v>3075</v>
      </c>
      <c r="AQ953" s="270" t="s">
        <v>3075</v>
      </c>
      <c r="AR953" s="270" t="s">
        <v>3075</v>
      </c>
      <c r="AS953" s="270" t="s">
        <v>3075</v>
      </c>
      <c r="AT953" s="270" t="s">
        <v>3075</v>
      </c>
      <c r="AU953" s="270" t="s">
        <v>3075</v>
      </c>
      <c r="AV953" s="270" t="s">
        <v>3075</v>
      </c>
      <c r="AW953" s="277" t="s">
        <v>3075</v>
      </c>
      <c r="AX953" s="270" t="s">
        <v>3075</v>
      </c>
      <c r="AY953" s="270" t="s">
        <v>3075</v>
      </c>
      <c r="AZ953" s="270" t="s">
        <v>3075</v>
      </c>
      <c r="BA953" s="270" t="s">
        <v>3075</v>
      </c>
      <c r="BB953" s="270" t="s">
        <v>3075</v>
      </c>
      <c r="BC953" s="270" t="s">
        <v>3075</v>
      </c>
      <c r="BD953" s="270" t="s">
        <v>521</v>
      </c>
      <c r="BE953" s="270" t="str">
        <f>VLOOKUP(A953,[1]القائمة!A$1:F$4442,6,0)</f>
        <v/>
      </c>
      <c r="BF953">
        <f>VLOOKUP(A953,[1]القائمة!A$1:F$4442,1,0)</f>
        <v>526517</v>
      </c>
      <c r="BG953" t="str">
        <f>VLOOKUP(A953,[1]القائمة!A$1:F$4442,5,0)</f>
        <v>الثالثة</v>
      </c>
      <c r="BH953" s="250"/>
      <c r="BI953" s="250"/>
      <c r="BJ953" s="250"/>
      <c r="BK953" s="250"/>
      <c r="BL953" s="250"/>
      <c r="BM953" s="250"/>
      <c r="BN953" s="250"/>
      <c r="BO953" s="250"/>
      <c r="BP953" s="250"/>
      <c r="BQ953" s="250"/>
      <c r="BR953" s="250"/>
      <c r="BS953" s="250"/>
      <c r="BT953" s="250"/>
      <c r="BU953" s="250"/>
      <c r="BV953" s="250"/>
      <c r="BW953" s="250"/>
      <c r="BX953" s="250"/>
      <c r="BY953" s="250"/>
      <c r="BZ953" s="250"/>
      <c r="CE953" s="250"/>
    </row>
    <row r="954" spans="1:83" ht="14.4" x14ac:dyDescent="0.3">
      <c r="A954" s="269">
        <v>526518</v>
      </c>
      <c r="B954" s="270" t="s">
        <v>521</v>
      </c>
      <c r="C954" s="270" t="s">
        <v>788</v>
      </c>
      <c r="D954" s="270" t="s">
        <v>788</v>
      </c>
      <c r="E954" s="270" t="s">
        <v>788</v>
      </c>
      <c r="F954" s="270" t="s">
        <v>788</v>
      </c>
      <c r="G954" s="270" t="s">
        <v>788</v>
      </c>
      <c r="H954" s="270" t="s">
        <v>788</v>
      </c>
      <c r="I954" s="270" t="s">
        <v>788</v>
      </c>
      <c r="J954" s="270" t="s">
        <v>788</v>
      </c>
      <c r="K954" s="270" t="s">
        <v>788</v>
      </c>
      <c r="L954" s="270" t="s">
        <v>788</v>
      </c>
      <c r="M954" s="270" t="s">
        <v>788</v>
      </c>
      <c r="N954" s="270" t="s">
        <v>788</v>
      </c>
      <c r="O954" s="270" t="s">
        <v>788</v>
      </c>
      <c r="P954" s="270" t="s">
        <v>788</v>
      </c>
      <c r="Q954" s="270" t="s">
        <v>788</v>
      </c>
      <c r="R954" s="270" t="s">
        <v>788</v>
      </c>
      <c r="S954" s="270" t="s">
        <v>788</v>
      </c>
      <c r="T954" s="270" t="s">
        <v>788</v>
      </c>
      <c r="U954" s="270" t="s">
        <v>788</v>
      </c>
      <c r="V954" s="270" t="s">
        <v>788</v>
      </c>
      <c r="W954" s="270" t="s">
        <v>788</v>
      </c>
      <c r="X954" s="270" t="s">
        <v>788</v>
      </c>
      <c r="Y954" s="270" t="s">
        <v>788</v>
      </c>
      <c r="Z954" s="270" t="s">
        <v>788</v>
      </c>
      <c r="AA954" s="270" t="s">
        <v>788</v>
      </c>
      <c r="AB954" s="270" t="s">
        <v>788</v>
      </c>
      <c r="AC954" s="270" t="s">
        <v>788</v>
      </c>
      <c r="AD954" s="270" t="s">
        <v>788</v>
      </c>
      <c r="AE954" s="270" t="s">
        <v>788</v>
      </c>
      <c r="AF954" s="270" t="s">
        <v>788</v>
      </c>
      <c r="AG954" s="270" t="s">
        <v>788</v>
      </c>
      <c r="AH954" s="270" t="s">
        <v>788</v>
      </c>
      <c r="AI954" s="270" t="s">
        <v>788</v>
      </c>
      <c r="AJ954" s="270" t="s">
        <v>788</v>
      </c>
      <c r="AK954" s="270" t="s">
        <v>788</v>
      </c>
      <c r="AL954" s="270" t="s">
        <v>788</v>
      </c>
      <c r="AM954" s="270" t="s">
        <v>788</v>
      </c>
      <c r="AN954" s="270" t="s">
        <v>3075</v>
      </c>
      <c r="AO954" s="270" t="s">
        <v>3075</v>
      </c>
      <c r="AP954" s="270" t="s">
        <v>3075</v>
      </c>
      <c r="AQ954" s="270" t="s">
        <v>3075</v>
      </c>
      <c r="AR954" s="270" t="s">
        <v>3075</v>
      </c>
      <c r="AS954" s="270" t="s">
        <v>3075</v>
      </c>
      <c r="AT954" s="270" t="s">
        <v>3075</v>
      </c>
      <c r="AU954" s="270" t="s">
        <v>3075</v>
      </c>
      <c r="AV954" s="270" t="s">
        <v>3075</v>
      </c>
      <c r="AW954" s="277" t="s">
        <v>3075</v>
      </c>
      <c r="AX954" s="270" t="s">
        <v>3075</v>
      </c>
      <c r="AY954" s="270" t="s">
        <v>3075</v>
      </c>
      <c r="AZ954" s="270" t="s">
        <v>3075</v>
      </c>
      <c r="BA954" s="270" t="s">
        <v>3075</v>
      </c>
      <c r="BB954" s="270" t="s">
        <v>3075</v>
      </c>
      <c r="BC954" s="270" t="s">
        <v>3075</v>
      </c>
      <c r="BD954" s="270" t="s">
        <v>521</v>
      </c>
      <c r="BE954" s="270" t="str">
        <f>VLOOKUP(A954,[1]القائمة!A$1:F$4442,6,0)</f>
        <v/>
      </c>
      <c r="BF954">
        <f>VLOOKUP(A954,[1]القائمة!A$1:F$4442,1,0)</f>
        <v>526518</v>
      </c>
      <c r="BG954" t="str">
        <f>VLOOKUP(A954,[1]القائمة!A$1:F$4442,5,0)</f>
        <v>الثالثة</v>
      </c>
      <c r="BH954" s="250"/>
      <c r="BI954" s="250"/>
      <c r="BJ954" s="250"/>
      <c r="BK954" s="250"/>
      <c r="BL954" s="250"/>
      <c r="BM954" s="250"/>
      <c r="BN954" s="250"/>
      <c r="BO954" s="250"/>
      <c r="BP954" s="250"/>
      <c r="BQ954" s="250"/>
      <c r="BR954" s="250"/>
      <c r="BS954" s="250"/>
      <c r="BT954" s="250"/>
      <c r="BU954" s="250"/>
      <c r="BV954" s="250"/>
      <c r="BW954" s="250"/>
      <c r="BX954" s="250"/>
      <c r="BY954" s="250"/>
      <c r="BZ954" s="250"/>
      <c r="CE954" s="250"/>
    </row>
    <row r="955" spans="1:83" ht="14.4" x14ac:dyDescent="0.3">
      <c r="A955" s="269">
        <v>526526</v>
      </c>
      <c r="B955" s="270" t="s">
        <v>521</v>
      </c>
      <c r="C955" s="270" t="s">
        <v>788</v>
      </c>
      <c r="D955" s="270" t="s">
        <v>788</v>
      </c>
      <c r="E955" s="270" t="s">
        <v>788</v>
      </c>
      <c r="F955" s="270" t="s">
        <v>788</v>
      </c>
      <c r="G955" s="270" t="s">
        <v>788</v>
      </c>
      <c r="H955" s="270" t="s">
        <v>788</v>
      </c>
      <c r="I955" s="270" t="s">
        <v>788</v>
      </c>
      <c r="J955" s="270" t="s">
        <v>788</v>
      </c>
      <c r="K955" s="270" t="s">
        <v>788</v>
      </c>
      <c r="L955" s="270" t="s">
        <v>788</v>
      </c>
      <c r="M955" s="270" t="s">
        <v>788</v>
      </c>
      <c r="N955" s="270" t="s">
        <v>788</v>
      </c>
      <c r="O955" s="270" t="s">
        <v>788</v>
      </c>
      <c r="P955" s="270" t="s">
        <v>788</v>
      </c>
      <c r="Q955" s="270" t="s">
        <v>788</v>
      </c>
      <c r="R955" s="270" t="s">
        <v>788</v>
      </c>
      <c r="S955" s="270" t="s">
        <v>788</v>
      </c>
      <c r="T955" s="270" t="s">
        <v>788</v>
      </c>
      <c r="U955" s="270" t="s">
        <v>788</v>
      </c>
      <c r="V955" s="270" t="s">
        <v>788</v>
      </c>
      <c r="W955" s="270" t="s">
        <v>788</v>
      </c>
      <c r="X955" s="270" t="s">
        <v>788</v>
      </c>
      <c r="Y955" s="270" t="s">
        <v>788</v>
      </c>
      <c r="Z955" s="270" t="s">
        <v>788</v>
      </c>
      <c r="AA955" s="270" t="s">
        <v>788</v>
      </c>
      <c r="AB955" s="270" t="s">
        <v>788</v>
      </c>
      <c r="AC955" s="270" t="s">
        <v>788</v>
      </c>
      <c r="AD955" s="270" t="s">
        <v>788</v>
      </c>
      <c r="AE955" s="270" t="s">
        <v>788</v>
      </c>
      <c r="AF955" s="270" t="s">
        <v>788</v>
      </c>
      <c r="AG955" s="270" t="s">
        <v>788</v>
      </c>
      <c r="AH955" s="270" t="s">
        <v>788</v>
      </c>
      <c r="AI955" s="270" t="s">
        <v>788</v>
      </c>
      <c r="AJ955" s="270" t="s">
        <v>788</v>
      </c>
      <c r="AK955" s="270" t="s">
        <v>788</v>
      </c>
      <c r="AL955" s="270" t="s">
        <v>788</v>
      </c>
      <c r="AM955" s="270" t="s">
        <v>788</v>
      </c>
      <c r="AN955" s="270" t="s">
        <v>3075</v>
      </c>
      <c r="AO955" s="270" t="s">
        <v>3075</v>
      </c>
      <c r="AP955" s="270" t="s">
        <v>3075</v>
      </c>
      <c r="AQ955" s="270" t="s">
        <v>3075</v>
      </c>
      <c r="AR955" s="270" t="s">
        <v>3075</v>
      </c>
      <c r="AS955" s="270" t="s">
        <v>3075</v>
      </c>
      <c r="AT955" s="270" t="s">
        <v>3075</v>
      </c>
      <c r="AU955" s="270" t="s">
        <v>3075</v>
      </c>
      <c r="AV955" s="270" t="s">
        <v>3075</v>
      </c>
      <c r="AW955" s="277" t="s">
        <v>3075</v>
      </c>
      <c r="AX955" s="270" t="s">
        <v>3075</v>
      </c>
      <c r="AY955" s="270" t="s">
        <v>3075</v>
      </c>
      <c r="AZ955" s="270" t="s">
        <v>3075</v>
      </c>
      <c r="BA955" s="270" t="s">
        <v>3075</v>
      </c>
      <c r="BB955" s="270" t="s">
        <v>3075</v>
      </c>
      <c r="BC955" s="270" t="s">
        <v>3075</v>
      </c>
      <c r="BD955" s="270" t="s">
        <v>521</v>
      </c>
      <c r="BE955" s="270" t="str">
        <f>VLOOKUP(A955,[1]القائمة!A$1:F$4442,6,0)</f>
        <v/>
      </c>
      <c r="BF955">
        <f>VLOOKUP(A955,[1]القائمة!A$1:F$4442,1,0)</f>
        <v>526526</v>
      </c>
      <c r="BG955" t="str">
        <f>VLOOKUP(A955,[1]القائمة!A$1:F$4442,5,0)</f>
        <v>الثالثة</v>
      </c>
      <c r="BH955" s="250"/>
      <c r="BI955" s="250"/>
      <c r="BJ955" s="250"/>
      <c r="BK955" s="250"/>
      <c r="BL955" s="250"/>
      <c r="BM955" s="250"/>
      <c r="BN955" s="250"/>
      <c r="BO955" s="250"/>
      <c r="BP955" s="250"/>
      <c r="BQ955" s="250"/>
      <c r="BR955" s="250"/>
      <c r="BS955" s="250"/>
      <c r="BT955" s="250"/>
      <c r="BU955" s="250"/>
      <c r="BV955" s="250"/>
      <c r="BW955" s="250"/>
      <c r="BX955" s="250"/>
      <c r="BY955" s="250"/>
      <c r="BZ955" s="250"/>
      <c r="CE955" s="250"/>
    </row>
    <row r="956" spans="1:83" ht="14.4" x14ac:dyDescent="0.3">
      <c r="A956" s="269">
        <v>526528</v>
      </c>
      <c r="B956" s="270" t="s">
        <v>521</v>
      </c>
      <c r="C956" s="270" t="s">
        <v>788</v>
      </c>
      <c r="D956" s="270" t="s">
        <v>788</v>
      </c>
      <c r="E956" s="270" t="s">
        <v>788</v>
      </c>
      <c r="F956" s="270" t="s">
        <v>788</v>
      </c>
      <c r="G956" s="270" t="s">
        <v>788</v>
      </c>
      <c r="H956" s="270" t="s">
        <v>788</v>
      </c>
      <c r="I956" s="270" t="s">
        <v>788</v>
      </c>
      <c r="J956" s="270" t="s">
        <v>788</v>
      </c>
      <c r="K956" s="270" t="s">
        <v>788</v>
      </c>
      <c r="L956" s="270" t="s">
        <v>788</v>
      </c>
      <c r="M956" s="270" t="s">
        <v>788</v>
      </c>
      <c r="N956" s="270" t="s">
        <v>788</v>
      </c>
      <c r="O956" s="270" t="s">
        <v>788</v>
      </c>
      <c r="P956" s="270" t="s">
        <v>788</v>
      </c>
      <c r="Q956" s="270" t="s">
        <v>788</v>
      </c>
      <c r="R956" s="270" t="s">
        <v>788</v>
      </c>
      <c r="S956" s="270" t="s">
        <v>788</v>
      </c>
      <c r="T956" s="270" t="s">
        <v>788</v>
      </c>
      <c r="U956" s="270" t="s">
        <v>788</v>
      </c>
      <c r="V956" s="270" t="s">
        <v>788</v>
      </c>
      <c r="W956" s="270" t="s">
        <v>788</v>
      </c>
      <c r="X956" s="270" t="s">
        <v>788</v>
      </c>
      <c r="Y956" s="270" t="s">
        <v>788</v>
      </c>
      <c r="Z956" s="270" t="s">
        <v>788</v>
      </c>
      <c r="AA956" s="270" t="s">
        <v>788</v>
      </c>
      <c r="AB956" s="270" t="s">
        <v>788</v>
      </c>
      <c r="AC956" s="270" t="s">
        <v>788</v>
      </c>
      <c r="AD956" s="270" t="s">
        <v>788</v>
      </c>
      <c r="AE956" s="270" t="s">
        <v>788</v>
      </c>
      <c r="AF956" s="270" t="s">
        <v>788</v>
      </c>
      <c r="AG956" s="270" t="s">
        <v>788</v>
      </c>
      <c r="AH956" s="270" t="s">
        <v>788</v>
      </c>
      <c r="AI956" s="270" t="s">
        <v>788</v>
      </c>
      <c r="AJ956" s="270" t="s">
        <v>788</v>
      </c>
      <c r="AK956" s="270" t="s">
        <v>788</v>
      </c>
      <c r="AL956" s="270" t="s">
        <v>788</v>
      </c>
      <c r="AM956" s="270" t="s">
        <v>788</v>
      </c>
      <c r="AN956" s="270" t="s">
        <v>3075</v>
      </c>
      <c r="AO956" s="270" t="s">
        <v>3075</v>
      </c>
      <c r="AP956" s="270" t="s">
        <v>3075</v>
      </c>
      <c r="AQ956" s="270" t="s">
        <v>3075</v>
      </c>
      <c r="AR956" s="270" t="s">
        <v>3075</v>
      </c>
      <c r="AS956" s="270" t="s">
        <v>3075</v>
      </c>
      <c r="AT956" s="270" t="s">
        <v>3075</v>
      </c>
      <c r="AU956" s="270" t="s">
        <v>3075</v>
      </c>
      <c r="AV956" s="270" t="s">
        <v>3075</v>
      </c>
      <c r="AW956" s="277" t="s">
        <v>3075</v>
      </c>
      <c r="AX956" s="270" t="s">
        <v>3075</v>
      </c>
      <c r="AY956" s="270" t="s">
        <v>3075</v>
      </c>
      <c r="AZ956" s="270" t="s">
        <v>3075</v>
      </c>
      <c r="BA956" s="270" t="s">
        <v>3075</v>
      </c>
      <c r="BB956" s="270" t="s">
        <v>3075</v>
      </c>
      <c r="BC956" s="270" t="s">
        <v>3075</v>
      </c>
      <c r="BD956" s="270" t="s">
        <v>521</v>
      </c>
      <c r="BE956" s="270" t="str">
        <f>VLOOKUP(A956,[1]القائمة!A$1:F$4442,6,0)</f>
        <v/>
      </c>
      <c r="BF956">
        <f>VLOOKUP(A956,[1]القائمة!A$1:F$4442,1,0)</f>
        <v>526528</v>
      </c>
      <c r="BG956" t="str">
        <f>VLOOKUP(A956,[1]القائمة!A$1:F$4442,5,0)</f>
        <v>الثالثة</v>
      </c>
      <c r="BH956" s="250"/>
      <c r="BI956" s="250"/>
      <c r="BJ956" s="250"/>
      <c r="BK956" s="250"/>
      <c r="BL956" s="250"/>
      <c r="BM956" s="250"/>
      <c r="BN956" s="250"/>
      <c r="BO956" s="250"/>
      <c r="BP956" s="250"/>
      <c r="BQ956" s="250"/>
      <c r="BR956" s="250"/>
      <c r="BS956" s="250"/>
      <c r="BT956" s="250"/>
      <c r="BU956" s="250"/>
      <c r="BV956" s="250"/>
      <c r="BW956" s="250"/>
      <c r="BX956" s="250"/>
      <c r="BY956" s="250"/>
      <c r="BZ956" s="250"/>
      <c r="CE956" s="250"/>
    </row>
    <row r="957" spans="1:83" ht="14.4" x14ac:dyDescent="0.3">
      <c r="A957" s="269">
        <v>526529</v>
      </c>
      <c r="B957" s="270" t="s">
        <v>521</v>
      </c>
      <c r="C957" s="270" t="s">
        <v>788</v>
      </c>
      <c r="D957" s="270" t="s">
        <v>788</v>
      </c>
      <c r="E957" s="270" t="s">
        <v>788</v>
      </c>
      <c r="F957" s="270" t="s">
        <v>788</v>
      </c>
      <c r="G957" s="270" t="s">
        <v>788</v>
      </c>
      <c r="H957" s="270" t="s">
        <v>788</v>
      </c>
      <c r="I957" s="270" t="s">
        <v>788</v>
      </c>
      <c r="J957" s="270" t="s">
        <v>788</v>
      </c>
      <c r="K957" s="270" t="s">
        <v>788</v>
      </c>
      <c r="L957" s="270" t="s">
        <v>788</v>
      </c>
      <c r="M957" s="270" t="s">
        <v>788</v>
      </c>
      <c r="N957" s="270" t="s">
        <v>788</v>
      </c>
      <c r="O957" s="270" t="s">
        <v>788</v>
      </c>
      <c r="P957" s="270" t="s">
        <v>788</v>
      </c>
      <c r="Q957" s="270" t="s">
        <v>788</v>
      </c>
      <c r="R957" s="270" t="s">
        <v>788</v>
      </c>
      <c r="S957" s="270" t="s">
        <v>788</v>
      </c>
      <c r="T957" s="270" t="s">
        <v>788</v>
      </c>
      <c r="U957" s="270" t="s">
        <v>788</v>
      </c>
      <c r="V957" s="270" t="s">
        <v>788</v>
      </c>
      <c r="W957" s="270" t="s">
        <v>788</v>
      </c>
      <c r="X957" s="270" t="s">
        <v>788</v>
      </c>
      <c r="Y957" s="270" t="s">
        <v>788</v>
      </c>
      <c r="Z957" s="270" t="s">
        <v>788</v>
      </c>
      <c r="AA957" s="270" t="s">
        <v>788</v>
      </c>
      <c r="AB957" s="270" t="s">
        <v>788</v>
      </c>
      <c r="AC957" s="270" t="s">
        <v>788</v>
      </c>
      <c r="AD957" s="270" t="s">
        <v>788</v>
      </c>
      <c r="AE957" s="270" t="s">
        <v>788</v>
      </c>
      <c r="AF957" s="270" t="s">
        <v>788</v>
      </c>
      <c r="AG957" s="270" t="s">
        <v>788</v>
      </c>
      <c r="AH957" s="270" t="s">
        <v>788</v>
      </c>
      <c r="AI957" s="270" t="s">
        <v>788</v>
      </c>
      <c r="AJ957" s="270" t="s">
        <v>788</v>
      </c>
      <c r="AK957" s="270" t="s">
        <v>788</v>
      </c>
      <c r="AL957" s="270" t="s">
        <v>788</v>
      </c>
      <c r="AM957" s="270" t="s">
        <v>788</v>
      </c>
      <c r="AN957" s="270" t="s">
        <v>3075</v>
      </c>
      <c r="AO957" s="270" t="s">
        <v>3075</v>
      </c>
      <c r="AP957" s="270" t="s">
        <v>3075</v>
      </c>
      <c r="AQ957" s="270" t="s">
        <v>3075</v>
      </c>
      <c r="AR957" s="270" t="s">
        <v>3075</v>
      </c>
      <c r="AS957" s="270" t="s">
        <v>3075</v>
      </c>
      <c r="AT957" s="270" t="s">
        <v>3075</v>
      </c>
      <c r="AU957" s="270" t="s">
        <v>3075</v>
      </c>
      <c r="AV957" s="270" t="s">
        <v>3075</v>
      </c>
      <c r="AW957" s="277" t="s">
        <v>3075</v>
      </c>
      <c r="AX957" s="270" t="s">
        <v>3075</v>
      </c>
      <c r="AY957" s="270" t="s">
        <v>3075</v>
      </c>
      <c r="AZ957" s="270" t="s">
        <v>3075</v>
      </c>
      <c r="BA957" s="270" t="s">
        <v>3075</v>
      </c>
      <c r="BB957" s="270" t="s">
        <v>3075</v>
      </c>
      <c r="BC957" s="270" t="s">
        <v>3075</v>
      </c>
      <c r="BD957" s="270" t="s">
        <v>521</v>
      </c>
      <c r="BE957" s="270" t="str">
        <f>VLOOKUP(A957,[1]القائمة!A$1:F$4442,6,0)</f>
        <v/>
      </c>
      <c r="BF957">
        <f>VLOOKUP(A957,[1]القائمة!A$1:F$4442,1,0)</f>
        <v>526529</v>
      </c>
      <c r="BG957" t="str">
        <f>VLOOKUP(A957,[1]القائمة!A$1:F$4442,5,0)</f>
        <v>الثالثة</v>
      </c>
      <c r="BH957" s="250"/>
      <c r="BI957" s="250"/>
      <c r="BJ957" s="250"/>
      <c r="BK957" s="250"/>
      <c r="BL957" s="250"/>
      <c r="BM957" s="250"/>
      <c r="BN957" s="250"/>
      <c r="BO957" s="250"/>
      <c r="BP957" s="250"/>
      <c r="BQ957" s="250"/>
      <c r="BR957" s="250"/>
      <c r="BS957" s="250"/>
      <c r="BT957" s="250"/>
      <c r="BU957" s="250"/>
      <c r="BV957" s="250"/>
      <c r="BW957" s="250"/>
      <c r="BX957" s="250"/>
      <c r="BY957" s="250"/>
      <c r="BZ957" s="250"/>
      <c r="CE957" s="250"/>
    </row>
    <row r="958" spans="1:83" ht="14.4" x14ac:dyDescent="0.3">
      <c r="A958" s="269">
        <v>526533</v>
      </c>
      <c r="B958" s="270" t="s">
        <v>521</v>
      </c>
      <c r="C958" s="270" t="s">
        <v>788</v>
      </c>
      <c r="D958" s="270" t="s">
        <v>788</v>
      </c>
      <c r="E958" s="270" t="s">
        <v>788</v>
      </c>
      <c r="F958" s="270" t="s">
        <v>788</v>
      </c>
      <c r="G958" s="270" t="s">
        <v>788</v>
      </c>
      <c r="H958" s="270" t="s">
        <v>788</v>
      </c>
      <c r="I958" s="270" t="s">
        <v>788</v>
      </c>
      <c r="J958" s="270" t="s">
        <v>788</v>
      </c>
      <c r="K958" s="270" t="s">
        <v>788</v>
      </c>
      <c r="L958" s="270" t="s">
        <v>788</v>
      </c>
      <c r="M958" s="270" t="s">
        <v>788</v>
      </c>
      <c r="N958" s="270" t="s">
        <v>788</v>
      </c>
      <c r="O958" s="270" t="s">
        <v>788</v>
      </c>
      <c r="P958" s="270" t="s">
        <v>788</v>
      </c>
      <c r="Q958" s="270" t="s">
        <v>788</v>
      </c>
      <c r="R958" s="270" t="s">
        <v>788</v>
      </c>
      <c r="S958" s="270" t="s">
        <v>788</v>
      </c>
      <c r="T958" s="270" t="s">
        <v>788</v>
      </c>
      <c r="U958" s="270" t="s">
        <v>788</v>
      </c>
      <c r="V958" s="270" t="s">
        <v>788</v>
      </c>
      <c r="W958" s="270" t="s">
        <v>788</v>
      </c>
      <c r="X958" s="270" t="s">
        <v>788</v>
      </c>
      <c r="Y958" s="270" t="s">
        <v>788</v>
      </c>
      <c r="Z958" s="270" t="s">
        <v>788</v>
      </c>
      <c r="AA958" s="270" t="s">
        <v>788</v>
      </c>
      <c r="AB958" s="270" t="s">
        <v>788</v>
      </c>
      <c r="AC958" s="270" t="s">
        <v>788</v>
      </c>
      <c r="AD958" s="270" t="s">
        <v>788</v>
      </c>
      <c r="AE958" s="270" t="s">
        <v>788</v>
      </c>
      <c r="AF958" s="270" t="s">
        <v>788</v>
      </c>
      <c r="AG958" s="270" t="s">
        <v>788</v>
      </c>
      <c r="AH958" s="270" t="s">
        <v>788</v>
      </c>
      <c r="AI958" s="270" t="s">
        <v>788</v>
      </c>
      <c r="AJ958" s="270" t="s">
        <v>788</v>
      </c>
      <c r="AK958" s="270" t="s">
        <v>788</v>
      </c>
      <c r="AL958" s="270" t="s">
        <v>788</v>
      </c>
      <c r="AM958" s="270" t="s">
        <v>788</v>
      </c>
      <c r="AN958" s="270" t="s">
        <v>3075</v>
      </c>
      <c r="AO958" s="270" t="s">
        <v>3075</v>
      </c>
      <c r="AP958" s="270" t="s">
        <v>3075</v>
      </c>
      <c r="AQ958" s="270" t="s">
        <v>3075</v>
      </c>
      <c r="AR958" s="270" t="s">
        <v>3075</v>
      </c>
      <c r="AS958" s="270" t="s">
        <v>3075</v>
      </c>
      <c r="AT958" s="270" t="s">
        <v>3075</v>
      </c>
      <c r="AU958" s="270" t="s">
        <v>3075</v>
      </c>
      <c r="AV958" s="270" t="s">
        <v>3075</v>
      </c>
      <c r="AW958" s="277" t="s">
        <v>3075</v>
      </c>
      <c r="AX958" s="270" t="s">
        <v>3075</v>
      </c>
      <c r="AY958" s="270" t="s">
        <v>3075</v>
      </c>
      <c r="AZ958" s="270" t="s">
        <v>3075</v>
      </c>
      <c r="BA958" s="270" t="s">
        <v>3075</v>
      </c>
      <c r="BB958" s="270" t="s">
        <v>3075</v>
      </c>
      <c r="BC958" s="270" t="s">
        <v>3075</v>
      </c>
      <c r="BD958" s="270" t="s">
        <v>521</v>
      </c>
      <c r="BE958" s="270" t="str">
        <f>VLOOKUP(A958,[1]القائمة!A$1:F$4442,6,0)</f>
        <v/>
      </c>
      <c r="BF958">
        <f>VLOOKUP(A958,[1]القائمة!A$1:F$4442,1,0)</f>
        <v>526533</v>
      </c>
      <c r="BG958" t="str">
        <f>VLOOKUP(A958,[1]القائمة!A$1:F$4442,5,0)</f>
        <v>الثالثة</v>
      </c>
      <c r="BH958" s="250"/>
      <c r="BI958" s="250"/>
      <c r="BJ958" s="250"/>
      <c r="BK958" s="250"/>
      <c r="BL958" s="250"/>
      <c r="BM958" s="250"/>
      <c r="BN958" s="250"/>
      <c r="BO958" s="250"/>
      <c r="BP958" s="250"/>
      <c r="BQ958" s="250"/>
      <c r="BR958" s="250"/>
      <c r="BS958" s="250"/>
      <c r="BT958" s="250"/>
      <c r="BU958" s="250"/>
      <c r="BV958" s="250"/>
      <c r="BW958" s="250"/>
      <c r="BX958" s="250"/>
      <c r="BY958" s="250"/>
      <c r="BZ958" s="250"/>
      <c r="CE958" s="250"/>
    </row>
    <row r="959" spans="1:83" ht="14.4" x14ac:dyDescent="0.3">
      <c r="A959" s="269">
        <v>526536</v>
      </c>
      <c r="B959" s="270" t="s">
        <v>521</v>
      </c>
      <c r="C959" s="270" t="s">
        <v>788</v>
      </c>
      <c r="D959" s="270" t="s">
        <v>788</v>
      </c>
      <c r="E959" s="270" t="s">
        <v>788</v>
      </c>
      <c r="F959" s="270" t="s">
        <v>788</v>
      </c>
      <c r="G959" s="270" t="s">
        <v>788</v>
      </c>
      <c r="H959" s="270" t="s">
        <v>788</v>
      </c>
      <c r="I959" s="270" t="s">
        <v>788</v>
      </c>
      <c r="J959" s="270" t="s">
        <v>788</v>
      </c>
      <c r="K959" s="270" t="s">
        <v>788</v>
      </c>
      <c r="L959" s="270" t="s">
        <v>788</v>
      </c>
      <c r="M959" s="270" t="s">
        <v>788</v>
      </c>
      <c r="N959" s="270" t="s">
        <v>788</v>
      </c>
      <c r="O959" s="270" t="s">
        <v>788</v>
      </c>
      <c r="P959" s="270" t="s">
        <v>788</v>
      </c>
      <c r="Q959" s="270" t="s">
        <v>788</v>
      </c>
      <c r="R959" s="270" t="s">
        <v>788</v>
      </c>
      <c r="S959" s="270" t="s">
        <v>788</v>
      </c>
      <c r="T959" s="270" t="s">
        <v>788</v>
      </c>
      <c r="U959" s="270" t="s">
        <v>788</v>
      </c>
      <c r="V959" s="270" t="s">
        <v>788</v>
      </c>
      <c r="W959" s="270" t="s">
        <v>788</v>
      </c>
      <c r="X959" s="270" t="s">
        <v>788</v>
      </c>
      <c r="Y959" s="270" t="s">
        <v>788</v>
      </c>
      <c r="Z959" s="270" t="s">
        <v>788</v>
      </c>
      <c r="AA959" s="270" t="s">
        <v>788</v>
      </c>
      <c r="AB959" s="270" t="s">
        <v>788</v>
      </c>
      <c r="AC959" s="270" t="s">
        <v>788</v>
      </c>
      <c r="AD959" s="270" t="s">
        <v>788</v>
      </c>
      <c r="AE959" s="270" t="s">
        <v>788</v>
      </c>
      <c r="AF959" s="270" t="s">
        <v>788</v>
      </c>
      <c r="AG959" s="270" t="s">
        <v>788</v>
      </c>
      <c r="AH959" s="270" t="s">
        <v>788</v>
      </c>
      <c r="AI959" s="270" t="s">
        <v>788</v>
      </c>
      <c r="AJ959" s="270" t="s">
        <v>788</v>
      </c>
      <c r="AK959" s="270" t="s">
        <v>788</v>
      </c>
      <c r="AL959" s="270" t="s">
        <v>788</v>
      </c>
      <c r="AM959" s="270" t="s">
        <v>788</v>
      </c>
      <c r="AN959" s="270" t="s">
        <v>3075</v>
      </c>
      <c r="AO959" s="270" t="s">
        <v>3075</v>
      </c>
      <c r="AP959" s="270" t="s">
        <v>3075</v>
      </c>
      <c r="AQ959" s="270" t="s">
        <v>3075</v>
      </c>
      <c r="AR959" s="270" t="s">
        <v>3075</v>
      </c>
      <c r="AS959" s="270" t="s">
        <v>3075</v>
      </c>
      <c r="AT959" s="270" t="s">
        <v>3075</v>
      </c>
      <c r="AU959" s="270" t="s">
        <v>3075</v>
      </c>
      <c r="AV959" s="270" t="s">
        <v>3075</v>
      </c>
      <c r="AW959" s="277" t="s">
        <v>3075</v>
      </c>
      <c r="AX959" s="270" t="s">
        <v>3075</v>
      </c>
      <c r="AY959" s="270" t="s">
        <v>3075</v>
      </c>
      <c r="AZ959" s="270" t="s">
        <v>3075</v>
      </c>
      <c r="BA959" s="270" t="s">
        <v>3075</v>
      </c>
      <c r="BB959" s="270" t="s">
        <v>3075</v>
      </c>
      <c r="BC959" s="270" t="s">
        <v>3075</v>
      </c>
      <c r="BD959" s="270" t="s">
        <v>521</v>
      </c>
      <c r="BE959" s="270" t="str">
        <f>VLOOKUP(A959,[1]القائمة!A$1:F$4442,6,0)</f>
        <v/>
      </c>
      <c r="BF959">
        <f>VLOOKUP(A959,[1]القائمة!A$1:F$4442,1,0)</f>
        <v>526536</v>
      </c>
      <c r="BG959" t="str">
        <f>VLOOKUP(A959,[1]القائمة!A$1:F$4442,5,0)</f>
        <v>الثالثة</v>
      </c>
      <c r="BH959" s="241"/>
      <c r="BI959" s="241"/>
      <c r="BJ959" s="241"/>
      <c r="BK959" s="241"/>
      <c r="BL959" s="241"/>
      <c r="BM959" s="241"/>
      <c r="BN959" s="241"/>
      <c r="BO959" s="241"/>
      <c r="BP959" s="241" t="s">
        <v>3075</v>
      </c>
      <c r="BQ959" s="241" t="s">
        <v>3075</v>
      </c>
      <c r="BR959" s="241" t="s">
        <v>3075</v>
      </c>
      <c r="BS959" s="241" t="s">
        <v>3075</v>
      </c>
      <c r="BT959" s="241" t="s">
        <v>3075</v>
      </c>
      <c r="BU959" s="241" t="s">
        <v>3075</v>
      </c>
      <c r="BV959" s="240"/>
      <c r="BW959" s="241"/>
      <c r="BX959" s="241"/>
      <c r="BY959" s="241"/>
      <c r="BZ959" s="241"/>
      <c r="CA959" s="242"/>
      <c r="CB959" s="242"/>
      <c r="CC959" s="242"/>
      <c r="CD959" s="242"/>
      <c r="CE959" s="241"/>
    </row>
    <row r="960" spans="1:83" ht="14.4" x14ac:dyDescent="0.3">
      <c r="A960" s="269">
        <v>526541</v>
      </c>
      <c r="B960" s="270" t="s">
        <v>521</v>
      </c>
      <c r="C960" s="270" t="s">
        <v>788</v>
      </c>
      <c r="D960" s="270" t="s">
        <v>788</v>
      </c>
      <c r="E960" s="270" t="s">
        <v>788</v>
      </c>
      <c r="F960" s="270" t="s">
        <v>788</v>
      </c>
      <c r="G960" s="270" t="s">
        <v>788</v>
      </c>
      <c r="H960" s="270" t="s">
        <v>788</v>
      </c>
      <c r="I960" s="270" t="s">
        <v>788</v>
      </c>
      <c r="J960" s="270" t="s">
        <v>788</v>
      </c>
      <c r="K960" s="270" t="s">
        <v>788</v>
      </c>
      <c r="L960" s="270" t="s">
        <v>788</v>
      </c>
      <c r="M960" s="270" t="s">
        <v>788</v>
      </c>
      <c r="N960" s="270" t="s">
        <v>788</v>
      </c>
      <c r="O960" s="270" t="s">
        <v>788</v>
      </c>
      <c r="P960" s="270" t="s">
        <v>788</v>
      </c>
      <c r="Q960" s="270" t="s">
        <v>788</v>
      </c>
      <c r="R960" s="270" t="s">
        <v>788</v>
      </c>
      <c r="S960" s="270" t="s">
        <v>788</v>
      </c>
      <c r="T960" s="270" t="s">
        <v>788</v>
      </c>
      <c r="U960" s="270" t="s">
        <v>788</v>
      </c>
      <c r="V960" s="270" t="s">
        <v>788</v>
      </c>
      <c r="W960" s="270" t="s">
        <v>788</v>
      </c>
      <c r="X960" s="270" t="s">
        <v>788</v>
      </c>
      <c r="Y960" s="270" t="s">
        <v>788</v>
      </c>
      <c r="Z960" s="270" t="s">
        <v>788</v>
      </c>
      <c r="AA960" s="270" t="s">
        <v>788</v>
      </c>
      <c r="AB960" s="270" t="s">
        <v>788</v>
      </c>
      <c r="AC960" s="270" t="s">
        <v>788</v>
      </c>
      <c r="AD960" s="270" t="s">
        <v>788</v>
      </c>
      <c r="AE960" s="270" t="s">
        <v>788</v>
      </c>
      <c r="AF960" s="270" t="s">
        <v>788</v>
      </c>
      <c r="AG960" s="270" t="s">
        <v>788</v>
      </c>
      <c r="AH960" s="270" t="s">
        <v>788</v>
      </c>
      <c r="AI960" s="270" t="s">
        <v>788</v>
      </c>
      <c r="AJ960" s="270" t="s">
        <v>788</v>
      </c>
      <c r="AK960" s="270" t="s">
        <v>788</v>
      </c>
      <c r="AL960" s="270" t="s">
        <v>788</v>
      </c>
      <c r="AM960" s="270" t="s">
        <v>788</v>
      </c>
      <c r="AN960" s="270" t="s">
        <v>3075</v>
      </c>
      <c r="AO960" s="270" t="s">
        <v>3075</v>
      </c>
      <c r="AP960" s="270" t="s">
        <v>3075</v>
      </c>
      <c r="AQ960" s="270" t="s">
        <v>3075</v>
      </c>
      <c r="AR960" s="270" t="s">
        <v>3075</v>
      </c>
      <c r="AS960" s="270" t="s">
        <v>3075</v>
      </c>
      <c r="AT960" s="270" t="s">
        <v>3075</v>
      </c>
      <c r="AU960" s="270" t="s">
        <v>3075</v>
      </c>
      <c r="AV960" s="270" t="s">
        <v>3075</v>
      </c>
      <c r="AW960" s="277" t="s">
        <v>3075</v>
      </c>
      <c r="AX960" s="270" t="s">
        <v>3075</v>
      </c>
      <c r="AY960" s="270" t="s">
        <v>3075</v>
      </c>
      <c r="AZ960" s="270" t="s">
        <v>3075</v>
      </c>
      <c r="BA960" s="270" t="s">
        <v>3075</v>
      </c>
      <c r="BB960" s="270" t="s">
        <v>3075</v>
      </c>
      <c r="BC960" s="270" t="s">
        <v>3075</v>
      </c>
      <c r="BD960" s="270" t="s">
        <v>521</v>
      </c>
      <c r="BE960" s="270" t="str">
        <f>VLOOKUP(A960,[1]القائمة!A$1:F$4442,6,0)</f>
        <v/>
      </c>
      <c r="BF960">
        <f>VLOOKUP(A960,[1]القائمة!A$1:F$4442,1,0)</f>
        <v>526541</v>
      </c>
      <c r="BG960" t="str">
        <f>VLOOKUP(A960,[1]القائمة!A$1:F$4442,5,0)</f>
        <v>الثالثة</v>
      </c>
      <c r="BH960" s="241"/>
      <c r="BI960" s="241"/>
      <c r="BJ960" s="241"/>
      <c r="BK960" s="241"/>
      <c r="BL960" s="241"/>
      <c r="BM960" s="241"/>
      <c r="BN960" s="241"/>
      <c r="BO960" s="241"/>
      <c r="BP960" s="241" t="s">
        <v>3075</v>
      </c>
      <c r="BQ960" s="241" t="s">
        <v>3075</v>
      </c>
      <c r="BR960" s="241" t="s">
        <v>3075</v>
      </c>
      <c r="BS960" s="241" t="s">
        <v>3075</v>
      </c>
      <c r="BT960" s="241" t="s">
        <v>3075</v>
      </c>
      <c r="BU960" s="241" t="s">
        <v>3075</v>
      </c>
      <c r="BV960" s="240"/>
      <c r="BW960" s="241"/>
      <c r="BX960" s="241"/>
      <c r="BY960" s="241"/>
      <c r="BZ960" s="241"/>
      <c r="CA960" s="242"/>
      <c r="CB960" s="242"/>
      <c r="CC960" s="242"/>
      <c r="CD960" s="242"/>
      <c r="CE960" s="241"/>
    </row>
    <row r="961" spans="1:83" ht="14.4" x14ac:dyDescent="0.3">
      <c r="A961" s="269">
        <v>526548</v>
      </c>
      <c r="B961" s="270" t="s">
        <v>521</v>
      </c>
      <c r="C961" s="270" t="s">
        <v>788</v>
      </c>
      <c r="D961" s="270" t="s">
        <v>788</v>
      </c>
      <c r="E961" s="270" t="s">
        <v>788</v>
      </c>
      <c r="F961" s="270" t="s">
        <v>788</v>
      </c>
      <c r="G961" s="270" t="s">
        <v>788</v>
      </c>
      <c r="H961" s="270" t="s">
        <v>788</v>
      </c>
      <c r="I961" s="270" t="s">
        <v>788</v>
      </c>
      <c r="J961" s="270" t="s">
        <v>788</v>
      </c>
      <c r="K961" s="270" t="s">
        <v>788</v>
      </c>
      <c r="L961" s="270" t="s">
        <v>788</v>
      </c>
      <c r="M961" s="270" t="s">
        <v>788</v>
      </c>
      <c r="N961" s="270" t="s">
        <v>788</v>
      </c>
      <c r="O961" s="270" t="s">
        <v>788</v>
      </c>
      <c r="P961" s="270" t="s">
        <v>788</v>
      </c>
      <c r="Q961" s="270" t="s">
        <v>788</v>
      </c>
      <c r="R961" s="270" t="s">
        <v>788</v>
      </c>
      <c r="S961" s="270" t="s">
        <v>788</v>
      </c>
      <c r="T961" s="270" t="s">
        <v>788</v>
      </c>
      <c r="U961" s="270" t="s">
        <v>788</v>
      </c>
      <c r="V961" s="270" t="s">
        <v>788</v>
      </c>
      <c r="W961" s="270" t="s">
        <v>788</v>
      </c>
      <c r="X961" s="270" t="s">
        <v>788</v>
      </c>
      <c r="Y961" s="270" t="s">
        <v>788</v>
      </c>
      <c r="Z961" s="270" t="s">
        <v>788</v>
      </c>
      <c r="AA961" s="270" t="s">
        <v>788</v>
      </c>
      <c r="AB961" s="270" t="s">
        <v>788</v>
      </c>
      <c r="AC961" s="270" t="s">
        <v>788</v>
      </c>
      <c r="AD961" s="270" t="s">
        <v>788</v>
      </c>
      <c r="AE961" s="270" t="s">
        <v>788</v>
      </c>
      <c r="AF961" s="270" t="s">
        <v>788</v>
      </c>
      <c r="AG961" s="270" t="s">
        <v>788</v>
      </c>
      <c r="AH961" s="270" t="s">
        <v>788</v>
      </c>
      <c r="AI961" s="270" t="s">
        <v>788</v>
      </c>
      <c r="AJ961" s="270" t="s">
        <v>788</v>
      </c>
      <c r="AK961" s="270" t="s">
        <v>788</v>
      </c>
      <c r="AL961" s="270" t="s">
        <v>788</v>
      </c>
      <c r="AM961" s="270" t="s">
        <v>788</v>
      </c>
      <c r="AN961" s="270" t="s">
        <v>3075</v>
      </c>
      <c r="AO961" s="270" t="s">
        <v>3075</v>
      </c>
      <c r="AP961" s="270" t="s">
        <v>3075</v>
      </c>
      <c r="AQ961" s="270" t="s">
        <v>3075</v>
      </c>
      <c r="AR961" s="270" t="s">
        <v>3075</v>
      </c>
      <c r="AS961" s="270" t="s">
        <v>3075</v>
      </c>
      <c r="AT961" s="270" t="s">
        <v>3075</v>
      </c>
      <c r="AU961" s="270" t="s">
        <v>3075</v>
      </c>
      <c r="AV961" s="270" t="s">
        <v>3075</v>
      </c>
      <c r="AW961" s="277" t="s">
        <v>3075</v>
      </c>
      <c r="AX961" s="270" t="s">
        <v>3075</v>
      </c>
      <c r="AY961" s="270" t="s">
        <v>3075</v>
      </c>
      <c r="AZ961" s="270" t="s">
        <v>3075</v>
      </c>
      <c r="BA961" s="270" t="s">
        <v>3075</v>
      </c>
      <c r="BB961" s="270" t="s">
        <v>3075</v>
      </c>
      <c r="BC961" s="270" t="s">
        <v>3075</v>
      </c>
      <c r="BD961" s="270" t="s">
        <v>521</v>
      </c>
      <c r="BE961" s="270" t="str">
        <f>VLOOKUP(A961,[1]القائمة!A$1:F$4442,6,0)</f>
        <v/>
      </c>
      <c r="BF961">
        <f>VLOOKUP(A961,[1]القائمة!A$1:F$4442,1,0)</f>
        <v>526548</v>
      </c>
      <c r="BG961" t="str">
        <f>VLOOKUP(A961,[1]القائمة!A$1:F$4442,5,0)</f>
        <v>الثالثة</v>
      </c>
      <c r="BH961" s="250"/>
      <c r="BI961" s="250"/>
      <c r="BJ961" s="250"/>
      <c r="BK961" s="250"/>
      <c r="BL961" s="250"/>
      <c r="BM961" s="250"/>
      <c r="BN961" s="250"/>
      <c r="BO961" s="250"/>
      <c r="BP961" s="250"/>
      <c r="BQ961" s="250"/>
      <c r="BR961" s="250"/>
      <c r="BS961" s="250"/>
      <c r="BT961" s="250"/>
      <c r="BU961" s="250"/>
      <c r="BV961" s="250"/>
      <c r="BW961" s="250"/>
      <c r="BX961" s="250"/>
      <c r="BY961" s="250"/>
      <c r="BZ961" s="250"/>
      <c r="CE961" s="250"/>
    </row>
    <row r="962" spans="1:83" ht="14.4" x14ac:dyDescent="0.3">
      <c r="A962" s="269">
        <v>526550</v>
      </c>
      <c r="B962" s="270" t="s">
        <v>521</v>
      </c>
      <c r="C962" s="270" t="s">
        <v>788</v>
      </c>
      <c r="D962" s="270" t="s">
        <v>788</v>
      </c>
      <c r="E962" s="270" t="s">
        <v>788</v>
      </c>
      <c r="F962" s="270" t="s">
        <v>788</v>
      </c>
      <c r="G962" s="270" t="s">
        <v>788</v>
      </c>
      <c r="H962" s="270" t="s">
        <v>788</v>
      </c>
      <c r="I962" s="270" t="s">
        <v>788</v>
      </c>
      <c r="J962" s="270" t="s">
        <v>788</v>
      </c>
      <c r="K962" s="270" t="s">
        <v>788</v>
      </c>
      <c r="L962" s="270" t="s">
        <v>788</v>
      </c>
      <c r="M962" s="270" t="s">
        <v>788</v>
      </c>
      <c r="N962" s="270" t="s">
        <v>788</v>
      </c>
      <c r="O962" s="270" t="s">
        <v>788</v>
      </c>
      <c r="P962" s="270" t="s">
        <v>788</v>
      </c>
      <c r="Q962" s="270" t="s">
        <v>788</v>
      </c>
      <c r="R962" s="270" t="s">
        <v>788</v>
      </c>
      <c r="S962" s="270" t="s">
        <v>788</v>
      </c>
      <c r="T962" s="270" t="s">
        <v>788</v>
      </c>
      <c r="U962" s="270" t="s">
        <v>788</v>
      </c>
      <c r="V962" s="270" t="s">
        <v>788</v>
      </c>
      <c r="W962" s="270" t="s">
        <v>788</v>
      </c>
      <c r="X962" s="270" t="s">
        <v>788</v>
      </c>
      <c r="Y962" s="270" t="s">
        <v>788</v>
      </c>
      <c r="Z962" s="270" t="s">
        <v>788</v>
      </c>
      <c r="AA962" s="270" t="s">
        <v>788</v>
      </c>
      <c r="AB962" s="270" t="s">
        <v>788</v>
      </c>
      <c r="AC962" s="270" t="s">
        <v>788</v>
      </c>
      <c r="AD962" s="270" t="s">
        <v>788</v>
      </c>
      <c r="AE962" s="270" t="s">
        <v>788</v>
      </c>
      <c r="AF962" s="270" t="s">
        <v>788</v>
      </c>
      <c r="AG962" s="270" t="s">
        <v>788</v>
      </c>
      <c r="AH962" s="270" t="s">
        <v>788</v>
      </c>
      <c r="AI962" s="270" t="s">
        <v>788</v>
      </c>
      <c r="AJ962" s="270" t="s">
        <v>788</v>
      </c>
      <c r="AK962" s="270" t="s">
        <v>788</v>
      </c>
      <c r="AL962" s="270" t="s">
        <v>788</v>
      </c>
      <c r="AM962" s="270" t="s">
        <v>788</v>
      </c>
      <c r="AN962" s="270" t="s">
        <v>3075</v>
      </c>
      <c r="AO962" s="270" t="s">
        <v>3075</v>
      </c>
      <c r="AP962" s="270" t="s">
        <v>3075</v>
      </c>
      <c r="AQ962" s="270" t="s">
        <v>3075</v>
      </c>
      <c r="AR962" s="270" t="s">
        <v>3075</v>
      </c>
      <c r="AS962" s="270" t="s">
        <v>3075</v>
      </c>
      <c r="AT962" s="270" t="s">
        <v>3075</v>
      </c>
      <c r="AU962" s="270" t="s">
        <v>3075</v>
      </c>
      <c r="AV962" s="270" t="s">
        <v>3075</v>
      </c>
      <c r="AW962" s="277" t="s">
        <v>3075</v>
      </c>
      <c r="AX962" s="270" t="s">
        <v>3075</v>
      </c>
      <c r="AY962" s="270" t="s">
        <v>3075</v>
      </c>
      <c r="AZ962" s="270" t="s">
        <v>3075</v>
      </c>
      <c r="BA962" s="270" t="s">
        <v>3075</v>
      </c>
      <c r="BB962" s="270" t="s">
        <v>3075</v>
      </c>
      <c r="BC962" s="270" t="s">
        <v>3075</v>
      </c>
      <c r="BD962" s="270" t="s">
        <v>521</v>
      </c>
      <c r="BE962" s="270" t="str">
        <f>VLOOKUP(A962,[1]القائمة!A$1:F$4442,6,0)</f>
        <v/>
      </c>
      <c r="BF962">
        <f>VLOOKUP(A962,[1]القائمة!A$1:F$4442,1,0)</f>
        <v>526550</v>
      </c>
      <c r="BG962" t="str">
        <f>VLOOKUP(A962,[1]القائمة!A$1:F$4442,5,0)</f>
        <v>الثالثة</v>
      </c>
      <c r="BH962" s="250"/>
      <c r="BI962" s="250"/>
      <c r="BJ962" s="250"/>
      <c r="BK962" s="250"/>
      <c r="BL962" s="250"/>
      <c r="BM962" s="250"/>
      <c r="BN962" s="250"/>
      <c r="BO962" s="250"/>
      <c r="BP962" s="250"/>
      <c r="BQ962" s="250"/>
      <c r="BR962" s="250"/>
      <c r="BS962" s="250"/>
      <c r="BT962" s="250"/>
      <c r="BU962" s="250"/>
      <c r="BV962" s="250"/>
      <c r="BW962" s="250"/>
      <c r="BX962" s="250"/>
      <c r="BY962" s="250"/>
      <c r="BZ962" s="250"/>
      <c r="CE962" s="250"/>
    </row>
    <row r="963" spans="1:83" ht="14.4" x14ac:dyDescent="0.3">
      <c r="A963" s="269">
        <v>526551</v>
      </c>
      <c r="B963" s="270" t="s">
        <v>521</v>
      </c>
      <c r="C963" s="270" t="s">
        <v>788</v>
      </c>
      <c r="D963" s="270" t="s">
        <v>788</v>
      </c>
      <c r="E963" s="270" t="s">
        <v>788</v>
      </c>
      <c r="F963" s="270" t="s">
        <v>788</v>
      </c>
      <c r="G963" s="270" t="s">
        <v>788</v>
      </c>
      <c r="H963" s="270" t="s">
        <v>788</v>
      </c>
      <c r="I963" s="270" t="s">
        <v>788</v>
      </c>
      <c r="J963" s="270" t="s">
        <v>788</v>
      </c>
      <c r="K963" s="270" t="s">
        <v>788</v>
      </c>
      <c r="L963" s="270" t="s">
        <v>788</v>
      </c>
      <c r="M963" s="270" t="s">
        <v>788</v>
      </c>
      <c r="N963" s="270" t="s">
        <v>788</v>
      </c>
      <c r="O963" s="270" t="s">
        <v>788</v>
      </c>
      <c r="P963" s="270" t="s">
        <v>788</v>
      </c>
      <c r="Q963" s="270" t="s">
        <v>788</v>
      </c>
      <c r="R963" s="270" t="s">
        <v>788</v>
      </c>
      <c r="S963" s="270" t="s">
        <v>788</v>
      </c>
      <c r="T963" s="270" t="s">
        <v>788</v>
      </c>
      <c r="U963" s="270" t="s">
        <v>788</v>
      </c>
      <c r="V963" s="270" t="s">
        <v>788</v>
      </c>
      <c r="W963" s="270" t="s">
        <v>788</v>
      </c>
      <c r="X963" s="270" t="s">
        <v>788</v>
      </c>
      <c r="Y963" s="270" t="s">
        <v>788</v>
      </c>
      <c r="Z963" s="270" t="s">
        <v>788</v>
      </c>
      <c r="AA963" s="270" t="s">
        <v>788</v>
      </c>
      <c r="AB963" s="270" t="s">
        <v>788</v>
      </c>
      <c r="AC963" s="270" t="s">
        <v>788</v>
      </c>
      <c r="AD963" s="270" t="s">
        <v>788</v>
      </c>
      <c r="AE963" s="270" t="s">
        <v>788</v>
      </c>
      <c r="AF963" s="270" t="s">
        <v>788</v>
      </c>
      <c r="AG963" s="270" t="s">
        <v>788</v>
      </c>
      <c r="AH963" s="270" t="s">
        <v>788</v>
      </c>
      <c r="AI963" s="270" t="s">
        <v>788</v>
      </c>
      <c r="AJ963" s="270" t="s">
        <v>788</v>
      </c>
      <c r="AK963" s="270" t="s">
        <v>788</v>
      </c>
      <c r="AL963" s="270" t="s">
        <v>788</v>
      </c>
      <c r="AM963" s="270" t="s">
        <v>788</v>
      </c>
      <c r="AN963" s="270" t="s">
        <v>3075</v>
      </c>
      <c r="AO963" s="270" t="s">
        <v>3075</v>
      </c>
      <c r="AP963" s="270" t="s">
        <v>3075</v>
      </c>
      <c r="AQ963" s="270" t="s">
        <v>3075</v>
      </c>
      <c r="AR963" s="270" t="s">
        <v>3075</v>
      </c>
      <c r="AS963" s="270" t="s">
        <v>3075</v>
      </c>
      <c r="AT963" s="270" t="s">
        <v>3075</v>
      </c>
      <c r="AU963" s="270" t="s">
        <v>3075</v>
      </c>
      <c r="AV963" s="270" t="s">
        <v>3075</v>
      </c>
      <c r="AW963" s="277" t="s">
        <v>3075</v>
      </c>
      <c r="AX963" s="270" t="s">
        <v>3075</v>
      </c>
      <c r="AY963" s="270" t="s">
        <v>3075</v>
      </c>
      <c r="AZ963" s="270" t="s">
        <v>3075</v>
      </c>
      <c r="BA963" s="270" t="s">
        <v>3075</v>
      </c>
      <c r="BB963" s="270" t="s">
        <v>3075</v>
      </c>
      <c r="BC963" s="270" t="s">
        <v>3075</v>
      </c>
      <c r="BD963" s="270" t="s">
        <v>521</v>
      </c>
      <c r="BE963" s="270" t="str">
        <f>VLOOKUP(A963,[1]القائمة!A$1:F$4442,6,0)</f>
        <v/>
      </c>
      <c r="BF963">
        <f>VLOOKUP(A963,[1]القائمة!A$1:F$4442,1,0)</f>
        <v>526551</v>
      </c>
      <c r="BG963" t="str">
        <f>VLOOKUP(A963,[1]القائمة!A$1:F$4442,5,0)</f>
        <v>الثالثة</v>
      </c>
      <c r="BH963" s="241"/>
      <c r="BI963" s="241"/>
      <c r="BJ963" s="241"/>
      <c r="BK963" s="241"/>
      <c r="BL963" s="241"/>
      <c r="BM963" s="241"/>
      <c r="BN963" s="241"/>
      <c r="BO963" s="241"/>
      <c r="BP963" s="241" t="s">
        <v>3075</v>
      </c>
      <c r="BQ963" s="241" t="s">
        <v>3075</v>
      </c>
      <c r="BR963" s="241" t="s">
        <v>3075</v>
      </c>
      <c r="BS963" s="241" t="s">
        <v>3075</v>
      </c>
      <c r="BT963" s="241" t="s">
        <v>3075</v>
      </c>
      <c r="BU963" s="241" t="s">
        <v>3075</v>
      </c>
      <c r="BV963" s="240"/>
      <c r="BW963" s="241"/>
      <c r="BX963" s="241"/>
      <c r="BY963" s="241"/>
      <c r="BZ963" s="241"/>
      <c r="CA963" s="242"/>
      <c r="CB963" s="242"/>
      <c r="CC963" s="242"/>
      <c r="CD963" s="242"/>
      <c r="CE963" s="241"/>
    </row>
    <row r="964" spans="1:83" ht="14.4" x14ac:dyDescent="0.3">
      <c r="A964" s="269">
        <v>526553</v>
      </c>
      <c r="B964" s="270" t="s">
        <v>521</v>
      </c>
      <c r="C964" s="270" t="s">
        <v>788</v>
      </c>
      <c r="D964" s="270" t="s">
        <v>788</v>
      </c>
      <c r="E964" s="270" t="s">
        <v>788</v>
      </c>
      <c r="F964" s="270" t="s">
        <v>788</v>
      </c>
      <c r="G964" s="270" t="s">
        <v>788</v>
      </c>
      <c r="H964" s="270" t="s">
        <v>788</v>
      </c>
      <c r="I964" s="270" t="s">
        <v>788</v>
      </c>
      <c r="J964" s="270" t="s">
        <v>788</v>
      </c>
      <c r="K964" s="270" t="s">
        <v>788</v>
      </c>
      <c r="L964" s="270" t="s">
        <v>788</v>
      </c>
      <c r="M964" s="270" t="s">
        <v>788</v>
      </c>
      <c r="N964" s="270" t="s">
        <v>788</v>
      </c>
      <c r="O964" s="270" t="s">
        <v>788</v>
      </c>
      <c r="P964" s="270" t="s">
        <v>788</v>
      </c>
      <c r="Q964" s="270" t="s">
        <v>788</v>
      </c>
      <c r="R964" s="270" t="s">
        <v>788</v>
      </c>
      <c r="S964" s="270" t="s">
        <v>788</v>
      </c>
      <c r="T964" s="270" t="s">
        <v>788</v>
      </c>
      <c r="U964" s="270" t="s">
        <v>788</v>
      </c>
      <c r="V964" s="270" t="s">
        <v>788</v>
      </c>
      <c r="W964" s="270" t="s">
        <v>788</v>
      </c>
      <c r="X964" s="270" t="s">
        <v>788</v>
      </c>
      <c r="Y964" s="270" t="s">
        <v>788</v>
      </c>
      <c r="Z964" s="270" t="s">
        <v>788</v>
      </c>
      <c r="AA964" s="270" t="s">
        <v>788</v>
      </c>
      <c r="AB964" s="270" t="s">
        <v>788</v>
      </c>
      <c r="AC964" s="270" t="s">
        <v>788</v>
      </c>
      <c r="AD964" s="270" t="s">
        <v>788</v>
      </c>
      <c r="AE964" s="270" t="s">
        <v>788</v>
      </c>
      <c r="AF964" s="270" t="s">
        <v>788</v>
      </c>
      <c r="AG964" s="270" t="s">
        <v>788</v>
      </c>
      <c r="AH964" s="270" t="s">
        <v>788</v>
      </c>
      <c r="AI964" s="270" t="s">
        <v>788</v>
      </c>
      <c r="AJ964" s="270" t="s">
        <v>788</v>
      </c>
      <c r="AK964" s="270" t="s">
        <v>788</v>
      </c>
      <c r="AL964" s="270" t="s">
        <v>788</v>
      </c>
      <c r="AM964" s="270" t="s">
        <v>788</v>
      </c>
      <c r="AN964" s="270" t="s">
        <v>3075</v>
      </c>
      <c r="AO964" s="270" t="s">
        <v>3075</v>
      </c>
      <c r="AP964" s="270" t="s">
        <v>3075</v>
      </c>
      <c r="AQ964" s="270" t="s">
        <v>3075</v>
      </c>
      <c r="AR964" s="270" t="s">
        <v>3075</v>
      </c>
      <c r="AS964" s="270" t="s">
        <v>3075</v>
      </c>
      <c r="AT964" s="270" t="s">
        <v>3075</v>
      </c>
      <c r="AU964" s="270" t="s">
        <v>3075</v>
      </c>
      <c r="AV964" s="270" t="s">
        <v>3075</v>
      </c>
      <c r="AW964" s="277" t="s">
        <v>3075</v>
      </c>
      <c r="AX964" s="270" t="s">
        <v>3075</v>
      </c>
      <c r="AY964" s="270" t="s">
        <v>3075</v>
      </c>
      <c r="AZ964" s="270" t="s">
        <v>3075</v>
      </c>
      <c r="BA964" s="270" t="s">
        <v>3075</v>
      </c>
      <c r="BB964" s="270" t="s">
        <v>3075</v>
      </c>
      <c r="BC964" s="270" t="s">
        <v>3075</v>
      </c>
      <c r="BD964" s="270" t="s">
        <v>521</v>
      </c>
      <c r="BE964" s="270" t="str">
        <f>VLOOKUP(A964,[1]القائمة!A$1:F$4442,6,0)</f>
        <v/>
      </c>
      <c r="BF964">
        <f>VLOOKUP(A964,[1]القائمة!A$1:F$4442,1,0)</f>
        <v>526553</v>
      </c>
      <c r="BG964" t="str">
        <f>VLOOKUP(A964,[1]القائمة!A$1:F$4442,5,0)</f>
        <v>الثالثة</v>
      </c>
      <c r="BH964" s="250"/>
      <c r="BI964" s="250"/>
      <c r="BJ964" s="250"/>
      <c r="BK964" s="250"/>
      <c r="BL964" s="250"/>
      <c r="BM964" s="250"/>
      <c r="BN964" s="250"/>
      <c r="BO964" s="250"/>
      <c r="BP964" s="250"/>
      <c r="BQ964" s="250"/>
      <c r="BR964" s="250"/>
      <c r="BS964" s="250"/>
      <c r="BT964" s="250"/>
      <c r="BU964" s="250"/>
      <c r="BV964" s="250"/>
      <c r="BW964" s="250"/>
      <c r="BX964" s="250"/>
      <c r="BY964" s="250"/>
      <c r="BZ964" s="250"/>
      <c r="CE964" s="250"/>
    </row>
    <row r="965" spans="1:83" ht="14.4" x14ac:dyDescent="0.3">
      <c r="A965" s="269">
        <v>526555</v>
      </c>
      <c r="B965" s="270" t="s">
        <v>521</v>
      </c>
      <c r="C965" s="270" t="s">
        <v>788</v>
      </c>
      <c r="D965" s="270" t="s">
        <v>788</v>
      </c>
      <c r="E965" s="270" t="s">
        <v>788</v>
      </c>
      <c r="F965" s="270" t="s">
        <v>788</v>
      </c>
      <c r="G965" s="270" t="s">
        <v>788</v>
      </c>
      <c r="H965" s="270" t="s">
        <v>788</v>
      </c>
      <c r="I965" s="270" t="s">
        <v>788</v>
      </c>
      <c r="J965" s="270" t="s">
        <v>788</v>
      </c>
      <c r="K965" s="270" t="s">
        <v>788</v>
      </c>
      <c r="L965" s="270" t="s">
        <v>788</v>
      </c>
      <c r="M965" s="270" t="s">
        <v>788</v>
      </c>
      <c r="N965" s="270" t="s">
        <v>788</v>
      </c>
      <c r="O965" s="270" t="s">
        <v>788</v>
      </c>
      <c r="P965" s="270" t="s">
        <v>788</v>
      </c>
      <c r="Q965" s="270" t="s">
        <v>788</v>
      </c>
      <c r="R965" s="270" t="s">
        <v>788</v>
      </c>
      <c r="S965" s="270" t="s">
        <v>788</v>
      </c>
      <c r="T965" s="270" t="s">
        <v>788</v>
      </c>
      <c r="U965" s="270" t="s">
        <v>788</v>
      </c>
      <c r="V965" s="270" t="s">
        <v>788</v>
      </c>
      <c r="W965" s="270" t="s">
        <v>788</v>
      </c>
      <c r="X965" s="270" t="s">
        <v>788</v>
      </c>
      <c r="Y965" s="270" t="s">
        <v>788</v>
      </c>
      <c r="Z965" s="270" t="s">
        <v>788</v>
      </c>
      <c r="AA965" s="270" t="s">
        <v>788</v>
      </c>
      <c r="AB965" s="270" t="s">
        <v>788</v>
      </c>
      <c r="AC965" s="270" t="s">
        <v>788</v>
      </c>
      <c r="AD965" s="270" t="s">
        <v>788</v>
      </c>
      <c r="AE965" s="270" t="s">
        <v>788</v>
      </c>
      <c r="AF965" s="270" t="s">
        <v>788</v>
      </c>
      <c r="AG965" s="270" t="s">
        <v>788</v>
      </c>
      <c r="AH965" s="270" t="s">
        <v>788</v>
      </c>
      <c r="AI965" s="270" t="s">
        <v>788</v>
      </c>
      <c r="AJ965" s="270" t="s">
        <v>788</v>
      </c>
      <c r="AK965" s="270" t="s">
        <v>788</v>
      </c>
      <c r="AL965" s="270" t="s">
        <v>788</v>
      </c>
      <c r="AM965" s="270" t="s">
        <v>788</v>
      </c>
      <c r="AN965" s="270" t="s">
        <v>3075</v>
      </c>
      <c r="AO965" s="270" t="s">
        <v>3075</v>
      </c>
      <c r="AP965" s="270" t="s">
        <v>3075</v>
      </c>
      <c r="AQ965" s="270" t="s">
        <v>3075</v>
      </c>
      <c r="AR965" s="270" t="s">
        <v>3075</v>
      </c>
      <c r="AS965" s="270" t="s">
        <v>3075</v>
      </c>
      <c r="AT965" s="270" t="s">
        <v>3075</v>
      </c>
      <c r="AU965" s="270" t="s">
        <v>3075</v>
      </c>
      <c r="AV965" s="270" t="s">
        <v>3075</v>
      </c>
      <c r="AW965" s="277" t="s">
        <v>3075</v>
      </c>
      <c r="AX965" s="270" t="s">
        <v>3075</v>
      </c>
      <c r="AY965" s="270" t="s">
        <v>3075</v>
      </c>
      <c r="AZ965" s="270" t="s">
        <v>3075</v>
      </c>
      <c r="BA965" s="270" t="s">
        <v>3075</v>
      </c>
      <c r="BB965" s="270" t="s">
        <v>3075</v>
      </c>
      <c r="BC965" s="270" t="s">
        <v>3075</v>
      </c>
      <c r="BD965" s="270" t="s">
        <v>521</v>
      </c>
      <c r="BE965" s="270" t="str">
        <f>VLOOKUP(A965,[1]القائمة!A$1:F$4442,6,0)</f>
        <v/>
      </c>
      <c r="BF965">
        <f>VLOOKUP(A965,[1]القائمة!A$1:F$4442,1,0)</f>
        <v>526555</v>
      </c>
      <c r="BG965" t="str">
        <f>VLOOKUP(A965,[1]القائمة!A$1:F$4442,5,0)</f>
        <v>الثالثة</v>
      </c>
      <c r="BH965" s="250"/>
      <c r="BI965" s="250"/>
      <c r="BJ965" s="250"/>
      <c r="BK965" s="250"/>
      <c r="BL965" s="250"/>
      <c r="BM965" s="250"/>
      <c r="BN965" s="250"/>
      <c r="BO965" s="250"/>
      <c r="BP965" s="250"/>
      <c r="BQ965" s="250"/>
      <c r="BR965" s="250"/>
      <c r="BS965" s="250"/>
      <c r="BT965" s="250"/>
      <c r="BU965" s="250"/>
      <c r="BV965" s="250"/>
      <c r="BW965" s="250"/>
      <c r="BX965" s="250"/>
      <c r="BY965" s="250"/>
      <c r="BZ965" s="250"/>
      <c r="CE965" s="250"/>
    </row>
    <row r="966" spans="1:83" ht="14.4" x14ac:dyDescent="0.3">
      <c r="A966" s="269">
        <v>526556</v>
      </c>
      <c r="B966" s="270" t="s">
        <v>521</v>
      </c>
      <c r="C966" s="270" t="s">
        <v>788</v>
      </c>
      <c r="D966" s="270" t="s">
        <v>788</v>
      </c>
      <c r="E966" s="270" t="s">
        <v>788</v>
      </c>
      <c r="F966" s="270" t="s">
        <v>788</v>
      </c>
      <c r="G966" s="270" t="s">
        <v>788</v>
      </c>
      <c r="H966" s="270" t="s">
        <v>788</v>
      </c>
      <c r="I966" s="270" t="s">
        <v>788</v>
      </c>
      <c r="J966" s="270" t="s">
        <v>788</v>
      </c>
      <c r="K966" s="270" t="s">
        <v>788</v>
      </c>
      <c r="L966" s="270" t="s">
        <v>788</v>
      </c>
      <c r="M966" s="270" t="s">
        <v>788</v>
      </c>
      <c r="N966" s="270" t="s">
        <v>788</v>
      </c>
      <c r="O966" s="270" t="s">
        <v>788</v>
      </c>
      <c r="P966" s="270" t="s">
        <v>788</v>
      </c>
      <c r="Q966" s="270" t="s">
        <v>788</v>
      </c>
      <c r="R966" s="270" t="s">
        <v>788</v>
      </c>
      <c r="S966" s="270" t="s">
        <v>788</v>
      </c>
      <c r="T966" s="270" t="s">
        <v>788</v>
      </c>
      <c r="U966" s="270" t="s">
        <v>788</v>
      </c>
      <c r="V966" s="270" t="s">
        <v>788</v>
      </c>
      <c r="W966" s="270" t="s">
        <v>788</v>
      </c>
      <c r="X966" s="270" t="s">
        <v>788</v>
      </c>
      <c r="Y966" s="270" t="s">
        <v>788</v>
      </c>
      <c r="Z966" s="270" t="s">
        <v>788</v>
      </c>
      <c r="AA966" s="270" t="s">
        <v>788</v>
      </c>
      <c r="AB966" s="270" t="s">
        <v>788</v>
      </c>
      <c r="AC966" s="270" t="s">
        <v>788</v>
      </c>
      <c r="AD966" s="270" t="s">
        <v>788</v>
      </c>
      <c r="AE966" s="270" t="s">
        <v>788</v>
      </c>
      <c r="AF966" s="270" t="s">
        <v>788</v>
      </c>
      <c r="AG966" s="270" t="s">
        <v>788</v>
      </c>
      <c r="AH966" s="270" t="s">
        <v>788</v>
      </c>
      <c r="AI966" s="270" t="s">
        <v>788</v>
      </c>
      <c r="AJ966" s="270" t="s">
        <v>788</v>
      </c>
      <c r="AK966" s="270" t="s">
        <v>788</v>
      </c>
      <c r="AL966" s="270" t="s">
        <v>788</v>
      </c>
      <c r="AM966" s="270" t="s">
        <v>788</v>
      </c>
      <c r="AN966" s="270" t="s">
        <v>3075</v>
      </c>
      <c r="AO966" s="270" t="s">
        <v>3075</v>
      </c>
      <c r="AP966" s="270" t="s">
        <v>3075</v>
      </c>
      <c r="AQ966" s="270" t="s">
        <v>3075</v>
      </c>
      <c r="AR966" s="270" t="s">
        <v>3075</v>
      </c>
      <c r="AS966" s="270" t="s">
        <v>3075</v>
      </c>
      <c r="AT966" s="270" t="s">
        <v>3075</v>
      </c>
      <c r="AU966" s="270" t="s">
        <v>3075</v>
      </c>
      <c r="AV966" s="270" t="s">
        <v>3075</v>
      </c>
      <c r="AW966" s="277" t="s">
        <v>3075</v>
      </c>
      <c r="AX966" s="270" t="s">
        <v>3075</v>
      </c>
      <c r="AY966" s="270" t="s">
        <v>3075</v>
      </c>
      <c r="AZ966" s="270" t="s">
        <v>3075</v>
      </c>
      <c r="BA966" s="270" t="s">
        <v>3075</v>
      </c>
      <c r="BB966" s="270" t="s">
        <v>3075</v>
      </c>
      <c r="BC966" s="270" t="s">
        <v>3075</v>
      </c>
      <c r="BD966" s="270" t="s">
        <v>521</v>
      </c>
      <c r="BE966" s="270" t="str">
        <f>VLOOKUP(A966,[1]القائمة!A$1:F$4442,6,0)</f>
        <v/>
      </c>
      <c r="BF966">
        <f>VLOOKUP(A966,[1]القائمة!A$1:F$4442,1,0)</f>
        <v>526556</v>
      </c>
      <c r="BG966" t="str">
        <f>VLOOKUP(A966,[1]القائمة!A$1:F$4442,5,0)</f>
        <v>الثالثة</v>
      </c>
      <c r="BH966" s="250"/>
      <c r="BI966" s="250"/>
      <c r="BJ966" s="250"/>
      <c r="BK966" s="250"/>
      <c r="BL966" s="250"/>
      <c r="BM966" s="250"/>
      <c r="BN966" s="250"/>
      <c r="BO966" s="250"/>
      <c r="BP966" s="250"/>
      <c r="BQ966" s="250"/>
      <c r="BR966" s="250"/>
      <c r="BS966" s="250"/>
      <c r="BT966" s="250"/>
      <c r="BU966" s="250"/>
      <c r="BV966" s="250"/>
      <c r="BW966" s="250"/>
      <c r="BX966" s="250"/>
      <c r="BY966" s="250"/>
      <c r="BZ966" s="250"/>
      <c r="CE966" s="250"/>
    </row>
    <row r="967" spans="1:83" ht="14.4" x14ac:dyDescent="0.3">
      <c r="A967" s="269">
        <v>526558</v>
      </c>
      <c r="B967" s="270" t="s">
        <v>521</v>
      </c>
      <c r="C967" s="270" t="s">
        <v>788</v>
      </c>
      <c r="D967" s="270" t="s">
        <v>788</v>
      </c>
      <c r="E967" s="270" t="s">
        <v>788</v>
      </c>
      <c r="F967" s="270" t="s">
        <v>788</v>
      </c>
      <c r="G967" s="270" t="s">
        <v>788</v>
      </c>
      <c r="H967" s="270" t="s">
        <v>788</v>
      </c>
      <c r="I967" s="270" t="s">
        <v>788</v>
      </c>
      <c r="J967" s="270" t="s">
        <v>788</v>
      </c>
      <c r="K967" s="270" t="s">
        <v>788</v>
      </c>
      <c r="L967" s="270" t="s">
        <v>788</v>
      </c>
      <c r="M967" s="270" t="s">
        <v>788</v>
      </c>
      <c r="N967" s="270" t="s">
        <v>788</v>
      </c>
      <c r="O967" s="270" t="s">
        <v>788</v>
      </c>
      <c r="P967" s="270" t="s">
        <v>788</v>
      </c>
      <c r="Q967" s="270" t="s">
        <v>788</v>
      </c>
      <c r="R967" s="270" t="s">
        <v>788</v>
      </c>
      <c r="S967" s="270" t="s">
        <v>788</v>
      </c>
      <c r="T967" s="270" t="s">
        <v>788</v>
      </c>
      <c r="U967" s="270" t="s">
        <v>788</v>
      </c>
      <c r="V967" s="270" t="s">
        <v>788</v>
      </c>
      <c r="W967" s="270" t="s">
        <v>788</v>
      </c>
      <c r="X967" s="270" t="s">
        <v>788</v>
      </c>
      <c r="Y967" s="270" t="s">
        <v>788</v>
      </c>
      <c r="Z967" s="270" t="s">
        <v>788</v>
      </c>
      <c r="AA967" s="270" t="s">
        <v>788</v>
      </c>
      <c r="AB967" s="270" t="s">
        <v>788</v>
      </c>
      <c r="AC967" s="270" t="s">
        <v>788</v>
      </c>
      <c r="AD967" s="270" t="s">
        <v>788</v>
      </c>
      <c r="AE967" s="270" t="s">
        <v>788</v>
      </c>
      <c r="AF967" s="270" t="s">
        <v>788</v>
      </c>
      <c r="AG967" s="270" t="s">
        <v>788</v>
      </c>
      <c r="AH967" s="270" t="s">
        <v>788</v>
      </c>
      <c r="AI967" s="270" t="s">
        <v>788</v>
      </c>
      <c r="AJ967" s="270" t="s">
        <v>788</v>
      </c>
      <c r="AK967" s="270" t="s">
        <v>788</v>
      </c>
      <c r="AL967" s="270" t="s">
        <v>788</v>
      </c>
      <c r="AM967" s="270" t="s">
        <v>788</v>
      </c>
      <c r="AN967" s="270" t="s">
        <v>3075</v>
      </c>
      <c r="AO967" s="270" t="s">
        <v>3075</v>
      </c>
      <c r="AP967" s="270" t="s">
        <v>3075</v>
      </c>
      <c r="AQ967" s="270" t="s">
        <v>3075</v>
      </c>
      <c r="AR967" s="270" t="s">
        <v>3075</v>
      </c>
      <c r="AS967" s="270" t="s">
        <v>3075</v>
      </c>
      <c r="AT967" s="270" t="s">
        <v>3075</v>
      </c>
      <c r="AU967" s="270" t="s">
        <v>3075</v>
      </c>
      <c r="AV967" s="270" t="s">
        <v>3075</v>
      </c>
      <c r="AW967" s="277" t="s">
        <v>3075</v>
      </c>
      <c r="AX967" s="270" t="s">
        <v>3075</v>
      </c>
      <c r="AY967" s="270" t="s">
        <v>3075</v>
      </c>
      <c r="AZ967" s="270" t="s">
        <v>3075</v>
      </c>
      <c r="BA967" s="270" t="s">
        <v>3075</v>
      </c>
      <c r="BB967" s="270" t="s">
        <v>3075</v>
      </c>
      <c r="BC967" s="270" t="s">
        <v>3075</v>
      </c>
      <c r="BD967" s="270" t="s">
        <v>521</v>
      </c>
      <c r="BE967" s="270" t="str">
        <f>VLOOKUP(A967,[1]القائمة!A$1:F$4442,6,0)</f>
        <v/>
      </c>
      <c r="BF967">
        <f>VLOOKUP(A967,[1]القائمة!A$1:F$4442,1,0)</f>
        <v>526558</v>
      </c>
      <c r="BG967" t="str">
        <f>VLOOKUP(A967,[1]القائمة!A$1:F$4442,5,0)</f>
        <v>الثالثة</v>
      </c>
      <c r="BH967" s="250"/>
      <c r="BI967" s="250"/>
      <c r="BJ967" s="250"/>
      <c r="BK967" s="250"/>
      <c r="BL967" s="250"/>
      <c r="BM967" s="250"/>
      <c r="BN967" s="250"/>
      <c r="BO967" s="250"/>
      <c r="BP967" s="250"/>
      <c r="BQ967" s="250"/>
      <c r="BR967" s="250"/>
      <c r="BS967" s="250"/>
      <c r="BT967" s="250"/>
      <c r="BU967" s="250"/>
      <c r="BV967" s="250"/>
      <c r="BW967" s="250"/>
      <c r="BX967" s="250"/>
      <c r="BY967" s="250"/>
      <c r="BZ967" s="250"/>
      <c r="CE967" s="250"/>
    </row>
    <row r="968" spans="1:83" ht="14.4" x14ac:dyDescent="0.3">
      <c r="A968" s="269">
        <v>526561</v>
      </c>
      <c r="B968" s="270" t="s">
        <v>521</v>
      </c>
      <c r="C968" s="270" t="s">
        <v>788</v>
      </c>
      <c r="D968" s="270" t="s">
        <v>788</v>
      </c>
      <c r="E968" s="270" t="s">
        <v>788</v>
      </c>
      <c r="F968" s="270" t="s">
        <v>788</v>
      </c>
      <c r="G968" s="270" t="s">
        <v>788</v>
      </c>
      <c r="H968" s="270" t="s">
        <v>788</v>
      </c>
      <c r="I968" s="270" t="s">
        <v>788</v>
      </c>
      <c r="J968" s="270" t="s">
        <v>788</v>
      </c>
      <c r="K968" s="270" t="s">
        <v>788</v>
      </c>
      <c r="L968" s="270" t="s">
        <v>788</v>
      </c>
      <c r="M968" s="270" t="s">
        <v>788</v>
      </c>
      <c r="N968" s="270" t="s">
        <v>788</v>
      </c>
      <c r="O968" s="270" t="s">
        <v>788</v>
      </c>
      <c r="P968" s="270" t="s">
        <v>788</v>
      </c>
      <c r="Q968" s="270" t="s">
        <v>788</v>
      </c>
      <c r="R968" s="270" t="s">
        <v>788</v>
      </c>
      <c r="S968" s="270" t="s">
        <v>788</v>
      </c>
      <c r="T968" s="270" t="s">
        <v>788</v>
      </c>
      <c r="U968" s="270" t="s">
        <v>788</v>
      </c>
      <c r="V968" s="270" t="s">
        <v>788</v>
      </c>
      <c r="W968" s="270" t="s">
        <v>788</v>
      </c>
      <c r="X968" s="270" t="s">
        <v>788</v>
      </c>
      <c r="Y968" s="270" t="s">
        <v>788</v>
      </c>
      <c r="Z968" s="270" t="s">
        <v>788</v>
      </c>
      <c r="AA968" s="270" t="s">
        <v>788</v>
      </c>
      <c r="AB968" s="270" t="s">
        <v>788</v>
      </c>
      <c r="AC968" s="270" t="s">
        <v>788</v>
      </c>
      <c r="AD968" s="270" t="s">
        <v>788</v>
      </c>
      <c r="AE968" s="270" t="s">
        <v>788</v>
      </c>
      <c r="AF968" s="270" t="s">
        <v>788</v>
      </c>
      <c r="AG968" s="270" t="s">
        <v>788</v>
      </c>
      <c r="AH968" s="270" t="s">
        <v>788</v>
      </c>
      <c r="AI968" s="270" t="s">
        <v>788</v>
      </c>
      <c r="AJ968" s="270" t="s">
        <v>788</v>
      </c>
      <c r="AK968" s="270" t="s">
        <v>788</v>
      </c>
      <c r="AL968" s="270" t="s">
        <v>788</v>
      </c>
      <c r="AM968" s="270" t="s">
        <v>788</v>
      </c>
      <c r="AN968" s="270" t="s">
        <v>3075</v>
      </c>
      <c r="AO968" s="270" t="s">
        <v>3075</v>
      </c>
      <c r="AP968" s="270" t="s">
        <v>3075</v>
      </c>
      <c r="AQ968" s="270" t="s">
        <v>3075</v>
      </c>
      <c r="AR968" s="270" t="s">
        <v>3075</v>
      </c>
      <c r="AS968" s="270" t="s">
        <v>3075</v>
      </c>
      <c r="AT968" s="270" t="s">
        <v>3075</v>
      </c>
      <c r="AU968" s="270" t="s">
        <v>3075</v>
      </c>
      <c r="AV968" s="270" t="s">
        <v>3075</v>
      </c>
      <c r="AW968" s="277" t="s">
        <v>3075</v>
      </c>
      <c r="AX968" s="270" t="s">
        <v>3075</v>
      </c>
      <c r="AY968" s="270" t="s">
        <v>3075</v>
      </c>
      <c r="AZ968" s="270" t="s">
        <v>3075</v>
      </c>
      <c r="BA968" s="270" t="s">
        <v>3075</v>
      </c>
      <c r="BB968" s="270" t="s">
        <v>3075</v>
      </c>
      <c r="BC968" s="270" t="s">
        <v>3075</v>
      </c>
      <c r="BD968" s="270" t="s">
        <v>521</v>
      </c>
      <c r="BE968" s="270" t="str">
        <f>VLOOKUP(A968,[1]القائمة!A$1:F$4442,6,0)</f>
        <v/>
      </c>
      <c r="BF968">
        <f>VLOOKUP(A968,[1]القائمة!A$1:F$4442,1,0)</f>
        <v>526561</v>
      </c>
      <c r="BG968" t="str">
        <f>VLOOKUP(A968,[1]القائمة!A$1:F$4442,5,0)</f>
        <v>الثالثة</v>
      </c>
      <c r="BH968" s="250"/>
      <c r="BI968" s="250"/>
      <c r="BJ968" s="250"/>
      <c r="BK968" s="250"/>
      <c r="BL968" s="250"/>
      <c r="BM968" s="250"/>
      <c r="BN968" s="250"/>
      <c r="BO968" s="250"/>
      <c r="BP968" s="250"/>
      <c r="BQ968" s="250"/>
      <c r="BR968" s="250"/>
      <c r="BS968" s="250"/>
      <c r="BT968" s="250"/>
      <c r="BU968" s="250"/>
      <c r="BV968" s="250"/>
      <c r="BW968" s="250"/>
      <c r="BX968" s="250"/>
      <c r="BY968" s="250"/>
      <c r="BZ968" s="250"/>
      <c r="CE968" s="250"/>
    </row>
    <row r="969" spans="1:83" ht="14.4" x14ac:dyDescent="0.3">
      <c r="A969" s="269">
        <v>526562</v>
      </c>
      <c r="B969" s="270" t="s">
        <v>521</v>
      </c>
      <c r="C969" s="270" t="s">
        <v>788</v>
      </c>
      <c r="D969" s="270" t="s">
        <v>788</v>
      </c>
      <c r="E969" s="270" t="s">
        <v>788</v>
      </c>
      <c r="F969" s="270" t="s">
        <v>788</v>
      </c>
      <c r="G969" s="270" t="s">
        <v>788</v>
      </c>
      <c r="H969" s="270" t="s">
        <v>788</v>
      </c>
      <c r="I969" s="270" t="s">
        <v>788</v>
      </c>
      <c r="J969" s="270" t="s">
        <v>788</v>
      </c>
      <c r="K969" s="270" t="s">
        <v>788</v>
      </c>
      <c r="L969" s="270" t="s">
        <v>788</v>
      </c>
      <c r="M969" s="270" t="s">
        <v>788</v>
      </c>
      <c r="N969" s="270" t="s">
        <v>788</v>
      </c>
      <c r="O969" s="270" t="s">
        <v>788</v>
      </c>
      <c r="P969" s="270" t="s">
        <v>788</v>
      </c>
      <c r="Q969" s="270" t="s">
        <v>788</v>
      </c>
      <c r="R969" s="270" t="s">
        <v>788</v>
      </c>
      <c r="S969" s="270" t="s">
        <v>788</v>
      </c>
      <c r="T969" s="270" t="s">
        <v>788</v>
      </c>
      <c r="U969" s="270" t="s">
        <v>788</v>
      </c>
      <c r="V969" s="270" t="s">
        <v>788</v>
      </c>
      <c r="W969" s="270" t="s">
        <v>788</v>
      </c>
      <c r="X969" s="270" t="s">
        <v>788</v>
      </c>
      <c r="Y969" s="270" t="s">
        <v>788</v>
      </c>
      <c r="Z969" s="270" t="s">
        <v>788</v>
      </c>
      <c r="AA969" s="270" t="s">
        <v>788</v>
      </c>
      <c r="AB969" s="270" t="s">
        <v>788</v>
      </c>
      <c r="AC969" s="270" t="s">
        <v>788</v>
      </c>
      <c r="AD969" s="270" t="s">
        <v>788</v>
      </c>
      <c r="AE969" s="270" t="s">
        <v>788</v>
      </c>
      <c r="AF969" s="270" t="s">
        <v>788</v>
      </c>
      <c r="AG969" s="270" t="s">
        <v>788</v>
      </c>
      <c r="AH969" s="270" t="s">
        <v>788</v>
      </c>
      <c r="AI969" s="270" t="s">
        <v>788</v>
      </c>
      <c r="AJ969" s="270" t="s">
        <v>788</v>
      </c>
      <c r="AK969" s="270" t="s">
        <v>788</v>
      </c>
      <c r="AL969" s="270" t="s">
        <v>788</v>
      </c>
      <c r="AM969" s="270" t="s">
        <v>788</v>
      </c>
      <c r="AN969" s="270" t="s">
        <v>3075</v>
      </c>
      <c r="AO969" s="270" t="s">
        <v>3075</v>
      </c>
      <c r="AP969" s="270" t="s">
        <v>3075</v>
      </c>
      <c r="AQ969" s="270" t="s">
        <v>3075</v>
      </c>
      <c r="AR969" s="270" t="s">
        <v>3075</v>
      </c>
      <c r="AS969" s="270" t="s">
        <v>3075</v>
      </c>
      <c r="AT969" s="270" t="s">
        <v>3075</v>
      </c>
      <c r="AU969" s="270" t="s">
        <v>3075</v>
      </c>
      <c r="AV969" s="270" t="s">
        <v>3075</v>
      </c>
      <c r="AW969" s="277" t="s">
        <v>3075</v>
      </c>
      <c r="AX969" s="270" t="s">
        <v>3075</v>
      </c>
      <c r="AY969" s="270" t="s">
        <v>3075</v>
      </c>
      <c r="AZ969" s="270" t="s">
        <v>3075</v>
      </c>
      <c r="BA969" s="270" t="s">
        <v>3075</v>
      </c>
      <c r="BB969" s="270" t="s">
        <v>3075</v>
      </c>
      <c r="BC969" s="270" t="s">
        <v>3075</v>
      </c>
      <c r="BD969" s="270" t="s">
        <v>521</v>
      </c>
      <c r="BE969" s="270" t="str">
        <f>VLOOKUP(A969,[1]القائمة!A$1:F$4442,6,0)</f>
        <v/>
      </c>
      <c r="BF969">
        <f>VLOOKUP(A969,[1]القائمة!A$1:F$4442,1,0)</f>
        <v>526562</v>
      </c>
      <c r="BG969" t="str">
        <f>VLOOKUP(A969,[1]القائمة!A$1:F$4442,5,0)</f>
        <v>الثالثة</v>
      </c>
      <c r="BH969" s="250"/>
      <c r="BI969" s="250"/>
      <c r="BJ969" s="250"/>
      <c r="BK969" s="250"/>
      <c r="BL969" s="250"/>
      <c r="BM969" s="250"/>
      <c r="BN969" s="250"/>
      <c r="BO969" s="250"/>
      <c r="BP969" s="250"/>
      <c r="BQ969" s="250"/>
      <c r="BR969" s="250"/>
      <c r="BS969" s="250"/>
      <c r="BT969" s="250"/>
      <c r="BU969" s="250"/>
      <c r="BV969" s="250"/>
      <c r="BW969" s="250"/>
      <c r="BX969" s="250"/>
      <c r="BY969" s="250"/>
      <c r="BZ969" s="250"/>
      <c r="CE969" s="250"/>
    </row>
    <row r="970" spans="1:83" ht="14.4" x14ac:dyDescent="0.3">
      <c r="A970" s="269">
        <v>526566</v>
      </c>
      <c r="B970" s="270" t="s">
        <v>522</v>
      </c>
      <c r="C970" s="270" t="s">
        <v>788</v>
      </c>
      <c r="D970" s="270" t="s">
        <v>788</v>
      </c>
      <c r="E970" s="270" t="s">
        <v>788</v>
      </c>
      <c r="F970" s="270" t="s">
        <v>788</v>
      </c>
      <c r="G970" s="270" t="s">
        <v>788</v>
      </c>
      <c r="H970" s="270" t="s">
        <v>788</v>
      </c>
      <c r="I970" s="270" t="s">
        <v>788</v>
      </c>
      <c r="J970" s="270" t="s">
        <v>788</v>
      </c>
      <c r="K970" s="270" t="s">
        <v>788</v>
      </c>
      <c r="L970" s="270" t="s">
        <v>788</v>
      </c>
      <c r="M970" s="270" t="s">
        <v>788</v>
      </c>
      <c r="N970" s="270" t="s">
        <v>788</v>
      </c>
      <c r="O970" s="270" t="s">
        <v>788</v>
      </c>
      <c r="P970" s="270" t="s">
        <v>788</v>
      </c>
      <c r="Q970" s="270" t="s">
        <v>788</v>
      </c>
      <c r="R970" s="270" t="s">
        <v>788</v>
      </c>
      <c r="S970" s="270" t="s">
        <v>788</v>
      </c>
      <c r="T970" s="270" t="s">
        <v>788</v>
      </c>
      <c r="U970" s="270" t="s">
        <v>788</v>
      </c>
      <c r="V970" s="270" t="s">
        <v>788</v>
      </c>
      <c r="W970" s="270" t="s">
        <v>788</v>
      </c>
      <c r="X970" s="270" t="s">
        <v>788</v>
      </c>
      <c r="Y970" s="270" t="s">
        <v>788</v>
      </c>
      <c r="Z970" s="270" t="s">
        <v>788</v>
      </c>
      <c r="AA970" s="270" t="s">
        <v>788</v>
      </c>
      <c r="AB970" s="270" t="s">
        <v>788</v>
      </c>
      <c r="AC970" s="270" t="s">
        <v>788</v>
      </c>
      <c r="AD970" s="270" t="s">
        <v>788</v>
      </c>
      <c r="AE970" s="270" t="s">
        <v>788</v>
      </c>
      <c r="AF970" s="270" t="s">
        <v>788</v>
      </c>
      <c r="AG970" s="270" t="s">
        <v>788</v>
      </c>
      <c r="AH970" s="270" t="s">
        <v>3075</v>
      </c>
      <c r="AI970" s="270" t="s">
        <v>3075</v>
      </c>
      <c r="AJ970" s="270" t="s">
        <v>3075</v>
      </c>
      <c r="AK970" s="270" t="s">
        <v>3075</v>
      </c>
      <c r="AL970" s="270" t="s">
        <v>3075</v>
      </c>
      <c r="AM970" s="270" t="s">
        <v>3075</v>
      </c>
      <c r="AN970" s="270" t="s">
        <v>3075</v>
      </c>
      <c r="AO970" s="270" t="s">
        <v>3075</v>
      </c>
      <c r="AP970" s="270" t="s">
        <v>3075</v>
      </c>
      <c r="AQ970" s="270" t="s">
        <v>3075</v>
      </c>
      <c r="AR970" s="270" t="s">
        <v>3075</v>
      </c>
      <c r="AS970" s="270" t="s">
        <v>3075</v>
      </c>
      <c r="AT970" s="270" t="s">
        <v>3075</v>
      </c>
      <c r="AU970" s="270" t="s">
        <v>3075</v>
      </c>
      <c r="AV970" s="270" t="s">
        <v>3075</v>
      </c>
      <c r="AW970" s="277" t="s">
        <v>3075</v>
      </c>
      <c r="AX970" s="270" t="s">
        <v>3075</v>
      </c>
      <c r="AY970" s="270" t="s">
        <v>3075</v>
      </c>
      <c r="AZ970" s="270" t="s">
        <v>3075</v>
      </c>
      <c r="BA970" s="270" t="s">
        <v>3075</v>
      </c>
      <c r="BB970" s="270" t="s">
        <v>3075</v>
      </c>
      <c r="BC970" s="270" t="s">
        <v>3075</v>
      </c>
      <c r="BD970" s="270" t="s">
        <v>522</v>
      </c>
      <c r="BE970" s="270" t="str">
        <f>VLOOKUP(A970,[1]القائمة!A$1:F$4442,6,0)</f>
        <v/>
      </c>
      <c r="BF970">
        <f>VLOOKUP(A970,[1]القائمة!A$1:F$4442,1,0)</f>
        <v>526566</v>
      </c>
      <c r="BG970" t="str">
        <f>VLOOKUP(A970,[1]القائمة!A$1:F$4442,5,0)</f>
        <v>الثالثة حديث</v>
      </c>
      <c r="BH970" s="250"/>
      <c r="BI970" s="250"/>
      <c r="BJ970" s="250"/>
      <c r="BK970" s="250"/>
      <c r="BL970" s="250"/>
      <c r="BM970" s="250"/>
      <c r="BN970" s="250"/>
      <c r="BO970" s="250"/>
      <c r="BP970" s="250"/>
      <c r="BQ970" s="250"/>
      <c r="BR970" s="250"/>
      <c r="BS970" s="250"/>
      <c r="BT970" s="250"/>
      <c r="BU970" s="250"/>
      <c r="BV970" s="250"/>
      <c r="BW970" s="250"/>
      <c r="BX970" s="250"/>
      <c r="BY970" s="250"/>
      <c r="BZ970" s="250"/>
      <c r="CE970" s="250"/>
    </row>
    <row r="971" spans="1:83" ht="14.4" x14ac:dyDescent="0.3">
      <c r="A971" s="269">
        <v>526570</v>
      </c>
      <c r="B971" s="270" t="s">
        <v>521</v>
      </c>
      <c r="C971" s="270" t="s">
        <v>788</v>
      </c>
      <c r="D971" s="270" t="s">
        <v>788</v>
      </c>
      <c r="E971" s="270" t="s">
        <v>788</v>
      </c>
      <c r="F971" s="270" t="s">
        <v>788</v>
      </c>
      <c r="G971" s="270" t="s">
        <v>788</v>
      </c>
      <c r="H971" s="270" t="s">
        <v>788</v>
      </c>
      <c r="I971" s="270" t="s">
        <v>788</v>
      </c>
      <c r="J971" s="270" t="s">
        <v>788</v>
      </c>
      <c r="K971" s="270" t="s">
        <v>788</v>
      </c>
      <c r="L971" s="270" t="s">
        <v>788</v>
      </c>
      <c r="M971" s="270" t="s">
        <v>788</v>
      </c>
      <c r="N971" s="270" t="s">
        <v>788</v>
      </c>
      <c r="O971" s="270" t="s">
        <v>788</v>
      </c>
      <c r="P971" s="270" t="s">
        <v>788</v>
      </c>
      <c r="Q971" s="270" t="s">
        <v>788</v>
      </c>
      <c r="R971" s="270" t="s">
        <v>788</v>
      </c>
      <c r="S971" s="270" t="s">
        <v>788</v>
      </c>
      <c r="T971" s="270" t="s">
        <v>788</v>
      </c>
      <c r="U971" s="270" t="s">
        <v>788</v>
      </c>
      <c r="V971" s="270" t="s">
        <v>788</v>
      </c>
      <c r="W971" s="270" t="s">
        <v>788</v>
      </c>
      <c r="X971" s="270" t="s">
        <v>788</v>
      </c>
      <c r="Y971" s="270" t="s">
        <v>788</v>
      </c>
      <c r="Z971" s="270" t="s">
        <v>788</v>
      </c>
      <c r="AA971" s="270" t="s">
        <v>788</v>
      </c>
      <c r="AB971" s="270" t="s">
        <v>788</v>
      </c>
      <c r="AC971" s="270" t="s">
        <v>788</v>
      </c>
      <c r="AD971" s="270" t="s">
        <v>788</v>
      </c>
      <c r="AE971" s="270" t="s">
        <v>788</v>
      </c>
      <c r="AF971" s="270" t="s">
        <v>788</v>
      </c>
      <c r="AG971" s="270" t="s">
        <v>788</v>
      </c>
      <c r="AH971" s="270" t="s">
        <v>788</v>
      </c>
      <c r="AI971" s="270" t="s">
        <v>788</v>
      </c>
      <c r="AJ971" s="270" t="s">
        <v>788</v>
      </c>
      <c r="AK971" s="270" t="s">
        <v>788</v>
      </c>
      <c r="AL971" s="270" t="s">
        <v>788</v>
      </c>
      <c r="AM971" s="270" t="s">
        <v>788</v>
      </c>
      <c r="AN971" s="270" t="s">
        <v>3075</v>
      </c>
      <c r="AO971" s="270" t="s">
        <v>3075</v>
      </c>
      <c r="AP971" s="270" t="s">
        <v>3075</v>
      </c>
      <c r="AQ971" s="270" t="s">
        <v>3075</v>
      </c>
      <c r="AR971" s="270" t="s">
        <v>3075</v>
      </c>
      <c r="AS971" s="270" t="s">
        <v>3075</v>
      </c>
      <c r="AT971" s="270" t="s">
        <v>3075</v>
      </c>
      <c r="AU971" s="270" t="s">
        <v>3075</v>
      </c>
      <c r="AV971" s="270" t="s">
        <v>3075</v>
      </c>
      <c r="AW971" s="277" t="s">
        <v>3075</v>
      </c>
      <c r="AX971" s="270" t="s">
        <v>3075</v>
      </c>
      <c r="AY971" s="270" t="s">
        <v>3075</v>
      </c>
      <c r="AZ971" s="270" t="s">
        <v>3075</v>
      </c>
      <c r="BA971" s="270" t="s">
        <v>3075</v>
      </c>
      <c r="BB971" s="270" t="s">
        <v>3075</v>
      </c>
      <c r="BC971" s="270" t="s">
        <v>3075</v>
      </c>
      <c r="BD971" s="270" t="s">
        <v>521</v>
      </c>
      <c r="BE971" s="270" t="str">
        <f>VLOOKUP(A971,[1]القائمة!A$1:F$4442,6,0)</f>
        <v/>
      </c>
      <c r="BF971">
        <f>VLOOKUP(A971,[1]القائمة!A$1:F$4442,1,0)</f>
        <v>526570</v>
      </c>
      <c r="BG971" t="str">
        <f>VLOOKUP(A971,[1]القائمة!A$1:F$4442,5,0)</f>
        <v>الثالثة</v>
      </c>
      <c r="BH971" s="241"/>
      <c r="BI971" s="241"/>
      <c r="BJ971" s="241"/>
      <c r="BK971" s="241"/>
      <c r="BL971" s="241"/>
      <c r="BM971" s="241"/>
      <c r="BN971" s="241"/>
      <c r="BO971" s="241"/>
      <c r="BP971" s="241" t="s">
        <v>3075</v>
      </c>
      <c r="BQ971" s="241" t="s">
        <v>3075</v>
      </c>
      <c r="BR971" s="241" t="s">
        <v>3075</v>
      </c>
      <c r="BS971" s="241" t="s">
        <v>3075</v>
      </c>
      <c r="BT971" s="241" t="s">
        <v>3075</v>
      </c>
      <c r="BU971" s="241" t="s">
        <v>3075</v>
      </c>
      <c r="BV971" s="240"/>
      <c r="BW971" s="241"/>
      <c r="BX971" s="241"/>
      <c r="BY971" s="241"/>
      <c r="BZ971" s="241"/>
      <c r="CA971" s="242"/>
      <c r="CB971" s="242"/>
      <c r="CC971" s="242"/>
      <c r="CD971" s="242"/>
      <c r="CE971" s="241"/>
    </row>
    <row r="972" spans="1:83" ht="14.4" x14ac:dyDescent="0.3">
      <c r="A972" s="269">
        <v>526573</v>
      </c>
      <c r="B972" s="270" t="s">
        <v>521</v>
      </c>
      <c r="C972" s="270" t="s">
        <v>788</v>
      </c>
      <c r="D972" s="270" t="s">
        <v>788</v>
      </c>
      <c r="E972" s="270" t="s">
        <v>788</v>
      </c>
      <c r="F972" s="270" t="s">
        <v>788</v>
      </c>
      <c r="G972" s="270" t="s">
        <v>788</v>
      </c>
      <c r="H972" s="270" t="s">
        <v>788</v>
      </c>
      <c r="I972" s="270" t="s">
        <v>788</v>
      </c>
      <c r="J972" s="270" t="s">
        <v>788</v>
      </c>
      <c r="K972" s="270" t="s">
        <v>788</v>
      </c>
      <c r="L972" s="270" t="s">
        <v>788</v>
      </c>
      <c r="M972" s="270" t="s">
        <v>788</v>
      </c>
      <c r="N972" s="270" t="s">
        <v>788</v>
      </c>
      <c r="O972" s="270" t="s">
        <v>788</v>
      </c>
      <c r="P972" s="270" t="s">
        <v>788</v>
      </c>
      <c r="Q972" s="270" t="s">
        <v>788</v>
      </c>
      <c r="R972" s="270" t="s">
        <v>788</v>
      </c>
      <c r="S972" s="270" t="s">
        <v>788</v>
      </c>
      <c r="T972" s="270" t="s">
        <v>788</v>
      </c>
      <c r="U972" s="270" t="s">
        <v>788</v>
      </c>
      <c r="V972" s="270" t="s">
        <v>788</v>
      </c>
      <c r="W972" s="270" t="s">
        <v>788</v>
      </c>
      <c r="X972" s="270" t="s">
        <v>788</v>
      </c>
      <c r="Y972" s="270" t="s">
        <v>788</v>
      </c>
      <c r="Z972" s="270" t="s">
        <v>788</v>
      </c>
      <c r="AA972" s="270" t="s">
        <v>788</v>
      </c>
      <c r="AB972" s="270" t="s">
        <v>788</v>
      </c>
      <c r="AC972" s="270" t="s">
        <v>788</v>
      </c>
      <c r="AD972" s="270" t="s">
        <v>788</v>
      </c>
      <c r="AE972" s="270" t="s">
        <v>788</v>
      </c>
      <c r="AF972" s="270" t="s">
        <v>788</v>
      </c>
      <c r="AG972" s="270" t="s">
        <v>788</v>
      </c>
      <c r="AH972" s="270" t="s">
        <v>788</v>
      </c>
      <c r="AI972" s="270" t="s">
        <v>788</v>
      </c>
      <c r="AJ972" s="270" t="s">
        <v>788</v>
      </c>
      <c r="AK972" s="270" t="s">
        <v>788</v>
      </c>
      <c r="AL972" s="270" t="s">
        <v>788</v>
      </c>
      <c r="AM972" s="270" t="s">
        <v>788</v>
      </c>
      <c r="AN972" s="270" t="s">
        <v>3075</v>
      </c>
      <c r="AO972" s="270" t="s">
        <v>3075</v>
      </c>
      <c r="AP972" s="270" t="s">
        <v>3075</v>
      </c>
      <c r="AQ972" s="270" t="s">
        <v>3075</v>
      </c>
      <c r="AR972" s="270" t="s">
        <v>3075</v>
      </c>
      <c r="AS972" s="270" t="s">
        <v>3075</v>
      </c>
      <c r="AT972" s="270" t="s">
        <v>3075</v>
      </c>
      <c r="AU972" s="270" t="s">
        <v>3075</v>
      </c>
      <c r="AV972" s="270" t="s">
        <v>3075</v>
      </c>
      <c r="AW972" s="277" t="s">
        <v>3075</v>
      </c>
      <c r="AX972" s="270" t="s">
        <v>3075</v>
      </c>
      <c r="AY972" s="270" t="s">
        <v>3075</v>
      </c>
      <c r="AZ972" s="270" t="s">
        <v>3075</v>
      </c>
      <c r="BA972" s="270" t="s">
        <v>3075</v>
      </c>
      <c r="BB972" s="270" t="s">
        <v>3075</v>
      </c>
      <c r="BC972" s="270" t="s">
        <v>3075</v>
      </c>
      <c r="BD972" s="270" t="s">
        <v>521</v>
      </c>
      <c r="BE972" s="270" t="str">
        <f>VLOOKUP(A972,[1]القائمة!A$1:F$4442,6,0)</f>
        <v/>
      </c>
      <c r="BF972">
        <f>VLOOKUP(A972,[1]القائمة!A$1:F$4442,1,0)</f>
        <v>526573</v>
      </c>
      <c r="BG972" t="str">
        <f>VLOOKUP(A972,[1]القائمة!A$1:F$4442,5,0)</f>
        <v>الثالثة</v>
      </c>
      <c r="BH972" s="241"/>
      <c r="BI972" s="241"/>
      <c r="BJ972" s="241"/>
      <c r="BK972" s="241"/>
      <c r="BL972" s="241"/>
      <c r="BM972" s="241"/>
      <c r="BN972" s="241"/>
      <c r="BO972" s="241"/>
      <c r="BP972" s="241" t="s">
        <v>3075</v>
      </c>
      <c r="BQ972" s="241" t="s">
        <v>3075</v>
      </c>
      <c r="BR972" s="241" t="s">
        <v>3075</v>
      </c>
      <c r="BS972" s="241" t="s">
        <v>3075</v>
      </c>
      <c r="BT972" s="241" t="s">
        <v>3075</v>
      </c>
      <c r="BU972" s="241" t="s">
        <v>3075</v>
      </c>
      <c r="BV972" s="240"/>
      <c r="BW972" s="241"/>
      <c r="BX972" s="241"/>
      <c r="BY972" s="241"/>
      <c r="BZ972" s="241"/>
      <c r="CA972" s="242"/>
      <c r="CB972" s="242"/>
      <c r="CC972" s="242"/>
      <c r="CD972" s="242"/>
      <c r="CE972" s="241"/>
    </row>
    <row r="973" spans="1:83" ht="14.4" x14ac:dyDescent="0.3">
      <c r="A973" s="269">
        <v>526577</v>
      </c>
      <c r="B973" s="270" t="s">
        <v>521</v>
      </c>
      <c r="C973" s="270" t="s">
        <v>788</v>
      </c>
      <c r="D973" s="270" t="s">
        <v>788</v>
      </c>
      <c r="E973" s="270" t="s">
        <v>788</v>
      </c>
      <c r="F973" s="270" t="s">
        <v>788</v>
      </c>
      <c r="G973" s="270" t="s">
        <v>788</v>
      </c>
      <c r="H973" s="270" t="s">
        <v>788</v>
      </c>
      <c r="I973" s="270" t="s">
        <v>788</v>
      </c>
      <c r="J973" s="270" t="s">
        <v>788</v>
      </c>
      <c r="K973" s="270" t="s">
        <v>788</v>
      </c>
      <c r="L973" s="270" t="s">
        <v>788</v>
      </c>
      <c r="M973" s="270" t="s">
        <v>788</v>
      </c>
      <c r="N973" s="270" t="s">
        <v>788</v>
      </c>
      <c r="O973" s="270" t="s">
        <v>788</v>
      </c>
      <c r="P973" s="270" t="s">
        <v>788</v>
      </c>
      <c r="Q973" s="270" t="s">
        <v>788</v>
      </c>
      <c r="R973" s="270" t="s">
        <v>788</v>
      </c>
      <c r="S973" s="270" t="s">
        <v>788</v>
      </c>
      <c r="T973" s="270" t="s">
        <v>788</v>
      </c>
      <c r="U973" s="270" t="s">
        <v>788</v>
      </c>
      <c r="V973" s="270" t="s">
        <v>788</v>
      </c>
      <c r="W973" s="270" t="s">
        <v>788</v>
      </c>
      <c r="X973" s="270" t="s">
        <v>788</v>
      </c>
      <c r="Y973" s="270" t="s">
        <v>788</v>
      </c>
      <c r="Z973" s="270" t="s">
        <v>788</v>
      </c>
      <c r="AA973" s="270" t="s">
        <v>788</v>
      </c>
      <c r="AB973" s="270" t="s">
        <v>788</v>
      </c>
      <c r="AC973" s="270" t="s">
        <v>788</v>
      </c>
      <c r="AD973" s="270" t="s">
        <v>788</v>
      </c>
      <c r="AE973" s="270" t="s">
        <v>788</v>
      </c>
      <c r="AF973" s="270" t="s">
        <v>788</v>
      </c>
      <c r="AG973" s="270" t="s">
        <v>788</v>
      </c>
      <c r="AH973" s="270" t="s">
        <v>788</v>
      </c>
      <c r="AI973" s="270" t="s">
        <v>788</v>
      </c>
      <c r="AJ973" s="270" t="s">
        <v>788</v>
      </c>
      <c r="AK973" s="270" t="s">
        <v>788</v>
      </c>
      <c r="AL973" s="270" t="s">
        <v>788</v>
      </c>
      <c r="AM973" s="270" t="s">
        <v>788</v>
      </c>
      <c r="AN973" s="270" t="s">
        <v>3075</v>
      </c>
      <c r="AO973" s="270" t="s">
        <v>3075</v>
      </c>
      <c r="AP973" s="270" t="s">
        <v>3075</v>
      </c>
      <c r="AQ973" s="270" t="s">
        <v>3075</v>
      </c>
      <c r="AR973" s="270" t="s">
        <v>3075</v>
      </c>
      <c r="AS973" s="270" t="s">
        <v>3075</v>
      </c>
      <c r="AT973" s="270" t="s">
        <v>3075</v>
      </c>
      <c r="AU973" s="270" t="s">
        <v>3075</v>
      </c>
      <c r="AV973" s="270" t="s">
        <v>3075</v>
      </c>
      <c r="AW973" s="277" t="s">
        <v>3075</v>
      </c>
      <c r="AX973" s="270" t="s">
        <v>3075</v>
      </c>
      <c r="AY973" s="270" t="s">
        <v>3075</v>
      </c>
      <c r="AZ973" s="270" t="s">
        <v>3075</v>
      </c>
      <c r="BA973" s="270" t="s">
        <v>3075</v>
      </c>
      <c r="BB973" s="270" t="s">
        <v>3075</v>
      </c>
      <c r="BC973" s="270" t="s">
        <v>3075</v>
      </c>
      <c r="BD973" s="270" t="s">
        <v>521</v>
      </c>
      <c r="BE973" s="270" t="str">
        <f>VLOOKUP(A973,[1]القائمة!A$1:F$4442,6,0)</f>
        <v/>
      </c>
      <c r="BF973">
        <f>VLOOKUP(A973,[1]القائمة!A$1:F$4442,1,0)</f>
        <v>526577</v>
      </c>
      <c r="BG973" t="str">
        <f>VLOOKUP(A973,[1]القائمة!A$1:F$4442,5,0)</f>
        <v>الثالثة</v>
      </c>
      <c r="BH973" s="241"/>
      <c r="BI973" s="241"/>
      <c r="BJ973" s="241"/>
      <c r="BK973" s="241"/>
      <c r="BL973" s="241"/>
      <c r="BM973" s="241"/>
      <c r="BN973" s="241"/>
      <c r="BO973" s="241"/>
      <c r="BP973" s="241" t="s">
        <v>3075</v>
      </c>
      <c r="BQ973" s="241" t="s">
        <v>3075</v>
      </c>
      <c r="BR973" s="241" t="s">
        <v>3075</v>
      </c>
      <c r="BS973" s="241" t="s">
        <v>3075</v>
      </c>
      <c r="BT973" s="241" t="s">
        <v>3075</v>
      </c>
      <c r="BU973" s="241" t="s">
        <v>3075</v>
      </c>
      <c r="BV973" s="240"/>
      <c r="BW973" s="241"/>
      <c r="BX973" s="241"/>
      <c r="BY973" s="241"/>
      <c r="BZ973" s="241"/>
      <c r="CA973" s="252"/>
      <c r="CB973" s="242"/>
      <c r="CC973" s="242"/>
      <c r="CD973" s="242"/>
      <c r="CE973" s="241"/>
    </row>
    <row r="974" spans="1:83" ht="14.4" x14ac:dyDescent="0.3">
      <c r="A974" s="269">
        <v>526579</v>
      </c>
      <c r="B974" s="270" t="s">
        <v>521</v>
      </c>
      <c r="C974" s="270" t="s">
        <v>788</v>
      </c>
      <c r="D974" s="270" t="s">
        <v>788</v>
      </c>
      <c r="E974" s="270" t="s">
        <v>788</v>
      </c>
      <c r="F974" s="270" t="s">
        <v>788</v>
      </c>
      <c r="G974" s="270" t="s">
        <v>788</v>
      </c>
      <c r="H974" s="270" t="s">
        <v>788</v>
      </c>
      <c r="I974" s="270" t="s">
        <v>788</v>
      </c>
      <c r="J974" s="270" t="s">
        <v>788</v>
      </c>
      <c r="K974" s="270" t="s">
        <v>788</v>
      </c>
      <c r="L974" s="270" t="s">
        <v>788</v>
      </c>
      <c r="M974" s="270" t="s">
        <v>788</v>
      </c>
      <c r="N974" s="270" t="s">
        <v>788</v>
      </c>
      <c r="O974" s="270" t="s">
        <v>788</v>
      </c>
      <c r="P974" s="270" t="s">
        <v>788</v>
      </c>
      <c r="Q974" s="270" t="s">
        <v>788</v>
      </c>
      <c r="R974" s="270" t="s">
        <v>788</v>
      </c>
      <c r="S974" s="270" t="s">
        <v>788</v>
      </c>
      <c r="T974" s="270" t="s">
        <v>788</v>
      </c>
      <c r="U974" s="270" t="s">
        <v>788</v>
      </c>
      <c r="V974" s="270" t="s">
        <v>788</v>
      </c>
      <c r="W974" s="270" t="s">
        <v>788</v>
      </c>
      <c r="X974" s="270" t="s">
        <v>788</v>
      </c>
      <c r="Y974" s="270" t="s">
        <v>788</v>
      </c>
      <c r="Z974" s="270" t="s">
        <v>788</v>
      </c>
      <c r="AA974" s="270" t="s">
        <v>788</v>
      </c>
      <c r="AB974" s="270" t="s">
        <v>788</v>
      </c>
      <c r="AC974" s="270" t="s">
        <v>788</v>
      </c>
      <c r="AD974" s="270" t="s">
        <v>788</v>
      </c>
      <c r="AE974" s="270" t="s">
        <v>788</v>
      </c>
      <c r="AF974" s="270" t="s">
        <v>788</v>
      </c>
      <c r="AG974" s="270" t="s">
        <v>788</v>
      </c>
      <c r="AH974" s="270" t="s">
        <v>788</v>
      </c>
      <c r="AI974" s="270" t="s">
        <v>788</v>
      </c>
      <c r="AJ974" s="270" t="s">
        <v>788</v>
      </c>
      <c r="AK974" s="270" t="s">
        <v>788</v>
      </c>
      <c r="AL974" s="270" t="s">
        <v>788</v>
      </c>
      <c r="AM974" s="270" t="s">
        <v>788</v>
      </c>
      <c r="AN974" s="270" t="s">
        <v>3075</v>
      </c>
      <c r="AO974" s="270" t="s">
        <v>3075</v>
      </c>
      <c r="AP974" s="270" t="s">
        <v>3075</v>
      </c>
      <c r="AQ974" s="270" t="s">
        <v>3075</v>
      </c>
      <c r="AR974" s="270" t="s">
        <v>3075</v>
      </c>
      <c r="AS974" s="270" t="s">
        <v>3075</v>
      </c>
      <c r="AT974" s="270" t="s">
        <v>3075</v>
      </c>
      <c r="AU974" s="270" t="s">
        <v>3075</v>
      </c>
      <c r="AV974" s="270" t="s">
        <v>3075</v>
      </c>
      <c r="AW974" s="277" t="s">
        <v>3075</v>
      </c>
      <c r="AX974" s="270" t="s">
        <v>3075</v>
      </c>
      <c r="AY974" s="270" t="s">
        <v>3075</v>
      </c>
      <c r="AZ974" s="270" t="s">
        <v>3075</v>
      </c>
      <c r="BA974" s="270" t="s">
        <v>3075</v>
      </c>
      <c r="BB974" s="270" t="s">
        <v>3075</v>
      </c>
      <c r="BC974" s="270" t="s">
        <v>3075</v>
      </c>
      <c r="BD974" s="270" t="s">
        <v>521</v>
      </c>
      <c r="BE974" s="270" t="str">
        <f>VLOOKUP(A974,[1]القائمة!A$1:F$4442,6,0)</f>
        <v/>
      </c>
      <c r="BF974">
        <f>VLOOKUP(A974,[1]القائمة!A$1:F$4442,1,0)</f>
        <v>526579</v>
      </c>
      <c r="BG974" t="str">
        <f>VLOOKUP(A974,[1]القائمة!A$1:F$4442,5,0)</f>
        <v>الثالثة</v>
      </c>
      <c r="BH974" s="250"/>
      <c r="BI974" s="250"/>
      <c r="BJ974" s="250"/>
      <c r="BK974" s="250"/>
      <c r="BL974" s="250"/>
      <c r="BM974" s="250"/>
      <c r="BN974" s="250"/>
      <c r="BO974" s="250"/>
      <c r="BP974" s="250"/>
      <c r="BQ974" s="250"/>
      <c r="BR974" s="250"/>
      <c r="BS974" s="250"/>
      <c r="BT974" s="250"/>
      <c r="BU974" s="250"/>
      <c r="BV974" s="250"/>
      <c r="BW974" s="250"/>
      <c r="BX974" s="250"/>
      <c r="BY974" s="250"/>
      <c r="BZ974" s="250"/>
      <c r="CE974" s="250"/>
    </row>
    <row r="975" spans="1:83" ht="14.4" x14ac:dyDescent="0.3">
      <c r="A975" s="269">
        <v>526584</v>
      </c>
      <c r="B975" s="270" t="s">
        <v>522</v>
      </c>
      <c r="C975" s="270" t="s">
        <v>788</v>
      </c>
      <c r="D975" s="270" t="s">
        <v>788</v>
      </c>
      <c r="E975" s="270" t="s">
        <v>788</v>
      </c>
      <c r="F975" s="270" t="s">
        <v>788</v>
      </c>
      <c r="G975" s="270" t="s">
        <v>788</v>
      </c>
      <c r="H975" s="270" t="s">
        <v>788</v>
      </c>
      <c r="I975" s="270" t="s">
        <v>788</v>
      </c>
      <c r="J975" s="270" t="s">
        <v>788</v>
      </c>
      <c r="K975" s="270" t="s">
        <v>788</v>
      </c>
      <c r="L975" s="270" t="s">
        <v>788</v>
      </c>
      <c r="M975" s="270" t="s">
        <v>788</v>
      </c>
      <c r="N975" s="270" t="s">
        <v>788</v>
      </c>
      <c r="O975" s="270" t="s">
        <v>788</v>
      </c>
      <c r="P975" s="270" t="s">
        <v>788</v>
      </c>
      <c r="Q975" s="270" t="s">
        <v>788</v>
      </c>
      <c r="R975" s="270" t="s">
        <v>788</v>
      </c>
      <c r="S975" s="270" t="s">
        <v>788</v>
      </c>
      <c r="T975" s="270" t="s">
        <v>788</v>
      </c>
      <c r="U975" s="270" t="s">
        <v>788</v>
      </c>
      <c r="V975" s="270" t="s">
        <v>788</v>
      </c>
      <c r="W975" s="270" t="s">
        <v>788</v>
      </c>
      <c r="X975" s="270" t="s">
        <v>788</v>
      </c>
      <c r="Y975" s="270" t="s">
        <v>788</v>
      </c>
      <c r="Z975" s="270" t="s">
        <v>788</v>
      </c>
      <c r="AA975" s="270" t="s">
        <v>788</v>
      </c>
      <c r="AB975" s="270" t="s">
        <v>788</v>
      </c>
      <c r="AC975" s="270" t="s">
        <v>788</v>
      </c>
      <c r="AD975" s="270" t="s">
        <v>788</v>
      </c>
      <c r="AE975" s="270" t="s">
        <v>788</v>
      </c>
      <c r="AF975" s="270" t="s">
        <v>788</v>
      </c>
      <c r="AG975" s="270" t="s">
        <v>788</v>
      </c>
      <c r="AH975" s="270" t="s">
        <v>3075</v>
      </c>
      <c r="AI975" s="270" t="s">
        <v>3075</v>
      </c>
      <c r="AJ975" s="270" t="s">
        <v>3075</v>
      </c>
      <c r="AK975" s="270" t="s">
        <v>3075</v>
      </c>
      <c r="AL975" s="270" t="s">
        <v>3075</v>
      </c>
      <c r="AM975" s="270" t="s">
        <v>3075</v>
      </c>
      <c r="AN975" s="270" t="s">
        <v>3075</v>
      </c>
      <c r="AO975" s="270" t="s">
        <v>3075</v>
      </c>
      <c r="AP975" s="270" t="s">
        <v>3075</v>
      </c>
      <c r="AQ975" s="270" t="s">
        <v>3075</v>
      </c>
      <c r="AR975" s="270" t="s">
        <v>3075</v>
      </c>
      <c r="AS975" s="270" t="s">
        <v>3075</v>
      </c>
      <c r="AT975" s="270" t="s">
        <v>3075</v>
      </c>
      <c r="AU975" s="270" t="s">
        <v>3075</v>
      </c>
      <c r="AV975" s="270" t="s">
        <v>3075</v>
      </c>
      <c r="AW975" s="277" t="s">
        <v>3075</v>
      </c>
      <c r="AX975" s="270" t="s">
        <v>3075</v>
      </c>
      <c r="AY975" s="270" t="s">
        <v>3075</v>
      </c>
      <c r="AZ975" s="270" t="s">
        <v>3075</v>
      </c>
      <c r="BA975" s="270" t="s">
        <v>3075</v>
      </c>
      <c r="BB975" s="270" t="s">
        <v>3075</v>
      </c>
      <c r="BC975" s="270" t="s">
        <v>3075</v>
      </c>
      <c r="BD975" s="270" t="s">
        <v>522</v>
      </c>
      <c r="BE975" s="270" t="str">
        <f>VLOOKUP(A975,[1]القائمة!A$1:F$4442,6,0)</f>
        <v/>
      </c>
      <c r="BF975">
        <f>VLOOKUP(A975,[1]القائمة!A$1:F$4442,1,0)</f>
        <v>526584</v>
      </c>
      <c r="BG975" t="str">
        <f>VLOOKUP(A975,[1]القائمة!A$1:F$4442,5,0)</f>
        <v>الثالثة حديث</v>
      </c>
      <c r="BH975" s="241"/>
      <c r="BI975" s="241"/>
      <c r="BJ975" s="241"/>
      <c r="BK975" s="241"/>
      <c r="BL975" s="241"/>
      <c r="BM975" s="241"/>
      <c r="BN975" s="241"/>
      <c r="BO975" s="241"/>
      <c r="BP975" s="241" t="s">
        <v>3075</v>
      </c>
      <c r="BQ975" s="241" t="s">
        <v>3075</v>
      </c>
      <c r="BR975" s="241" t="s">
        <v>3075</v>
      </c>
      <c r="BS975" s="241" t="s">
        <v>3075</v>
      </c>
      <c r="BT975" s="241" t="s">
        <v>3075</v>
      </c>
      <c r="BU975" s="241" t="s">
        <v>3075</v>
      </c>
      <c r="BV975" s="240"/>
      <c r="BW975" s="241"/>
      <c r="BX975" s="241"/>
      <c r="BY975" s="241"/>
      <c r="BZ975" s="241"/>
      <c r="CA975" s="242"/>
      <c r="CB975" s="242"/>
      <c r="CC975" s="242"/>
      <c r="CD975" s="242"/>
      <c r="CE975" s="241"/>
    </row>
    <row r="976" spans="1:83" ht="14.4" x14ac:dyDescent="0.3">
      <c r="A976" s="269">
        <v>526585</v>
      </c>
      <c r="B976" s="270" t="s">
        <v>521</v>
      </c>
      <c r="C976" s="270" t="s">
        <v>788</v>
      </c>
      <c r="D976" s="270" t="s">
        <v>788</v>
      </c>
      <c r="E976" s="270" t="s">
        <v>788</v>
      </c>
      <c r="F976" s="270" t="s">
        <v>788</v>
      </c>
      <c r="G976" s="270" t="s">
        <v>788</v>
      </c>
      <c r="H976" s="270" t="s">
        <v>788</v>
      </c>
      <c r="I976" s="270" t="s">
        <v>788</v>
      </c>
      <c r="J976" s="270" t="s">
        <v>788</v>
      </c>
      <c r="K976" s="270" t="s">
        <v>788</v>
      </c>
      <c r="L976" s="270" t="s">
        <v>788</v>
      </c>
      <c r="M976" s="270" t="s">
        <v>788</v>
      </c>
      <c r="N976" s="270" t="s">
        <v>788</v>
      </c>
      <c r="O976" s="270" t="s">
        <v>788</v>
      </c>
      <c r="P976" s="270" t="s">
        <v>788</v>
      </c>
      <c r="Q976" s="270" t="s">
        <v>788</v>
      </c>
      <c r="R976" s="270" t="s">
        <v>788</v>
      </c>
      <c r="S976" s="270" t="s">
        <v>788</v>
      </c>
      <c r="T976" s="270" t="s">
        <v>788</v>
      </c>
      <c r="U976" s="270" t="s">
        <v>788</v>
      </c>
      <c r="V976" s="270" t="s">
        <v>788</v>
      </c>
      <c r="W976" s="270" t="s">
        <v>788</v>
      </c>
      <c r="X976" s="270" t="s">
        <v>788</v>
      </c>
      <c r="Y976" s="270" t="s">
        <v>788</v>
      </c>
      <c r="Z976" s="270" t="s">
        <v>788</v>
      </c>
      <c r="AA976" s="270" t="s">
        <v>788</v>
      </c>
      <c r="AB976" s="270" t="s">
        <v>788</v>
      </c>
      <c r="AC976" s="270" t="s">
        <v>788</v>
      </c>
      <c r="AD976" s="270" t="s">
        <v>788</v>
      </c>
      <c r="AE976" s="270" t="s">
        <v>788</v>
      </c>
      <c r="AF976" s="270" t="s">
        <v>788</v>
      </c>
      <c r="AG976" s="270" t="s">
        <v>788</v>
      </c>
      <c r="AH976" s="270" t="s">
        <v>788</v>
      </c>
      <c r="AI976" s="270" t="s">
        <v>788</v>
      </c>
      <c r="AJ976" s="270" t="s">
        <v>788</v>
      </c>
      <c r="AK976" s="270" t="s">
        <v>788</v>
      </c>
      <c r="AL976" s="270" t="s">
        <v>788</v>
      </c>
      <c r="AM976" s="270" t="s">
        <v>788</v>
      </c>
      <c r="AN976" s="270" t="s">
        <v>3075</v>
      </c>
      <c r="AO976" s="270" t="s">
        <v>3075</v>
      </c>
      <c r="AP976" s="270" t="s">
        <v>3075</v>
      </c>
      <c r="AQ976" s="270" t="s">
        <v>3075</v>
      </c>
      <c r="AR976" s="270" t="s">
        <v>3075</v>
      </c>
      <c r="AS976" s="270" t="s">
        <v>3075</v>
      </c>
      <c r="AT976" s="270" t="s">
        <v>3075</v>
      </c>
      <c r="AU976" s="270" t="s">
        <v>3075</v>
      </c>
      <c r="AV976" s="270" t="s">
        <v>3075</v>
      </c>
      <c r="AW976" s="277" t="s">
        <v>3075</v>
      </c>
      <c r="AX976" s="270" t="s">
        <v>3075</v>
      </c>
      <c r="AY976" s="270" t="s">
        <v>3075</v>
      </c>
      <c r="AZ976" s="270" t="s">
        <v>3075</v>
      </c>
      <c r="BA976" s="270" t="s">
        <v>3075</v>
      </c>
      <c r="BB976" s="270" t="s">
        <v>3075</v>
      </c>
      <c r="BC976" s="270" t="s">
        <v>3075</v>
      </c>
      <c r="BD976" s="270" t="s">
        <v>521</v>
      </c>
      <c r="BE976" s="270" t="str">
        <f>VLOOKUP(A976,[1]القائمة!A$1:F$4442,6,0)</f>
        <v/>
      </c>
      <c r="BF976">
        <f>VLOOKUP(A976,[1]القائمة!A$1:F$4442,1,0)</f>
        <v>526585</v>
      </c>
      <c r="BG976" t="str">
        <f>VLOOKUP(A976,[1]القائمة!A$1:F$4442,5,0)</f>
        <v>الثالثة</v>
      </c>
      <c r="BH976" s="250"/>
      <c r="BI976" s="250"/>
      <c r="BJ976" s="250"/>
      <c r="BK976" s="250"/>
      <c r="BL976" s="250"/>
      <c r="BM976" s="250"/>
      <c r="BN976" s="250"/>
      <c r="BO976" s="250"/>
      <c r="BP976" s="250"/>
      <c r="BQ976" s="250"/>
      <c r="BR976" s="250"/>
      <c r="BS976" s="250"/>
      <c r="BT976" s="250"/>
      <c r="BU976" s="250"/>
      <c r="BV976" s="250"/>
      <c r="BW976" s="250"/>
      <c r="BX976" s="250"/>
      <c r="BY976" s="250"/>
      <c r="BZ976" s="250"/>
      <c r="CE976" s="250"/>
    </row>
    <row r="977" spans="1:83" ht="14.4" x14ac:dyDescent="0.3">
      <c r="A977" s="269">
        <v>526587</v>
      </c>
      <c r="B977" s="270" t="s">
        <v>521</v>
      </c>
      <c r="C977" s="270" t="s">
        <v>788</v>
      </c>
      <c r="D977" s="270" t="s">
        <v>788</v>
      </c>
      <c r="E977" s="270" t="s">
        <v>788</v>
      </c>
      <c r="F977" s="270" t="s">
        <v>788</v>
      </c>
      <c r="G977" s="270" t="s">
        <v>788</v>
      </c>
      <c r="H977" s="270" t="s">
        <v>788</v>
      </c>
      <c r="I977" s="270" t="s">
        <v>788</v>
      </c>
      <c r="J977" s="270" t="s">
        <v>788</v>
      </c>
      <c r="K977" s="270" t="s">
        <v>788</v>
      </c>
      <c r="L977" s="270" t="s">
        <v>788</v>
      </c>
      <c r="M977" s="270" t="s">
        <v>788</v>
      </c>
      <c r="N977" s="270" t="s">
        <v>788</v>
      </c>
      <c r="O977" s="270" t="s">
        <v>788</v>
      </c>
      <c r="P977" s="270" t="s">
        <v>788</v>
      </c>
      <c r="Q977" s="270" t="s">
        <v>788</v>
      </c>
      <c r="R977" s="270" t="s">
        <v>788</v>
      </c>
      <c r="S977" s="270" t="s">
        <v>788</v>
      </c>
      <c r="T977" s="270" t="s">
        <v>788</v>
      </c>
      <c r="U977" s="270" t="s">
        <v>788</v>
      </c>
      <c r="V977" s="270" t="s">
        <v>788</v>
      </c>
      <c r="W977" s="270" t="s">
        <v>788</v>
      </c>
      <c r="X977" s="270" t="s">
        <v>788</v>
      </c>
      <c r="Y977" s="270" t="s">
        <v>788</v>
      </c>
      <c r="Z977" s="270" t="s">
        <v>788</v>
      </c>
      <c r="AA977" s="270" t="s">
        <v>788</v>
      </c>
      <c r="AB977" s="270" t="s">
        <v>788</v>
      </c>
      <c r="AC977" s="270" t="s">
        <v>788</v>
      </c>
      <c r="AD977" s="270" t="s">
        <v>788</v>
      </c>
      <c r="AE977" s="270" t="s">
        <v>788</v>
      </c>
      <c r="AF977" s="270" t="s">
        <v>788</v>
      </c>
      <c r="AG977" s="270" t="s">
        <v>788</v>
      </c>
      <c r="AH977" s="270" t="s">
        <v>788</v>
      </c>
      <c r="AI977" s="270" t="s">
        <v>788</v>
      </c>
      <c r="AJ977" s="270" t="s">
        <v>788</v>
      </c>
      <c r="AK977" s="270" t="s">
        <v>788</v>
      </c>
      <c r="AL977" s="270" t="s">
        <v>788</v>
      </c>
      <c r="AM977" s="270" t="s">
        <v>788</v>
      </c>
      <c r="AN977" s="270" t="s">
        <v>3075</v>
      </c>
      <c r="AO977" s="270" t="s">
        <v>3075</v>
      </c>
      <c r="AP977" s="270" t="s">
        <v>3075</v>
      </c>
      <c r="AQ977" s="270" t="s">
        <v>3075</v>
      </c>
      <c r="AR977" s="270" t="s">
        <v>3075</v>
      </c>
      <c r="AS977" s="270" t="s">
        <v>3075</v>
      </c>
      <c r="AT977" s="270" t="s">
        <v>3075</v>
      </c>
      <c r="AU977" s="270" t="s">
        <v>3075</v>
      </c>
      <c r="AV977" s="270" t="s">
        <v>3075</v>
      </c>
      <c r="AW977" s="277" t="s">
        <v>3075</v>
      </c>
      <c r="AX977" s="270" t="s">
        <v>3075</v>
      </c>
      <c r="AY977" s="270" t="s">
        <v>3075</v>
      </c>
      <c r="AZ977" s="270" t="s">
        <v>3075</v>
      </c>
      <c r="BA977" s="270" t="s">
        <v>3075</v>
      </c>
      <c r="BB977" s="270" t="s">
        <v>3075</v>
      </c>
      <c r="BC977" s="270" t="s">
        <v>3075</v>
      </c>
      <c r="BD977" s="270" t="s">
        <v>521</v>
      </c>
      <c r="BE977" s="270" t="str">
        <f>VLOOKUP(A977,[1]القائمة!A$1:F$4442,6,0)</f>
        <v/>
      </c>
      <c r="BF977">
        <f>VLOOKUP(A977,[1]القائمة!A$1:F$4442,1,0)</f>
        <v>526587</v>
      </c>
      <c r="BG977" t="str">
        <f>VLOOKUP(A977,[1]القائمة!A$1:F$4442,5,0)</f>
        <v>الثالثة</v>
      </c>
      <c r="BH977" s="250"/>
      <c r="BI977" s="250"/>
      <c r="BJ977" s="250"/>
      <c r="BK977" s="250"/>
      <c r="BL977" s="250"/>
      <c r="BM977" s="250"/>
      <c r="BN977" s="250"/>
      <c r="BO977" s="250"/>
      <c r="BP977" s="250"/>
      <c r="BQ977" s="250"/>
      <c r="BR977" s="250"/>
      <c r="BS977" s="250"/>
      <c r="BT977" s="250"/>
      <c r="BU977" s="250"/>
      <c r="BV977" s="250"/>
      <c r="BW977" s="250"/>
      <c r="BX977" s="250"/>
      <c r="BY977" s="250"/>
      <c r="BZ977" s="250"/>
      <c r="CE977" s="250"/>
    </row>
    <row r="978" spans="1:83" ht="14.4" x14ac:dyDescent="0.3">
      <c r="A978" s="269">
        <v>526588</v>
      </c>
      <c r="B978" s="270" t="s">
        <v>521</v>
      </c>
      <c r="C978" s="270" t="s">
        <v>788</v>
      </c>
      <c r="D978" s="270" t="s">
        <v>788</v>
      </c>
      <c r="E978" s="270" t="s">
        <v>788</v>
      </c>
      <c r="F978" s="270" t="s">
        <v>788</v>
      </c>
      <c r="G978" s="270" t="s">
        <v>788</v>
      </c>
      <c r="H978" s="270" t="s">
        <v>788</v>
      </c>
      <c r="I978" s="270" t="s">
        <v>788</v>
      </c>
      <c r="J978" s="270" t="s">
        <v>788</v>
      </c>
      <c r="K978" s="270" t="s">
        <v>788</v>
      </c>
      <c r="L978" s="270" t="s">
        <v>788</v>
      </c>
      <c r="M978" s="270" t="s">
        <v>788</v>
      </c>
      <c r="N978" s="270" t="s">
        <v>788</v>
      </c>
      <c r="O978" s="270" t="s">
        <v>788</v>
      </c>
      <c r="P978" s="270" t="s">
        <v>788</v>
      </c>
      <c r="Q978" s="270" t="s">
        <v>788</v>
      </c>
      <c r="R978" s="270" t="s">
        <v>788</v>
      </c>
      <c r="S978" s="270" t="s">
        <v>788</v>
      </c>
      <c r="T978" s="270" t="s">
        <v>788</v>
      </c>
      <c r="U978" s="270" t="s">
        <v>788</v>
      </c>
      <c r="V978" s="270" t="s">
        <v>788</v>
      </c>
      <c r="W978" s="270" t="s">
        <v>788</v>
      </c>
      <c r="X978" s="270" t="s">
        <v>788</v>
      </c>
      <c r="Y978" s="270" t="s">
        <v>788</v>
      </c>
      <c r="Z978" s="270" t="s">
        <v>788</v>
      </c>
      <c r="AA978" s="270" t="s">
        <v>788</v>
      </c>
      <c r="AB978" s="270" t="s">
        <v>788</v>
      </c>
      <c r="AC978" s="270" t="s">
        <v>788</v>
      </c>
      <c r="AD978" s="270" t="s">
        <v>788</v>
      </c>
      <c r="AE978" s="270" t="s">
        <v>788</v>
      </c>
      <c r="AF978" s="270" t="s">
        <v>788</v>
      </c>
      <c r="AG978" s="270" t="s">
        <v>788</v>
      </c>
      <c r="AH978" s="270" t="s">
        <v>788</v>
      </c>
      <c r="AI978" s="270" t="s">
        <v>788</v>
      </c>
      <c r="AJ978" s="270" t="s">
        <v>788</v>
      </c>
      <c r="AK978" s="270" t="s">
        <v>788</v>
      </c>
      <c r="AL978" s="270" t="s">
        <v>788</v>
      </c>
      <c r="AM978" s="270" t="s">
        <v>788</v>
      </c>
      <c r="AN978" s="270" t="s">
        <v>3075</v>
      </c>
      <c r="AO978" s="270" t="s">
        <v>3075</v>
      </c>
      <c r="AP978" s="270" t="s">
        <v>3075</v>
      </c>
      <c r="AQ978" s="270" t="s">
        <v>3075</v>
      </c>
      <c r="AR978" s="270" t="s">
        <v>3075</v>
      </c>
      <c r="AS978" s="270" t="s">
        <v>3075</v>
      </c>
      <c r="AT978" s="270" t="s">
        <v>3075</v>
      </c>
      <c r="AU978" s="270" t="s">
        <v>3075</v>
      </c>
      <c r="AV978" s="270" t="s">
        <v>3075</v>
      </c>
      <c r="AW978" s="277" t="s">
        <v>3075</v>
      </c>
      <c r="AX978" s="270" t="s">
        <v>3075</v>
      </c>
      <c r="AY978" s="270" t="s">
        <v>3075</v>
      </c>
      <c r="AZ978" s="270" t="s">
        <v>3075</v>
      </c>
      <c r="BA978" s="270" t="s">
        <v>3075</v>
      </c>
      <c r="BB978" s="270" t="s">
        <v>3075</v>
      </c>
      <c r="BC978" s="270" t="s">
        <v>3075</v>
      </c>
      <c r="BD978" s="270" t="s">
        <v>521</v>
      </c>
      <c r="BE978" s="270" t="str">
        <f>VLOOKUP(A978,[1]القائمة!A$1:F$4442,6,0)</f>
        <v/>
      </c>
      <c r="BF978">
        <f>VLOOKUP(A978,[1]القائمة!A$1:F$4442,1,0)</f>
        <v>526588</v>
      </c>
      <c r="BG978" t="str">
        <f>VLOOKUP(A978,[1]القائمة!A$1:F$4442,5,0)</f>
        <v>الثالثة</v>
      </c>
      <c r="BH978" s="250"/>
      <c r="BI978" s="250"/>
      <c r="BJ978" s="250"/>
      <c r="BK978" s="250"/>
      <c r="BL978" s="250"/>
      <c r="BM978" s="250"/>
      <c r="BN978" s="250"/>
      <c r="BO978" s="250"/>
      <c r="BP978" s="250"/>
      <c r="BQ978" s="250"/>
      <c r="BR978" s="250"/>
      <c r="BS978" s="250"/>
      <c r="BT978" s="250"/>
      <c r="BU978" s="250"/>
      <c r="BV978" s="250"/>
      <c r="BW978" s="250"/>
      <c r="BX978" s="250"/>
      <c r="BY978" s="250"/>
      <c r="BZ978" s="250"/>
      <c r="CA978" s="250"/>
      <c r="CB978" s="250"/>
      <c r="CC978" s="250"/>
      <c r="CE978" s="250"/>
    </row>
    <row r="979" spans="1:83" ht="14.4" x14ac:dyDescent="0.3">
      <c r="A979" s="269">
        <v>526590</v>
      </c>
      <c r="B979" s="270" t="s">
        <v>521</v>
      </c>
      <c r="C979" s="270" t="s">
        <v>788</v>
      </c>
      <c r="D979" s="270" t="s">
        <v>788</v>
      </c>
      <c r="E979" s="270" t="s">
        <v>788</v>
      </c>
      <c r="F979" s="270" t="s">
        <v>788</v>
      </c>
      <c r="G979" s="270" t="s">
        <v>788</v>
      </c>
      <c r="H979" s="270" t="s">
        <v>788</v>
      </c>
      <c r="I979" s="270" t="s">
        <v>788</v>
      </c>
      <c r="J979" s="270" t="s">
        <v>788</v>
      </c>
      <c r="K979" s="270" t="s">
        <v>788</v>
      </c>
      <c r="L979" s="270" t="s">
        <v>788</v>
      </c>
      <c r="M979" s="270" t="s">
        <v>788</v>
      </c>
      <c r="N979" s="270" t="s">
        <v>788</v>
      </c>
      <c r="O979" s="270" t="s">
        <v>788</v>
      </c>
      <c r="P979" s="270" t="s">
        <v>788</v>
      </c>
      <c r="Q979" s="270" t="s">
        <v>788</v>
      </c>
      <c r="R979" s="270" t="s">
        <v>788</v>
      </c>
      <c r="S979" s="270" t="s">
        <v>788</v>
      </c>
      <c r="T979" s="270" t="s">
        <v>788</v>
      </c>
      <c r="U979" s="270" t="s">
        <v>788</v>
      </c>
      <c r="V979" s="270" t="s">
        <v>788</v>
      </c>
      <c r="W979" s="270" t="s">
        <v>788</v>
      </c>
      <c r="X979" s="270" t="s">
        <v>788</v>
      </c>
      <c r="Y979" s="270" t="s">
        <v>788</v>
      </c>
      <c r="Z979" s="270" t="s">
        <v>788</v>
      </c>
      <c r="AA979" s="270" t="s">
        <v>788</v>
      </c>
      <c r="AB979" s="270" t="s">
        <v>788</v>
      </c>
      <c r="AC979" s="270" t="s">
        <v>788</v>
      </c>
      <c r="AD979" s="270" t="s">
        <v>788</v>
      </c>
      <c r="AE979" s="270" t="s">
        <v>788</v>
      </c>
      <c r="AF979" s="270" t="s">
        <v>788</v>
      </c>
      <c r="AG979" s="270" t="s">
        <v>788</v>
      </c>
      <c r="AH979" s="270" t="s">
        <v>788</v>
      </c>
      <c r="AI979" s="270" t="s">
        <v>788</v>
      </c>
      <c r="AJ979" s="270" t="s">
        <v>788</v>
      </c>
      <c r="AK979" s="270" t="s">
        <v>788</v>
      </c>
      <c r="AL979" s="270" t="s">
        <v>788</v>
      </c>
      <c r="AM979" s="270" t="s">
        <v>788</v>
      </c>
      <c r="AN979" s="270" t="s">
        <v>3075</v>
      </c>
      <c r="AO979" s="270" t="s">
        <v>3075</v>
      </c>
      <c r="AP979" s="270" t="s">
        <v>3075</v>
      </c>
      <c r="AQ979" s="270" t="s">
        <v>3075</v>
      </c>
      <c r="AR979" s="270" t="s">
        <v>3075</v>
      </c>
      <c r="AS979" s="270" t="s">
        <v>3075</v>
      </c>
      <c r="AT979" s="270" t="s">
        <v>3075</v>
      </c>
      <c r="AU979" s="270" t="s">
        <v>3075</v>
      </c>
      <c r="AV979" s="270" t="s">
        <v>3075</v>
      </c>
      <c r="AW979" s="277" t="s">
        <v>3075</v>
      </c>
      <c r="AX979" s="270" t="s">
        <v>3075</v>
      </c>
      <c r="AY979" s="270" t="s">
        <v>3075</v>
      </c>
      <c r="AZ979" s="270" t="s">
        <v>3075</v>
      </c>
      <c r="BA979" s="270" t="s">
        <v>3075</v>
      </c>
      <c r="BB979" s="270" t="s">
        <v>3075</v>
      </c>
      <c r="BC979" s="270" t="s">
        <v>3075</v>
      </c>
      <c r="BD979" s="270" t="s">
        <v>521</v>
      </c>
      <c r="BE979" s="270" t="str">
        <f>VLOOKUP(A979,[1]القائمة!A$1:F$4442,6,0)</f>
        <v/>
      </c>
      <c r="BF979">
        <f>VLOOKUP(A979,[1]القائمة!A$1:F$4442,1,0)</f>
        <v>526590</v>
      </c>
      <c r="BG979" t="str">
        <f>VLOOKUP(A979,[1]القائمة!A$1:F$4442,5,0)</f>
        <v>الثالثة</v>
      </c>
      <c r="BH979" s="250"/>
      <c r="BI979" s="250"/>
      <c r="BJ979" s="250"/>
      <c r="BK979" s="250"/>
      <c r="BL979" s="250"/>
      <c r="BM979" s="250"/>
      <c r="BN979" s="250"/>
      <c r="BO979" s="250"/>
      <c r="BP979" s="250"/>
      <c r="BQ979" s="250"/>
      <c r="BR979" s="250"/>
      <c r="BS979" s="250"/>
      <c r="BT979" s="250"/>
      <c r="BU979" s="250"/>
      <c r="BV979" s="250"/>
      <c r="BW979" s="250"/>
      <c r="BX979" s="250"/>
      <c r="BY979" s="250"/>
      <c r="BZ979" s="250"/>
      <c r="CE979" s="250"/>
    </row>
    <row r="980" spans="1:83" ht="14.4" x14ac:dyDescent="0.3">
      <c r="A980" s="269">
        <v>526591</v>
      </c>
      <c r="B980" s="270" t="s">
        <v>521</v>
      </c>
      <c r="C980" s="270" t="s">
        <v>788</v>
      </c>
      <c r="D980" s="270" t="s">
        <v>788</v>
      </c>
      <c r="E980" s="270" t="s">
        <v>788</v>
      </c>
      <c r="F980" s="270" t="s">
        <v>788</v>
      </c>
      <c r="G980" s="270" t="s">
        <v>788</v>
      </c>
      <c r="H980" s="270" t="s">
        <v>788</v>
      </c>
      <c r="I980" s="270" t="s">
        <v>788</v>
      </c>
      <c r="J980" s="270" t="s">
        <v>788</v>
      </c>
      <c r="K980" s="270" t="s">
        <v>788</v>
      </c>
      <c r="L980" s="270" t="s">
        <v>788</v>
      </c>
      <c r="M980" s="270" t="s">
        <v>788</v>
      </c>
      <c r="N980" s="270" t="s">
        <v>788</v>
      </c>
      <c r="O980" s="270" t="s">
        <v>788</v>
      </c>
      <c r="P980" s="270" t="s">
        <v>788</v>
      </c>
      <c r="Q980" s="270" t="s">
        <v>788</v>
      </c>
      <c r="R980" s="270" t="s">
        <v>788</v>
      </c>
      <c r="S980" s="270" t="s">
        <v>788</v>
      </c>
      <c r="T980" s="270" t="s">
        <v>788</v>
      </c>
      <c r="U980" s="270" t="s">
        <v>788</v>
      </c>
      <c r="V980" s="270" t="s">
        <v>788</v>
      </c>
      <c r="W980" s="270" t="s">
        <v>788</v>
      </c>
      <c r="X980" s="270" t="s">
        <v>788</v>
      </c>
      <c r="Y980" s="270" t="s">
        <v>788</v>
      </c>
      <c r="Z980" s="270" t="s">
        <v>788</v>
      </c>
      <c r="AA980" s="270" t="s">
        <v>788</v>
      </c>
      <c r="AB980" s="270" t="s">
        <v>788</v>
      </c>
      <c r="AC980" s="270" t="s">
        <v>788</v>
      </c>
      <c r="AD980" s="270" t="s">
        <v>788</v>
      </c>
      <c r="AE980" s="270" t="s">
        <v>788</v>
      </c>
      <c r="AF980" s="270" t="s">
        <v>788</v>
      </c>
      <c r="AG980" s="270" t="s">
        <v>788</v>
      </c>
      <c r="AH980" s="270" t="s">
        <v>788</v>
      </c>
      <c r="AI980" s="270" t="s">
        <v>788</v>
      </c>
      <c r="AJ980" s="270" t="s">
        <v>788</v>
      </c>
      <c r="AK980" s="270" t="s">
        <v>788</v>
      </c>
      <c r="AL980" s="270" t="s">
        <v>788</v>
      </c>
      <c r="AM980" s="270" t="s">
        <v>788</v>
      </c>
      <c r="AN980" s="270" t="s">
        <v>3075</v>
      </c>
      <c r="AO980" s="270" t="s">
        <v>3075</v>
      </c>
      <c r="AP980" s="270" t="s">
        <v>3075</v>
      </c>
      <c r="AQ980" s="270" t="s">
        <v>3075</v>
      </c>
      <c r="AR980" s="270" t="s">
        <v>3075</v>
      </c>
      <c r="AS980" s="270" t="s">
        <v>3075</v>
      </c>
      <c r="AT980" s="270" t="s">
        <v>3075</v>
      </c>
      <c r="AU980" s="270" t="s">
        <v>3075</v>
      </c>
      <c r="AV980" s="270" t="s">
        <v>3075</v>
      </c>
      <c r="AW980" s="277" t="s">
        <v>3075</v>
      </c>
      <c r="AX980" s="270" t="s">
        <v>3075</v>
      </c>
      <c r="AY980" s="270" t="s">
        <v>3075</v>
      </c>
      <c r="AZ980" s="270" t="s">
        <v>3075</v>
      </c>
      <c r="BA980" s="270" t="s">
        <v>3075</v>
      </c>
      <c r="BB980" s="270" t="s">
        <v>3075</v>
      </c>
      <c r="BC980" s="270" t="s">
        <v>3075</v>
      </c>
      <c r="BD980" s="270" t="s">
        <v>521</v>
      </c>
      <c r="BE980" s="270" t="str">
        <f>VLOOKUP(A980,[1]القائمة!A$1:F$4442,6,0)</f>
        <v/>
      </c>
      <c r="BF980">
        <f>VLOOKUP(A980,[1]القائمة!A$1:F$4442,1,0)</f>
        <v>526591</v>
      </c>
      <c r="BG980" t="str">
        <f>VLOOKUP(A980,[1]القائمة!A$1:F$4442,5,0)</f>
        <v>الثالثة</v>
      </c>
      <c r="BH980" s="250"/>
      <c r="BI980" s="250"/>
      <c r="BJ980" s="250"/>
      <c r="BK980" s="250"/>
      <c r="BL980" s="250"/>
      <c r="BM980" s="250"/>
      <c r="BN980" s="250"/>
      <c r="BO980" s="250"/>
      <c r="BP980" s="250"/>
      <c r="BQ980" s="250"/>
      <c r="BR980" s="250"/>
      <c r="BS980" s="250"/>
      <c r="BT980" s="250"/>
      <c r="BU980" s="250"/>
      <c r="BV980" s="250"/>
      <c r="BW980" s="250"/>
      <c r="BX980" s="250"/>
      <c r="BY980" s="250"/>
      <c r="BZ980" s="250"/>
      <c r="CE980" s="250"/>
    </row>
    <row r="981" spans="1:83" ht="14.4" x14ac:dyDescent="0.3">
      <c r="A981" s="269">
        <v>526593</v>
      </c>
      <c r="B981" s="270" t="s">
        <v>522</v>
      </c>
      <c r="C981" s="270" t="s">
        <v>788</v>
      </c>
      <c r="D981" s="270" t="s">
        <v>788</v>
      </c>
      <c r="E981" s="270" t="s">
        <v>788</v>
      </c>
      <c r="F981" s="270" t="s">
        <v>788</v>
      </c>
      <c r="G981" s="270" t="s">
        <v>788</v>
      </c>
      <c r="H981" s="270" t="s">
        <v>788</v>
      </c>
      <c r="I981" s="270" t="s">
        <v>788</v>
      </c>
      <c r="J981" s="270" t="s">
        <v>788</v>
      </c>
      <c r="K981" s="270" t="s">
        <v>788</v>
      </c>
      <c r="L981" s="270" t="s">
        <v>788</v>
      </c>
      <c r="M981" s="270" t="s">
        <v>788</v>
      </c>
      <c r="N981" s="270" t="s">
        <v>788</v>
      </c>
      <c r="O981" s="270" t="s">
        <v>788</v>
      </c>
      <c r="P981" s="270" t="s">
        <v>788</v>
      </c>
      <c r="Q981" s="270" t="s">
        <v>788</v>
      </c>
      <c r="R981" s="270" t="s">
        <v>788</v>
      </c>
      <c r="S981" s="270" t="s">
        <v>788</v>
      </c>
      <c r="T981" s="270" t="s">
        <v>788</v>
      </c>
      <c r="U981" s="270" t="s">
        <v>788</v>
      </c>
      <c r="V981" s="270" t="s">
        <v>788</v>
      </c>
      <c r="W981" s="270" t="s">
        <v>788</v>
      </c>
      <c r="X981" s="270" t="s">
        <v>788</v>
      </c>
      <c r="Y981" s="270" t="s">
        <v>788</v>
      </c>
      <c r="Z981" s="270" t="s">
        <v>788</v>
      </c>
      <c r="AA981" s="270" t="s">
        <v>788</v>
      </c>
      <c r="AB981" s="270" t="s">
        <v>788</v>
      </c>
      <c r="AC981" s="270" t="s">
        <v>788</v>
      </c>
      <c r="AD981" s="270" t="s">
        <v>788</v>
      </c>
      <c r="AE981" s="270" t="s">
        <v>788</v>
      </c>
      <c r="AF981" s="270" t="s">
        <v>788</v>
      </c>
      <c r="AG981" s="270" t="s">
        <v>788</v>
      </c>
      <c r="AH981" s="270" t="s">
        <v>3075</v>
      </c>
      <c r="AI981" s="270" t="s">
        <v>3075</v>
      </c>
      <c r="AJ981" s="270" t="s">
        <v>3075</v>
      </c>
      <c r="AK981" s="270" t="s">
        <v>3075</v>
      </c>
      <c r="AL981" s="270" t="s">
        <v>3075</v>
      </c>
      <c r="AM981" s="270" t="s">
        <v>3075</v>
      </c>
      <c r="AN981" s="270" t="s">
        <v>3075</v>
      </c>
      <c r="AO981" s="270" t="s">
        <v>3075</v>
      </c>
      <c r="AP981" s="270" t="s">
        <v>3075</v>
      </c>
      <c r="AQ981" s="270" t="s">
        <v>3075</v>
      </c>
      <c r="AR981" s="270" t="s">
        <v>3075</v>
      </c>
      <c r="AS981" s="270" t="s">
        <v>3075</v>
      </c>
      <c r="AT981" s="270" t="s">
        <v>3075</v>
      </c>
      <c r="AU981" s="270" t="s">
        <v>3075</v>
      </c>
      <c r="AV981" s="270" t="s">
        <v>3075</v>
      </c>
      <c r="AW981" s="277" t="s">
        <v>3075</v>
      </c>
      <c r="AX981" s="270" t="s">
        <v>3075</v>
      </c>
      <c r="AY981" s="270" t="s">
        <v>3075</v>
      </c>
      <c r="AZ981" s="270" t="s">
        <v>3075</v>
      </c>
      <c r="BA981" s="270" t="s">
        <v>3075</v>
      </c>
      <c r="BB981" s="270" t="s">
        <v>3075</v>
      </c>
      <c r="BC981" s="270" t="s">
        <v>3075</v>
      </c>
      <c r="BD981" s="270" t="s">
        <v>522</v>
      </c>
      <c r="BE981" s="270" t="str">
        <f>VLOOKUP(A981,[1]القائمة!A$1:F$4442,6,0)</f>
        <v/>
      </c>
      <c r="BF981">
        <f>VLOOKUP(A981,[1]القائمة!A$1:F$4442,1,0)</f>
        <v>526593</v>
      </c>
      <c r="BG981" t="str">
        <f>VLOOKUP(A981,[1]القائمة!A$1:F$4442,5,0)</f>
        <v>الثالثة حديث</v>
      </c>
      <c r="BH981" s="241"/>
      <c r="BI981" s="241"/>
      <c r="BJ981" s="241"/>
      <c r="BK981" s="241"/>
      <c r="BL981" s="241"/>
      <c r="BM981" s="241"/>
      <c r="BN981" s="241"/>
      <c r="BO981" s="241"/>
      <c r="BP981" s="241" t="s">
        <v>3075</v>
      </c>
      <c r="BQ981" s="241" t="s">
        <v>3075</v>
      </c>
      <c r="BR981" s="241" t="s">
        <v>3075</v>
      </c>
      <c r="BS981" s="241" t="s">
        <v>3075</v>
      </c>
      <c r="BT981" s="241" t="s">
        <v>3075</v>
      </c>
      <c r="BU981" s="241" t="s">
        <v>3075</v>
      </c>
      <c r="BV981" s="240"/>
      <c r="BW981" s="241"/>
      <c r="BX981" s="241"/>
      <c r="BY981" s="241"/>
      <c r="BZ981" s="241"/>
      <c r="CA981" s="242"/>
      <c r="CB981" s="242"/>
      <c r="CC981" s="242"/>
      <c r="CD981" s="242"/>
      <c r="CE981" s="241"/>
    </row>
    <row r="982" spans="1:83" ht="14.4" x14ac:dyDescent="0.3">
      <c r="A982" s="269">
        <v>526594</v>
      </c>
      <c r="B982" s="270" t="s">
        <v>521</v>
      </c>
      <c r="C982" s="270" t="s">
        <v>788</v>
      </c>
      <c r="D982" s="270" t="s">
        <v>788</v>
      </c>
      <c r="E982" s="270" t="s">
        <v>788</v>
      </c>
      <c r="F982" s="270" t="s">
        <v>788</v>
      </c>
      <c r="G982" s="270" t="s">
        <v>788</v>
      </c>
      <c r="H982" s="270" t="s">
        <v>788</v>
      </c>
      <c r="I982" s="270" t="s">
        <v>788</v>
      </c>
      <c r="J982" s="270" t="s">
        <v>788</v>
      </c>
      <c r="K982" s="270" t="s">
        <v>788</v>
      </c>
      <c r="L982" s="270" t="s">
        <v>788</v>
      </c>
      <c r="M982" s="270" t="s">
        <v>788</v>
      </c>
      <c r="N982" s="270" t="s">
        <v>788</v>
      </c>
      <c r="O982" s="270" t="s">
        <v>788</v>
      </c>
      <c r="P982" s="270" t="s">
        <v>788</v>
      </c>
      <c r="Q982" s="270" t="s">
        <v>788</v>
      </c>
      <c r="R982" s="270" t="s">
        <v>788</v>
      </c>
      <c r="S982" s="270" t="s">
        <v>788</v>
      </c>
      <c r="T982" s="270" t="s">
        <v>788</v>
      </c>
      <c r="U982" s="270" t="s">
        <v>788</v>
      </c>
      <c r="V982" s="270" t="s">
        <v>788</v>
      </c>
      <c r="W982" s="270" t="s">
        <v>788</v>
      </c>
      <c r="X982" s="270" t="s">
        <v>788</v>
      </c>
      <c r="Y982" s="270" t="s">
        <v>788</v>
      </c>
      <c r="Z982" s="270" t="s">
        <v>788</v>
      </c>
      <c r="AA982" s="270" t="s">
        <v>788</v>
      </c>
      <c r="AB982" s="270" t="s">
        <v>788</v>
      </c>
      <c r="AC982" s="270" t="s">
        <v>788</v>
      </c>
      <c r="AD982" s="270" t="s">
        <v>788</v>
      </c>
      <c r="AE982" s="270" t="s">
        <v>788</v>
      </c>
      <c r="AF982" s="270" t="s">
        <v>788</v>
      </c>
      <c r="AG982" s="270" t="s">
        <v>788</v>
      </c>
      <c r="AH982" s="270" t="s">
        <v>788</v>
      </c>
      <c r="AI982" s="270" t="s">
        <v>788</v>
      </c>
      <c r="AJ982" s="270" t="s">
        <v>788</v>
      </c>
      <c r="AK982" s="270" t="s">
        <v>788</v>
      </c>
      <c r="AL982" s="270" t="s">
        <v>788</v>
      </c>
      <c r="AM982" s="270" t="s">
        <v>788</v>
      </c>
      <c r="AN982" s="270" t="s">
        <v>3075</v>
      </c>
      <c r="AO982" s="270" t="s">
        <v>3075</v>
      </c>
      <c r="AP982" s="270" t="s">
        <v>3075</v>
      </c>
      <c r="AQ982" s="270" t="s">
        <v>3075</v>
      </c>
      <c r="AR982" s="270" t="s">
        <v>3075</v>
      </c>
      <c r="AS982" s="270" t="s">
        <v>3075</v>
      </c>
      <c r="AT982" s="270" t="s">
        <v>3075</v>
      </c>
      <c r="AU982" s="270" t="s">
        <v>3075</v>
      </c>
      <c r="AV982" s="270" t="s">
        <v>3075</v>
      </c>
      <c r="AW982" s="277" t="s">
        <v>3075</v>
      </c>
      <c r="AX982" s="270" t="s">
        <v>3075</v>
      </c>
      <c r="AY982" s="270" t="s">
        <v>3075</v>
      </c>
      <c r="AZ982" s="270" t="s">
        <v>3075</v>
      </c>
      <c r="BA982" s="270" t="s">
        <v>3075</v>
      </c>
      <c r="BB982" s="270" t="s">
        <v>3075</v>
      </c>
      <c r="BC982" s="270" t="s">
        <v>3075</v>
      </c>
      <c r="BD982" s="270" t="s">
        <v>521</v>
      </c>
      <c r="BE982" s="270" t="str">
        <f>VLOOKUP(A982,[1]القائمة!A$1:F$4442,6,0)</f>
        <v/>
      </c>
      <c r="BF982">
        <f>VLOOKUP(A982,[1]القائمة!A$1:F$4442,1,0)</f>
        <v>526594</v>
      </c>
      <c r="BG982" t="str">
        <f>VLOOKUP(A982,[1]القائمة!A$1:F$4442,5,0)</f>
        <v>الثالثة</v>
      </c>
      <c r="BH982" s="250"/>
      <c r="BI982" s="250"/>
      <c r="BJ982" s="250"/>
      <c r="BK982" s="250"/>
      <c r="BL982" s="250"/>
      <c r="BM982" s="250"/>
      <c r="BN982" s="250"/>
      <c r="BO982" s="250"/>
      <c r="BP982" s="250"/>
      <c r="BQ982" s="250"/>
      <c r="BR982" s="250"/>
      <c r="BS982" s="250"/>
      <c r="BT982" s="250"/>
      <c r="BU982" s="250"/>
      <c r="BV982" s="250"/>
      <c r="BW982" s="250"/>
      <c r="BX982" s="250"/>
      <c r="BY982" s="250"/>
      <c r="BZ982" s="250"/>
      <c r="CE982" s="250"/>
    </row>
    <row r="983" spans="1:83" ht="14.4" x14ac:dyDescent="0.3">
      <c r="A983" s="269">
        <v>526597</v>
      </c>
      <c r="B983" s="270" t="s">
        <v>521</v>
      </c>
      <c r="C983" s="270" t="s">
        <v>788</v>
      </c>
      <c r="D983" s="270" t="s">
        <v>788</v>
      </c>
      <c r="E983" s="270" t="s">
        <v>788</v>
      </c>
      <c r="F983" s="270" t="s">
        <v>788</v>
      </c>
      <c r="G983" s="270" t="s">
        <v>788</v>
      </c>
      <c r="H983" s="270" t="s">
        <v>788</v>
      </c>
      <c r="I983" s="270" t="s">
        <v>788</v>
      </c>
      <c r="J983" s="270" t="s">
        <v>788</v>
      </c>
      <c r="K983" s="270" t="s">
        <v>788</v>
      </c>
      <c r="L983" s="270" t="s">
        <v>788</v>
      </c>
      <c r="M983" s="270" t="s">
        <v>788</v>
      </c>
      <c r="N983" s="270" t="s">
        <v>788</v>
      </c>
      <c r="O983" s="270" t="s">
        <v>788</v>
      </c>
      <c r="P983" s="270" t="s">
        <v>788</v>
      </c>
      <c r="Q983" s="270" t="s">
        <v>788</v>
      </c>
      <c r="R983" s="270" t="s">
        <v>788</v>
      </c>
      <c r="S983" s="270" t="s">
        <v>788</v>
      </c>
      <c r="T983" s="270" t="s">
        <v>788</v>
      </c>
      <c r="U983" s="270" t="s">
        <v>788</v>
      </c>
      <c r="V983" s="270" t="s">
        <v>788</v>
      </c>
      <c r="W983" s="270" t="s">
        <v>788</v>
      </c>
      <c r="X983" s="270" t="s">
        <v>788</v>
      </c>
      <c r="Y983" s="270" t="s">
        <v>788</v>
      </c>
      <c r="Z983" s="270" t="s">
        <v>788</v>
      </c>
      <c r="AA983" s="270" t="s">
        <v>788</v>
      </c>
      <c r="AB983" s="270" t="s">
        <v>788</v>
      </c>
      <c r="AC983" s="270" t="s">
        <v>788</v>
      </c>
      <c r="AD983" s="270" t="s">
        <v>788</v>
      </c>
      <c r="AE983" s="270" t="s">
        <v>788</v>
      </c>
      <c r="AF983" s="270" t="s">
        <v>788</v>
      </c>
      <c r="AG983" s="270" t="s">
        <v>788</v>
      </c>
      <c r="AH983" s="270" t="s">
        <v>788</v>
      </c>
      <c r="AI983" s="270" t="s">
        <v>788</v>
      </c>
      <c r="AJ983" s="270" t="s">
        <v>788</v>
      </c>
      <c r="AK983" s="270" t="s">
        <v>788</v>
      </c>
      <c r="AL983" s="270" t="s">
        <v>788</v>
      </c>
      <c r="AM983" s="270" t="s">
        <v>788</v>
      </c>
      <c r="AN983" s="270" t="s">
        <v>3075</v>
      </c>
      <c r="AO983" s="270" t="s">
        <v>3075</v>
      </c>
      <c r="AP983" s="270" t="s">
        <v>3075</v>
      </c>
      <c r="AQ983" s="270" t="s">
        <v>3075</v>
      </c>
      <c r="AR983" s="270" t="s">
        <v>3075</v>
      </c>
      <c r="AS983" s="270" t="s">
        <v>3075</v>
      </c>
      <c r="AT983" s="270" t="s">
        <v>3075</v>
      </c>
      <c r="AU983" s="270" t="s">
        <v>3075</v>
      </c>
      <c r="AV983" s="270" t="s">
        <v>3075</v>
      </c>
      <c r="AW983" s="277" t="s">
        <v>3075</v>
      </c>
      <c r="AX983" s="270" t="s">
        <v>3075</v>
      </c>
      <c r="AY983" s="270" t="s">
        <v>3075</v>
      </c>
      <c r="AZ983" s="270" t="s">
        <v>3075</v>
      </c>
      <c r="BA983" s="270" t="s">
        <v>3075</v>
      </c>
      <c r="BB983" s="270" t="s">
        <v>3075</v>
      </c>
      <c r="BC983" s="270" t="s">
        <v>3075</v>
      </c>
      <c r="BD983" s="270" t="s">
        <v>521</v>
      </c>
      <c r="BE983" s="270" t="str">
        <f>VLOOKUP(A983,[1]القائمة!A$1:F$4442,6,0)</f>
        <v/>
      </c>
      <c r="BF983">
        <f>VLOOKUP(A983,[1]القائمة!A$1:F$4442,1,0)</f>
        <v>526597</v>
      </c>
      <c r="BG983" t="str">
        <f>VLOOKUP(A983,[1]القائمة!A$1:F$4442,5,0)</f>
        <v>الثالثة</v>
      </c>
      <c r="BH983" s="250"/>
      <c r="BI983" s="250"/>
      <c r="BJ983" s="250"/>
      <c r="BK983" s="250"/>
      <c r="BL983" s="250"/>
      <c r="BM983" s="250"/>
      <c r="BN983" s="250"/>
      <c r="BO983" s="250"/>
      <c r="BP983" s="250"/>
      <c r="BQ983" s="250"/>
      <c r="BR983" s="250"/>
      <c r="BS983" s="250"/>
      <c r="BT983" s="250"/>
      <c r="BU983" s="250"/>
      <c r="BV983" s="250"/>
      <c r="BW983" s="250"/>
      <c r="BX983" s="250"/>
      <c r="BY983" s="250"/>
      <c r="BZ983" s="250"/>
      <c r="CE983" s="250"/>
    </row>
    <row r="984" spans="1:83" ht="14.4" x14ac:dyDescent="0.3">
      <c r="A984" s="269">
        <v>526604</v>
      </c>
      <c r="B984" s="270" t="s">
        <v>521</v>
      </c>
      <c r="C984" s="270" t="s">
        <v>788</v>
      </c>
      <c r="D984" s="270" t="s">
        <v>788</v>
      </c>
      <c r="E984" s="270" t="s">
        <v>788</v>
      </c>
      <c r="F984" s="270" t="s">
        <v>788</v>
      </c>
      <c r="G984" s="270" t="s">
        <v>788</v>
      </c>
      <c r="H984" s="270" t="s">
        <v>788</v>
      </c>
      <c r="I984" s="270" t="s">
        <v>788</v>
      </c>
      <c r="J984" s="270" t="s">
        <v>788</v>
      </c>
      <c r="K984" s="270" t="s">
        <v>788</v>
      </c>
      <c r="L984" s="270" t="s">
        <v>788</v>
      </c>
      <c r="M984" s="270" t="s">
        <v>788</v>
      </c>
      <c r="N984" s="270" t="s">
        <v>788</v>
      </c>
      <c r="O984" s="270" t="s">
        <v>788</v>
      </c>
      <c r="P984" s="270" t="s">
        <v>788</v>
      </c>
      <c r="Q984" s="270" t="s">
        <v>788</v>
      </c>
      <c r="R984" s="270" t="s">
        <v>788</v>
      </c>
      <c r="S984" s="270" t="s">
        <v>788</v>
      </c>
      <c r="T984" s="270" t="s">
        <v>788</v>
      </c>
      <c r="U984" s="270" t="s">
        <v>788</v>
      </c>
      <c r="V984" s="270" t="s">
        <v>788</v>
      </c>
      <c r="W984" s="270" t="s">
        <v>788</v>
      </c>
      <c r="X984" s="270" t="s">
        <v>788</v>
      </c>
      <c r="Y984" s="270" t="s">
        <v>788</v>
      </c>
      <c r="Z984" s="270" t="s">
        <v>788</v>
      </c>
      <c r="AA984" s="270" t="s">
        <v>788</v>
      </c>
      <c r="AB984" s="270" t="s">
        <v>788</v>
      </c>
      <c r="AC984" s="270" t="s">
        <v>788</v>
      </c>
      <c r="AD984" s="270" t="s">
        <v>788</v>
      </c>
      <c r="AE984" s="270" t="s">
        <v>788</v>
      </c>
      <c r="AF984" s="270" t="s">
        <v>788</v>
      </c>
      <c r="AG984" s="270" t="s">
        <v>788</v>
      </c>
      <c r="AH984" s="270" t="s">
        <v>788</v>
      </c>
      <c r="AI984" s="270" t="s">
        <v>788</v>
      </c>
      <c r="AJ984" s="270" t="s">
        <v>788</v>
      </c>
      <c r="AK984" s="270" t="s">
        <v>788</v>
      </c>
      <c r="AL984" s="270" t="s">
        <v>788</v>
      </c>
      <c r="AM984" s="270" t="s">
        <v>788</v>
      </c>
      <c r="AN984" s="270" t="s">
        <v>3075</v>
      </c>
      <c r="AO984" s="270" t="s">
        <v>3075</v>
      </c>
      <c r="AP984" s="270" t="s">
        <v>3075</v>
      </c>
      <c r="AQ984" s="270" t="s">
        <v>3075</v>
      </c>
      <c r="AR984" s="270" t="s">
        <v>3075</v>
      </c>
      <c r="AS984" s="270" t="s">
        <v>3075</v>
      </c>
      <c r="AT984" s="270" t="s">
        <v>3075</v>
      </c>
      <c r="AU984" s="270" t="s">
        <v>3075</v>
      </c>
      <c r="AV984" s="270" t="s">
        <v>3075</v>
      </c>
      <c r="AW984" s="277" t="s">
        <v>3075</v>
      </c>
      <c r="AX984" s="270" t="s">
        <v>3075</v>
      </c>
      <c r="AY984" s="270" t="s">
        <v>3075</v>
      </c>
      <c r="AZ984" s="270" t="s">
        <v>3075</v>
      </c>
      <c r="BA984" s="270" t="s">
        <v>3075</v>
      </c>
      <c r="BB984" s="270" t="s">
        <v>3075</v>
      </c>
      <c r="BC984" s="270" t="s">
        <v>3075</v>
      </c>
      <c r="BD984" s="270" t="s">
        <v>521</v>
      </c>
      <c r="BE984" s="270" t="str">
        <f>VLOOKUP(A984,[1]القائمة!A$1:F$4442,6,0)</f>
        <v/>
      </c>
      <c r="BF984">
        <f>VLOOKUP(A984,[1]القائمة!A$1:F$4442,1,0)</f>
        <v>526604</v>
      </c>
      <c r="BG984" t="str">
        <f>VLOOKUP(A984,[1]القائمة!A$1:F$4442,5,0)</f>
        <v>الثالثة</v>
      </c>
      <c r="BH984" s="250"/>
      <c r="BI984" s="250"/>
      <c r="BJ984" s="250"/>
      <c r="BK984" s="250"/>
      <c r="BL984" s="250"/>
      <c r="BM984" s="250"/>
      <c r="BN984" s="250"/>
      <c r="BO984" s="250"/>
      <c r="BP984" s="250"/>
      <c r="BQ984" s="250"/>
      <c r="BR984" s="250"/>
      <c r="BS984" s="250"/>
      <c r="BT984" s="250"/>
      <c r="BU984" s="250"/>
      <c r="BV984" s="250"/>
      <c r="BW984" s="250"/>
      <c r="BX984" s="250"/>
      <c r="BY984" s="250"/>
      <c r="BZ984" s="250"/>
      <c r="CE984" s="250"/>
    </row>
    <row r="985" spans="1:83" ht="14.4" x14ac:dyDescent="0.3">
      <c r="A985" s="269">
        <v>526605</v>
      </c>
      <c r="B985" s="270" t="s">
        <v>522</v>
      </c>
      <c r="C985" s="270" t="s">
        <v>788</v>
      </c>
      <c r="D985" s="270" t="s">
        <v>788</v>
      </c>
      <c r="E985" s="270" t="s">
        <v>788</v>
      </c>
      <c r="F985" s="270" t="s">
        <v>788</v>
      </c>
      <c r="G985" s="270" t="s">
        <v>788</v>
      </c>
      <c r="H985" s="270" t="s">
        <v>788</v>
      </c>
      <c r="I985" s="270" t="s">
        <v>788</v>
      </c>
      <c r="J985" s="270" t="s">
        <v>788</v>
      </c>
      <c r="K985" s="270" t="s">
        <v>788</v>
      </c>
      <c r="L985" s="270" t="s">
        <v>788</v>
      </c>
      <c r="M985" s="270" t="s">
        <v>788</v>
      </c>
      <c r="N985" s="270" t="s">
        <v>788</v>
      </c>
      <c r="O985" s="270" t="s">
        <v>788</v>
      </c>
      <c r="P985" s="270" t="s">
        <v>788</v>
      </c>
      <c r="Q985" s="270" t="s">
        <v>788</v>
      </c>
      <c r="R985" s="270" t="s">
        <v>788</v>
      </c>
      <c r="S985" s="270" t="s">
        <v>788</v>
      </c>
      <c r="T985" s="270" t="s">
        <v>788</v>
      </c>
      <c r="U985" s="270" t="s">
        <v>788</v>
      </c>
      <c r="V985" s="270" t="s">
        <v>788</v>
      </c>
      <c r="W985" s="270" t="s">
        <v>788</v>
      </c>
      <c r="X985" s="270" t="s">
        <v>788</v>
      </c>
      <c r="Y985" s="270" t="s">
        <v>788</v>
      </c>
      <c r="Z985" s="270" t="s">
        <v>788</v>
      </c>
      <c r="AA985" s="270" t="s">
        <v>788</v>
      </c>
      <c r="AB985" s="270" t="s">
        <v>788</v>
      </c>
      <c r="AC985" s="270" t="s">
        <v>788</v>
      </c>
      <c r="AD985" s="270" t="s">
        <v>788</v>
      </c>
      <c r="AE985" s="270" t="s">
        <v>788</v>
      </c>
      <c r="AF985" s="270" t="s">
        <v>788</v>
      </c>
      <c r="AG985" s="270" t="s">
        <v>788</v>
      </c>
      <c r="AH985" s="270" t="s">
        <v>3075</v>
      </c>
      <c r="AI985" s="270" t="s">
        <v>3075</v>
      </c>
      <c r="AJ985" s="270" t="s">
        <v>3075</v>
      </c>
      <c r="AK985" s="270" t="s">
        <v>3075</v>
      </c>
      <c r="AL985" s="270" t="s">
        <v>3075</v>
      </c>
      <c r="AM985" s="270" t="s">
        <v>3075</v>
      </c>
      <c r="AN985" s="270" t="s">
        <v>3075</v>
      </c>
      <c r="AO985" s="270" t="s">
        <v>3075</v>
      </c>
      <c r="AP985" s="270" t="s">
        <v>3075</v>
      </c>
      <c r="AQ985" s="270" t="s">
        <v>3075</v>
      </c>
      <c r="AR985" s="270" t="s">
        <v>3075</v>
      </c>
      <c r="AS985" s="270" t="s">
        <v>3075</v>
      </c>
      <c r="AT985" s="270" t="s">
        <v>3075</v>
      </c>
      <c r="AU985" s="270" t="s">
        <v>3075</v>
      </c>
      <c r="AV985" s="270" t="s">
        <v>3075</v>
      </c>
      <c r="AW985" s="277" t="s">
        <v>3075</v>
      </c>
      <c r="AX985" s="270" t="s">
        <v>3075</v>
      </c>
      <c r="AY985" s="270" t="s">
        <v>3075</v>
      </c>
      <c r="AZ985" s="270" t="s">
        <v>3075</v>
      </c>
      <c r="BA985" s="270" t="s">
        <v>3075</v>
      </c>
      <c r="BB985" s="270" t="s">
        <v>3075</v>
      </c>
      <c r="BC985" s="270" t="s">
        <v>3075</v>
      </c>
      <c r="BD985" s="270" t="s">
        <v>522</v>
      </c>
      <c r="BE985" s="270" t="str">
        <f>VLOOKUP(A985,[1]القائمة!A$1:F$4442,6,0)</f>
        <v/>
      </c>
      <c r="BF985">
        <f>VLOOKUP(A985,[1]القائمة!A$1:F$4442,1,0)</f>
        <v>526605</v>
      </c>
      <c r="BG985" t="str">
        <f>VLOOKUP(A985,[1]القائمة!A$1:F$4442,5,0)</f>
        <v>الثالثة حديث</v>
      </c>
      <c r="BH985" s="241"/>
      <c r="BI985" s="241"/>
      <c r="BJ985" s="241"/>
      <c r="BK985" s="241"/>
      <c r="BL985" s="241"/>
      <c r="BM985" s="241"/>
      <c r="BN985" s="241"/>
      <c r="BO985" s="241"/>
      <c r="BP985" s="241" t="s">
        <v>3075</v>
      </c>
      <c r="BQ985" s="241" t="s">
        <v>3075</v>
      </c>
      <c r="BR985" s="241" t="s">
        <v>3075</v>
      </c>
      <c r="BS985" s="241" t="s">
        <v>3075</v>
      </c>
      <c r="BT985" s="241" t="s">
        <v>3075</v>
      </c>
      <c r="BU985" s="241" t="s">
        <v>3075</v>
      </c>
      <c r="BV985" s="240"/>
      <c r="BW985" s="241"/>
      <c r="BX985" s="241"/>
      <c r="BY985" s="241"/>
      <c r="BZ985" s="241"/>
      <c r="CA985" s="242"/>
      <c r="CB985" s="242"/>
      <c r="CC985" s="242"/>
      <c r="CD985" s="242"/>
      <c r="CE985" s="241"/>
    </row>
    <row r="986" spans="1:83" ht="14.4" x14ac:dyDescent="0.3">
      <c r="A986" s="269">
        <v>526606</v>
      </c>
      <c r="B986" s="270" t="s">
        <v>521</v>
      </c>
      <c r="C986" s="270" t="s">
        <v>788</v>
      </c>
      <c r="D986" s="270" t="s">
        <v>788</v>
      </c>
      <c r="E986" s="270" t="s">
        <v>788</v>
      </c>
      <c r="F986" s="270" t="s">
        <v>788</v>
      </c>
      <c r="G986" s="270" t="s">
        <v>788</v>
      </c>
      <c r="H986" s="270" t="s">
        <v>788</v>
      </c>
      <c r="I986" s="270" t="s">
        <v>788</v>
      </c>
      <c r="J986" s="270" t="s">
        <v>788</v>
      </c>
      <c r="K986" s="270" t="s">
        <v>788</v>
      </c>
      <c r="L986" s="270" t="s">
        <v>788</v>
      </c>
      <c r="M986" s="270" t="s">
        <v>788</v>
      </c>
      <c r="N986" s="270" t="s">
        <v>788</v>
      </c>
      <c r="O986" s="270" t="s">
        <v>788</v>
      </c>
      <c r="P986" s="270" t="s">
        <v>788</v>
      </c>
      <c r="Q986" s="270" t="s">
        <v>788</v>
      </c>
      <c r="R986" s="270" t="s">
        <v>788</v>
      </c>
      <c r="S986" s="270" t="s">
        <v>788</v>
      </c>
      <c r="T986" s="270" t="s">
        <v>788</v>
      </c>
      <c r="U986" s="270" t="s">
        <v>788</v>
      </c>
      <c r="V986" s="270" t="s">
        <v>788</v>
      </c>
      <c r="W986" s="270" t="s">
        <v>788</v>
      </c>
      <c r="X986" s="270" t="s">
        <v>788</v>
      </c>
      <c r="Y986" s="270" t="s">
        <v>788</v>
      </c>
      <c r="Z986" s="270" t="s">
        <v>788</v>
      </c>
      <c r="AA986" s="270" t="s">
        <v>788</v>
      </c>
      <c r="AB986" s="270" t="s">
        <v>788</v>
      </c>
      <c r="AC986" s="270" t="s">
        <v>788</v>
      </c>
      <c r="AD986" s="270" t="s">
        <v>788</v>
      </c>
      <c r="AE986" s="270" t="s">
        <v>788</v>
      </c>
      <c r="AF986" s="270" t="s">
        <v>788</v>
      </c>
      <c r="AG986" s="270" t="s">
        <v>788</v>
      </c>
      <c r="AH986" s="270" t="s">
        <v>788</v>
      </c>
      <c r="AI986" s="270" t="s">
        <v>788</v>
      </c>
      <c r="AJ986" s="270" t="s">
        <v>788</v>
      </c>
      <c r="AK986" s="270" t="s">
        <v>788</v>
      </c>
      <c r="AL986" s="270" t="s">
        <v>788</v>
      </c>
      <c r="AM986" s="270" t="s">
        <v>788</v>
      </c>
      <c r="AN986" s="270" t="s">
        <v>3075</v>
      </c>
      <c r="AO986" s="270" t="s">
        <v>3075</v>
      </c>
      <c r="AP986" s="270" t="s">
        <v>3075</v>
      </c>
      <c r="AQ986" s="270" t="s">
        <v>3075</v>
      </c>
      <c r="AR986" s="270" t="s">
        <v>3075</v>
      </c>
      <c r="AS986" s="270" t="s">
        <v>3075</v>
      </c>
      <c r="AT986" s="270" t="s">
        <v>3075</v>
      </c>
      <c r="AU986" s="270" t="s">
        <v>3075</v>
      </c>
      <c r="AV986" s="270" t="s">
        <v>3075</v>
      </c>
      <c r="AW986" s="277" t="s">
        <v>3075</v>
      </c>
      <c r="AX986" s="270" t="s">
        <v>3075</v>
      </c>
      <c r="AY986" s="270" t="s">
        <v>3075</v>
      </c>
      <c r="AZ986" s="270" t="s">
        <v>3075</v>
      </c>
      <c r="BA986" s="270" t="s">
        <v>3075</v>
      </c>
      <c r="BB986" s="270" t="s">
        <v>3075</v>
      </c>
      <c r="BC986" s="270" t="s">
        <v>3075</v>
      </c>
      <c r="BD986" s="270" t="s">
        <v>521</v>
      </c>
      <c r="BE986" s="270" t="str">
        <f>VLOOKUP(A986,[1]القائمة!A$1:F$4442,6,0)</f>
        <v/>
      </c>
      <c r="BF986">
        <f>VLOOKUP(A986,[1]القائمة!A$1:F$4442,1,0)</f>
        <v>526606</v>
      </c>
      <c r="BG986" t="str">
        <f>VLOOKUP(A986,[1]القائمة!A$1:F$4442,5,0)</f>
        <v>الثالثة</v>
      </c>
      <c r="BH986" s="250"/>
      <c r="BI986" s="250"/>
      <c r="BJ986" s="250"/>
      <c r="BK986" s="250"/>
      <c r="BL986" s="250"/>
      <c r="BM986" s="250"/>
      <c r="BN986" s="250"/>
      <c r="BO986" s="250"/>
      <c r="BP986" s="250"/>
      <c r="BQ986" s="250"/>
      <c r="BR986" s="250"/>
      <c r="BS986" s="250"/>
      <c r="BT986" s="250"/>
      <c r="BU986" s="250"/>
      <c r="BV986" s="250"/>
      <c r="BW986" s="250"/>
      <c r="BX986" s="250"/>
      <c r="BY986" s="250"/>
      <c r="BZ986" s="250"/>
      <c r="CE986" s="250"/>
    </row>
    <row r="987" spans="1:83" ht="14.4" x14ac:dyDescent="0.3">
      <c r="A987" s="269">
        <v>526608</v>
      </c>
      <c r="B987" s="270" t="s">
        <v>521</v>
      </c>
      <c r="C987" s="270" t="s">
        <v>788</v>
      </c>
      <c r="D987" s="270" t="s">
        <v>788</v>
      </c>
      <c r="E987" s="270" t="s">
        <v>788</v>
      </c>
      <c r="F987" s="270" t="s">
        <v>788</v>
      </c>
      <c r="G987" s="270" t="s">
        <v>788</v>
      </c>
      <c r="H987" s="270" t="s">
        <v>788</v>
      </c>
      <c r="I987" s="270" t="s">
        <v>788</v>
      </c>
      <c r="J987" s="270" t="s">
        <v>788</v>
      </c>
      <c r="K987" s="270" t="s">
        <v>788</v>
      </c>
      <c r="L987" s="270" t="s">
        <v>788</v>
      </c>
      <c r="M987" s="270" t="s">
        <v>788</v>
      </c>
      <c r="N987" s="270" t="s">
        <v>788</v>
      </c>
      <c r="O987" s="270" t="s">
        <v>788</v>
      </c>
      <c r="P987" s="270" t="s">
        <v>788</v>
      </c>
      <c r="Q987" s="270" t="s">
        <v>788</v>
      </c>
      <c r="R987" s="270" t="s">
        <v>788</v>
      </c>
      <c r="S987" s="270" t="s">
        <v>788</v>
      </c>
      <c r="T987" s="270" t="s">
        <v>788</v>
      </c>
      <c r="U987" s="270" t="s">
        <v>788</v>
      </c>
      <c r="V987" s="270" t="s">
        <v>788</v>
      </c>
      <c r="W987" s="270" t="s">
        <v>788</v>
      </c>
      <c r="X987" s="270" t="s">
        <v>788</v>
      </c>
      <c r="Y987" s="270" t="s">
        <v>788</v>
      </c>
      <c r="Z987" s="270" t="s">
        <v>788</v>
      </c>
      <c r="AA987" s="270" t="s">
        <v>788</v>
      </c>
      <c r="AB987" s="270" t="s">
        <v>788</v>
      </c>
      <c r="AC987" s="270" t="s">
        <v>788</v>
      </c>
      <c r="AD987" s="270" t="s">
        <v>788</v>
      </c>
      <c r="AE987" s="270" t="s">
        <v>788</v>
      </c>
      <c r="AF987" s="270" t="s">
        <v>788</v>
      </c>
      <c r="AG987" s="270" t="s">
        <v>788</v>
      </c>
      <c r="AH987" s="270" t="s">
        <v>788</v>
      </c>
      <c r="AI987" s="270" t="s">
        <v>788</v>
      </c>
      <c r="AJ987" s="270" t="s">
        <v>788</v>
      </c>
      <c r="AK987" s="270" t="s">
        <v>788</v>
      </c>
      <c r="AL987" s="270" t="s">
        <v>788</v>
      </c>
      <c r="AM987" s="270" t="s">
        <v>788</v>
      </c>
      <c r="AN987" s="270" t="s">
        <v>3075</v>
      </c>
      <c r="AO987" s="270" t="s">
        <v>3075</v>
      </c>
      <c r="AP987" s="270" t="s">
        <v>3075</v>
      </c>
      <c r="AQ987" s="270" t="s">
        <v>3075</v>
      </c>
      <c r="AR987" s="270" t="s">
        <v>3075</v>
      </c>
      <c r="AS987" s="270" t="s">
        <v>3075</v>
      </c>
      <c r="AT987" s="270" t="s">
        <v>3075</v>
      </c>
      <c r="AU987" s="270" t="s">
        <v>3075</v>
      </c>
      <c r="AV987" s="270" t="s">
        <v>3075</v>
      </c>
      <c r="AW987" s="277" t="s">
        <v>3075</v>
      </c>
      <c r="AX987" s="270" t="s">
        <v>3075</v>
      </c>
      <c r="AY987" s="270" t="s">
        <v>3075</v>
      </c>
      <c r="AZ987" s="270" t="s">
        <v>3075</v>
      </c>
      <c r="BA987" s="270" t="s">
        <v>3075</v>
      </c>
      <c r="BB987" s="270" t="s">
        <v>3075</v>
      </c>
      <c r="BC987" s="270" t="s">
        <v>3075</v>
      </c>
      <c r="BD987" s="270" t="s">
        <v>521</v>
      </c>
      <c r="BE987" s="270" t="str">
        <f>VLOOKUP(A987,[1]القائمة!A$1:F$4442,6,0)</f>
        <v/>
      </c>
      <c r="BF987">
        <f>VLOOKUP(A987,[1]القائمة!A$1:F$4442,1,0)</f>
        <v>526608</v>
      </c>
      <c r="BG987" t="str">
        <f>VLOOKUP(A987,[1]القائمة!A$1:F$4442,5,0)</f>
        <v>الثالثة</v>
      </c>
      <c r="BH987" s="250"/>
      <c r="BI987" s="250"/>
      <c r="BJ987" s="250"/>
      <c r="BK987" s="250"/>
      <c r="BL987" s="250"/>
      <c r="BM987" s="250"/>
      <c r="BN987" s="250"/>
      <c r="BO987" s="250"/>
      <c r="BP987" s="250"/>
      <c r="BQ987" s="250"/>
      <c r="BR987" s="250"/>
      <c r="BS987" s="250"/>
      <c r="BT987" s="250"/>
      <c r="BU987" s="250"/>
      <c r="BV987" s="250"/>
      <c r="BW987" s="250"/>
      <c r="BX987" s="250"/>
      <c r="BY987" s="250"/>
      <c r="BZ987" s="250"/>
      <c r="CE987" s="250"/>
    </row>
    <row r="988" spans="1:83" ht="14.4" x14ac:dyDescent="0.3">
      <c r="A988" s="269">
        <v>526614</v>
      </c>
      <c r="B988" s="270" t="s">
        <v>521</v>
      </c>
      <c r="C988" s="270" t="s">
        <v>788</v>
      </c>
      <c r="D988" s="270" t="s">
        <v>788</v>
      </c>
      <c r="E988" s="270" t="s">
        <v>788</v>
      </c>
      <c r="F988" s="270" t="s">
        <v>788</v>
      </c>
      <c r="G988" s="270" t="s">
        <v>788</v>
      </c>
      <c r="H988" s="270" t="s">
        <v>788</v>
      </c>
      <c r="I988" s="270" t="s">
        <v>788</v>
      </c>
      <c r="J988" s="270" t="s">
        <v>788</v>
      </c>
      <c r="K988" s="270" t="s">
        <v>788</v>
      </c>
      <c r="L988" s="270" t="s">
        <v>788</v>
      </c>
      <c r="M988" s="270" t="s">
        <v>788</v>
      </c>
      <c r="N988" s="270" t="s">
        <v>788</v>
      </c>
      <c r="O988" s="270" t="s">
        <v>788</v>
      </c>
      <c r="P988" s="270" t="s">
        <v>788</v>
      </c>
      <c r="Q988" s="270" t="s">
        <v>788</v>
      </c>
      <c r="R988" s="270" t="s">
        <v>788</v>
      </c>
      <c r="S988" s="270" t="s">
        <v>788</v>
      </c>
      <c r="T988" s="270" t="s">
        <v>788</v>
      </c>
      <c r="U988" s="270" t="s">
        <v>788</v>
      </c>
      <c r="V988" s="270" t="s">
        <v>788</v>
      </c>
      <c r="W988" s="270" t="s">
        <v>788</v>
      </c>
      <c r="X988" s="270" t="s">
        <v>788</v>
      </c>
      <c r="Y988" s="270" t="s">
        <v>788</v>
      </c>
      <c r="Z988" s="270" t="s">
        <v>788</v>
      </c>
      <c r="AA988" s="270" t="s">
        <v>788</v>
      </c>
      <c r="AB988" s="270" t="s">
        <v>788</v>
      </c>
      <c r="AC988" s="270" t="s">
        <v>788</v>
      </c>
      <c r="AD988" s="270" t="s">
        <v>788</v>
      </c>
      <c r="AE988" s="270" t="s">
        <v>788</v>
      </c>
      <c r="AF988" s="270" t="s">
        <v>788</v>
      </c>
      <c r="AG988" s="270" t="s">
        <v>788</v>
      </c>
      <c r="AH988" s="270" t="s">
        <v>788</v>
      </c>
      <c r="AI988" s="270" t="s">
        <v>788</v>
      </c>
      <c r="AJ988" s="270" t="s">
        <v>788</v>
      </c>
      <c r="AK988" s="270" t="s">
        <v>788</v>
      </c>
      <c r="AL988" s="270" t="s">
        <v>788</v>
      </c>
      <c r="AM988" s="270" t="s">
        <v>788</v>
      </c>
      <c r="AN988" s="270" t="s">
        <v>3075</v>
      </c>
      <c r="AO988" s="270" t="s">
        <v>3075</v>
      </c>
      <c r="AP988" s="270" t="s">
        <v>3075</v>
      </c>
      <c r="AQ988" s="270" t="s">
        <v>3075</v>
      </c>
      <c r="AR988" s="270" t="s">
        <v>3075</v>
      </c>
      <c r="AS988" s="270" t="s">
        <v>3075</v>
      </c>
      <c r="AT988" s="270" t="s">
        <v>3075</v>
      </c>
      <c r="AU988" s="270" t="s">
        <v>3075</v>
      </c>
      <c r="AV988" s="270" t="s">
        <v>3075</v>
      </c>
      <c r="AW988" s="277" t="s">
        <v>3075</v>
      </c>
      <c r="AX988" s="270" t="s">
        <v>3075</v>
      </c>
      <c r="AY988" s="270" t="s">
        <v>3075</v>
      </c>
      <c r="AZ988" s="270" t="s">
        <v>3075</v>
      </c>
      <c r="BA988" s="270" t="s">
        <v>3075</v>
      </c>
      <c r="BB988" s="270" t="s">
        <v>3075</v>
      </c>
      <c r="BC988" s="270" t="s">
        <v>3075</v>
      </c>
      <c r="BD988" s="270" t="s">
        <v>521</v>
      </c>
      <c r="BE988" s="270" t="str">
        <f>VLOOKUP(A988,[1]القائمة!A$1:F$4442,6,0)</f>
        <v/>
      </c>
      <c r="BF988">
        <f>VLOOKUP(A988,[1]القائمة!A$1:F$4442,1,0)</f>
        <v>526614</v>
      </c>
      <c r="BG988" t="str">
        <f>VLOOKUP(A988,[1]القائمة!A$1:F$4442,5,0)</f>
        <v>الثالثة</v>
      </c>
      <c r="BH988" s="250"/>
      <c r="BI988" s="250"/>
      <c r="BJ988" s="250"/>
      <c r="BK988" s="250"/>
      <c r="BL988" s="250"/>
      <c r="BM988" s="250"/>
      <c r="BN988" s="250"/>
      <c r="BO988" s="250"/>
      <c r="BP988" s="250"/>
      <c r="BQ988" s="250"/>
      <c r="BR988" s="250"/>
      <c r="BS988" s="250"/>
      <c r="BT988" s="250"/>
      <c r="BU988" s="250"/>
      <c r="BV988" s="250"/>
      <c r="BW988" s="250"/>
      <c r="BX988" s="250"/>
      <c r="BY988" s="250"/>
      <c r="BZ988" s="250"/>
      <c r="CE988" s="250"/>
    </row>
    <row r="989" spans="1:83" ht="14.4" x14ac:dyDescent="0.3">
      <c r="A989" s="269">
        <v>526615</v>
      </c>
      <c r="B989" s="270" t="s">
        <v>521</v>
      </c>
      <c r="C989" s="270" t="s">
        <v>788</v>
      </c>
      <c r="D989" s="270" t="s">
        <v>788</v>
      </c>
      <c r="E989" s="270" t="s">
        <v>788</v>
      </c>
      <c r="F989" s="270" t="s">
        <v>788</v>
      </c>
      <c r="G989" s="270" t="s">
        <v>788</v>
      </c>
      <c r="H989" s="270" t="s">
        <v>788</v>
      </c>
      <c r="I989" s="270" t="s">
        <v>788</v>
      </c>
      <c r="J989" s="270" t="s">
        <v>788</v>
      </c>
      <c r="K989" s="270" t="s">
        <v>788</v>
      </c>
      <c r="L989" s="270" t="s">
        <v>788</v>
      </c>
      <c r="M989" s="270" t="s">
        <v>788</v>
      </c>
      <c r="N989" s="270" t="s">
        <v>788</v>
      </c>
      <c r="O989" s="270" t="s">
        <v>788</v>
      </c>
      <c r="P989" s="270" t="s">
        <v>788</v>
      </c>
      <c r="Q989" s="270" t="s">
        <v>788</v>
      </c>
      <c r="R989" s="270" t="s">
        <v>788</v>
      </c>
      <c r="S989" s="270" t="s">
        <v>788</v>
      </c>
      <c r="T989" s="270" t="s">
        <v>788</v>
      </c>
      <c r="U989" s="270" t="s">
        <v>788</v>
      </c>
      <c r="V989" s="270" t="s">
        <v>788</v>
      </c>
      <c r="W989" s="270" t="s">
        <v>788</v>
      </c>
      <c r="X989" s="270" t="s">
        <v>788</v>
      </c>
      <c r="Y989" s="270" t="s">
        <v>788</v>
      </c>
      <c r="Z989" s="270" t="s">
        <v>788</v>
      </c>
      <c r="AA989" s="270" t="s">
        <v>788</v>
      </c>
      <c r="AB989" s="270" t="s">
        <v>788</v>
      </c>
      <c r="AC989" s="270" t="s">
        <v>788</v>
      </c>
      <c r="AD989" s="270" t="s">
        <v>788</v>
      </c>
      <c r="AE989" s="270" t="s">
        <v>788</v>
      </c>
      <c r="AF989" s="270" t="s">
        <v>788</v>
      </c>
      <c r="AG989" s="270" t="s">
        <v>788</v>
      </c>
      <c r="AH989" s="270" t="s">
        <v>788</v>
      </c>
      <c r="AI989" s="270" t="s">
        <v>788</v>
      </c>
      <c r="AJ989" s="270" t="s">
        <v>788</v>
      </c>
      <c r="AK989" s="270" t="s">
        <v>788</v>
      </c>
      <c r="AL989" s="270" t="s">
        <v>788</v>
      </c>
      <c r="AM989" s="270" t="s">
        <v>788</v>
      </c>
      <c r="AN989" s="270" t="s">
        <v>3075</v>
      </c>
      <c r="AO989" s="270" t="s">
        <v>3075</v>
      </c>
      <c r="AP989" s="270" t="s">
        <v>3075</v>
      </c>
      <c r="AQ989" s="270" t="s">
        <v>3075</v>
      </c>
      <c r="AR989" s="270" t="s">
        <v>3075</v>
      </c>
      <c r="AS989" s="270" t="s">
        <v>3075</v>
      </c>
      <c r="AT989" s="270" t="s">
        <v>3075</v>
      </c>
      <c r="AU989" s="270" t="s">
        <v>3075</v>
      </c>
      <c r="AV989" s="270" t="s">
        <v>3075</v>
      </c>
      <c r="AW989" s="277" t="s">
        <v>3075</v>
      </c>
      <c r="AX989" s="270" t="s">
        <v>3075</v>
      </c>
      <c r="AY989" s="270" t="s">
        <v>3075</v>
      </c>
      <c r="AZ989" s="270" t="s">
        <v>3075</v>
      </c>
      <c r="BA989" s="270" t="s">
        <v>3075</v>
      </c>
      <c r="BB989" s="270" t="s">
        <v>3075</v>
      </c>
      <c r="BC989" s="270" t="s">
        <v>3075</v>
      </c>
      <c r="BD989" s="270" t="s">
        <v>521</v>
      </c>
      <c r="BE989" s="270" t="str">
        <f>VLOOKUP(A989,[1]القائمة!A$1:F$4442,6,0)</f>
        <v/>
      </c>
      <c r="BF989">
        <f>VLOOKUP(A989,[1]القائمة!A$1:F$4442,1,0)</f>
        <v>526615</v>
      </c>
      <c r="BG989" t="str">
        <f>VLOOKUP(A989,[1]القائمة!A$1:F$4442,5,0)</f>
        <v>الثالثة</v>
      </c>
      <c r="BH989" s="250"/>
      <c r="BI989" s="250"/>
      <c r="BJ989" s="250"/>
      <c r="BK989" s="250"/>
      <c r="BL989" s="250"/>
      <c r="BM989" s="250"/>
      <c r="BN989" s="250"/>
      <c r="BO989" s="250"/>
      <c r="BP989" s="250"/>
      <c r="BQ989" s="250"/>
      <c r="BR989" s="250"/>
      <c r="BS989" s="250"/>
      <c r="BT989" s="250"/>
      <c r="BU989" s="250"/>
      <c r="BV989" s="250"/>
      <c r="BW989" s="250"/>
      <c r="BX989" s="250"/>
      <c r="BY989" s="250"/>
      <c r="BZ989" s="250"/>
      <c r="CE989" s="250"/>
    </row>
    <row r="990" spans="1:83" ht="14.4" x14ac:dyDescent="0.3">
      <c r="A990" s="269">
        <v>526616</v>
      </c>
      <c r="B990" s="270" t="s">
        <v>521</v>
      </c>
      <c r="C990" s="270" t="s">
        <v>788</v>
      </c>
      <c r="D990" s="270" t="s">
        <v>788</v>
      </c>
      <c r="E990" s="270" t="s">
        <v>788</v>
      </c>
      <c r="F990" s="270" t="s">
        <v>788</v>
      </c>
      <c r="G990" s="270" t="s">
        <v>788</v>
      </c>
      <c r="H990" s="270" t="s">
        <v>788</v>
      </c>
      <c r="I990" s="270" t="s">
        <v>788</v>
      </c>
      <c r="J990" s="270" t="s">
        <v>788</v>
      </c>
      <c r="K990" s="270" t="s">
        <v>788</v>
      </c>
      <c r="L990" s="270" t="s">
        <v>788</v>
      </c>
      <c r="M990" s="270" t="s">
        <v>788</v>
      </c>
      <c r="N990" s="270" t="s">
        <v>788</v>
      </c>
      <c r="O990" s="270" t="s">
        <v>788</v>
      </c>
      <c r="P990" s="270" t="s">
        <v>788</v>
      </c>
      <c r="Q990" s="270" t="s">
        <v>788</v>
      </c>
      <c r="R990" s="270" t="s">
        <v>788</v>
      </c>
      <c r="S990" s="270" t="s">
        <v>788</v>
      </c>
      <c r="T990" s="270" t="s">
        <v>788</v>
      </c>
      <c r="U990" s="270" t="s">
        <v>788</v>
      </c>
      <c r="V990" s="270" t="s">
        <v>788</v>
      </c>
      <c r="W990" s="270" t="s">
        <v>788</v>
      </c>
      <c r="X990" s="270" t="s">
        <v>788</v>
      </c>
      <c r="Y990" s="270" t="s">
        <v>788</v>
      </c>
      <c r="Z990" s="270" t="s">
        <v>788</v>
      </c>
      <c r="AA990" s="270" t="s">
        <v>788</v>
      </c>
      <c r="AB990" s="270" t="s">
        <v>788</v>
      </c>
      <c r="AC990" s="270" t="s">
        <v>788</v>
      </c>
      <c r="AD990" s="270" t="s">
        <v>788</v>
      </c>
      <c r="AE990" s="270" t="s">
        <v>788</v>
      </c>
      <c r="AF990" s="270" t="s">
        <v>788</v>
      </c>
      <c r="AG990" s="270" t="s">
        <v>788</v>
      </c>
      <c r="AH990" s="270" t="s">
        <v>788</v>
      </c>
      <c r="AI990" s="270" t="s">
        <v>788</v>
      </c>
      <c r="AJ990" s="270" t="s">
        <v>788</v>
      </c>
      <c r="AK990" s="270" t="s">
        <v>788</v>
      </c>
      <c r="AL990" s="270" t="s">
        <v>788</v>
      </c>
      <c r="AM990" s="270" t="s">
        <v>788</v>
      </c>
      <c r="AN990" s="270" t="s">
        <v>3075</v>
      </c>
      <c r="AO990" s="270" t="s">
        <v>3075</v>
      </c>
      <c r="AP990" s="270" t="s">
        <v>3075</v>
      </c>
      <c r="AQ990" s="270" t="s">
        <v>3075</v>
      </c>
      <c r="AR990" s="270" t="s">
        <v>3075</v>
      </c>
      <c r="AS990" s="270" t="s">
        <v>3075</v>
      </c>
      <c r="AT990" s="270" t="s">
        <v>3075</v>
      </c>
      <c r="AU990" s="270" t="s">
        <v>3075</v>
      </c>
      <c r="AV990" s="270" t="s">
        <v>3075</v>
      </c>
      <c r="AW990" s="277" t="s">
        <v>3075</v>
      </c>
      <c r="AX990" s="270" t="s">
        <v>3075</v>
      </c>
      <c r="AY990" s="270" t="s">
        <v>3075</v>
      </c>
      <c r="AZ990" s="270" t="s">
        <v>3075</v>
      </c>
      <c r="BA990" s="270" t="s">
        <v>3075</v>
      </c>
      <c r="BB990" s="270" t="s">
        <v>3075</v>
      </c>
      <c r="BC990" s="270" t="s">
        <v>3075</v>
      </c>
      <c r="BD990" s="270" t="s">
        <v>521</v>
      </c>
      <c r="BE990" s="270" t="str">
        <f>VLOOKUP(A990,[1]القائمة!A$1:F$4442,6,0)</f>
        <v/>
      </c>
      <c r="BF990">
        <f>VLOOKUP(A990,[1]القائمة!A$1:F$4442,1,0)</f>
        <v>526616</v>
      </c>
      <c r="BG990" t="str">
        <f>VLOOKUP(A990,[1]القائمة!A$1:F$4442,5,0)</f>
        <v>الثالثة</v>
      </c>
      <c r="BH990" s="250"/>
      <c r="BI990" s="250"/>
      <c r="BJ990" s="250"/>
      <c r="BK990" s="250"/>
      <c r="BL990" s="250"/>
      <c r="BM990" s="250"/>
      <c r="BN990" s="250"/>
      <c r="BO990" s="250"/>
      <c r="BP990" s="250"/>
      <c r="BQ990" s="250"/>
      <c r="BR990" s="250"/>
      <c r="BS990" s="250"/>
      <c r="BT990" s="250"/>
      <c r="BU990" s="250"/>
      <c r="BV990" s="250"/>
      <c r="BW990" s="250"/>
      <c r="BX990" s="250"/>
      <c r="BY990" s="250"/>
      <c r="BZ990" s="250"/>
      <c r="CE990" s="250"/>
    </row>
    <row r="991" spans="1:83" ht="14.4" x14ac:dyDescent="0.3">
      <c r="A991" s="269">
        <v>526625</v>
      </c>
      <c r="B991" s="270" t="s">
        <v>522</v>
      </c>
      <c r="C991" s="270" t="s">
        <v>788</v>
      </c>
      <c r="D991" s="270" t="s">
        <v>788</v>
      </c>
      <c r="E991" s="270" t="s">
        <v>788</v>
      </c>
      <c r="F991" s="270" t="s">
        <v>788</v>
      </c>
      <c r="G991" s="270" t="s">
        <v>788</v>
      </c>
      <c r="H991" s="270" t="s">
        <v>788</v>
      </c>
      <c r="I991" s="270" t="s">
        <v>788</v>
      </c>
      <c r="J991" s="270" t="s">
        <v>788</v>
      </c>
      <c r="K991" s="270" t="s">
        <v>788</v>
      </c>
      <c r="L991" s="270" t="s">
        <v>788</v>
      </c>
      <c r="M991" s="270" t="s">
        <v>788</v>
      </c>
      <c r="N991" s="270" t="s">
        <v>788</v>
      </c>
      <c r="O991" s="270" t="s">
        <v>788</v>
      </c>
      <c r="P991" s="270" t="s">
        <v>788</v>
      </c>
      <c r="Q991" s="270" t="s">
        <v>788</v>
      </c>
      <c r="R991" s="270" t="s">
        <v>788</v>
      </c>
      <c r="S991" s="270" t="s">
        <v>788</v>
      </c>
      <c r="T991" s="270" t="s">
        <v>788</v>
      </c>
      <c r="U991" s="270" t="s">
        <v>788</v>
      </c>
      <c r="V991" s="270" t="s">
        <v>788</v>
      </c>
      <c r="W991" s="270" t="s">
        <v>788</v>
      </c>
      <c r="X991" s="270" t="s">
        <v>788</v>
      </c>
      <c r="Y991" s="270" t="s">
        <v>788</v>
      </c>
      <c r="Z991" s="270" t="s">
        <v>788</v>
      </c>
      <c r="AA991" s="270" t="s">
        <v>788</v>
      </c>
      <c r="AB991" s="270" t="s">
        <v>788</v>
      </c>
      <c r="AC991" s="270" t="s">
        <v>788</v>
      </c>
      <c r="AD991" s="270" t="s">
        <v>788</v>
      </c>
      <c r="AE991" s="270" t="s">
        <v>788</v>
      </c>
      <c r="AF991" s="270" t="s">
        <v>788</v>
      </c>
      <c r="AG991" s="270" t="s">
        <v>788</v>
      </c>
      <c r="AH991" s="270" t="s">
        <v>3075</v>
      </c>
      <c r="AI991" s="270" t="s">
        <v>3075</v>
      </c>
      <c r="AJ991" s="270" t="s">
        <v>3075</v>
      </c>
      <c r="AK991" s="270" t="s">
        <v>3075</v>
      </c>
      <c r="AL991" s="270" t="s">
        <v>3075</v>
      </c>
      <c r="AM991" s="270" t="s">
        <v>3075</v>
      </c>
      <c r="AN991" s="270" t="s">
        <v>3075</v>
      </c>
      <c r="AO991" s="270" t="s">
        <v>3075</v>
      </c>
      <c r="AP991" s="270" t="s">
        <v>3075</v>
      </c>
      <c r="AQ991" s="270" t="s">
        <v>3075</v>
      </c>
      <c r="AR991" s="270" t="s">
        <v>3075</v>
      </c>
      <c r="AS991" s="270" t="s">
        <v>3075</v>
      </c>
      <c r="AT991" s="270" t="s">
        <v>3075</v>
      </c>
      <c r="AU991" s="270" t="s">
        <v>3075</v>
      </c>
      <c r="AV991" s="270" t="s">
        <v>3075</v>
      </c>
      <c r="AW991" s="277" t="s">
        <v>3075</v>
      </c>
      <c r="AX991" s="270" t="s">
        <v>3075</v>
      </c>
      <c r="AY991" s="270" t="s">
        <v>3075</v>
      </c>
      <c r="AZ991" s="270" t="s">
        <v>3075</v>
      </c>
      <c r="BA991" s="270" t="s">
        <v>3075</v>
      </c>
      <c r="BB991" s="270" t="s">
        <v>3075</v>
      </c>
      <c r="BC991" s="270" t="s">
        <v>3075</v>
      </c>
      <c r="BD991" s="270" t="s">
        <v>522</v>
      </c>
      <c r="BE991" s="270" t="str">
        <f>VLOOKUP(A991,[1]القائمة!A$1:F$4442,6,0)</f>
        <v/>
      </c>
      <c r="BF991">
        <f>VLOOKUP(A991,[1]القائمة!A$1:F$4442,1,0)</f>
        <v>526625</v>
      </c>
      <c r="BG991" t="str">
        <f>VLOOKUP(A991,[1]القائمة!A$1:F$4442,5,0)</f>
        <v>الثالثة حديث</v>
      </c>
      <c r="BH991" s="250"/>
      <c r="BI991" s="250"/>
      <c r="BJ991" s="250"/>
      <c r="BK991" s="250"/>
      <c r="BL991" s="250"/>
      <c r="BM991" s="250"/>
      <c r="BN991" s="250"/>
      <c r="BO991" s="250"/>
      <c r="BP991" s="250"/>
      <c r="BQ991" s="250"/>
      <c r="BR991" s="250"/>
      <c r="BS991" s="250"/>
      <c r="BT991" s="250"/>
      <c r="BU991" s="250"/>
      <c r="BV991" s="250"/>
      <c r="BW991" s="250"/>
      <c r="BX991" s="250"/>
      <c r="BY991" s="250"/>
      <c r="BZ991" s="250"/>
      <c r="CE991" s="250"/>
    </row>
    <row r="992" spans="1:83" ht="14.4" x14ac:dyDescent="0.3">
      <c r="A992" s="269">
        <v>526626</v>
      </c>
      <c r="B992" s="270" t="s">
        <v>521</v>
      </c>
      <c r="C992" s="270" t="s">
        <v>788</v>
      </c>
      <c r="D992" s="270" t="s">
        <v>788</v>
      </c>
      <c r="E992" s="270" t="s">
        <v>788</v>
      </c>
      <c r="F992" s="270" t="s">
        <v>788</v>
      </c>
      <c r="G992" s="270" t="s">
        <v>788</v>
      </c>
      <c r="H992" s="270" t="s">
        <v>788</v>
      </c>
      <c r="I992" s="270" t="s">
        <v>788</v>
      </c>
      <c r="J992" s="270" t="s">
        <v>788</v>
      </c>
      <c r="K992" s="270" t="s">
        <v>788</v>
      </c>
      <c r="L992" s="270" t="s">
        <v>788</v>
      </c>
      <c r="M992" s="270" t="s">
        <v>788</v>
      </c>
      <c r="N992" s="270" t="s">
        <v>788</v>
      </c>
      <c r="O992" s="270" t="s">
        <v>788</v>
      </c>
      <c r="P992" s="270" t="s">
        <v>788</v>
      </c>
      <c r="Q992" s="270" t="s">
        <v>788</v>
      </c>
      <c r="R992" s="270" t="s">
        <v>788</v>
      </c>
      <c r="S992" s="270" t="s">
        <v>788</v>
      </c>
      <c r="T992" s="270" t="s">
        <v>788</v>
      </c>
      <c r="U992" s="270" t="s">
        <v>788</v>
      </c>
      <c r="V992" s="270" t="s">
        <v>788</v>
      </c>
      <c r="W992" s="270" t="s">
        <v>788</v>
      </c>
      <c r="X992" s="270" t="s">
        <v>788</v>
      </c>
      <c r="Y992" s="270" t="s">
        <v>788</v>
      </c>
      <c r="Z992" s="270" t="s">
        <v>788</v>
      </c>
      <c r="AA992" s="270" t="s">
        <v>788</v>
      </c>
      <c r="AB992" s="270" t="s">
        <v>788</v>
      </c>
      <c r="AC992" s="270" t="s">
        <v>788</v>
      </c>
      <c r="AD992" s="270" t="s">
        <v>788</v>
      </c>
      <c r="AE992" s="270" t="s">
        <v>788</v>
      </c>
      <c r="AF992" s="270" t="s">
        <v>788</v>
      </c>
      <c r="AG992" s="270" t="s">
        <v>788</v>
      </c>
      <c r="AH992" s="270" t="s">
        <v>788</v>
      </c>
      <c r="AI992" s="270" t="s">
        <v>788</v>
      </c>
      <c r="AJ992" s="270" t="s">
        <v>788</v>
      </c>
      <c r="AK992" s="270" t="s">
        <v>788</v>
      </c>
      <c r="AL992" s="270" t="s">
        <v>788</v>
      </c>
      <c r="AM992" s="270" t="s">
        <v>788</v>
      </c>
      <c r="AN992" s="270" t="s">
        <v>3075</v>
      </c>
      <c r="AO992" s="270" t="s">
        <v>3075</v>
      </c>
      <c r="AP992" s="270" t="s">
        <v>3075</v>
      </c>
      <c r="AQ992" s="270" t="s">
        <v>3075</v>
      </c>
      <c r="AR992" s="270" t="s">
        <v>3075</v>
      </c>
      <c r="AS992" s="270" t="s">
        <v>3075</v>
      </c>
      <c r="AT992" s="270" t="s">
        <v>3075</v>
      </c>
      <c r="AU992" s="270" t="s">
        <v>3075</v>
      </c>
      <c r="AV992" s="270" t="s">
        <v>3075</v>
      </c>
      <c r="AW992" s="277" t="s">
        <v>3075</v>
      </c>
      <c r="AX992" s="270" t="s">
        <v>3075</v>
      </c>
      <c r="AY992" s="270" t="s">
        <v>3075</v>
      </c>
      <c r="AZ992" s="270" t="s">
        <v>3075</v>
      </c>
      <c r="BA992" s="270" t="s">
        <v>3075</v>
      </c>
      <c r="BB992" s="270" t="s">
        <v>3075</v>
      </c>
      <c r="BC992" s="270" t="s">
        <v>3075</v>
      </c>
      <c r="BD992" s="270" t="s">
        <v>521</v>
      </c>
      <c r="BE992" s="270" t="str">
        <f>VLOOKUP(A992,[1]القائمة!A$1:F$4442,6,0)</f>
        <v/>
      </c>
      <c r="BF992">
        <f>VLOOKUP(A992,[1]القائمة!A$1:F$4442,1,0)</f>
        <v>526626</v>
      </c>
      <c r="BG992" t="str">
        <f>VLOOKUP(A992,[1]القائمة!A$1:F$4442,5,0)</f>
        <v>الثالثة</v>
      </c>
      <c r="BH992" s="250"/>
      <c r="BI992" s="250"/>
      <c r="BJ992" s="250"/>
      <c r="BK992" s="250"/>
      <c r="BL992" s="250"/>
      <c r="BM992" s="250"/>
      <c r="BN992" s="250"/>
      <c r="BO992" s="250"/>
      <c r="BP992" s="250"/>
      <c r="BQ992" s="250"/>
      <c r="BR992" s="250"/>
      <c r="BS992" s="250"/>
      <c r="BT992" s="250"/>
      <c r="BU992" s="250"/>
      <c r="BV992" s="250"/>
      <c r="BW992" s="250"/>
      <c r="BX992" s="250"/>
      <c r="BY992" s="250"/>
      <c r="BZ992" s="250"/>
      <c r="CE992" s="250"/>
    </row>
    <row r="993" spans="1:83" ht="14.4" x14ac:dyDescent="0.3">
      <c r="A993" s="269">
        <v>526629</v>
      </c>
      <c r="B993" s="270" t="s">
        <v>521</v>
      </c>
      <c r="C993" s="270" t="s">
        <v>788</v>
      </c>
      <c r="D993" s="270" t="s">
        <v>788</v>
      </c>
      <c r="E993" s="270" t="s">
        <v>788</v>
      </c>
      <c r="F993" s="270" t="s">
        <v>788</v>
      </c>
      <c r="G993" s="270" t="s">
        <v>788</v>
      </c>
      <c r="H993" s="270" t="s">
        <v>788</v>
      </c>
      <c r="I993" s="270" t="s">
        <v>788</v>
      </c>
      <c r="J993" s="270" t="s">
        <v>788</v>
      </c>
      <c r="K993" s="270" t="s">
        <v>788</v>
      </c>
      <c r="L993" s="270" t="s">
        <v>788</v>
      </c>
      <c r="M993" s="270" t="s">
        <v>788</v>
      </c>
      <c r="N993" s="270" t="s">
        <v>788</v>
      </c>
      <c r="O993" s="270" t="s">
        <v>788</v>
      </c>
      <c r="P993" s="270" t="s">
        <v>788</v>
      </c>
      <c r="Q993" s="270" t="s">
        <v>788</v>
      </c>
      <c r="R993" s="270" t="s">
        <v>788</v>
      </c>
      <c r="S993" s="270" t="s">
        <v>788</v>
      </c>
      <c r="T993" s="270" t="s">
        <v>788</v>
      </c>
      <c r="U993" s="270" t="s">
        <v>788</v>
      </c>
      <c r="V993" s="270" t="s">
        <v>788</v>
      </c>
      <c r="W993" s="270" t="s">
        <v>788</v>
      </c>
      <c r="X993" s="270" t="s">
        <v>788</v>
      </c>
      <c r="Y993" s="270" t="s">
        <v>788</v>
      </c>
      <c r="Z993" s="270" t="s">
        <v>788</v>
      </c>
      <c r="AA993" s="270" t="s">
        <v>788</v>
      </c>
      <c r="AB993" s="270" t="s">
        <v>788</v>
      </c>
      <c r="AC993" s="270" t="s">
        <v>788</v>
      </c>
      <c r="AD993" s="270" t="s">
        <v>788</v>
      </c>
      <c r="AE993" s="270" t="s">
        <v>788</v>
      </c>
      <c r="AF993" s="270" t="s">
        <v>788</v>
      </c>
      <c r="AG993" s="270" t="s">
        <v>788</v>
      </c>
      <c r="AH993" s="270" t="s">
        <v>788</v>
      </c>
      <c r="AI993" s="270" t="s">
        <v>788</v>
      </c>
      <c r="AJ993" s="270" t="s">
        <v>788</v>
      </c>
      <c r="AK993" s="270" t="s">
        <v>788</v>
      </c>
      <c r="AL993" s="270" t="s">
        <v>788</v>
      </c>
      <c r="AM993" s="270" t="s">
        <v>788</v>
      </c>
      <c r="AN993" s="270" t="s">
        <v>3075</v>
      </c>
      <c r="AO993" s="270" t="s">
        <v>3075</v>
      </c>
      <c r="AP993" s="270" t="s">
        <v>3075</v>
      </c>
      <c r="AQ993" s="270" t="s">
        <v>3075</v>
      </c>
      <c r="AR993" s="270" t="s">
        <v>3075</v>
      </c>
      <c r="AS993" s="270" t="s">
        <v>3075</v>
      </c>
      <c r="AT993" s="270" t="s">
        <v>3075</v>
      </c>
      <c r="AU993" s="270" t="s">
        <v>3075</v>
      </c>
      <c r="AV993" s="270" t="s">
        <v>3075</v>
      </c>
      <c r="AW993" s="277" t="s">
        <v>3075</v>
      </c>
      <c r="AX993" s="270" t="s">
        <v>3075</v>
      </c>
      <c r="AY993" s="270" t="s">
        <v>3075</v>
      </c>
      <c r="AZ993" s="270" t="s">
        <v>3075</v>
      </c>
      <c r="BA993" s="270" t="s">
        <v>3075</v>
      </c>
      <c r="BB993" s="270" t="s">
        <v>3075</v>
      </c>
      <c r="BC993" s="270" t="s">
        <v>3075</v>
      </c>
      <c r="BD993" s="270" t="s">
        <v>521</v>
      </c>
      <c r="BE993" s="270" t="str">
        <f>VLOOKUP(A993,[1]القائمة!A$1:F$4442,6,0)</f>
        <v/>
      </c>
      <c r="BF993">
        <f>VLOOKUP(A993,[1]القائمة!A$1:F$4442,1,0)</f>
        <v>526629</v>
      </c>
      <c r="BG993" t="str">
        <f>VLOOKUP(A993,[1]القائمة!A$1:F$4442,5,0)</f>
        <v>الثالثة</v>
      </c>
      <c r="BH993" s="241"/>
      <c r="BI993" s="241"/>
      <c r="BJ993" s="241"/>
      <c r="BK993" s="241"/>
      <c r="BL993" s="241"/>
      <c r="BM993" s="241"/>
      <c r="BN993" s="241"/>
      <c r="BO993" s="241"/>
      <c r="BP993" s="241" t="s">
        <v>3075</v>
      </c>
      <c r="BQ993" s="241" t="s">
        <v>3075</v>
      </c>
      <c r="BR993" s="241" t="s">
        <v>3075</v>
      </c>
      <c r="BS993" s="241" t="s">
        <v>3075</v>
      </c>
      <c r="BT993" s="241" t="s">
        <v>3075</v>
      </c>
      <c r="BU993" s="241" t="s">
        <v>3075</v>
      </c>
      <c r="BV993" s="240"/>
      <c r="BW993" s="241"/>
      <c r="BX993" s="241"/>
      <c r="BY993" s="241"/>
      <c r="BZ993" s="241"/>
      <c r="CA993" s="242"/>
      <c r="CB993" s="242"/>
      <c r="CC993" s="242"/>
      <c r="CD993" s="242"/>
      <c r="CE993" s="241"/>
    </row>
    <row r="994" spans="1:83" ht="14.4" x14ac:dyDescent="0.3">
      <c r="A994" s="269">
        <v>526631</v>
      </c>
      <c r="B994" s="270" t="s">
        <v>521</v>
      </c>
      <c r="C994" s="270" t="s">
        <v>788</v>
      </c>
      <c r="D994" s="270" t="s">
        <v>788</v>
      </c>
      <c r="E994" s="270" t="s">
        <v>788</v>
      </c>
      <c r="F994" s="270" t="s">
        <v>788</v>
      </c>
      <c r="G994" s="270" t="s">
        <v>788</v>
      </c>
      <c r="H994" s="270" t="s">
        <v>788</v>
      </c>
      <c r="I994" s="270" t="s">
        <v>788</v>
      </c>
      <c r="J994" s="270" t="s">
        <v>788</v>
      </c>
      <c r="K994" s="270" t="s">
        <v>788</v>
      </c>
      <c r="L994" s="270" t="s">
        <v>788</v>
      </c>
      <c r="M994" s="270" t="s">
        <v>788</v>
      </c>
      <c r="N994" s="270" t="s">
        <v>788</v>
      </c>
      <c r="O994" s="270" t="s">
        <v>788</v>
      </c>
      <c r="P994" s="270" t="s">
        <v>788</v>
      </c>
      <c r="Q994" s="270" t="s">
        <v>788</v>
      </c>
      <c r="R994" s="270" t="s">
        <v>788</v>
      </c>
      <c r="S994" s="270" t="s">
        <v>788</v>
      </c>
      <c r="T994" s="270" t="s">
        <v>788</v>
      </c>
      <c r="U994" s="270" t="s">
        <v>788</v>
      </c>
      <c r="V994" s="270" t="s">
        <v>788</v>
      </c>
      <c r="W994" s="270" t="s">
        <v>788</v>
      </c>
      <c r="X994" s="270" t="s">
        <v>788</v>
      </c>
      <c r="Y994" s="270" t="s">
        <v>788</v>
      </c>
      <c r="Z994" s="270" t="s">
        <v>788</v>
      </c>
      <c r="AA994" s="270" t="s">
        <v>788</v>
      </c>
      <c r="AB994" s="270" t="s">
        <v>788</v>
      </c>
      <c r="AC994" s="270" t="s">
        <v>788</v>
      </c>
      <c r="AD994" s="270" t="s">
        <v>788</v>
      </c>
      <c r="AE994" s="270" t="s">
        <v>788</v>
      </c>
      <c r="AF994" s="270" t="s">
        <v>788</v>
      </c>
      <c r="AG994" s="270" t="s">
        <v>788</v>
      </c>
      <c r="AH994" s="270" t="s">
        <v>788</v>
      </c>
      <c r="AI994" s="270" t="s">
        <v>788</v>
      </c>
      <c r="AJ994" s="270" t="s">
        <v>788</v>
      </c>
      <c r="AK994" s="270" t="s">
        <v>788</v>
      </c>
      <c r="AL994" s="270" t="s">
        <v>788</v>
      </c>
      <c r="AM994" s="270" t="s">
        <v>788</v>
      </c>
      <c r="AN994" s="270" t="s">
        <v>3075</v>
      </c>
      <c r="AO994" s="270" t="s">
        <v>3075</v>
      </c>
      <c r="AP994" s="270" t="s">
        <v>3075</v>
      </c>
      <c r="AQ994" s="270" t="s">
        <v>3075</v>
      </c>
      <c r="AR994" s="270" t="s">
        <v>3075</v>
      </c>
      <c r="AS994" s="270" t="s">
        <v>3075</v>
      </c>
      <c r="AT994" s="270" t="s">
        <v>3075</v>
      </c>
      <c r="AU994" s="270" t="s">
        <v>3075</v>
      </c>
      <c r="AV994" s="270" t="s">
        <v>3075</v>
      </c>
      <c r="AW994" s="277" t="s">
        <v>3075</v>
      </c>
      <c r="AX994" s="270" t="s">
        <v>3075</v>
      </c>
      <c r="AY994" s="270" t="s">
        <v>3075</v>
      </c>
      <c r="AZ994" s="270" t="s">
        <v>3075</v>
      </c>
      <c r="BA994" s="270" t="s">
        <v>3075</v>
      </c>
      <c r="BB994" s="270" t="s">
        <v>3075</v>
      </c>
      <c r="BC994" s="270" t="s">
        <v>3075</v>
      </c>
      <c r="BD994" s="270" t="s">
        <v>521</v>
      </c>
      <c r="BE994" s="270" t="str">
        <f>VLOOKUP(A994,[1]القائمة!A$1:F$4442,6,0)</f>
        <v/>
      </c>
      <c r="BF994">
        <f>VLOOKUP(A994,[1]القائمة!A$1:F$4442,1,0)</f>
        <v>526631</v>
      </c>
      <c r="BG994" t="str">
        <f>VLOOKUP(A994,[1]القائمة!A$1:F$4442,5,0)</f>
        <v>الثالثة</v>
      </c>
      <c r="BH994" s="241"/>
      <c r="BI994" s="241"/>
      <c r="BJ994" s="241"/>
      <c r="BK994" s="241"/>
      <c r="BL994" s="241"/>
      <c r="BM994" s="241"/>
      <c r="BN994" s="241"/>
      <c r="BO994" s="241"/>
      <c r="BP994" s="241" t="s">
        <v>3075</v>
      </c>
      <c r="BQ994" s="241" t="s">
        <v>3075</v>
      </c>
      <c r="BR994" s="241" t="s">
        <v>3075</v>
      </c>
      <c r="BS994" s="241" t="s">
        <v>3075</v>
      </c>
      <c r="BT994" s="241" t="s">
        <v>3075</v>
      </c>
      <c r="BU994" s="241" t="s">
        <v>3075</v>
      </c>
      <c r="BV994" s="240"/>
      <c r="BW994" s="241"/>
      <c r="BX994" s="241"/>
      <c r="BY994" s="241"/>
      <c r="BZ994" s="241"/>
      <c r="CA994" s="242"/>
      <c r="CB994" s="242"/>
      <c r="CC994" s="242"/>
      <c r="CD994" s="242"/>
      <c r="CE994" s="241"/>
    </row>
    <row r="995" spans="1:83" ht="14.4" x14ac:dyDescent="0.3">
      <c r="A995" s="269">
        <v>526633</v>
      </c>
      <c r="B995" s="270" t="s">
        <v>521</v>
      </c>
      <c r="C995" s="270" t="s">
        <v>788</v>
      </c>
      <c r="D995" s="270" t="s">
        <v>788</v>
      </c>
      <c r="E995" s="270" t="s">
        <v>788</v>
      </c>
      <c r="F995" s="270" t="s">
        <v>788</v>
      </c>
      <c r="G995" s="270" t="s">
        <v>788</v>
      </c>
      <c r="H995" s="270" t="s">
        <v>788</v>
      </c>
      <c r="I995" s="270" t="s">
        <v>788</v>
      </c>
      <c r="J995" s="270" t="s">
        <v>788</v>
      </c>
      <c r="K995" s="270" t="s">
        <v>788</v>
      </c>
      <c r="L995" s="270" t="s">
        <v>788</v>
      </c>
      <c r="M995" s="270" t="s">
        <v>788</v>
      </c>
      <c r="N995" s="270" t="s">
        <v>788</v>
      </c>
      <c r="O995" s="270" t="s">
        <v>788</v>
      </c>
      <c r="P995" s="270" t="s">
        <v>788</v>
      </c>
      <c r="Q995" s="270" t="s">
        <v>788</v>
      </c>
      <c r="R995" s="270" t="s">
        <v>788</v>
      </c>
      <c r="S995" s="270" t="s">
        <v>788</v>
      </c>
      <c r="T995" s="270" t="s">
        <v>788</v>
      </c>
      <c r="U995" s="270" t="s">
        <v>788</v>
      </c>
      <c r="V995" s="270" t="s">
        <v>788</v>
      </c>
      <c r="W995" s="270" t="s">
        <v>788</v>
      </c>
      <c r="X995" s="270" t="s">
        <v>788</v>
      </c>
      <c r="Y995" s="270" t="s">
        <v>788</v>
      </c>
      <c r="Z995" s="270" t="s">
        <v>788</v>
      </c>
      <c r="AA995" s="270" t="s">
        <v>788</v>
      </c>
      <c r="AB995" s="270" t="s">
        <v>788</v>
      </c>
      <c r="AC995" s="270" t="s">
        <v>788</v>
      </c>
      <c r="AD995" s="270" t="s">
        <v>788</v>
      </c>
      <c r="AE995" s="270" t="s">
        <v>788</v>
      </c>
      <c r="AF995" s="270" t="s">
        <v>788</v>
      </c>
      <c r="AG995" s="270" t="s">
        <v>788</v>
      </c>
      <c r="AH995" s="270" t="s">
        <v>788</v>
      </c>
      <c r="AI995" s="270" t="s">
        <v>788</v>
      </c>
      <c r="AJ995" s="270" t="s">
        <v>788</v>
      </c>
      <c r="AK995" s="270" t="s">
        <v>788</v>
      </c>
      <c r="AL995" s="270" t="s">
        <v>788</v>
      </c>
      <c r="AM995" s="270" t="s">
        <v>788</v>
      </c>
      <c r="AN995" s="270" t="s">
        <v>3075</v>
      </c>
      <c r="AO995" s="270" t="s">
        <v>3075</v>
      </c>
      <c r="AP995" s="270" t="s">
        <v>3075</v>
      </c>
      <c r="AQ995" s="270" t="s">
        <v>3075</v>
      </c>
      <c r="AR995" s="270" t="s">
        <v>3075</v>
      </c>
      <c r="AS995" s="270" t="s">
        <v>3075</v>
      </c>
      <c r="AT995" s="270" t="s">
        <v>3075</v>
      </c>
      <c r="AU995" s="270" t="s">
        <v>3075</v>
      </c>
      <c r="AV995" s="270" t="s">
        <v>3075</v>
      </c>
      <c r="AW995" s="277" t="s">
        <v>3075</v>
      </c>
      <c r="AX995" s="270" t="s">
        <v>3075</v>
      </c>
      <c r="AY995" s="270" t="s">
        <v>3075</v>
      </c>
      <c r="AZ995" s="270" t="s">
        <v>3075</v>
      </c>
      <c r="BA995" s="270" t="s">
        <v>3075</v>
      </c>
      <c r="BB995" s="270" t="s">
        <v>3075</v>
      </c>
      <c r="BC995" s="270" t="s">
        <v>3075</v>
      </c>
      <c r="BD995" s="270" t="s">
        <v>521</v>
      </c>
      <c r="BE995" s="270" t="str">
        <f>VLOOKUP(A995,[1]القائمة!A$1:F$4442,6,0)</f>
        <v/>
      </c>
      <c r="BF995">
        <f>VLOOKUP(A995,[1]القائمة!A$1:F$4442,1,0)</f>
        <v>526633</v>
      </c>
      <c r="BG995" t="str">
        <f>VLOOKUP(A995,[1]القائمة!A$1:F$4442,5,0)</f>
        <v>الثالثة</v>
      </c>
      <c r="BH995" s="250"/>
      <c r="BI995" s="250"/>
      <c r="BJ995" s="250"/>
      <c r="BK995" s="250"/>
      <c r="BL995" s="250"/>
      <c r="BM995" s="250"/>
      <c r="BN995" s="250"/>
      <c r="BO995" s="250"/>
      <c r="BP995" s="250"/>
      <c r="BQ995" s="250"/>
      <c r="BR995" s="250"/>
      <c r="BS995" s="250"/>
      <c r="BT995" s="250"/>
      <c r="BU995" s="250"/>
      <c r="BV995" s="250"/>
      <c r="BW995" s="250"/>
      <c r="BX995" s="250"/>
      <c r="BY995" s="250"/>
      <c r="BZ995" s="250"/>
      <c r="CE995" s="250"/>
    </row>
    <row r="996" spans="1:83" ht="14.4" x14ac:dyDescent="0.3">
      <c r="A996" s="269">
        <v>526634</v>
      </c>
      <c r="B996" s="270" t="s">
        <v>521</v>
      </c>
      <c r="C996" s="270" t="s">
        <v>788</v>
      </c>
      <c r="D996" s="270" t="s">
        <v>788</v>
      </c>
      <c r="E996" s="270" t="s">
        <v>788</v>
      </c>
      <c r="F996" s="270" t="s">
        <v>788</v>
      </c>
      <c r="G996" s="270" t="s">
        <v>788</v>
      </c>
      <c r="H996" s="270" t="s">
        <v>788</v>
      </c>
      <c r="I996" s="270" t="s">
        <v>788</v>
      </c>
      <c r="J996" s="270" t="s">
        <v>788</v>
      </c>
      <c r="K996" s="270" t="s">
        <v>788</v>
      </c>
      <c r="L996" s="270" t="s">
        <v>788</v>
      </c>
      <c r="M996" s="270" t="s">
        <v>788</v>
      </c>
      <c r="N996" s="270" t="s">
        <v>788</v>
      </c>
      <c r="O996" s="270" t="s">
        <v>788</v>
      </c>
      <c r="P996" s="270" t="s">
        <v>788</v>
      </c>
      <c r="Q996" s="270" t="s">
        <v>788</v>
      </c>
      <c r="R996" s="270" t="s">
        <v>788</v>
      </c>
      <c r="S996" s="270" t="s">
        <v>788</v>
      </c>
      <c r="T996" s="270" t="s">
        <v>788</v>
      </c>
      <c r="U996" s="270" t="s">
        <v>788</v>
      </c>
      <c r="V996" s="270" t="s">
        <v>788</v>
      </c>
      <c r="W996" s="270" t="s">
        <v>788</v>
      </c>
      <c r="X996" s="270" t="s">
        <v>788</v>
      </c>
      <c r="Y996" s="270" t="s">
        <v>788</v>
      </c>
      <c r="Z996" s="270" t="s">
        <v>788</v>
      </c>
      <c r="AA996" s="270" t="s">
        <v>788</v>
      </c>
      <c r="AB996" s="270" t="s">
        <v>788</v>
      </c>
      <c r="AC996" s="270" t="s">
        <v>788</v>
      </c>
      <c r="AD996" s="270" t="s">
        <v>788</v>
      </c>
      <c r="AE996" s="270" t="s">
        <v>788</v>
      </c>
      <c r="AF996" s="270" t="s">
        <v>788</v>
      </c>
      <c r="AG996" s="270" t="s">
        <v>788</v>
      </c>
      <c r="AH996" s="270" t="s">
        <v>788</v>
      </c>
      <c r="AI996" s="270" t="s">
        <v>788</v>
      </c>
      <c r="AJ996" s="270" t="s">
        <v>788</v>
      </c>
      <c r="AK996" s="270" t="s">
        <v>788</v>
      </c>
      <c r="AL996" s="270" t="s">
        <v>788</v>
      </c>
      <c r="AM996" s="270" t="s">
        <v>788</v>
      </c>
      <c r="AN996" s="270" t="s">
        <v>3075</v>
      </c>
      <c r="AO996" s="270" t="s">
        <v>3075</v>
      </c>
      <c r="AP996" s="270" t="s">
        <v>3075</v>
      </c>
      <c r="AQ996" s="270" t="s">
        <v>3075</v>
      </c>
      <c r="AR996" s="270" t="s">
        <v>3075</v>
      </c>
      <c r="AS996" s="270" t="s">
        <v>3075</v>
      </c>
      <c r="AT996" s="270" t="s">
        <v>3075</v>
      </c>
      <c r="AU996" s="270" t="s">
        <v>3075</v>
      </c>
      <c r="AV996" s="270" t="s">
        <v>3075</v>
      </c>
      <c r="AW996" s="277" t="s">
        <v>3075</v>
      </c>
      <c r="AX996" s="270" t="s">
        <v>3075</v>
      </c>
      <c r="AY996" s="270" t="s">
        <v>3075</v>
      </c>
      <c r="AZ996" s="270" t="s">
        <v>3075</v>
      </c>
      <c r="BA996" s="270" t="s">
        <v>3075</v>
      </c>
      <c r="BB996" s="270" t="s">
        <v>3075</v>
      </c>
      <c r="BC996" s="270" t="s">
        <v>3075</v>
      </c>
      <c r="BD996" s="270" t="s">
        <v>521</v>
      </c>
      <c r="BE996" s="270" t="str">
        <f>VLOOKUP(A996,[1]القائمة!A$1:F$4442,6,0)</f>
        <v/>
      </c>
      <c r="BF996">
        <f>VLOOKUP(A996,[1]القائمة!A$1:F$4442,1,0)</f>
        <v>526634</v>
      </c>
      <c r="BG996" t="str">
        <f>VLOOKUP(A996,[1]القائمة!A$1:F$4442,5,0)</f>
        <v>الثالثة</v>
      </c>
      <c r="BH996" s="250"/>
      <c r="BI996" s="250"/>
      <c r="BJ996" s="250"/>
      <c r="BK996" s="250"/>
      <c r="BL996" s="250"/>
      <c r="BM996" s="250"/>
      <c r="BN996" s="250"/>
      <c r="BO996" s="250"/>
      <c r="BP996" s="250"/>
      <c r="BQ996" s="250"/>
      <c r="BR996" s="250"/>
      <c r="BS996" s="250"/>
      <c r="BT996" s="250"/>
      <c r="BU996" s="250"/>
      <c r="BV996" s="250"/>
      <c r="BW996" s="250"/>
      <c r="BX996" s="250"/>
      <c r="BY996" s="250"/>
      <c r="BZ996" s="250"/>
      <c r="CE996" s="250"/>
    </row>
    <row r="997" spans="1:83" ht="14.4" x14ac:dyDescent="0.3">
      <c r="A997" s="269">
        <v>526635</v>
      </c>
      <c r="B997" s="270" t="s">
        <v>521</v>
      </c>
      <c r="C997" s="270" t="s">
        <v>788</v>
      </c>
      <c r="D997" s="270" t="s">
        <v>788</v>
      </c>
      <c r="E997" s="270" t="s">
        <v>788</v>
      </c>
      <c r="F997" s="270" t="s">
        <v>788</v>
      </c>
      <c r="G997" s="270" t="s">
        <v>788</v>
      </c>
      <c r="H997" s="270" t="s">
        <v>788</v>
      </c>
      <c r="I997" s="270" t="s">
        <v>788</v>
      </c>
      <c r="J997" s="270" t="s">
        <v>788</v>
      </c>
      <c r="K997" s="270" t="s">
        <v>788</v>
      </c>
      <c r="L997" s="270" t="s">
        <v>788</v>
      </c>
      <c r="M997" s="270" t="s">
        <v>788</v>
      </c>
      <c r="N997" s="270" t="s">
        <v>788</v>
      </c>
      <c r="O997" s="270" t="s">
        <v>788</v>
      </c>
      <c r="P997" s="270" t="s">
        <v>788</v>
      </c>
      <c r="Q997" s="270" t="s">
        <v>788</v>
      </c>
      <c r="R997" s="270" t="s">
        <v>788</v>
      </c>
      <c r="S997" s="270" t="s">
        <v>788</v>
      </c>
      <c r="T997" s="270" t="s">
        <v>788</v>
      </c>
      <c r="U997" s="270" t="s">
        <v>788</v>
      </c>
      <c r="V997" s="270" t="s">
        <v>788</v>
      </c>
      <c r="W997" s="270" t="s">
        <v>788</v>
      </c>
      <c r="X997" s="270" t="s">
        <v>788</v>
      </c>
      <c r="Y997" s="270" t="s">
        <v>788</v>
      </c>
      <c r="Z997" s="270" t="s">
        <v>788</v>
      </c>
      <c r="AA997" s="270" t="s">
        <v>788</v>
      </c>
      <c r="AB997" s="270" t="s">
        <v>788</v>
      </c>
      <c r="AC997" s="270" t="s">
        <v>788</v>
      </c>
      <c r="AD997" s="270" t="s">
        <v>788</v>
      </c>
      <c r="AE997" s="270" t="s">
        <v>788</v>
      </c>
      <c r="AF997" s="270" t="s">
        <v>788</v>
      </c>
      <c r="AG997" s="270" t="s">
        <v>788</v>
      </c>
      <c r="AH997" s="270" t="s">
        <v>788</v>
      </c>
      <c r="AI997" s="270" t="s">
        <v>788</v>
      </c>
      <c r="AJ997" s="270" t="s">
        <v>788</v>
      </c>
      <c r="AK997" s="270" t="s">
        <v>788</v>
      </c>
      <c r="AL997" s="270" t="s">
        <v>788</v>
      </c>
      <c r="AM997" s="270" t="s">
        <v>788</v>
      </c>
      <c r="AN997" s="270" t="s">
        <v>3075</v>
      </c>
      <c r="AO997" s="270" t="s">
        <v>3075</v>
      </c>
      <c r="AP997" s="270" t="s">
        <v>3075</v>
      </c>
      <c r="AQ997" s="270" t="s">
        <v>3075</v>
      </c>
      <c r="AR997" s="270" t="s">
        <v>3075</v>
      </c>
      <c r="AS997" s="270" t="s">
        <v>3075</v>
      </c>
      <c r="AT997" s="270" t="s">
        <v>3075</v>
      </c>
      <c r="AU997" s="270" t="s">
        <v>3075</v>
      </c>
      <c r="AV997" s="270" t="s">
        <v>3075</v>
      </c>
      <c r="AW997" s="277" t="s">
        <v>3075</v>
      </c>
      <c r="AX997" s="270" t="s">
        <v>3075</v>
      </c>
      <c r="AY997" s="270" t="s">
        <v>3075</v>
      </c>
      <c r="AZ997" s="270" t="s">
        <v>3075</v>
      </c>
      <c r="BA997" s="270" t="s">
        <v>3075</v>
      </c>
      <c r="BB997" s="270" t="s">
        <v>3075</v>
      </c>
      <c r="BC997" s="270" t="s">
        <v>3075</v>
      </c>
      <c r="BD997" s="270" t="s">
        <v>521</v>
      </c>
      <c r="BE997" s="270" t="str">
        <f>VLOOKUP(A997,[1]القائمة!A$1:F$4442,6,0)</f>
        <v/>
      </c>
      <c r="BF997">
        <f>VLOOKUP(A997,[1]القائمة!A$1:F$4442,1,0)</f>
        <v>526635</v>
      </c>
      <c r="BG997" t="str">
        <f>VLOOKUP(A997,[1]القائمة!A$1:F$4442,5,0)</f>
        <v>الثالثة</v>
      </c>
      <c r="BH997" s="250"/>
      <c r="BI997" s="250"/>
      <c r="BJ997" s="250"/>
      <c r="BK997" s="250"/>
      <c r="BL997" s="250"/>
      <c r="BM997" s="250"/>
      <c r="BN997" s="250"/>
      <c r="BO997" s="250"/>
      <c r="BP997" s="250"/>
      <c r="BQ997" s="250"/>
      <c r="BR997" s="250"/>
      <c r="BS997" s="250"/>
      <c r="BT997" s="250"/>
      <c r="BU997" s="250"/>
      <c r="BV997" s="250"/>
      <c r="BW997" s="250"/>
      <c r="BX997" s="250"/>
      <c r="BY997" s="250"/>
      <c r="BZ997" s="250"/>
      <c r="CE997" s="250"/>
    </row>
    <row r="998" spans="1:83" ht="14.4" x14ac:dyDescent="0.3">
      <c r="A998" s="269">
        <v>526639</v>
      </c>
      <c r="B998" s="270" t="s">
        <v>521</v>
      </c>
      <c r="C998" s="270" t="s">
        <v>788</v>
      </c>
      <c r="D998" s="270" t="s">
        <v>788</v>
      </c>
      <c r="E998" s="270" t="s">
        <v>788</v>
      </c>
      <c r="F998" s="270" t="s">
        <v>788</v>
      </c>
      <c r="G998" s="270" t="s">
        <v>788</v>
      </c>
      <c r="H998" s="270" t="s">
        <v>788</v>
      </c>
      <c r="I998" s="270" t="s">
        <v>788</v>
      </c>
      <c r="J998" s="270" t="s">
        <v>788</v>
      </c>
      <c r="K998" s="270" t="s">
        <v>788</v>
      </c>
      <c r="L998" s="270" t="s">
        <v>788</v>
      </c>
      <c r="M998" s="270" t="s">
        <v>788</v>
      </c>
      <c r="N998" s="270" t="s">
        <v>788</v>
      </c>
      <c r="O998" s="270" t="s">
        <v>788</v>
      </c>
      <c r="P998" s="270" t="s">
        <v>788</v>
      </c>
      <c r="Q998" s="270" t="s">
        <v>788</v>
      </c>
      <c r="R998" s="270" t="s">
        <v>788</v>
      </c>
      <c r="S998" s="270" t="s">
        <v>788</v>
      </c>
      <c r="T998" s="270" t="s">
        <v>788</v>
      </c>
      <c r="U998" s="270" t="s">
        <v>788</v>
      </c>
      <c r="V998" s="270" t="s">
        <v>788</v>
      </c>
      <c r="W998" s="270" t="s">
        <v>788</v>
      </c>
      <c r="X998" s="270" t="s">
        <v>788</v>
      </c>
      <c r="Y998" s="270" t="s">
        <v>788</v>
      </c>
      <c r="Z998" s="270" t="s">
        <v>788</v>
      </c>
      <c r="AA998" s="270" t="s">
        <v>788</v>
      </c>
      <c r="AB998" s="270" t="s">
        <v>788</v>
      </c>
      <c r="AC998" s="270" t="s">
        <v>788</v>
      </c>
      <c r="AD998" s="270" t="s">
        <v>788</v>
      </c>
      <c r="AE998" s="270" t="s">
        <v>788</v>
      </c>
      <c r="AF998" s="270" t="s">
        <v>788</v>
      </c>
      <c r="AG998" s="270" t="s">
        <v>788</v>
      </c>
      <c r="AH998" s="270" t="s">
        <v>788</v>
      </c>
      <c r="AI998" s="270" t="s">
        <v>788</v>
      </c>
      <c r="AJ998" s="270" t="s">
        <v>788</v>
      </c>
      <c r="AK998" s="270" t="s">
        <v>788</v>
      </c>
      <c r="AL998" s="270" t="s">
        <v>788</v>
      </c>
      <c r="AM998" s="270" t="s">
        <v>788</v>
      </c>
      <c r="AN998" s="270" t="s">
        <v>3075</v>
      </c>
      <c r="AO998" s="270" t="s">
        <v>3075</v>
      </c>
      <c r="AP998" s="270" t="s">
        <v>3075</v>
      </c>
      <c r="AQ998" s="270" t="s">
        <v>3075</v>
      </c>
      <c r="AR998" s="270" t="s">
        <v>3075</v>
      </c>
      <c r="AS998" s="270" t="s">
        <v>3075</v>
      </c>
      <c r="AT998" s="270" t="s">
        <v>3075</v>
      </c>
      <c r="AU998" s="270" t="s">
        <v>3075</v>
      </c>
      <c r="AV998" s="270" t="s">
        <v>3075</v>
      </c>
      <c r="AW998" s="277" t="s">
        <v>3075</v>
      </c>
      <c r="AX998" s="270" t="s">
        <v>3075</v>
      </c>
      <c r="AY998" s="270" t="s">
        <v>3075</v>
      </c>
      <c r="AZ998" s="270" t="s">
        <v>3075</v>
      </c>
      <c r="BA998" s="270" t="s">
        <v>3075</v>
      </c>
      <c r="BB998" s="270" t="s">
        <v>3075</v>
      </c>
      <c r="BC998" s="270" t="s">
        <v>3075</v>
      </c>
      <c r="BD998" s="270" t="s">
        <v>521</v>
      </c>
      <c r="BE998" s="270" t="str">
        <f>VLOOKUP(A998,[1]القائمة!A$1:F$4442,6,0)</f>
        <v/>
      </c>
      <c r="BF998">
        <f>VLOOKUP(A998,[1]القائمة!A$1:F$4442,1,0)</f>
        <v>526639</v>
      </c>
      <c r="BG998" t="str">
        <f>VLOOKUP(A998,[1]القائمة!A$1:F$4442,5,0)</f>
        <v>الثالثة</v>
      </c>
      <c r="BH998" s="250"/>
      <c r="BI998" s="250"/>
      <c r="BJ998" s="250"/>
      <c r="BK998" s="250"/>
      <c r="BL998" s="250"/>
      <c r="BM998" s="250"/>
      <c r="BN998" s="250"/>
      <c r="BO998" s="250"/>
      <c r="BP998" s="250"/>
      <c r="BQ998" s="250"/>
      <c r="BR998" s="250"/>
      <c r="BS998" s="250"/>
      <c r="BT998" s="250"/>
      <c r="BU998" s="250"/>
      <c r="BV998" s="250"/>
      <c r="BW998" s="250"/>
      <c r="BX998" s="250"/>
      <c r="BY998" s="250"/>
      <c r="BZ998" s="250"/>
      <c r="CE998" s="250"/>
    </row>
    <row r="999" spans="1:83" ht="14.4" x14ac:dyDescent="0.3">
      <c r="A999" s="269">
        <v>526641</v>
      </c>
      <c r="B999" s="270" t="s">
        <v>521</v>
      </c>
      <c r="C999" s="270" t="s">
        <v>788</v>
      </c>
      <c r="D999" s="270" t="s">
        <v>788</v>
      </c>
      <c r="E999" s="270" t="s">
        <v>788</v>
      </c>
      <c r="F999" s="270" t="s">
        <v>788</v>
      </c>
      <c r="G999" s="270" t="s">
        <v>788</v>
      </c>
      <c r="H999" s="270" t="s">
        <v>788</v>
      </c>
      <c r="I999" s="270" t="s">
        <v>788</v>
      </c>
      <c r="J999" s="270" t="s">
        <v>788</v>
      </c>
      <c r="K999" s="270" t="s">
        <v>788</v>
      </c>
      <c r="L999" s="270" t="s">
        <v>788</v>
      </c>
      <c r="M999" s="270" t="s">
        <v>788</v>
      </c>
      <c r="N999" s="270" t="s">
        <v>788</v>
      </c>
      <c r="O999" s="270" t="s">
        <v>788</v>
      </c>
      <c r="P999" s="270" t="s">
        <v>788</v>
      </c>
      <c r="Q999" s="270" t="s">
        <v>788</v>
      </c>
      <c r="R999" s="270" t="s">
        <v>788</v>
      </c>
      <c r="S999" s="270" t="s">
        <v>788</v>
      </c>
      <c r="T999" s="270" t="s">
        <v>788</v>
      </c>
      <c r="U999" s="270" t="s">
        <v>788</v>
      </c>
      <c r="V999" s="270" t="s">
        <v>788</v>
      </c>
      <c r="W999" s="270" t="s">
        <v>788</v>
      </c>
      <c r="X999" s="270" t="s">
        <v>788</v>
      </c>
      <c r="Y999" s="270" t="s">
        <v>788</v>
      </c>
      <c r="Z999" s="270" t="s">
        <v>788</v>
      </c>
      <c r="AA999" s="270" t="s">
        <v>788</v>
      </c>
      <c r="AB999" s="270" t="s">
        <v>788</v>
      </c>
      <c r="AC999" s="270" t="s">
        <v>788</v>
      </c>
      <c r="AD999" s="270" t="s">
        <v>788</v>
      </c>
      <c r="AE999" s="270" t="s">
        <v>788</v>
      </c>
      <c r="AF999" s="270" t="s">
        <v>788</v>
      </c>
      <c r="AG999" s="270" t="s">
        <v>788</v>
      </c>
      <c r="AH999" s="270" t="s">
        <v>788</v>
      </c>
      <c r="AI999" s="270" t="s">
        <v>788</v>
      </c>
      <c r="AJ999" s="270" t="s">
        <v>788</v>
      </c>
      <c r="AK999" s="270" t="s">
        <v>788</v>
      </c>
      <c r="AL999" s="270" t="s">
        <v>788</v>
      </c>
      <c r="AM999" s="270" t="s">
        <v>788</v>
      </c>
      <c r="AN999" s="270" t="s">
        <v>3075</v>
      </c>
      <c r="AO999" s="270" t="s">
        <v>3075</v>
      </c>
      <c r="AP999" s="270" t="s">
        <v>3075</v>
      </c>
      <c r="AQ999" s="270" t="s">
        <v>3075</v>
      </c>
      <c r="AR999" s="270" t="s">
        <v>3075</v>
      </c>
      <c r="AS999" s="270" t="s">
        <v>3075</v>
      </c>
      <c r="AT999" s="270" t="s">
        <v>3075</v>
      </c>
      <c r="AU999" s="270" t="s">
        <v>3075</v>
      </c>
      <c r="AV999" s="270" t="s">
        <v>3075</v>
      </c>
      <c r="AW999" s="277" t="s">
        <v>3075</v>
      </c>
      <c r="AX999" s="270" t="s">
        <v>3075</v>
      </c>
      <c r="AY999" s="270" t="s">
        <v>3075</v>
      </c>
      <c r="AZ999" s="270" t="s">
        <v>3075</v>
      </c>
      <c r="BA999" s="270" t="s">
        <v>3075</v>
      </c>
      <c r="BB999" s="270" t="s">
        <v>3075</v>
      </c>
      <c r="BC999" s="270" t="s">
        <v>3075</v>
      </c>
      <c r="BD999" s="270" t="s">
        <v>521</v>
      </c>
      <c r="BE999" s="270" t="str">
        <f>VLOOKUP(A999,[1]القائمة!A$1:F$4442,6,0)</f>
        <v/>
      </c>
      <c r="BF999">
        <f>VLOOKUP(A999,[1]القائمة!A$1:F$4442,1,0)</f>
        <v>526641</v>
      </c>
      <c r="BG999" t="str">
        <f>VLOOKUP(A999,[1]القائمة!A$1:F$4442,5,0)</f>
        <v>الثالثة</v>
      </c>
      <c r="BH999" s="241"/>
      <c r="BI999" s="241"/>
      <c r="BJ999" s="241"/>
      <c r="BK999" s="241"/>
      <c r="BL999" s="241"/>
      <c r="BM999" s="241"/>
      <c r="BN999" s="241"/>
      <c r="BO999" s="241"/>
      <c r="BP999" s="241" t="s">
        <v>3075</v>
      </c>
      <c r="BQ999" s="241" t="s">
        <v>3075</v>
      </c>
      <c r="BR999" s="241" t="s">
        <v>3075</v>
      </c>
      <c r="BS999" s="241" t="s">
        <v>3075</v>
      </c>
      <c r="BT999" s="241" t="s">
        <v>3075</v>
      </c>
      <c r="BU999" s="241" t="s">
        <v>3075</v>
      </c>
      <c r="BV999" s="240"/>
      <c r="BW999" s="241"/>
      <c r="BX999" s="241"/>
      <c r="BY999" s="241"/>
      <c r="BZ999" s="241"/>
      <c r="CA999" s="242"/>
      <c r="CB999" s="242"/>
      <c r="CC999" s="242"/>
      <c r="CD999" s="242"/>
      <c r="CE999" s="241"/>
    </row>
    <row r="1000" spans="1:83" ht="14.4" x14ac:dyDescent="0.3">
      <c r="A1000" s="269">
        <v>526648</v>
      </c>
      <c r="B1000" s="270" t="s">
        <v>521</v>
      </c>
      <c r="C1000" s="270" t="s">
        <v>788</v>
      </c>
      <c r="D1000" s="270" t="s">
        <v>788</v>
      </c>
      <c r="E1000" s="270" t="s">
        <v>788</v>
      </c>
      <c r="F1000" s="270" t="s">
        <v>788</v>
      </c>
      <c r="G1000" s="270" t="s">
        <v>788</v>
      </c>
      <c r="H1000" s="270" t="s">
        <v>788</v>
      </c>
      <c r="I1000" s="270" t="s">
        <v>788</v>
      </c>
      <c r="J1000" s="270" t="s">
        <v>788</v>
      </c>
      <c r="K1000" s="270" t="s">
        <v>788</v>
      </c>
      <c r="L1000" s="270" t="s">
        <v>788</v>
      </c>
      <c r="M1000" s="270" t="s">
        <v>788</v>
      </c>
      <c r="N1000" s="270" t="s">
        <v>788</v>
      </c>
      <c r="O1000" s="270" t="s">
        <v>788</v>
      </c>
      <c r="P1000" s="270" t="s">
        <v>788</v>
      </c>
      <c r="Q1000" s="270" t="s">
        <v>788</v>
      </c>
      <c r="R1000" s="270" t="s">
        <v>788</v>
      </c>
      <c r="S1000" s="270" t="s">
        <v>788</v>
      </c>
      <c r="T1000" s="270" t="s">
        <v>788</v>
      </c>
      <c r="U1000" s="270" t="s">
        <v>788</v>
      </c>
      <c r="V1000" s="270" t="s">
        <v>788</v>
      </c>
      <c r="W1000" s="270" t="s">
        <v>788</v>
      </c>
      <c r="X1000" s="270" t="s">
        <v>788</v>
      </c>
      <c r="Y1000" s="270" t="s">
        <v>788</v>
      </c>
      <c r="Z1000" s="270" t="s">
        <v>788</v>
      </c>
      <c r="AA1000" s="270" t="s">
        <v>788</v>
      </c>
      <c r="AB1000" s="270" t="s">
        <v>788</v>
      </c>
      <c r="AC1000" s="270" t="s">
        <v>788</v>
      </c>
      <c r="AD1000" s="270" t="s">
        <v>788</v>
      </c>
      <c r="AE1000" s="270" t="s">
        <v>788</v>
      </c>
      <c r="AF1000" s="270" t="s">
        <v>788</v>
      </c>
      <c r="AG1000" s="270" t="s">
        <v>788</v>
      </c>
      <c r="AH1000" s="270" t="s">
        <v>788</v>
      </c>
      <c r="AI1000" s="270" t="s">
        <v>788</v>
      </c>
      <c r="AJ1000" s="270" t="s">
        <v>788</v>
      </c>
      <c r="AK1000" s="270" t="s">
        <v>788</v>
      </c>
      <c r="AL1000" s="270" t="s">
        <v>788</v>
      </c>
      <c r="AM1000" s="270" t="s">
        <v>788</v>
      </c>
      <c r="AN1000" s="270" t="s">
        <v>3075</v>
      </c>
      <c r="AO1000" s="270" t="s">
        <v>3075</v>
      </c>
      <c r="AP1000" s="270" t="s">
        <v>3075</v>
      </c>
      <c r="AQ1000" s="270" t="s">
        <v>3075</v>
      </c>
      <c r="AR1000" s="270" t="s">
        <v>3075</v>
      </c>
      <c r="AS1000" s="270" t="s">
        <v>3075</v>
      </c>
      <c r="AT1000" s="270" t="s">
        <v>3075</v>
      </c>
      <c r="AU1000" s="270" t="s">
        <v>3075</v>
      </c>
      <c r="AV1000" s="270" t="s">
        <v>3075</v>
      </c>
      <c r="AW1000" s="277" t="s">
        <v>3075</v>
      </c>
      <c r="AX1000" s="270" t="s">
        <v>3075</v>
      </c>
      <c r="AY1000" s="270" t="s">
        <v>3075</v>
      </c>
      <c r="AZ1000" s="270" t="s">
        <v>3075</v>
      </c>
      <c r="BA1000" s="270" t="s">
        <v>3075</v>
      </c>
      <c r="BB1000" s="270" t="s">
        <v>3075</v>
      </c>
      <c r="BC1000" s="270" t="s">
        <v>3075</v>
      </c>
      <c r="BD1000" s="270" t="s">
        <v>521</v>
      </c>
      <c r="BE1000" s="270" t="str">
        <f>VLOOKUP(A1000,[1]القائمة!A$1:F$4442,6,0)</f>
        <v/>
      </c>
      <c r="BF1000">
        <f>VLOOKUP(A1000,[1]القائمة!A$1:F$4442,1,0)</f>
        <v>526648</v>
      </c>
      <c r="BG1000" t="str">
        <f>VLOOKUP(A1000,[1]القائمة!A$1:F$4442,5,0)</f>
        <v>الثالثة</v>
      </c>
      <c r="BH1000" s="250"/>
      <c r="BI1000" s="250"/>
      <c r="BJ1000" s="250"/>
      <c r="BK1000" s="250"/>
      <c r="BL1000" s="250"/>
      <c r="BM1000" s="250"/>
      <c r="BN1000" s="250"/>
      <c r="BO1000" s="250"/>
      <c r="BP1000" s="250"/>
      <c r="BQ1000" s="250"/>
      <c r="BR1000" s="250"/>
      <c r="BS1000" s="250"/>
      <c r="BT1000" s="250"/>
      <c r="BU1000" s="250"/>
      <c r="BV1000" s="250"/>
      <c r="BW1000" s="250"/>
      <c r="BX1000" s="250"/>
      <c r="BY1000" s="250"/>
      <c r="BZ1000" s="250"/>
      <c r="CE1000" s="250"/>
    </row>
    <row r="1001" spans="1:83" ht="14.4" x14ac:dyDescent="0.3">
      <c r="A1001" s="269">
        <v>526656</v>
      </c>
      <c r="B1001" s="270" t="s">
        <v>521</v>
      </c>
      <c r="C1001" s="270" t="s">
        <v>788</v>
      </c>
      <c r="D1001" s="270" t="s">
        <v>788</v>
      </c>
      <c r="E1001" s="270" t="s">
        <v>788</v>
      </c>
      <c r="F1001" s="270" t="s">
        <v>788</v>
      </c>
      <c r="G1001" s="270" t="s">
        <v>788</v>
      </c>
      <c r="H1001" s="270" t="s">
        <v>788</v>
      </c>
      <c r="I1001" s="270" t="s">
        <v>788</v>
      </c>
      <c r="J1001" s="270" t="s">
        <v>788</v>
      </c>
      <c r="K1001" s="270" t="s">
        <v>788</v>
      </c>
      <c r="L1001" s="270" t="s">
        <v>788</v>
      </c>
      <c r="M1001" s="270" t="s">
        <v>788</v>
      </c>
      <c r="N1001" s="270" t="s">
        <v>788</v>
      </c>
      <c r="O1001" s="270" t="s">
        <v>788</v>
      </c>
      <c r="P1001" s="270" t="s">
        <v>788</v>
      </c>
      <c r="Q1001" s="270" t="s">
        <v>788</v>
      </c>
      <c r="R1001" s="270" t="s">
        <v>788</v>
      </c>
      <c r="S1001" s="270" t="s">
        <v>788</v>
      </c>
      <c r="T1001" s="270" t="s">
        <v>788</v>
      </c>
      <c r="U1001" s="270" t="s">
        <v>788</v>
      </c>
      <c r="V1001" s="270" t="s">
        <v>788</v>
      </c>
      <c r="W1001" s="270" t="s">
        <v>788</v>
      </c>
      <c r="X1001" s="270" t="s">
        <v>788</v>
      </c>
      <c r="Y1001" s="270" t="s">
        <v>788</v>
      </c>
      <c r="Z1001" s="270" t="s">
        <v>788</v>
      </c>
      <c r="AA1001" s="270" t="s">
        <v>788</v>
      </c>
      <c r="AB1001" s="270" t="s">
        <v>788</v>
      </c>
      <c r="AC1001" s="270" t="s">
        <v>788</v>
      </c>
      <c r="AD1001" s="270" t="s">
        <v>788</v>
      </c>
      <c r="AE1001" s="270" t="s">
        <v>788</v>
      </c>
      <c r="AF1001" s="270" t="s">
        <v>788</v>
      </c>
      <c r="AG1001" s="270" t="s">
        <v>788</v>
      </c>
      <c r="AH1001" s="270" t="s">
        <v>788</v>
      </c>
      <c r="AI1001" s="270" t="s">
        <v>788</v>
      </c>
      <c r="AJ1001" s="270" t="s">
        <v>788</v>
      </c>
      <c r="AK1001" s="270" t="s">
        <v>788</v>
      </c>
      <c r="AL1001" s="270" t="s">
        <v>788</v>
      </c>
      <c r="AM1001" s="270" t="s">
        <v>788</v>
      </c>
      <c r="AN1001" s="270" t="s">
        <v>3075</v>
      </c>
      <c r="AO1001" s="270" t="s">
        <v>3075</v>
      </c>
      <c r="AP1001" s="270" t="s">
        <v>3075</v>
      </c>
      <c r="AQ1001" s="270" t="s">
        <v>3075</v>
      </c>
      <c r="AR1001" s="270" t="s">
        <v>3075</v>
      </c>
      <c r="AS1001" s="270" t="s">
        <v>3075</v>
      </c>
      <c r="AT1001" s="270" t="s">
        <v>3075</v>
      </c>
      <c r="AU1001" s="270" t="s">
        <v>3075</v>
      </c>
      <c r="AV1001" s="270" t="s">
        <v>3075</v>
      </c>
      <c r="AW1001" s="277" t="s">
        <v>3075</v>
      </c>
      <c r="AX1001" s="270" t="s">
        <v>3075</v>
      </c>
      <c r="AY1001" s="270" t="s">
        <v>3075</v>
      </c>
      <c r="AZ1001" s="270" t="s">
        <v>3075</v>
      </c>
      <c r="BA1001" s="270" t="s">
        <v>3075</v>
      </c>
      <c r="BB1001" s="270" t="s">
        <v>3075</v>
      </c>
      <c r="BC1001" s="270" t="s">
        <v>3075</v>
      </c>
      <c r="BD1001" s="270" t="s">
        <v>521</v>
      </c>
      <c r="BE1001" s="270" t="str">
        <f>VLOOKUP(A1001,[1]القائمة!A$1:F$4442,6,0)</f>
        <v/>
      </c>
      <c r="BF1001">
        <f>VLOOKUP(A1001,[1]القائمة!A$1:F$4442,1,0)</f>
        <v>526656</v>
      </c>
      <c r="BG1001" t="str">
        <f>VLOOKUP(A1001,[1]القائمة!A$1:F$4442,5,0)</f>
        <v>الثالثة</v>
      </c>
      <c r="BH1001" s="250"/>
      <c r="BI1001" s="250"/>
      <c r="BJ1001" s="250"/>
      <c r="BK1001" s="250"/>
      <c r="BL1001" s="250"/>
      <c r="BM1001" s="250"/>
      <c r="BN1001" s="250"/>
      <c r="BO1001" s="250"/>
      <c r="BP1001" s="250"/>
      <c r="BQ1001" s="250"/>
      <c r="BR1001" s="250"/>
      <c r="BS1001" s="250"/>
      <c r="BT1001" s="250"/>
      <c r="BU1001" s="250"/>
      <c r="BV1001" s="250"/>
      <c r="BW1001" s="250"/>
      <c r="BX1001" s="250"/>
      <c r="BY1001" s="250"/>
      <c r="BZ1001" s="250"/>
      <c r="CE1001" s="250"/>
    </row>
    <row r="1002" spans="1:83" ht="14.4" x14ac:dyDescent="0.3">
      <c r="A1002" s="269">
        <v>526667</v>
      </c>
      <c r="B1002" s="270" t="s">
        <v>521</v>
      </c>
      <c r="C1002" s="270" t="s">
        <v>788</v>
      </c>
      <c r="D1002" s="270" t="s">
        <v>788</v>
      </c>
      <c r="E1002" s="270" t="s">
        <v>788</v>
      </c>
      <c r="F1002" s="270" t="s">
        <v>788</v>
      </c>
      <c r="G1002" s="270" t="s">
        <v>788</v>
      </c>
      <c r="H1002" s="270" t="s">
        <v>788</v>
      </c>
      <c r="I1002" s="270" t="s">
        <v>788</v>
      </c>
      <c r="J1002" s="270" t="s">
        <v>788</v>
      </c>
      <c r="K1002" s="270" t="s">
        <v>788</v>
      </c>
      <c r="L1002" s="270" t="s">
        <v>788</v>
      </c>
      <c r="M1002" s="270" t="s">
        <v>788</v>
      </c>
      <c r="N1002" s="270" t="s">
        <v>788</v>
      </c>
      <c r="O1002" s="270" t="s">
        <v>788</v>
      </c>
      <c r="P1002" s="270" t="s">
        <v>788</v>
      </c>
      <c r="Q1002" s="270" t="s">
        <v>788</v>
      </c>
      <c r="R1002" s="270" t="s">
        <v>788</v>
      </c>
      <c r="S1002" s="270" t="s">
        <v>788</v>
      </c>
      <c r="T1002" s="270" t="s">
        <v>788</v>
      </c>
      <c r="U1002" s="270" t="s">
        <v>788</v>
      </c>
      <c r="V1002" s="270" t="s">
        <v>788</v>
      </c>
      <c r="W1002" s="270" t="s">
        <v>788</v>
      </c>
      <c r="X1002" s="270" t="s">
        <v>788</v>
      </c>
      <c r="Y1002" s="270" t="s">
        <v>788</v>
      </c>
      <c r="Z1002" s="270" t="s">
        <v>788</v>
      </c>
      <c r="AA1002" s="270" t="s">
        <v>788</v>
      </c>
      <c r="AB1002" s="270" t="s">
        <v>788</v>
      </c>
      <c r="AC1002" s="270" t="s">
        <v>788</v>
      </c>
      <c r="AD1002" s="270" t="s">
        <v>788</v>
      </c>
      <c r="AE1002" s="270" t="s">
        <v>788</v>
      </c>
      <c r="AF1002" s="270" t="s">
        <v>788</v>
      </c>
      <c r="AG1002" s="270" t="s">
        <v>788</v>
      </c>
      <c r="AH1002" s="270" t="s">
        <v>788</v>
      </c>
      <c r="AI1002" s="270" t="s">
        <v>788</v>
      </c>
      <c r="AJ1002" s="270" t="s">
        <v>788</v>
      </c>
      <c r="AK1002" s="270" t="s">
        <v>788</v>
      </c>
      <c r="AL1002" s="270" t="s">
        <v>788</v>
      </c>
      <c r="AM1002" s="270" t="s">
        <v>788</v>
      </c>
      <c r="AN1002" s="270" t="s">
        <v>3075</v>
      </c>
      <c r="AO1002" s="270" t="s">
        <v>3075</v>
      </c>
      <c r="AP1002" s="270" t="s">
        <v>3075</v>
      </c>
      <c r="AQ1002" s="270" t="s">
        <v>3075</v>
      </c>
      <c r="AR1002" s="270" t="s">
        <v>3075</v>
      </c>
      <c r="AS1002" s="270" t="s">
        <v>3075</v>
      </c>
      <c r="AT1002" s="270" t="s">
        <v>3075</v>
      </c>
      <c r="AU1002" s="270" t="s">
        <v>3075</v>
      </c>
      <c r="AV1002" s="270" t="s">
        <v>3075</v>
      </c>
      <c r="AW1002" s="277" t="s">
        <v>3075</v>
      </c>
      <c r="AX1002" s="270" t="s">
        <v>3075</v>
      </c>
      <c r="AY1002" s="270" t="s">
        <v>3075</v>
      </c>
      <c r="AZ1002" s="270" t="s">
        <v>3075</v>
      </c>
      <c r="BA1002" s="270" t="s">
        <v>3075</v>
      </c>
      <c r="BB1002" s="270" t="s">
        <v>3075</v>
      </c>
      <c r="BC1002" s="270" t="s">
        <v>3075</v>
      </c>
      <c r="BD1002" s="270" t="s">
        <v>521</v>
      </c>
      <c r="BE1002" s="270" t="str">
        <f>VLOOKUP(A1002,[1]القائمة!A$1:F$4442,6,0)</f>
        <v/>
      </c>
      <c r="BF1002">
        <f>VLOOKUP(A1002,[1]القائمة!A$1:F$4442,1,0)</f>
        <v>526667</v>
      </c>
      <c r="BG1002" t="str">
        <f>VLOOKUP(A1002,[1]القائمة!A$1:F$4442,5,0)</f>
        <v>الثالثة</v>
      </c>
      <c r="BH1002" s="241"/>
      <c r="BI1002" s="241"/>
      <c r="BJ1002" s="241"/>
      <c r="BK1002" s="241"/>
      <c r="BL1002" s="241"/>
      <c r="BM1002" s="241"/>
      <c r="BN1002" s="241"/>
      <c r="BO1002" s="241"/>
      <c r="BP1002" s="241" t="s">
        <v>3075</v>
      </c>
      <c r="BQ1002" s="241" t="s">
        <v>3075</v>
      </c>
      <c r="BR1002" s="241" t="s">
        <v>3075</v>
      </c>
      <c r="BS1002" s="241" t="s">
        <v>3075</v>
      </c>
      <c r="BT1002" s="241" t="s">
        <v>3075</v>
      </c>
      <c r="BU1002" s="241" t="s">
        <v>3075</v>
      </c>
      <c r="BV1002" s="240"/>
      <c r="BW1002" s="241"/>
      <c r="BX1002" s="241"/>
      <c r="BY1002" s="241"/>
      <c r="BZ1002" s="241"/>
      <c r="CA1002" s="242"/>
      <c r="CB1002" s="242"/>
      <c r="CC1002" s="242"/>
      <c r="CD1002" s="242"/>
      <c r="CE1002" s="241"/>
    </row>
    <row r="1003" spans="1:83" ht="14.4" x14ac:dyDescent="0.3">
      <c r="A1003" s="269">
        <v>526668</v>
      </c>
      <c r="B1003" s="270" t="s">
        <v>521</v>
      </c>
      <c r="C1003" s="270" t="s">
        <v>788</v>
      </c>
      <c r="D1003" s="270" t="s">
        <v>788</v>
      </c>
      <c r="E1003" s="270" t="s">
        <v>788</v>
      </c>
      <c r="F1003" s="270" t="s">
        <v>788</v>
      </c>
      <c r="G1003" s="270" t="s">
        <v>788</v>
      </c>
      <c r="H1003" s="270" t="s">
        <v>788</v>
      </c>
      <c r="I1003" s="270" t="s">
        <v>788</v>
      </c>
      <c r="J1003" s="270" t="s">
        <v>788</v>
      </c>
      <c r="K1003" s="270" t="s">
        <v>788</v>
      </c>
      <c r="L1003" s="270" t="s">
        <v>788</v>
      </c>
      <c r="M1003" s="270" t="s">
        <v>788</v>
      </c>
      <c r="N1003" s="270" t="s">
        <v>788</v>
      </c>
      <c r="O1003" s="270" t="s">
        <v>788</v>
      </c>
      <c r="P1003" s="270" t="s">
        <v>788</v>
      </c>
      <c r="Q1003" s="270" t="s">
        <v>788</v>
      </c>
      <c r="R1003" s="270" t="s">
        <v>788</v>
      </c>
      <c r="S1003" s="270" t="s">
        <v>788</v>
      </c>
      <c r="T1003" s="270" t="s">
        <v>788</v>
      </c>
      <c r="U1003" s="270" t="s">
        <v>788</v>
      </c>
      <c r="V1003" s="270" t="s">
        <v>788</v>
      </c>
      <c r="W1003" s="270" t="s">
        <v>788</v>
      </c>
      <c r="X1003" s="270" t="s">
        <v>788</v>
      </c>
      <c r="Y1003" s="270" t="s">
        <v>788</v>
      </c>
      <c r="Z1003" s="270" t="s">
        <v>788</v>
      </c>
      <c r="AA1003" s="270" t="s">
        <v>788</v>
      </c>
      <c r="AB1003" s="270" t="s">
        <v>788</v>
      </c>
      <c r="AC1003" s="270" t="s">
        <v>788</v>
      </c>
      <c r="AD1003" s="270" t="s">
        <v>788</v>
      </c>
      <c r="AE1003" s="270" t="s">
        <v>788</v>
      </c>
      <c r="AF1003" s="270" t="s">
        <v>788</v>
      </c>
      <c r="AG1003" s="270" t="s">
        <v>788</v>
      </c>
      <c r="AH1003" s="270" t="s">
        <v>788</v>
      </c>
      <c r="AI1003" s="270" t="s">
        <v>788</v>
      </c>
      <c r="AJ1003" s="270" t="s">
        <v>788</v>
      </c>
      <c r="AK1003" s="270" t="s">
        <v>788</v>
      </c>
      <c r="AL1003" s="270" t="s">
        <v>788</v>
      </c>
      <c r="AM1003" s="270" t="s">
        <v>788</v>
      </c>
      <c r="AN1003" s="270" t="s">
        <v>3075</v>
      </c>
      <c r="AO1003" s="270" t="s">
        <v>3075</v>
      </c>
      <c r="AP1003" s="270" t="s">
        <v>3075</v>
      </c>
      <c r="AQ1003" s="270" t="s">
        <v>3075</v>
      </c>
      <c r="AR1003" s="270" t="s">
        <v>3075</v>
      </c>
      <c r="AS1003" s="270" t="s">
        <v>3075</v>
      </c>
      <c r="AT1003" s="270" t="s">
        <v>3075</v>
      </c>
      <c r="AU1003" s="270" t="s">
        <v>3075</v>
      </c>
      <c r="AV1003" s="270" t="s">
        <v>3075</v>
      </c>
      <c r="AW1003" s="277" t="s">
        <v>3075</v>
      </c>
      <c r="AX1003" s="270" t="s">
        <v>3075</v>
      </c>
      <c r="AY1003" s="270" t="s">
        <v>3075</v>
      </c>
      <c r="AZ1003" s="270" t="s">
        <v>3075</v>
      </c>
      <c r="BA1003" s="270" t="s">
        <v>3075</v>
      </c>
      <c r="BB1003" s="270" t="s">
        <v>3075</v>
      </c>
      <c r="BC1003" s="270" t="s">
        <v>3075</v>
      </c>
      <c r="BD1003" s="270" t="s">
        <v>521</v>
      </c>
      <c r="BE1003" s="270" t="str">
        <f>VLOOKUP(A1003,[1]القائمة!A$1:F$4442,6,0)</f>
        <v/>
      </c>
      <c r="BF1003">
        <f>VLOOKUP(A1003,[1]القائمة!A$1:F$4442,1,0)</f>
        <v>526668</v>
      </c>
      <c r="BG1003" t="str">
        <f>VLOOKUP(A1003,[1]القائمة!A$1:F$4442,5,0)</f>
        <v>الثالثة</v>
      </c>
      <c r="BH1003" s="250"/>
      <c r="BI1003" s="250"/>
      <c r="BJ1003" s="250"/>
      <c r="BK1003" s="250"/>
      <c r="BL1003" s="250"/>
      <c r="BM1003" s="250"/>
      <c r="BN1003" s="250"/>
      <c r="BO1003" s="250"/>
      <c r="BP1003" s="250"/>
      <c r="BQ1003" s="250"/>
      <c r="BR1003" s="250"/>
      <c r="BS1003" s="250"/>
      <c r="BT1003" s="250"/>
      <c r="BU1003" s="250"/>
      <c r="BV1003" s="250"/>
      <c r="BW1003" s="250"/>
      <c r="BX1003" s="250"/>
      <c r="BY1003" s="250"/>
      <c r="BZ1003" s="250"/>
      <c r="CE1003" s="250"/>
    </row>
    <row r="1004" spans="1:83" ht="14.4" x14ac:dyDescent="0.3">
      <c r="A1004" s="269">
        <v>526678</v>
      </c>
      <c r="B1004" s="270" t="s">
        <v>521</v>
      </c>
      <c r="C1004" s="270" t="s">
        <v>788</v>
      </c>
      <c r="D1004" s="270" t="s">
        <v>788</v>
      </c>
      <c r="E1004" s="270" t="s">
        <v>788</v>
      </c>
      <c r="F1004" s="270" t="s">
        <v>788</v>
      </c>
      <c r="G1004" s="270" t="s">
        <v>788</v>
      </c>
      <c r="H1004" s="270" t="s">
        <v>788</v>
      </c>
      <c r="I1004" s="270" t="s">
        <v>788</v>
      </c>
      <c r="J1004" s="270" t="s">
        <v>788</v>
      </c>
      <c r="K1004" s="270" t="s">
        <v>788</v>
      </c>
      <c r="L1004" s="270" t="s">
        <v>788</v>
      </c>
      <c r="M1004" s="270" t="s">
        <v>788</v>
      </c>
      <c r="N1004" s="270" t="s">
        <v>788</v>
      </c>
      <c r="O1004" s="270" t="s">
        <v>788</v>
      </c>
      <c r="P1004" s="270" t="s">
        <v>788</v>
      </c>
      <c r="Q1004" s="270" t="s">
        <v>788</v>
      </c>
      <c r="R1004" s="270" t="s">
        <v>788</v>
      </c>
      <c r="S1004" s="270" t="s">
        <v>788</v>
      </c>
      <c r="T1004" s="270" t="s">
        <v>788</v>
      </c>
      <c r="U1004" s="270" t="s">
        <v>788</v>
      </c>
      <c r="V1004" s="270" t="s">
        <v>788</v>
      </c>
      <c r="W1004" s="270" t="s">
        <v>788</v>
      </c>
      <c r="X1004" s="270" t="s">
        <v>788</v>
      </c>
      <c r="Y1004" s="270" t="s">
        <v>788</v>
      </c>
      <c r="Z1004" s="270" t="s">
        <v>788</v>
      </c>
      <c r="AA1004" s="270" t="s">
        <v>788</v>
      </c>
      <c r="AB1004" s="270" t="s">
        <v>788</v>
      </c>
      <c r="AC1004" s="270" t="s">
        <v>788</v>
      </c>
      <c r="AD1004" s="270" t="s">
        <v>788</v>
      </c>
      <c r="AE1004" s="270" t="s">
        <v>788</v>
      </c>
      <c r="AF1004" s="270" t="s">
        <v>788</v>
      </c>
      <c r="AG1004" s="270" t="s">
        <v>788</v>
      </c>
      <c r="AH1004" s="270" t="s">
        <v>788</v>
      </c>
      <c r="AI1004" s="270" t="s">
        <v>788</v>
      </c>
      <c r="AJ1004" s="270" t="s">
        <v>788</v>
      </c>
      <c r="AK1004" s="270" t="s">
        <v>788</v>
      </c>
      <c r="AL1004" s="270" t="s">
        <v>788</v>
      </c>
      <c r="AM1004" s="270" t="s">
        <v>788</v>
      </c>
      <c r="AN1004" s="270" t="s">
        <v>3075</v>
      </c>
      <c r="AO1004" s="270" t="s">
        <v>3075</v>
      </c>
      <c r="AP1004" s="270" t="s">
        <v>3075</v>
      </c>
      <c r="AQ1004" s="270" t="s">
        <v>3075</v>
      </c>
      <c r="AR1004" s="270" t="s">
        <v>3075</v>
      </c>
      <c r="AS1004" s="270" t="s">
        <v>3075</v>
      </c>
      <c r="AT1004" s="270" t="s">
        <v>3075</v>
      </c>
      <c r="AU1004" s="270" t="s">
        <v>3075</v>
      </c>
      <c r="AV1004" s="270" t="s">
        <v>3075</v>
      </c>
      <c r="AW1004" s="277" t="s">
        <v>3075</v>
      </c>
      <c r="AX1004" s="270" t="s">
        <v>3075</v>
      </c>
      <c r="AY1004" s="270" t="s">
        <v>3075</v>
      </c>
      <c r="AZ1004" s="270" t="s">
        <v>3075</v>
      </c>
      <c r="BA1004" s="270" t="s">
        <v>3075</v>
      </c>
      <c r="BB1004" s="270" t="s">
        <v>3075</v>
      </c>
      <c r="BC1004" s="270" t="s">
        <v>3075</v>
      </c>
      <c r="BD1004" s="270" t="s">
        <v>521</v>
      </c>
      <c r="BE1004" s="270" t="str">
        <f>VLOOKUP(A1004,[1]القائمة!A$1:F$4442,6,0)</f>
        <v/>
      </c>
      <c r="BF1004">
        <f>VLOOKUP(A1004,[1]القائمة!A$1:F$4442,1,0)</f>
        <v>526678</v>
      </c>
      <c r="BG1004" t="str">
        <f>VLOOKUP(A1004,[1]القائمة!A$1:F$4442,5,0)</f>
        <v>الثالثة</v>
      </c>
      <c r="BH1004" s="250"/>
      <c r="BI1004" s="250"/>
      <c r="BJ1004" s="250"/>
      <c r="BK1004" s="250"/>
      <c r="BL1004" s="250"/>
      <c r="BM1004" s="250"/>
      <c r="BN1004" s="250"/>
      <c r="BO1004" s="250"/>
      <c r="BP1004" s="250"/>
      <c r="BQ1004" s="250"/>
      <c r="BR1004" s="250"/>
      <c r="BS1004" s="250"/>
      <c r="BT1004" s="250"/>
      <c r="BU1004" s="250"/>
      <c r="BV1004" s="250"/>
      <c r="BW1004" s="250"/>
      <c r="BX1004" s="250"/>
      <c r="BY1004" s="250"/>
      <c r="BZ1004" s="250"/>
      <c r="CE1004" s="250"/>
    </row>
    <row r="1005" spans="1:83" ht="14.4" x14ac:dyDescent="0.3">
      <c r="A1005" s="269">
        <v>526679</v>
      </c>
      <c r="B1005" s="270" t="s">
        <v>521</v>
      </c>
      <c r="C1005" s="270" t="s">
        <v>788</v>
      </c>
      <c r="D1005" s="270" t="s">
        <v>788</v>
      </c>
      <c r="E1005" s="270" t="s">
        <v>788</v>
      </c>
      <c r="F1005" s="270" t="s">
        <v>788</v>
      </c>
      <c r="G1005" s="270" t="s">
        <v>788</v>
      </c>
      <c r="H1005" s="270" t="s">
        <v>788</v>
      </c>
      <c r="I1005" s="270" t="s">
        <v>788</v>
      </c>
      <c r="J1005" s="270" t="s">
        <v>788</v>
      </c>
      <c r="K1005" s="270" t="s">
        <v>788</v>
      </c>
      <c r="L1005" s="270" t="s">
        <v>788</v>
      </c>
      <c r="M1005" s="270" t="s">
        <v>788</v>
      </c>
      <c r="N1005" s="270" t="s">
        <v>788</v>
      </c>
      <c r="O1005" s="270" t="s">
        <v>788</v>
      </c>
      <c r="P1005" s="270" t="s">
        <v>788</v>
      </c>
      <c r="Q1005" s="270" t="s">
        <v>788</v>
      </c>
      <c r="R1005" s="270" t="s">
        <v>788</v>
      </c>
      <c r="S1005" s="270" t="s">
        <v>788</v>
      </c>
      <c r="T1005" s="270" t="s">
        <v>788</v>
      </c>
      <c r="U1005" s="270" t="s">
        <v>788</v>
      </c>
      <c r="V1005" s="270" t="s">
        <v>788</v>
      </c>
      <c r="W1005" s="270" t="s">
        <v>788</v>
      </c>
      <c r="X1005" s="270" t="s">
        <v>788</v>
      </c>
      <c r="Y1005" s="270" t="s">
        <v>788</v>
      </c>
      <c r="Z1005" s="270" t="s">
        <v>788</v>
      </c>
      <c r="AA1005" s="270" t="s">
        <v>788</v>
      </c>
      <c r="AB1005" s="270" t="s">
        <v>788</v>
      </c>
      <c r="AC1005" s="270" t="s">
        <v>788</v>
      </c>
      <c r="AD1005" s="270" t="s">
        <v>788</v>
      </c>
      <c r="AE1005" s="270" t="s">
        <v>788</v>
      </c>
      <c r="AF1005" s="270" t="s">
        <v>788</v>
      </c>
      <c r="AG1005" s="270" t="s">
        <v>788</v>
      </c>
      <c r="AH1005" s="270" t="s">
        <v>788</v>
      </c>
      <c r="AI1005" s="270" t="s">
        <v>788</v>
      </c>
      <c r="AJ1005" s="270" t="s">
        <v>788</v>
      </c>
      <c r="AK1005" s="270" t="s">
        <v>788</v>
      </c>
      <c r="AL1005" s="270" t="s">
        <v>788</v>
      </c>
      <c r="AM1005" s="270" t="s">
        <v>788</v>
      </c>
      <c r="AN1005" s="270" t="s">
        <v>3075</v>
      </c>
      <c r="AO1005" s="270" t="s">
        <v>3075</v>
      </c>
      <c r="AP1005" s="270" t="s">
        <v>3075</v>
      </c>
      <c r="AQ1005" s="270" t="s">
        <v>3075</v>
      </c>
      <c r="AR1005" s="270" t="s">
        <v>3075</v>
      </c>
      <c r="AS1005" s="270" t="s">
        <v>3075</v>
      </c>
      <c r="AT1005" s="270" t="s">
        <v>3075</v>
      </c>
      <c r="AU1005" s="270" t="s">
        <v>3075</v>
      </c>
      <c r="AV1005" s="270" t="s">
        <v>3075</v>
      </c>
      <c r="AW1005" s="277" t="s">
        <v>3075</v>
      </c>
      <c r="AX1005" s="270" t="s">
        <v>3075</v>
      </c>
      <c r="AY1005" s="270" t="s">
        <v>3075</v>
      </c>
      <c r="AZ1005" s="270" t="s">
        <v>3075</v>
      </c>
      <c r="BA1005" s="270" t="s">
        <v>3075</v>
      </c>
      <c r="BB1005" s="270" t="s">
        <v>3075</v>
      </c>
      <c r="BC1005" s="270" t="s">
        <v>3075</v>
      </c>
      <c r="BD1005" s="270" t="s">
        <v>521</v>
      </c>
      <c r="BE1005" s="270" t="str">
        <f>VLOOKUP(A1005,[1]القائمة!A$1:F$4442,6,0)</f>
        <v/>
      </c>
      <c r="BF1005">
        <f>VLOOKUP(A1005,[1]القائمة!A$1:F$4442,1,0)</f>
        <v>526679</v>
      </c>
      <c r="BG1005" t="str">
        <f>VLOOKUP(A1005,[1]القائمة!A$1:F$4442,5,0)</f>
        <v>الثالثة</v>
      </c>
      <c r="BH1005" s="250"/>
      <c r="BI1005" s="250"/>
      <c r="BJ1005" s="250"/>
      <c r="BK1005" s="250"/>
      <c r="BL1005" s="250"/>
      <c r="BM1005" s="250"/>
      <c r="BN1005" s="250"/>
      <c r="BO1005" s="250"/>
      <c r="BP1005" s="250"/>
      <c r="BQ1005" s="250"/>
      <c r="BR1005" s="250"/>
      <c r="BS1005" s="250"/>
      <c r="BT1005" s="250"/>
      <c r="BU1005" s="250"/>
      <c r="BV1005" s="250"/>
      <c r="BW1005" s="250"/>
      <c r="BX1005" s="250"/>
      <c r="BY1005" s="250"/>
      <c r="BZ1005" s="250"/>
      <c r="CE1005" s="250"/>
    </row>
    <row r="1006" spans="1:83" ht="14.4" x14ac:dyDescent="0.3">
      <c r="A1006" s="269">
        <v>526684</v>
      </c>
      <c r="B1006" s="270" t="s">
        <v>521</v>
      </c>
      <c r="C1006" s="270" t="s">
        <v>788</v>
      </c>
      <c r="D1006" s="270" t="s">
        <v>788</v>
      </c>
      <c r="E1006" s="270" t="s">
        <v>788</v>
      </c>
      <c r="F1006" s="270" t="s">
        <v>788</v>
      </c>
      <c r="G1006" s="270" t="s">
        <v>788</v>
      </c>
      <c r="H1006" s="270" t="s">
        <v>788</v>
      </c>
      <c r="I1006" s="270" t="s">
        <v>788</v>
      </c>
      <c r="J1006" s="270" t="s">
        <v>788</v>
      </c>
      <c r="K1006" s="270" t="s">
        <v>788</v>
      </c>
      <c r="L1006" s="270" t="s">
        <v>788</v>
      </c>
      <c r="M1006" s="270" t="s">
        <v>788</v>
      </c>
      <c r="N1006" s="270" t="s">
        <v>788</v>
      </c>
      <c r="O1006" s="270" t="s">
        <v>788</v>
      </c>
      <c r="P1006" s="270" t="s">
        <v>788</v>
      </c>
      <c r="Q1006" s="270" t="s">
        <v>788</v>
      </c>
      <c r="R1006" s="270" t="s">
        <v>788</v>
      </c>
      <c r="S1006" s="270" t="s">
        <v>788</v>
      </c>
      <c r="T1006" s="270" t="s">
        <v>788</v>
      </c>
      <c r="U1006" s="270" t="s">
        <v>788</v>
      </c>
      <c r="V1006" s="270" t="s">
        <v>788</v>
      </c>
      <c r="W1006" s="270" t="s">
        <v>788</v>
      </c>
      <c r="X1006" s="270" t="s">
        <v>788</v>
      </c>
      <c r="Y1006" s="270" t="s">
        <v>788</v>
      </c>
      <c r="Z1006" s="270" t="s">
        <v>788</v>
      </c>
      <c r="AA1006" s="270" t="s">
        <v>788</v>
      </c>
      <c r="AB1006" s="270" t="s">
        <v>788</v>
      </c>
      <c r="AC1006" s="270" t="s">
        <v>788</v>
      </c>
      <c r="AD1006" s="270" t="s">
        <v>788</v>
      </c>
      <c r="AE1006" s="270" t="s">
        <v>788</v>
      </c>
      <c r="AF1006" s="270" t="s">
        <v>788</v>
      </c>
      <c r="AG1006" s="270" t="s">
        <v>788</v>
      </c>
      <c r="AH1006" s="270" t="s">
        <v>788</v>
      </c>
      <c r="AI1006" s="270" t="s">
        <v>788</v>
      </c>
      <c r="AJ1006" s="270" t="s">
        <v>788</v>
      </c>
      <c r="AK1006" s="270" t="s">
        <v>788</v>
      </c>
      <c r="AL1006" s="270" t="s">
        <v>788</v>
      </c>
      <c r="AM1006" s="270" t="s">
        <v>788</v>
      </c>
      <c r="AN1006" s="270" t="s">
        <v>3075</v>
      </c>
      <c r="AO1006" s="270" t="s">
        <v>3075</v>
      </c>
      <c r="AP1006" s="270" t="s">
        <v>3075</v>
      </c>
      <c r="AQ1006" s="270" t="s">
        <v>3075</v>
      </c>
      <c r="AR1006" s="270" t="s">
        <v>3075</v>
      </c>
      <c r="AS1006" s="270" t="s">
        <v>3075</v>
      </c>
      <c r="AT1006" s="270" t="s">
        <v>3075</v>
      </c>
      <c r="AU1006" s="270" t="s">
        <v>3075</v>
      </c>
      <c r="AV1006" s="270" t="s">
        <v>3075</v>
      </c>
      <c r="AW1006" s="277" t="s">
        <v>3075</v>
      </c>
      <c r="AX1006" s="270" t="s">
        <v>3075</v>
      </c>
      <c r="AY1006" s="270" t="s">
        <v>3075</v>
      </c>
      <c r="AZ1006" s="270" t="s">
        <v>3075</v>
      </c>
      <c r="BA1006" s="270" t="s">
        <v>3075</v>
      </c>
      <c r="BB1006" s="270" t="s">
        <v>3075</v>
      </c>
      <c r="BC1006" s="270" t="s">
        <v>3075</v>
      </c>
      <c r="BD1006" s="270" t="s">
        <v>521</v>
      </c>
      <c r="BE1006" s="270" t="str">
        <f>VLOOKUP(A1006,[1]القائمة!A$1:F$4442,6,0)</f>
        <v/>
      </c>
      <c r="BF1006">
        <f>VLOOKUP(A1006,[1]القائمة!A$1:F$4442,1,0)</f>
        <v>526684</v>
      </c>
      <c r="BG1006" t="str">
        <f>VLOOKUP(A1006,[1]القائمة!A$1:F$4442,5,0)</f>
        <v>الثالثة</v>
      </c>
      <c r="BH1006" s="250"/>
      <c r="BI1006" s="250"/>
      <c r="BJ1006" s="250"/>
      <c r="BK1006" s="250"/>
      <c r="BL1006" s="250"/>
      <c r="BM1006" s="250"/>
      <c r="BN1006" s="250"/>
      <c r="BO1006" s="250"/>
      <c r="BP1006" s="250"/>
      <c r="BQ1006" s="250"/>
      <c r="BR1006" s="250"/>
      <c r="BS1006" s="250"/>
      <c r="BT1006" s="250"/>
      <c r="BU1006" s="250"/>
      <c r="BV1006" s="250"/>
      <c r="BW1006" s="250"/>
      <c r="BX1006" s="250"/>
      <c r="BY1006" s="250"/>
      <c r="BZ1006" s="250"/>
      <c r="CE1006" s="250"/>
    </row>
    <row r="1007" spans="1:83" ht="14.4" x14ac:dyDescent="0.3">
      <c r="A1007" s="269">
        <v>526685</v>
      </c>
      <c r="B1007" s="270" t="s">
        <v>521</v>
      </c>
      <c r="C1007" s="270" t="s">
        <v>788</v>
      </c>
      <c r="D1007" s="270" t="s">
        <v>788</v>
      </c>
      <c r="E1007" s="270" t="s">
        <v>788</v>
      </c>
      <c r="F1007" s="270" t="s">
        <v>788</v>
      </c>
      <c r="G1007" s="270" t="s">
        <v>788</v>
      </c>
      <c r="H1007" s="270" t="s">
        <v>788</v>
      </c>
      <c r="I1007" s="270" t="s">
        <v>788</v>
      </c>
      <c r="J1007" s="270" t="s">
        <v>788</v>
      </c>
      <c r="K1007" s="270" t="s">
        <v>788</v>
      </c>
      <c r="L1007" s="270" t="s">
        <v>788</v>
      </c>
      <c r="M1007" s="270" t="s">
        <v>788</v>
      </c>
      <c r="N1007" s="270" t="s">
        <v>788</v>
      </c>
      <c r="O1007" s="270" t="s">
        <v>788</v>
      </c>
      <c r="P1007" s="270" t="s">
        <v>788</v>
      </c>
      <c r="Q1007" s="270" t="s">
        <v>788</v>
      </c>
      <c r="R1007" s="270" t="s">
        <v>788</v>
      </c>
      <c r="S1007" s="270" t="s">
        <v>788</v>
      </c>
      <c r="T1007" s="270" t="s">
        <v>788</v>
      </c>
      <c r="U1007" s="270" t="s">
        <v>788</v>
      </c>
      <c r="V1007" s="270" t="s">
        <v>788</v>
      </c>
      <c r="W1007" s="270" t="s">
        <v>788</v>
      </c>
      <c r="X1007" s="270" t="s">
        <v>788</v>
      </c>
      <c r="Y1007" s="270" t="s">
        <v>788</v>
      </c>
      <c r="Z1007" s="270" t="s">
        <v>788</v>
      </c>
      <c r="AA1007" s="270" t="s">
        <v>788</v>
      </c>
      <c r="AB1007" s="270" t="s">
        <v>788</v>
      </c>
      <c r="AC1007" s="270" t="s">
        <v>788</v>
      </c>
      <c r="AD1007" s="270" t="s">
        <v>788</v>
      </c>
      <c r="AE1007" s="270" t="s">
        <v>788</v>
      </c>
      <c r="AF1007" s="270" t="s">
        <v>788</v>
      </c>
      <c r="AG1007" s="270" t="s">
        <v>788</v>
      </c>
      <c r="AH1007" s="270" t="s">
        <v>788</v>
      </c>
      <c r="AI1007" s="270" t="s">
        <v>788</v>
      </c>
      <c r="AJ1007" s="270" t="s">
        <v>788</v>
      </c>
      <c r="AK1007" s="270" t="s">
        <v>788</v>
      </c>
      <c r="AL1007" s="270" t="s">
        <v>788</v>
      </c>
      <c r="AM1007" s="270" t="s">
        <v>788</v>
      </c>
      <c r="AN1007" s="270" t="s">
        <v>3075</v>
      </c>
      <c r="AO1007" s="270" t="s">
        <v>3075</v>
      </c>
      <c r="AP1007" s="270" t="s">
        <v>3075</v>
      </c>
      <c r="AQ1007" s="270" t="s">
        <v>3075</v>
      </c>
      <c r="AR1007" s="270" t="s">
        <v>3075</v>
      </c>
      <c r="AS1007" s="270" t="s">
        <v>3075</v>
      </c>
      <c r="AT1007" s="270" t="s">
        <v>3075</v>
      </c>
      <c r="AU1007" s="270" t="s">
        <v>3075</v>
      </c>
      <c r="AV1007" s="270" t="s">
        <v>3075</v>
      </c>
      <c r="AW1007" s="277" t="s">
        <v>3075</v>
      </c>
      <c r="AX1007" s="270" t="s">
        <v>3075</v>
      </c>
      <c r="AY1007" s="270" t="s">
        <v>3075</v>
      </c>
      <c r="AZ1007" s="270" t="s">
        <v>3075</v>
      </c>
      <c r="BA1007" s="270" t="s">
        <v>3075</v>
      </c>
      <c r="BB1007" s="270" t="s">
        <v>3075</v>
      </c>
      <c r="BC1007" s="270" t="s">
        <v>3075</v>
      </c>
      <c r="BD1007" s="270" t="s">
        <v>521</v>
      </c>
      <c r="BE1007" s="270" t="str">
        <f>VLOOKUP(A1007,[1]القائمة!A$1:F$4442,6,0)</f>
        <v/>
      </c>
      <c r="BF1007">
        <f>VLOOKUP(A1007,[1]القائمة!A$1:F$4442,1,0)</f>
        <v>526685</v>
      </c>
      <c r="BG1007" t="str">
        <f>VLOOKUP(A1007,[1]القائمة!A$1:F$4442,5,0)</f>
        <v>الثالثة</v>
      </c>
      <c r="BH1007" s="250"/>
      <c r="BI1007" s="250"/>
      <c r="BJ1007" s="250"/>
      <c r="BK1007" s="250"/>
      <c r="BL1007" s="250"/>
      <c r="BM1007" s="250"/>
      <c r="BN1007" s="250"/>
      <c r="BO1007" s="250"/>
      <c r="BP1007" s="250"/>
      <c r="BQ1007" s="250"/>
      <c r="BR1007" s="250"/>
      <c r="BS1007" s="250"/>
      <c r="BT1007" s="250"/>
      <c r="BU1007" s="250"/>
      <c r="BV1007" s="250"/>
      <c r="BW1007" s="250"/>
      <c r="BX1007" s="250"/>
      <c r="BY1007" s="250"/>
      <c r="BZ1007" s="250"/>
      <c r="CE1007" s="250"/>
    </row>
    <row r="1008" spans="1:83" ht="14.4" x14ac:dyDescent="0.3">
      <c r="A1008" s="269">
        <v>526688</v>
      </c>
      <c r="B1008" s="270" t="s">
        <v>521</v>
      </c>
      <c r="C1008" s="270" t="s">
        <v>788</v>
      </c>
      <c r="D1008" s="270" t="s">
        <v>788</v>
      </c>
      <c r="E1008" s="270" t="s">
        <v>788</v>
      </c>
      <c r="F1008" s="270" t="s">
        <v>788</v>
      </c>
      <c r="G1008" s="270" t="s">
        <v>788</v>
      </c>
      <c r="H1008" s="270" t="s">
        <v>788</v>
      </c>
      <c r="I1008" s="270" t="s">
        <v>788</v>
      </c>
      <c r="J1008" s="270" t="s">
        <v>788</v>
      </c>
      <c r="K1008" s="270" t="s">
        <v>788</v>
      </c>
      <c r="L1008" s="270" t="s">
        <v>788</v>
      </c>
      <c r="M1008" s="270" t="s">
        <v>788</v>
      </c>
      <c r="N1008" s="270" t="s">
        <v>788</v>
      </c>
      <c r="O1008" s="270" t="s">
        <v>788</v>
      </c>
      <c r="P1008" s="270" t="s">
        <v>788</v>
      </c>
      <c r="Q1008" s="270" t="s">
        <v>788</v>
      </c>
      <c r="R1008" s="270" t="s">
        <v>788</v>
      </c>
      <c r="S1008" s="270" t="s">
        <v>788</v>
      </c>
      <c r="T1008" s="270" t="s">
        <v>788</v>
      </c>
      <c r="U1008" s="270" t="s">
        <v>788</v>
      </c>
      <c r="V1008" s="270" t="s">
        <v>788</v>
      </c>
      <c r="W1008" s="270" t="s">
        <v>788</v>
      </c>
      <c r="X1008" s="270" t="s">
        <v>788</v>
      </c>
      <c r="Y1008" s="270" t="s">
        <v>788</v>
      </c>
      <c r="Z1008" s="270" t="s">
        <v>788</v>
      </c>
      <c r="AA1008" s="270" t="s">
        <v>788</v>
      </c>
      <c r="AB1008" s="270" t="s">
        <v>788</v>
      </c>
      <c r="AC1008" s="270" t="s">
        <v>788</v>
      </c>
      <c r="AD1008" s="270" t="s">
        <v>788</v>
      </c>
      <c r="AE1008" s="270" t="s">
        <v>788</v>
      </c>
      <c r="AF1008" s="270" t="s">
        <v>788</v>
      </c>
      <c r="AG1008" s="270" t="s">
        <v>788</v>
      </c>
      <c r="AH1008" s="270" t="s">
        <v>788</v>
      </c>
      <c r="AI1008" s="270" t="s">
        <v>788</v>
      </c>
      <c r="AJ1008" s="270" t="s">
        <v>788</v>
      </c>
      <c r="AK1008" s="270" t="s">
        <v>788</v>
      </c>
      <c r="AL1008" s="270" t="s">
        <v>788</v>
      </c>
      <c r="AM1008" s="270" t="s">
        <v>788</v>
      </c>
      <c r="AN1008" s="270" t="s">
        <v>3075</v>
      </c>
      <c r="AO1008" s="270" t="s">
        <v>3075</v>
      </c>
      <c r="AP1008" s="270" t="s">
        <v>3075</v>
      </c>
      <c r="AQ1008" s="270" t="s">
        <v>3075</v>
      </c>
      <c r="AR1008" s="270" t="s">
        <v>3075</v>
      </c>
      <c r="AS1008" s="270" t="s">
        <v>3075</v>
      </c>
      <c r="AT1008" s="270" t="s">
        <v>3075</v>
      </c>
      <c r="AU1008" s="270" t="s">
        <v>3075</v>
      </c>
      <c r="AV1008" s="270" t="s">
        <v>3075</v>
      </c>
      <c r="AW1008" s="277" t="s">
        <v>3075</v>
      </c>
      <c r="AX1008" s="270" t="s">
        <v>3075</v>
      </c>
      <c r="AY1008" s="270" t="s">
        <v>3075</v>
      </c>
      <c r="AZ1008" s="270" t="s">
        <v>3075</v>
      </c>
      <c r="BA1008" s="270" t="s">
        <v>3075</v>
      </c>
      <c r="BB1008" s="270" t="s">
        <v>3075</v>
      </c>
      <c r="BC1008" s="270" t="s">
        <v>3075</v>
      </c>
      <c r="BD1008" s="270" t="s">
        <v>521</v>
      </c>
      <c r="BE1008" s="270" t="str">
        <f>VLOOKUP(A1008,[1]القائمة!A$1:F$4442,6,0)</f>
        <v/>
      </c>
      <c r="BF1008">
        <f>VLOOKUP(A1008,[1]القائمة!A$1:F$4442,1,0)</f>
        <v>526688</v>
      </c>
      <c r="BG1008" t="str">
        <f>VLOOKUP(A1008,[1]القائمة!A$1:F$4442,5,0)</f>
        <v>الثالثة</v>
      </c>
      <c r="BH1008" s="250"/>
      <c r="BI1008" s="250"/>
      <c r="BJ1008" s="250"/>
      <c r="BK1008" s="250"/>
      <c r="BL1008" s="250"/>
      <c r="BM1008" s="250"/>
      <c r="BN1008" s="250"/>
      <c r="BO1008" s="250"/>
      <c r="BP1008" s="250"/>
      <c r="BQ1008" s="250"/>
      <c r="BR1008" s="250"/>
      <c r="BS1008" s="250"/>
      <c r="BT1008" s="250"/>
      <c r="BU1008" s="250"/>
      <c r="BV1008" s="250"/>
      <c r="BW1008" s="250"/>
      <c r="BX1008" s="250"/>
      <c r="BY1008" s="250"/>
      <c r="BZ1008" s="250"/>
      <c r="CE1008" s="250"/>
    </row>
    <row r="1009" spans="1:83" ht="14.4" x14ac:dyDescent="0.3">
      <c r="A1009" s="269">
        <v>526691</v>
      </c>
      <c r="B1009" s="270" t="s">
        <v>521</v>
      </c>
      <c r="C1009" s="270" t="s">
        <v>788</v>
      </c>
      <c r="D1009" s="270" t="s">
        <v>788</v>
      </c>
      <c r="E1009" s="270" t="s">
        <v>788</v>
      </c>
      <c r="F1009" s="270" t="s">
        <v>788</v>
      </c>
      <c r="G1009" s="270" t="s">
        <v>788</v>
      </c>
      <c r="H1009" s="270" t="s">
        <v>788</v>
      </c>
      <c r="I1009" s="270" t="s">
        <v>788</v>
      </c>
      <c r="J1009" s="270" t="s">
        <v>788</v>
      </c>
      <c r="K1009" s="270" t="s">
        <v>788</v>
      </c>
      <c r="L1009" s="270" t="s">
        <v>788</v>
      </c>
      <c r="M1009" s="270" t="s">
        <v>788</v>
      </c>
      <c r="N1009" s="270" t="s">
        <v>788</v>
      </c>
      <c r="O1009" s="270" t="s">
        <v>788</v>
      </c>
      <c r="P1009" s="270" t="s">
        <v>788</v>
      </c>
      <c r="Q1009" s="270" t="s">
        <v>788</v>
      </c>
      <c r="R1009" s="270" t="s">
        <v>788</v>
      </c>
      <c r="S1009" s="270" t="s">
        <v>788</v>
      </c>
      <c r="T1009" s="270" t="s">
        <v>788</v>
      </c>
      <c r="U1009" s="270" t="s">
        <v>788</v>
      </c>
      <c r="V1009" s="270" t="s">
        <v>788</v>
      </c>
      <c r="W1009" s="270" t="s">
        <v>788</v>
      </c>
      <c r="X1009" s="270" t="s">
        <v>788</v>
      </c>
      <c r="Y1009" s="270" t="s">
        <v>788</v>
      </c>
      <c r="Z1009" s="270" t="s">
        <v>788</v>
      </c>
      <c r="AA1009" s="270" t="s">
        <v>788</v>
      </c>
      <c r="AB1009" s="270" t="s">
        <v>788</v>
      </c>
      <c r="AC1009" s="270" t="s">
        <v>788</v>
      </c>
      <c r="AD1009" s="270" t="s">
        <v>788</v>
      </c>
      <c r="AE1009" s="270" t="s">
        <v>788</v>
      </c>
      <c r="AF1009" s="270" t="s">
        <v>788</v>
      </c>
      <c r="AG1009" s="270" t="s">
        <v>788</v>
      </c>
      <c r="AH1009" s="270" t="s">
        <v>788</v>
      </c>
      <c r="AI1009" s="270" t="s">
        <v>788</v>
      </c>
      <c r="AJ1009" s="270" t="s">
        <v>788</v>
      </c>
      <c r="AK1009" s="270" t="s">
        <v>788</v>
      </c>
      <c r="AL1009" s="270" t="s">
        <v>788</v>
      </c>
      <c r="AM1009" s="270" t="s">
        <v>788</v>
      </c>
      <c r="AN1009" s="270" t="s">
        <v>3075</v>
      </c>
      <c r="AO1009" s="270" t="s">
        <v>3075</v>
      </c>
      <c r="AP1009" s="270" t="s">
        <v>3075</v>
      </c>
      <c r="AQ1009" s="270" t="s">
        <v>3075</v>
      </c>
      <c r="AR1009" s="270" t="s">
        <v>3075</v>
      </c>
      <c r="AS1009" s="270" t="s">
        <v>3075</v>
      </c>
      <c r="AT1009" s="270" t="s">
        <v>3075</v>
      </c>
      <c r="AU1009" s="270" t="s">
        <v>3075</v>
      </c>
      <c r="AV1009" s="270" t="s">
        <v>3075</v>
      </c>
      <c r="AW1009" s="277" t="s">
        <v>3075</v>
      </c>
      <c r="AX1009" s="270" t="s">
        <v>3075</v>
      </c>
      <c r="AY1009" s="270" t="s">
        <v>3075</v>
      </c>
      <c r="AZ1009" s="270" t="s">
        <v>3075</v>
      </c>
      <c r="BA1009" s="270" t="s">
        <v>3075</v>
      </c>
      <c r="BB1009" s="270" t="s">
        <v>3075</v>
      </c>
      <c r="BC1009" s="270" t="s">
        <v>3075</v>
      </c>
      <c r="BD1009" s="270" t="s">
        <v>521</v>
      </c>
      <c r="BE1009" s="270" t="str">
        <f>VLOOKUP(A1009,[1]القائمة!A$1:F$4442,6,0)</f>
        <v/>
      </c>
      <c r="BF1009">
        <f>VLOOKUP(A1009,[1]القائمة!A$1:F$4442,1,0)</f>
        <v>526691</v>
      </c>
      <c r="BG1009" t="str">
        <f>VLOOKUP(A1009,[1]القائمة!A$1:F$4442,5,0)</f>
        <v>الثالثة</v>
      </c>
      <c r="BH1009" s="250"/>
      <c r="BI1009" s="250"/>
      <c r="BJ1009" s="250"/>
      <c r="BK1009" s="250"/>
      <c r="BL1009" s="250"/>
      <c r="BM1009" s="250"/>
      <c r="BN1009" s="250"/>
      <c r="BO1009" s="250"/>
      <c r="BP1009" s="250"/>
      <c r="BQ1009" s="250"/>
      <c r="BR1009" s="250"/>
      <c r="BS1009" s="250"/>
      <c r="BT1009" s="250"/>
      <c r="BU1009" s="250"/>
      <c r="BV1009" s="250"/>
      <c r="BW1009" s="250"/>
      <c r="BX1009" s="250"/>
      <c r="BY1009" s="250"/>
      <c r="BZ1009" s="250"/>
      <c r="CE1009" s="250"/>
    </row>
    <row r="1010" spans="1:83" ht="14.4" x14ac:dyDescent="0.3">
      <c r="A1010" s="269">
        <v>526692</v>
      </c>
      <c r="B1010" s="270" t="s">
        <v>521</v>
      </c>
      <c r="C1010" s="270" t="s">
        <v>788</v>
      </c>
      <c r="D1010" s="270" t="s">
        <v>788</v>
      </c>
      <c r="E1010" s="270" t="s">
        <v>788</v>
      </c>
      <c r="F1010" s="270" t="s">
        <v>788</v>
      </c>
      <c r="G1010" s="270" t="s">
        <v>788</v>
      </c>
      <c r="H1010" s="270" t="s">
        <v>788</v>
      </c>
      <c r="I1010" s="270" t="s">
        <v>788</v>
      </c>
      <c r="J1010" s="270" t="s">
        <v>788</v>
      </c>
      <c r="K1010" s="270" t="s">
        <v>788</v>
      </c>
      <c r="L1010" s="270" t="s">
        <v>788</v>
      </c>
      <c r="M1010" s="270" t="s">
        <v>788</v>
      </c>
      <c r="N1010" s="270" t="s">
        <v>788</v>
      </c>
      <c r="O1010" s="270" t="s">
        <v>788</v>
      </c>
      <c r="P1010" s="270" t="s">
        <v>788</v>
      </c>
      <c r="Q1010" s="270" t="s">
        <v>788</v>
      </c>
      <c r="R1010" s="270" t="s">
        <v>788</v>
      </c>
      <c r="S1010" s="270" t="s">
        <v>788</v>
      </c>
      <c r="T1010" s="270" t="s">
        <v>788</v>
      </c>
      <c r="U1010" s="270" t="s">
        <v>788</v>
      </c>
      <c r="V1010" s="270" t="s">
        <v>788</v>
      </c>
      <c r="W1010" s="270" t="s">
        <v>788</v>
      </c>
      <c r="X1010" s="270" t="s">
        <v>788</v>
      </c>
      <c r="Y1010" s="270" t="s">
        <v>788</v>
      </c>
      <c r="Z1010" s="270" t="s">
        <v>788</v>
      </c>
      <c r="AA1010" s="270" t="s">
        <v>788</v>
      </c>
      <c r="AB1010" s="270" t="s">
        <v>788</v>
      </c>
      <c r="AC1010" s="270" t="s">
        <v>788</v>
      </c>
      <c r="AD1010" s="270" t="s">
        <v>788</v>
      </c>
      <c r="AE1010" s="270" t="s">
        <v>788</v>
      </c>
      <c r="AF1010" s="270" t="s">
        <v>788</v>
      </c>
      <c r="AG1010" s="270" t="s">
        <v>788</v>
      </c>
      <c r="AH1010" s="270" t="s">
        <v>788</v>
      </c>
      <c r="AI1010" s="270" t="s">
        <v>788</v>
      </c>
      <c r="AJ1010" s="270" t="s">
        <v>788</v>
      </c>
      <c r="AK1010" s="270" t="s">
        <v>788</v>
      </c>
      <c r="AL1010" s="270" t="s">
        <v>788</v>
      </c>
      <c r="AM1010" s="270" t="s">
        <v>788</v>
      </c>
      <c r="AN1010" s="270" t="s">
        <v>3075</v>
      </c>
      <c r="AO1010" s="270" t="s">
        <v>3075</v>
      </c>
      <c r="AP1010" s="270" t="s">
        <v>3075</v>
      </c>
      <c r="AQ1010" s="270" t="s">
        <v>3075</v>
      </c>
      <c r="AR1010" s="270" t="s">
        <v>3075</v>
      </c>
      <c r="AS1010" s="270" t="s">
        <v>3075</v>
      </c>
      <c r="AT1010" s="270" t="s">
        <v>3075</v>
      </c>
      <c r="AU1010" s="270" t="s">
        <v>3075</v>
      </c>
      <c r="AV1010" s="270" t="s">
        <v>3075</v>
      </c>
      <c r="AW1010" s="277" t="s">
        <v>3075</v>
      </c>
      <c r="AX1010" s="270" t="s">
        <v>3075</v>
      </c>
      <c r="AY1010" s="270" t="s">
        <v>3075</v>
      </c>
      <c r="AZ1010" s="270" t="s">
        <v>3075</v>
      </c>
      <c r="BA1010" s="270" t="s">
        <v>3075</v>
      </c>
      <c r="BB1010" s="270" t="s">
        <v>3075</v>
      </c>
      <c r="BC1010" s="270" t="s">
        <v>3075</v>
      </c>
      <c r="BD1010" s="270" t="s">
        <v>521</v>
      </c>
      <c r="BE1010" s="270" t="str">
        <f>VLOOKUP(A1010,[1]القائمة!A$1:F$4442,6,0)</f>
        <v/>
      </c>
      <c r="BF1010">
        <f>VLOOKUP(A1010,[1]القائمة!A$1:F$4442,1,0)</f>
        <v>526692</v>
      </c>
      <c r="BG1010" t="str">
        <f>VLOOKUP(A1010,[1]القائمة!A$1:F$4442,5,0)</f>
        <v>الثالثة</v>
      </c>
      <c r="BH1010" s="241"/>
      <c r="BI1010" s="241"/>
      <c r="BJ1010" s="241"/>
      <c r="BK1010" s="241"/>
      <c r="BL1010" s="241"/>
      <c r="BM1010" s="241"/>
      <c r="BN1010" s="241"/>
      <c r="BO1010" s="241"/>
      <c r="BP1010" s="241" t="s">
        <v>3075</v>
      </c>
      <c r="BQ1010" s="241" t="s">
        <v>3075</v>
      </c>
      <c r="BR1010" s="241" t="s">
        <v>3075</v>
      </c>
      <c r="BS1010" s="241" t="s">
        <v>3075</v>
      </c>
      <c r="BT1010" s="241" t="s">
        <v>3075</v>
      </c>
      <c r="BU1010" s="241" t="s">
        <v>3075</v>
      </c>
      <c r="BV1010" s="240"/>
      <c r="BW1010" s="241"/>
      <c r="BX1010" s="241"/>
      <c r="BY1010" s="241"/>
      <c r="BZ1010" s="241"/>
      <c r="CA1010" s="242"/>
      <c r="CB1010" s="242"/>
      <c r="CC1010" s="242"/>
      <c r="CD1010" s="242"/>
      <c r="CE1010" s="241"/>
    </row>
    <row r="1011" spans="1:83" ht="14.4" x14ac:dyDescent="0.3">
      <c r="A1011" s="269">
        <v>526695</v>
      </c>
      <c r="B1011" s="270" t="s">
        <v>521</v>
      </c>
      <c r="C1011" s="270" t="s">
        <v>788</v>
      </c>
      <c r="D1011" s="270" t="s">
        <v>788</v>
      </c>
      <c r="E1011" s="270" t="s">
        <v>788</v>
      </c>
      <c r="F1011" s="270" t="s">
        <v>788</v>
      </c>
      <c r="G1011" s="270" t="s">
        <v>788</v>
      </c>
      <c r="H1011" s="270" t="s">
        <v>788</v>
      </c>
      <c r="I1011" s="270" t="s">
        <v>788</v>
      </c>
      <c r="J1011" s="270" t="s">
        <v>788</v>
      </c>
      <c r="K1011" s="270" t="s">
        <v>788</v>
      </c>
      <c r="L1011" s="270" t="s">
        <v>788</v>
      </c>
      <c r="M1011" s="270" t="s">
        <v>788</v>
      </c>
      <c r="N1011" s="270" t="s">
        <v>788</v>
      </c>
      <c r="O1011" s="270" t="s">
        <v>788</v>
      </c>
      <c r="P1011" s="270" t="s">
        <v>788</v>
      </c>
      <c r="Q1011" s="270" t="s">
        <v>788</v>
      </c>
      <c r="R1011" s="270" t="s">
        <v>788</v>
      </c>
      <c r="S1011" s="270" t="s">
        <v>788</v>
      </c>
      <c r="T1011" s="270" t="s">
        <v>788</v>
      </c>
      <c r="U1011" s="270" t="s">
        <v>788</v>
      </c>
      <c r="V1011" s="270" t="s">
        <v>788</v>
      </c>
      <c r="W1011" s="270" t="s">
        <v>788</v>
      </c>
      <c r="X1011" s="270" t="s">
        <v>788</v>
      </c>
      <c r="Y1011" s="270" t="s">
        <v>788</v>
      </c>
      <c r="Z1011" s="270" t="s">
        <v>788</v>
      </c>
      <c r="AA1011" s="270" t="s">
        <v>788</v>
      </c>
      <c r="AB1011" s="270" t="s">
        <v>788</v>
      </c>
      <c r="AC1011" s="270" t="s">
        <v>788</v>
      </c>
      <c r="AD1011" s="270" t="s">
        <v>788</v>
      </c>
      <c r="AE1011" s="270" t="s">
        <v>788</v>
      </c>
      <c r="AF1011" s="270" t="s">
        <v>788</v>
      </c>
      <c r="AG1011" s="270" t="s">
        <v>788</v>
      </c>
      <c r="AH1011" s="270" t="s">
        <v>788</v>
      </c>
      <c r="AI1011" s="270" t="s">
        <v>788</v>
      </c>
      <c r="AJ1011" s="270" t="s">
        <v>788</v>
      </c>
      <c r="AK1011" s="270" t="s">
        <v>788</v>
      </c>
      <c r="AL1011" s="270" t="s">
        <v>788</v>
      </c>
      <c r="AM1011" s="270" t="s">
        <v>788</v>
      </c>
      <c r="AN1011" s="270" t="s">
        <v>3075</v>
      </c>
      <c r="AO1011" s="270" t="s">
        <v>3075</v>
      </c>
      <c r="AP1011" s="270" t="s">
        <v>3075</v>
      </c>
      <c r="AQ1011" s="270" t="s">
        <v>3075</v>
      </c>
      <c r="AR1011" s="270" t="s">
        <v>3075</v>
      </c>
      <c r="AS1011" s="270" t="s">
        <v>3075</v>
      </c>
      <c r="AT1011" s="270" t="s">
        <v>3075</v>
      </c>
      <c r="AU1011" s="270" t="s">
        <v>3075</v>
      </c>
      <c r="AV1011" s="270" t="s">
        <v>3075</v>
      </c>
      <c r="AW1011" s="277" t="s">
        <v>3075</v>
      </c>
      <c r="AX1011" s="270" t="s">
        <v>3075</v>
      </c>
      <c r="AY1011" s="270" t="s">
        <v>3075</v>
      </c>
      <c r="AZ1011" s="270" t="s">
        <v>3075</v>
      </c>
      <c r="BA1011" s="270" t="s">
        <v>3075</v>
      </c>
      <c r="BB1011" s="270" t="s">
        <v>3075</v>
      </c>
      <c r="BC1011" s="270" t="s">
        <v>3075</v>
      </c>
      <c r="BD1011" s="270" t="s">
        <v>521</v>
      </c>
      <c r="BE1011" s="270" t="str">
        <f>VLOOKUP(A1011,[1]القائمة!A$1:F$4442,6,0)</f>
        <v/>
      </c>
      <c r="BF1011">
        <f>VLOOKUP(A1011,[1]القائمة!A$1:F$4442,1,0)</f>
        <v>526695</v>
      </c>
      <c r="BG1011" t="str">
        <f>VLOOKUP(A1011,[1]القائمة!A$1:F$4442,5,0)</f>
        <v>الثالثة</v>
      </c>
      <c r="BH1011" s="250"/>
      <c r="BI1011" s="250"/>
      <c r="BJ1011" s="250"/>
      <c r="BK1011" s="250"/>
      <c r="BL1011" s="250"/>
      <c r="BM1011" s="250"/>
      <c r="BN1011" s="250"/>
      <c r="BO1011" s="250"/>
      <c r="BP1011" s="250"/>
      <c r="BQ1011" s="250"/>
      <c r="BR1011" s="250"/>
      <c r="BS1011" s="250"/>
      <c r="BT1011" s="250"/>
      <c r="BU1011" s="250"/>
      <c r="BV1011" s="250"/>
      <c r="BW1011" s="250"/>
      <c r="BX1011" s="250"/>
      <c r="BY1011" s="250"/>
      <c r="BZ1011" s="250"/>
      <c r="CE1011" s="250"/>
    </row>
    <row r="1012" spans="1:83" ht="14.4" x14ac:dyDescent="0.3">
      <c r="A1012" s="269">
        <v>526700</v>
      </c>
      <c r="B1012" s="270" t="s">
        <v>521</v>
      </c>
      <c r="C1012" s="270" t="s">
        <v>788</v>
      </c>
      <c r="D1012" s="270" t="s">
        <v>788</v>
      </c>
      <c r="E1012" s="270" t="s">
        <v>788</v>
      </c>
      <c r="F1012" s="270" t="s">
        <v>788</v>
      </c>
      <c r="G1012" s="270" t="s">
        <v>788</v>
      </c>
      <c r="H1012" s="270" t="s">
        <v>788</v>
      </c>
      <c r="I1012" s="270" t="s">
        <v>788</v>
      </c>
      <c r="J1012" s="270" t="s">
        <v>788</v>
      </c>
      <c r="K1012" s="270" t="s">
        <v>788</v>
      </c>
      <c r="L1012" s="270" t="s">
        <v>788</v>
      </c>
      <c r="M1012" s="270" t="s">
        <v>788</v>
      </c>
      <c r="N1012" s="270" t="s">
        <v>788</v>
      </c>
      <c r="O1012" s="270" t="s">
        <v>788</v>
      </c>
      <c r="P1012" s="270" t="s">
        <v>788</v>
      </c>
      <c r="Q1012" s="270" t="s">
        <v>788</v>
      </c>
      <c r="R1012" s="270" t="s">
        <v>788</v>
      </c>
      <c r="S1012" s="270" t="s">
        <v>788</v>
      </c>
      <c r="T1012" s="270" t="s">
        <v>788</v>
      </c>
      <c r="U1012" s="270" t="s">
        <v>788</v>
      </c>
      <c r="V1012" s="270" t="s">
        <v>788</v>
      </c>
      <c r="W1012" s="270" t="s">
        <v>788</v>
      </c>
      <c r="X1012" s="270" t="s">
        <v>788</v>
      </c>
      <c r="Y1012" s="270" t="s">
        <v>788</v>
      </c>
      <c r="Z1012" s="270" t="s">
        <v>788</v>
      </c>
      <c r="AA1012" s="270" t="s">
        <v>788</v>
      </c>
      <c r="AB1012" s="270" t="s">
        <v>788</v>
      </c>
      <c r="AC1012" s="270" t="s">
        <v>788</v>
      </c>
      <c r="AD1012" s="270" t="s">
        <v>788</v>
      </c>
      <c r="AE1012" s="270" t="s">
        <v>788</v>
      </c>
      <c r="AF1012" s="270" t="s">
        <v>788</v>
      </c>
      <c r="AG1012" s="270" t="s">
        <v>788</v>
      </c>
      <c r="AH1012" s="270" t="s">
        <v>788</v>
      </c>
      <c r="AI1012" s="270" t="s">
        <v>788</v>
      </c>
      <c r="AJ1012" s="270" t="s">
        <v>788</v>
      </c>
      <c r="AK1012" s="270" t="s">
        <v>788</v>
      </c>
      <c r="AL1012" s="270" t="s">
        <v>788</v>
      </c>
      <c r="AM1012" s="270" t="s">
        <v>788</v>
      </c>
      <c r="AN1012" s="270" t="s">
        <v>3075</v>
      </c>
      <c r="AO1012" s="270" t="s">
        <v>3075</v>
      </c>
      <c r="AP1012" s="270" t="s">
        <v>3075</v>
      </c>
      <c r="AQ1012" s="270" t="s">
        <v>3075</v>
      </c>
      <c r="AR1012" s="270" t="s">
        <v>3075</v>
      </c>
      <c r="AS1012" s="270" t="s">
        <v>3075</v>
      </c>
      <c r="AT1012" s="270" t="s">
        <v>3075</v>
      </c>
      <c r="AU1012" s="270" t="s">
        <v>3075</v>
      </c>
      <c r="AV1012" s="270" t="s">
        <v>3075</v>
      </c>
      <c r="AW1012" s="277" t="s">
        <v>3075</v>
      </c>
      <c r="AX1012" s="270" t="s">
        <v>3075</v>
      </c>
      <c r="AY1012" s="270" t="s">
        <v>3075</v>
      </c>
      <c r="AZ1012" s="270" t="s">
        <v>3075</v>
      </c>
      <c r="BA1012" s="270" t="s">
        <v>3075</v>
      </c>
      <c r="BB1012" s="270" t="s">
        <v>3075</v>
      </c>
      <c r="BC1012" s="270" t="s">
        <v>3075</v>
      </c>
      <c r="BD1012" s="270" t="s">
        <v>521</v>
      </c>
      <c r="BE1012" s="270" t="str">
        <f>VLOOKUP(A1012,[1]القائمة!A$1:F$4442,6,0)</f>
        <v/>
      </c>
      <c r="BF1012">
        <f>VLOOKUP(A1012,[1]القائمة!A$1:F$4442,1,0)</f>
        <v>526700</v>
      </c>
      <c r="BG1012" t="str">
        <f>VLOOKUP(A1012,[1]القائمة!A$1:F$4442,5,0)</f>
        <v>الثالثة</v>
      </c>
      <c r="BH1012" s="250"/>
      <c r="BI1012" s="250"/>
      <c r="BJ1012" s="250"/>
      <c r="BK1012" s="250"/>
      <c r="BL1012" s="250"/>
      <c r="BM1012" s="250"/>
      <c r="BN1012" s="250"/>
      <c r="BO1012" s="250"/>
      <c r="BP1012" s="250"/>
      <c r="BQ1012" s="250"/>
      <c r="BR1012" s="250"/>
      <c r="BS1012" s="250"/>
      <c r="BT1012" s="250"/>
      <c r="BU1012" s="250"/>
      <c r="BV1012" s="250"/>
      <c r="BW1012" s="250"/>
      <c r="BX1012" s="250"/>
      <c r="BY1012" s="250"/>
      <c r="BZ1012" s="250"/>
      <c r="CE1012" s="250"/>
    </row>
    <row r="1013" spans="1:83" ht="14.4" x14ac:dyDescent="0.3">
      <c r="A1013" s="269">
        <v>526701</v>
      </c>
      <c r="B1013" s="270" t="s">
        <v>521</v>
      </c>
      <c r="C1013" s="270" t="s">
        <v>788</v>
      </c>
      <c r="D1013" s="270" t="s">
        <v>788</v>
      </c>
      <c r="E1013" s="270" t="s">
        <v>788</v>
      </c>
      <c r="F1013" s="270" t="s">
        <v>788</v>
      </c>
      <c r="G1013" s="270" t="s">
        <v>788</v>
      </c>
      <c r="H1013" s="270" t="s">
        <v>788</v>
      </c>
      <c r="I1013" s="270" t="s">
        <v>788</v>
      </c>
      <c r="J1013" s="270" t="s">
        <v>788</v>
      </c>
      <c r="K1013" s="270" t="s">
        <v>788</v>
      </c>
      <c r="L1013" s="270" t="s">
        <v>788</v>
      </c>
      <c r="M1013" s="270" t="s">
        <v>788</v>
      </c>
      <c r="N1013" s="270" t="s">
        <v>788</v>
      </c>
      <c r="O1013" s="270" t="s">
        <v>788</v>
      </c>
      <c r="P1013" s="270" t="s">
        <v>788</v>
      </c>
      <c r="Q1013" s="270" t="s">
        <v>788</v>
      </c>
      <c r="R1013" s="270" t="s">
        <v>788</v>
      </c>
      <c r="S1013" s="270" t="s">
        <v>788</v>
      </c>
      <c r="T1013" s="270" t="s">
        <v>788</v>
      </c>
      <c r="U1013" s="270" t="s">
        <v>788</v>
      </c>
      <c r="V1013" s="270" t="s">
        <v>788</v>
      </c>
      <c r="W1013" s="270" t="s">
        <v>788</v>
      </c>
      <c r="X1013" s="270" t="s">
        <v>788</v>
      </c>
      <c r="Y1013" s="270" t="s">
        <v>788</v>
      </c>
      <c r="Z1013" s="270" t="s">
        <v>788</v>
      </c>
      <c r="AA1013" s="270" t="s">
        <v>788</v>
      </c>
      <c r="AB1013" s="270" t="s">
        <v>788</v>
      </c>
      <c r="AC1013" s="270" t="s">
        <v>788</v>
      </c>
      <c r="AD1013" s="270" t="s">
        <v>788</v>
      </c>
      <c r="AE1013" s="270" t="s">
        <v>788</v>
      </c>
      <c r="AF1013" s="270" t="s">
        <v>788</v>
      </c>
      <c r="AG1013" s="270" t="s">
        <v>788</v>
      </c>
      <c r="AH1013" s="270" t="s">
        <v>788</v>
      </c>
      <c r="AI1013" s="270" t="s">
        <v>788</v>
      </c>
      <c r="AJ1013" s="270" t="s">
        <v>788</v>
      </c>
      <c r="AK1013" s="270" t="s">
        <v>788</v>
      </c>
      <c r="AL1013" s="270" t="s">
        <v>788</v>
      </c>
      <c r="AM1013" s="270" t="s">
        <v>788</v>
      </c>
      <c r="AN1013" s="270" t="s">
        <v>3075</v>
      </c>
      <c r="AO1013" s="270" t="s">
        <v>3075</v>
      </c>
      <c r="AP1013" s="270" t="s">
        <v>3075</v>
      </c>
      <c r="AQ1013" s="270" t="s">
        <v>3075</v>
      </c>
      <c r="AR1013" s="270" t="s">
        <v>3075</v>
      </c>
      <c r="AS1013" s="270" t="s">
        <v>3075</v>
      </c>
      <c r="AT1013" s="270" t="s">
        <v>3075</v>
      </c>
      <c r="AU1013" s="270" t="s">
        <v>3075</v>
      </c>
      <c r="AV1013" s="270" t="s">
        <v>3075</v>
      </c>
      <c r="AW1013" s="277" t="s">
        <v>3075</v>
      </c>
      <c r="AX1013" s="270" t="s">
        <v>3075</v>
      </c>
      <c r="AY1013" s="270" t="s">
        <v>3075</v>
      </c>
      <c r="AZ1013" s="270" t="s">
        <v>3075</v>
      </c>
      <c r="BA1013" s="270" t="s">
        <v>3075</v>
      </c>
      <c r="BB1013" s="270" t="s">
        <v>3075</v>
      </c>
      <c r="BC1013" s="270" t="s">
        <v>3075</v>
      </c>
      <c r="BD1013" s="270" t="s">
        <v>521</v>
      </c>
      <c r="BE1013" s="270" t="str">
        <f>VLOOKUP(A1013,[1]القائمة!A$1:F$4442,6,0)</f>
        <v/>
      </c>
      <c r="BF1013">
        <f>VLOOKUP(A1013,[1]القائمة!A$1:F$4442,1,0)</f>
        <v>526701</v>
      </c>
      <c r="BG1013" t="str">
        <f>VLOOKUP(A1013,[1]القائمة!A$1:F$4442,5,0)</f>
        <v>الثالثة</v>
      </c>
      <c r="BH1013" s="241"/>
      <c r="BI1013" s="241"/>
      <c r="BJ1013" s="241"/>
      <c r="BK1013" s="241"/>
      <c r="BL1013" s="241"/>
      <c r="BM1013" s="241"/>
      <c r="BN1013" s="241"/>
      <c r="BO1013" s="241"/>
      <c r="BP1013" s="241" t="s">
        <v>3075</v>
      </c>
      <c r="BQ1013" s="241" t="s">
        <v>3075</v>
      </c>
      <c r="BR1013" s="241" t="s">
        <v>3075</v>
      </c>
      <c r="BS1013" s="241" t="s">
        <v>3075</v>
      </c>
      <c r="BT1013" s="241" t="s">
        <v>3075</v>
      </c>
      <c r="BU1013" s="241" t="s">
        <v>3075</v>
      </c>
      <c r="BV1013" s="240"/>
      <c r="BW1013" s="241"/>
      <c r="BX1013" s="241"/>
      <c r="BY1013" s="241"/>
      <c r="BZ1013" s="241"/>
      <c r="CA1013" s="242"/>
      <c r="CB1013" s="242"/>
      <c r="CC1013" s="242"/>
      <c r="CD1013" s="242"/>
      <c r="CE1013" s="241"/>
    </row>
    <row r="1014" spans="1:83" ht="14.4" x14ac:dyDescent="0.3">
      <c r="A1014" s="269">
        <v>526704</v>
      </c>
      <c r="B1014" s="270" t="s">
        <v>521</v>
      </c>
      <c r="C1014" s="270" t="s">
        <v>788</v>
      </c>
      <c r="D1014" s="270" t="s">
        <v>788</v>
      </c>
      <c r="E1014" s="270" t="s">
        <v>788</v>
      </c>
      <c r="F1014" s="270" t="s">
        <v>788</v>
      </c>
      <c r="G1014" s="270" t="s">
        <v>788</v>
      </c>
      <c r="H1014" s="270" t="s">
        <v>788</v>
      </c>
      <c r="I1014" s="270" t="s">
        <v>788</v>
      </c>
      <c r="J1014" s="270" t="s">
        <v>788</v>
      </c>
      <c r="K1014" s="270" t="s">
        <v>788</v>
      </c>
      <c r="L1014" s="270" t="s">
        <v>788</v>
      </c>
      <c r="M1014" s="270" t="s">
        <v>788</v>
      </c>
      <c r="N1014" s="270" t="s">
        <v>788</v>
      </c>
      <c r="O1014" s="270" t="s">
        <v>788</v>
      </c>
      <c r="P1014" s="270" t="s">
        <v>788</v>
      </c>
      <c r="Q1014" s="270" t="s">
        <v>788</v>
      </c>
      <c r="R1014" s="270" t="s">
        <v>788</v>
      </c>
      <c r="S1014" s="270" t="s">
        <v>788</v>
      </c>
      <c r="T1014" s="270" t="s">
        <v>788</v>
      </c>
      <c r="U1014" s="270" t="s">
        <v>788</v>
      </c>
      <c r="V1014" s="270" t="s">
        <v>788</v>
      </c>
      <c r="W1014" s="270" t="s">
        <v>788</v>
      </c>
      <c r="X1014" s="270" t="s">
        <v>788</v>
      </c>
      <c r="Y1014" s="270" t="s">
        <v>788</v>
      </c>
      <c r="Z1014" s="270" t="s">
        <v>788</v>
      </c>
      <c r="AA1014" s="270" t="s">
        <v>788</v>
      </c>
      <c r="AB1014" s="270" t="s">
        <v>788</v>
      </c>
      <c r="AC1014" s="270" t="s">
        <v>788</v>
      </c>
      <c r="AD1014" s="270" t="s">
        <v>788</v>
      </c>
      <c r="AE1014" s="270" t="s">
        <v>788</v>
      </c>
      <c r="AF1014" s="270" t="s">
        <v>788</v>
      </c>
      <c r="AG1014" s="270" t="s">
        <v>788</v>
      </c>
      <c r="AH1014" s="270" t="s">
        <v>788</v>
      </c>
      <c r="AI1014" s="270" t="s">
        <v>788</v>
      </c>
      <c r="AJ1014" s="270" t="s">
        <v>788</v>
      </c>
      <c r="AK1014" s="270" t="s">
        <v>788</v>
      </c>
      <c r="AL1014" s="270" t="s">
        <v>788</v>
      </c>
      <c r="AM1014" s="270" t="s">
        <v>788</v>
      </c>
      <c r="AN1014" s="270" t="s">
        <v>3075</v>
      </c>
      <c r="AO1014" s="270" t="s">
        <v>3075</v>
      </c>
      <c r="AP1014" s="270" t="s">
        <v>3075</v>
      </c>
      <c r="AQ1014" s="270" t="s">
        <v>3075</v>
      </c>
      <c r="AR1014" s="270" t="s">
        <v>3075</v>
      </c>
      <c r="AS1014" s="270" t="s">
        <v>3075</v>
      </c>
      <c r="AT1014" s="270" t="s">
        <v>3075</v>
      </c>
      <c r="AU1014" s="270" t="s">
        <v>3075</v>
      </c>
      <c r="AV1014" s="270" t="s">
        <v>3075</v>
      </c>
      <c r="AW1014" s="277" t="s">
        <v>3075</v>
      </c>
      <c r="AX1014" s="270" t="s">
        <v>3075</v>
      </c>
      <c r="AY1014" s="270" t="s">
        <v>3075</v>
      </c>
      <c r="AZ1014" s="270" t="s">
        <v>3075</v>
      </c>
      <c r="BA1014" s="270" t="s">
        <v>3075</v>
      </c>
      <c r="BB1014" s="270" t="s">
        <v>3075</v>
      </c>
      <c r="BC1014" s="270" t="s">
        <v>3075</v>
      </c>
      <c r="BD1014" s="270" t="s">
        <v>521</v>
      </c>
      <c r="BE1014" s="270" t="str">
        <f>VLOOKUP(A1014,[1]القائمة!A$1:F$4442,6,0)</f>
        <v/>
      </c>
      <c r="BF1014">
        <f>VLOOKUP(A1014,[1]القائمة!A$1:F$4442,1,0)</f>
        <v>526704</v>
      </c>
      <c r="BG1014" t="str">
        <f>VLOOKUP(A1014,[1]القائمة!A$1:F$4442,5,0)</f>
        <v>الثالثة</v>
      </c>
      <c r="BH1014" s="250"/>
      <c r="BI1014" s="250"/>
      <c r="BJ1014" s="250"/>
      <c r="BK1014" s="250"/>
      <c r="BL1014" s="250"/>
      <c r="BM1014" s="250"/>
      <c r="BN1014" s="250"/>
      <c r="BO1014" s="250"/>
      <c r="BP1014" s="250"/>
      <c r="BQ1014" s="250"/>
      <c r="BR1014" s="250"/>
      <c r="BS1014" s="250"/>
      <c r="BT1014" s="250"/>
      <c r="BU1014" s="250"/>
      <c r="BV1014" s="250"/>
      <c r="BW1014" s="250"/>
      <c r="BX1014" s="250"/>
      <c r="BY1014" s="250"/>
      <c r="BZ1014" s="250"/>
      <c r="CA1014" s="250"/>
      <c r="CB1014" s="250"/>
      <c r="CE1014" s="250"/>
    </row>
    <row r="1015" spans="1:83" ht="14.4" x14ac:dyDescent="0.3">
      <c r="A1015" s="269">
        <v>526707</v>
      </c>
      <c r="B1015" s="270" t="s">
        <v>521</v>
      </c>
      <c r="C1015" s="270" t="s">
        <v>788</v>
      </c>
      <c r="D1015" s="270" t="s">
        <v>788</v>
      </c>
      <c r="E1015" s="270" t="s">
        <v>788</v>
      </c>
      <c r="F1015" s="270" t="s">
        <v>788</v>
      </c>
      <c r="G1015" s="270" t="s">
        <v>788</v>
      </c>
      <c r="H1015" s="270" t="s">
        <v>788</v>
      </c>
      <c r="I1015" s="270" t="s">
        <v>788</v>
      </c>
      <c r="J1015" s="270" t="s">
        <v>788</v>
      </c>
      <c r="K1015" s="270" t="s">
        <v>788</v>
      </c>
      <c r="L1015" s="270" t="s">
        <v>788</v>
      </c>
      <c r="M1015" s="270" t="s">
        <v>788</v>
      </c>
      <c r="N1015" s="270" t="s">
        <v>788</v>
      </c>
      <c r="O1015" s="270" t="s">
        <v>788</v>
      </c>
      <c r="P1015" s="270" t="s">
        <v>788</v>
      </c>
      <c r="Q1015" s="270" t="s">
        <v>788</v>
      </c>
      <c r="R1015" s="270" t="s">
        <v>788</v>
      </c>
      <c r="S1015" s="270" t="s">
        <v>788</v>
      </c>
      <c r="T1015" s="270" t="s">
        <v>788</v>
      </c>
      <c r="U1015" s="270" t="s">
        <v>788</v>
      </c>
      <c r="V1015" s="270" t="s">
        <v>788</v>
      </c>
      <c r="W1015" s="270" t="s">
        <v>788</v>
      </c>
      <c r="X1015" s="270" t="s">
        <v>788</v>
      </c>
      <c r="Y1015" s="270" t="s">
        <v>788</v>
      </c>
      <c r="Z1015" s="270" t="s">
        <v>788</v>
      </c>
      <c r="AA1015" s="270" t="s">
        <v>788</v>
      </c>
      <c r="AB1015" s="270" t="s">
        <v>788</v>
      </c>
      <c r="AC1015" s="270" t="s">
        <v>788</v>
      </c>
      <c r="AD1015" s="270" t="s">
        <v>788</v>
      </c>
      <c r="AE1015" s="270" t="s">
        <v>788</v>
      </c>
      <c r="AF1015" s="270" t="s">
        <v>788</v>
      </c>
      <c r="AG1015" s="270" t="s">
        <v>788</v>
      </c>
      <c r="AH1015" s="270" t="s">
        <v>788</v>
      </c>
      <c r="AI1015" s="270" t="s">
        <v>788</v>
      </c>
      <c r="AJ1015" s="270" t="s">
        <v>788</v>
      </c>
      <c r="AK1015" s="270" t="s">
        <v>788</v>
      </c>
      <c r="AL1015" s="270" t="s">
        <v>788</v>
      </c>
      <c r="AM1015" s="270" t="s">
        <v>788</v>
      </c>
      <c r="AN1015" s="270" t="s">
        <v>3075</v>
      </c>
      <c r="AO1015" s="270" t="s">
        <v>3075</v>
      </c>
      <c r="AP1015" s="270" t="s">
        <v>3075</v>
      </c>
      <c r="AQ1015" s="270" t="s">
        <v>3075</v>
      </c>
      <c r="AR1015" s="270" t="s">
        <v>3075</v>
      </c>
      <c r="AS1015" s="270" t="s">
        <v>3075</v>
      </c>
      <c r="AT1015" s="270" t="s">
        <v>3075</v>
      </c>
      <c r="AU1015" s="270" t="s">
        <v>3075</v>
      </c>
      <c r="AV1015" s="270" t="s">
        <v>3075</v>
      </c>
      <c r="AW1015" s="277" t="s">
        <v>3075</v>
      </c>
      <c r="AX1015" s="270" t="s">
        <v>3075</v>
      </c>
      <c r="AY1015" s="270" t="s">
        <v>3075</v>
      </c>
      <c r="AZ1015" s="270" t="s">
        <v>3075</v>
      </c>
      <c r="BA1015" s="270" t="s">
        <v>3075</v>
      </c>
      <c r="BB1015" s="270" t="s">
        <v>3075</v>
      </c>
      <c r="BC1015" s="270" t="s">
        <v>3075</v>
      </c>
      <c r="BD1015" s="270" t="s">
        <v>521</v>
      </c>
      <c r="BE1015" s="270" t="str">
        <f>VLOOKUP(A1015,[1]القائمة!A$1:F$4442,6,0)</f>
        <v/>
      </c>
      <c r="BF1015">
        <f>VLOOKUP(A1015,[1]القائمة!A$1:F$4442,1,0)</f>
        <v>526707</v>
      </c>
      <c r="BG1015" t="str">
        <f>VLOOKUP(A1015,[1]القائمة!A$1:F$4442,5,0)</f>
        <v>الثالثة</v>
      </c>
      <c r="BH1015" s="250"/>
      <c r="BI1015" s="250"/>
      <c r="BJ1015" s="250"/>
      <c r="BK1015" s="250"/>
      <c r="BL1015" s="250"/>
      <c r="BM1015" s="250"/>
      <c r="BN1015" s="250"/>
      <c r="BO1015" s="250"/>
      <c r="BP1015" s="250"/>
      <c r="BQ1015" s="250"/>
      <c r="BR1015" s="250"/>
      <c r="BS1015" s="250"/>
      <c r="BT1015" s="250"/>
      <c r="BU1015" s="250"/>
      <c r="BV1015" s="250"/>
      <c r="BW1015" s="250"/>
      <c r="BX1015" s="250"/>
      <c r="BY1015" s="250"/>
      <c r="BZ1015" s="250"/>
      <c r="CE1015" s="250"/>
    </row>
    <row r="1016" spans="1:83" ht="14.4" x14ac:dyDescent="0.3">
      <c r="A1016" s="269">
        <v>526709</v>
      </c>
      <c r="B1016" s="270" t="s">
        <v>521</v>
      </c>
      <c r="C1016" s="270" t="s">
        <v>788</v>
      </c>
      <c r="D1016" s="270" t="s">
        <v>788</v>
      </c>
      <c r="E1016" s="270" t="s">
        <v>788</v>
      </c>
      <c r="F1016" s="270" t="s">
        <v>788</v>
      </c>
      <c r="G1016" s="270" t="s">
        <v>788</v>
      </c>
      <c r="H1016" s="270" t="s">
        <v>788</v>
      </c>
      <c r="I1016" s="270" t="s">
        <v>788</v>
      </c>
      <c r="J1016" s="270" t="s">
        <v>788</v>
      </c>
      <c r="K1016" s="270" t="s">
        <v>788</v>
      </c>
      <c r="L1016" s="270" t="s">
        <v>788</v>
      </c>
      <c r="M1016" s="270" t="s">
        <v>788</v>
      </c>
      <c r="N1016" s="270" t="s">
        <v>788</v>
      </c>
      <c r="O1016" s="270" t="s">
        <v>788</v>
      </c>
      <c r="P1016" s="270" t="s">
        <v>788</v>
      </c>
      <c r="Q1016" s="270" t="s">
        <v>788</v>
      </c>
      <c r="R1016" s="270" t="s">
        <v>788</v>
      </c>
      <c r="S1016" s="270" t="s">
        <v>788</v>
      </c>
      <c r="T1016" s="270" t="s">
        <v>788</v>
      </c>
      <c r="U1016" s="270" t="s">
        <v>788</v>
      </c>
      <c r="V1016" s="270" t="s">
        <v>788</v>
      </c>
      <c r="W1016" s="270" t="s">
        <v>788</v>
      </c>
      <c r="X1016" s="270" t="s">
        <v>788</v>
      </c>
      <c r="Y1016" s="270" t="s">
        <v>788</v>
      </c>
      <c r="Z1016" s="270" t="s">
        <v>788</v>
      </c>
      <c r="AA1016" s="270" t="s">
        <v>788</v>
      </c>
      <c r="AB1016" s="270" t="s">
        <v>788</v>
      </c>
      <c r="AC1016" s="270" t="s">
        <v>788</v>
      </c>
      <c r="AD1016" s="270" t="s">
        <v>788</v>
      </c>
      <c r="AE1016" s="270" t="s">
        <v>788</v>
      </c>
      <c r="AF1016" s="270" t="s">
        <v>788</v>
      </c>
      <c r="AG1016" s="270" t="s">
        <v>788</v>
      </c>
      <c r="AH1016" s="270" t="s">
        <v>788</v>
      </c>
      <c r="AI1016" s="270" t="s">
        <v>788</v>
      </c>
      <c r="AJ1016" s="270" t="s">
        <v>788</v>
      </c>
      <c r="AK1016" s="270" t="s">
        <v>788</v>
      </c>
      <c r="AL1016" s="270" t="s">
        <v>788</v>
      </c>
      <c r="AM1016" s="270" t="s">
        <v>788</v>
      </c>
      <c r="AN1016" s="270" t="s">
        <v>3075</v>
      </c>
      <c r="AO1016" s="270" t="s">
        <v>3075</v>
      </c>
      <c r="AP1016" s="270" t="s">
        <v>3075</v>
      </c>
      <c r="AQ1016" s="270" t="s">
        <v>3075</v>
      </c>
      <c r="AR1016" s="270" t="s">
        <v>3075</v>
      </c>
      <c r="AS1016" s="270" t="s">
        <v>3075</v>
      </c>
      <c r="AT1016" s="270" t="s">
        <v>3075</v>
      </c>
      <c r="AU1016" s="270" t="s">
        <v>3075</v>
      </c>
      <c r="AV1016" s="270" t="s">
        <v>3075</v>
      </c>
      <c r="AW1016" s="277" t="s">
        <v>3075</v>
      </c>
      <c r="AX1016" s="270" t="s">
        <v>3075</v>
      </c>
      <c r="AY1016" s="270" t="s">
        <v>3075</v>
      </c>
      <c r="AZ1016" s="270" t="s">
        <v>3075</v>
      </c>
      <c r="BA1016" s="270" t="s">
        <v>3075</v>
      </c>
      <c r="BB1016" s="270" t="s">
        <v>3075</v>
      </c>
      <c r="BC1016" s="270" t="s">
        <v>3075</v>
      </c>
      <c r="BD1016" s="270" t="s">
        <v>521</v>
      </c>
      <c r="BE1016" s="270" t="str">
        <f>VLOOKUP(A1016,[1]القائمة!A$1:F$4442,6,0)</f>
        <v/>
      </c>
      <c r="BF1016">
        <f>VLOOKUP(A1016,[1]القائمة!A$1:F$4442,1,0)</f>
        <v>526709</v>
      </c>
      <c r="BG1016" t="str">
        <f>VLOOKUP(A1016,[1]القائمة!A$1:F$4442,5,0)</f>
        <v>الثالثة</v>
      </c>
      <c r="BH1016" s="250"/>
      <c r="BI1016" s="250"/>
      <c r="BJ1016" s="250"/>
      <c r="BK1016" s="250"/>
      <c r="BL1016" s="250"/>
      <c r="BM1016" s="250"/>
      <c r="BN1016" s="250"/>
      <c r="BO1016" s="250"/>
      <c r="BP1016" s="250"/>
      <c r="BQ1016" s="250"/>
      <c r="BR1016" s="250"/>
      <c r="BS1016" s="250"/>
      <c r="BT1016" s="250"/>
      <c r="BU1016" s="250"/>
      <c r="BV1016" s="250"/>
      <c r="BW1016" s="250"/>
      <c r="BX1016" s="250"/>
      <c r="BY1016" s="250"/>
      <c r="BZ1016" s="250"/>
      <c r="CE1016" s="250"/>
    </row>
    <row r="1017" spans="1:83" ht="14.4" x14ac:dyDescent="0.3">
      <c r="A1017" s="269">
        <v>526715</v>
      </c>
      <c r="B1017" s="270" t="s">
        <v>521</v>
      </c>
      <c r="C1017" s="270" t="s">
        <v>788</v>
      </c>
      <c r="D1017" s="270" t="s">
        <v>788</v>
      </c>
      <c r="E1017" s="270" t="s">
        <v>788</v>
      </c>
      <c r="F1017" s="270" t="s">
        <v>788</v>
      </c>
      <c r="G1017" s="270" t="s">
        <v>788</v>
      </c>
      <c r="H1017" s="270" t="s">
        <v>788</v>
      </c>
      <c r="I1017" s="270" t="s">
        <v>788</v>
      </c>
      <c r="J1017" s="270" t="s">
        <v>788</v>
      </c>
      <c r="K1017" s="270" t="s">
        <v>788</v>
      </c>
      <c r="L1017" s="270" t="s">
        <v>788</v>
      </c>
      <c r="M1017" s="270" t="s">
        <v>788</v>
      </c>
      <c r="N1017" s="270" t="s">
        <v>788</v>
      </c>
      <c r="O1017" s="270" t="s">
        <v>788</v>
      </c>
      <c r="P1017" s="270" t="s">
        <v>788</v>
      </c>
      <c r="Q1017" s="270" t="s">
        <v>788</v>
      </c>
      <c r="R1017" s="270" t="s">
        <v>788</v>
      </c>
      <c r="S1017" s="270" t="s">
        <v>788</v>
      </c>
      <c r="T1017" s="270" t="s">
        <v>788</v>
      </c>
      <c r="U1017" s="270" t="s">
        <v>788</v>
      </c>
      <c r="V1017" s="270" t="s">
        <v>788</v>
      </c>
      <c r="W1017" s="270" t="s">
        <v>788</v>
      </c>
      <c r="X1017" s="270" t="s">
        <v>788</v>
      </c>
      <c r="Y1017" s="270" t="s">
        <v>788</v>
      </c>
      <c r="Z1017" s="270" t="s">
        <v>788</v>
      </c>
      <c r="AA1017" s="270" t="s">
        <v>788</v>
      </c>
      <c r="AB1017" s="270" t="s">
        <v>788</v>
      </c>
      <c r="AC1017" s="270" t="s">
        <v>788</v>
      </c>
      <c r="AD1017" s="270" t="s">
        <v>788</v>
      </c>
      <c r="AE1017" s="270" t="s">
        <v>788</v>
      </c>
      <c r="AF1017" s="270" t="s">
        <v>788</v>
      </c>
      <c r="AG1017" s="270" t="s">
        <v>788</v>
      </c>
      <c r="AH1017" s="270" t="s">
        <v>788</v>
      </c>
      <c r="AI1017" s="270" t="s">
        <v>788</v>
      </c>
      <c r="AJ1017" s="270" t="s">
        <v>788</v>
      </c>
      <c r="AK1017" s="270" t="s">
        <v>788</v>
      </c>
      <c r="AL1017" s="270" t="s">
        <v>788</v>
      </c>
      <c r="AM1017" s="270" t="s">
        <v>788</v>
      </c>
      <c r="AN1017" s="270" t="s">
        <v>3075</v>
      </c>
      <c r="AO1017" s="270" t="s">
        <v>3075</v>
      </c>
      <c r="AP1017" s="270" t="s">
        <v>3075</v>
      </c>
      <c r="AQ1017" s="270" t="s">
        <v>3075</v>
      </c>
      <c r="AR1017" s="270" t="s">
        <v>3075</v>
      </c>
      <c r="AS1017" s="270" t="s">
        <v>3075</v>
      </c>
      <c r="AT1017" s="270" t="s">
        <v>3075</v>
      </c>
      <c r="AU1017" s="270" t="s">
        <v>3075</v>
      </c>
      <c r="AV1017" s="270" t="s">
        <v>3075</v>
      </c>
      <c r="AW1017" s="277" t="s">
        <v>3075</v>
      </c>
      <c r="AX1017" s="270" t="s">
        <v>3075</v>
      </c>
      <c r="AY1017" s="270" t="s">
        <v>3075</v>
      </c>
      <c r="AZ1017" s="270" t="s">
        <v>3075</v>
      </c>
      <c r="BA1017" s="270" t="s">
        <v>3075</v>
      </c>
      <c r="BB1017" s="270" t="s">
        <v>3075</v>
      </c>
      <c r="BC1017" s="270" t="s">
        <v>3075</v>
      </c>
      <c r="BD1017" s="270" t="s">
        <v>521</v>
      </c>
      <c r="BE1017" s="270" t="str">
        <f>VLOOKUP(A1017,[1]القائمة!A$1:F$4442,6,0)</f>
        <v/>
      </c>
      <c r="BF1017">
        <f>VLOOKUP(A1017,[1]القائمة!A$1:F$4442,1,0)</f>
        <v>526715</v>
      </c>
      <c r="BG1017" t="str">
        <f>VLOOKUP(A1017,[1]القائمة!A$1:F$4442,5,0)</f>
        <v>الثالثة</v>
      </c>
      <c r="BH1017" s="250"/>
      <c r="BI1017" s="250"/>
      <c r="BJ1017" s="250"/>
      <c r="BK1017" s="250"/>
      <c r="BL1017" s="250"/>
      <c r="BM1017" s="250"/>
      <c r="BN1017" s="250"/>
      <c r="BO1017" s="250"/>
      <c r="BP1017" s="250"/>
      <c r="BQ1017" s="250"/>
      <c r="BR1017" s="250"/>
      <c r="BS1017" s="250"/>
      <c r="BT1017" s="250"/>
      <c r="BU1017" s="250"/>
      <c r="BV1017" s="250"/>
      <c r="BW1017" s="250"/>
      <c r="BX1017" s="250"/>
      <c r="BY1017" s="250"/>
      <c r="BZ1017" s="250"/>
      <c r="CE1017" s="250"/>
    </row>
    <row r="1018" spans="1:83" ht="14.4" x14ac:dyDescent="0.3">
      <c r="A1018" s="269">
        <v>526716</v>
      </c>
      <c r="B1018" s="270" t="s">
        <v>521</v>
      </c>
      <c r="C1018" s="270" t="s">
        <v>788</v>
      </c>
      <c r="D1018" s="270" t="s">
        <v>788</v>
      </c>
      <c r="E1018" s="270" t="s">
        <v>788</v>
      </c>
      <c r="F1018" s="270" t="s">
        <v>788</v>
      </c>
      <c r="G1018" s="270" t="s">
        <v>788</v>
      </c>
      <c r="H1018" s="270" t="s">
        <v>788</v>
      </c>
      <c r="I1018" s="270" t="s">
        <v>788</v>
      </c>
      <c r="J1018" s="270" t="s">
        <v>788</v>
      </c>
      <c r="K1018" s="270" t="s">
        <v>788</v>
      </c>
      <c r="L1018" s="270" t="s">
        <v>788</v>
      </c>
      <c r="M1018" s="270" t="s">
        <v>788</v>
      </c>
      <c r="N1018" s="270" t="s">
        <v>788</v>
      </c>
      <c r="O1018" s="270" t="s">
        <v>788</v>
      </c>
      <c r="P1018" s="270" t="s">
        <v>788</v>
      </c>
      <c r="Q1018" s="270" t="s">
        <v>788</v>
      </c>
      <c r="R1018" s="270" t="s">
        <v>788</v>
      </c>
      <c r="S1018" s="270" t="s">
        <v>788</v>
      </c>
      <c r="T1018" s="270" t="s">
        <v>788</v>
      </c>
      <c r="U1018" s="270" t="s">
        <v>788</v>
      </c>
      <c r="V1018" s="270" t="s">
        <v>788</v>
      </c>
      <c r="W1018" s="270" t="s">
        <v>788</v>
      </c>
      <c r="X1018" s="270" t="s">
        <v>788</v>
      </c>
      <c r="Y1018" s="270" t="s">
        <v>788</v>
      </c>
      <c r="Z1018" s="270" t="s">
        <v>788</v>
      </c>
      <c r="AA1018" s="270" t="s">
        <v>788</v>
      </c>
      <c r="AB1018" s="270" t="s">
        <v>788</v>
      </c>
      <c r="AC1018" s="270" t="s">
        <v>788</v>
      </c>
      <c r="AD1018" s="270" t="s">
        <v>788</v>
      </c>
      <c r="AE1018" s="270" t="s">
        <v>788</v>
      </c>
      <c r="AF1018" s="270" t="s">
        <v>788</v>
      </c>
      <c r="AG1018" s="270" t="s">
        <v>788</v>
      </c>
      <c r="AH1018" s="270" t="s">
        <v>788</v>
      </c>
      <c r="AI1018" s="270" t="s">
        <v>788</v>
      </c>
      <c r="AJ1018" s="270" t="s">
        <v>788</v>
      </c>
      <c r="AK1018" s="270" t="s">
        <v>788</v>
      </c>
      <c r="AL1018" s="270" t="s">
        <v>788</v>
      </c>
      <c r="AM1018" s="270" t="s">
        <v>788</v>
      </c>
      <c r="AN1018" s="270" t="s">
        <v>3075</v>
      </c>
      <c r="AO1018" s="270" t="s">
        <v>3075</v>
      </c>
      <c r="AP1018" s="270" t="s">
        <v>3075</v>
      </c>
      <c r="AQ1018" s="270" t="s">
        <v>3075</v>
      </c>
      <c r="AR1018" s="270" t="s">
        <v>3075</v>
      </c>
      <c r="AS1018" s="270" t="s">
        <v>3075</v>
      </c>
      <c r="AT1018" s="270" t="s">
        <v>3075</v>
      </c>
      <c r="AU1018" s="270" t="s">
        <v>3075</v>
      </c>
      <c r="AV1018" s="270" t="s">
        <v>3075</v>
      </c>
      <c r="AW1018" s="277" t="s">
        <v>3075</v>
      </c>
      <c r="AX1018" s="270" t="s">
        <v>3075</v>
      </c>
      <c r="AY1018" s="270" t="s">
        <v>3075</v>
      </c>
      <c r="AZ1018" s="270" t="s">
        <v>3075</v>
      </c>
      <c r="BA1018" s="270" t="s">
        <v>3075</v>
      </c>
      <c r="BB1018" s="270" t="s">
        <v>3075</v>
      </c>
      <c r="BC1018" s="270" t="s">
        <v>3075</v>
      </c>
      <c r="BD1018" s="270" t="s">
        <v>521</v>
      </c>
      <c r="BE1018" s="270" t="str">
        <f>VLOOKUP(A1018,[1]القائمة!A$1:F$4442,6,0)</f>
        <v/>
      </c>
      <c r="BF1018">
        <f>VLOOKUP(A1018,[1]القائمة!A$1:F$4442,1,0)</f>
        <v>526716</v>
      </c>
      <c r="BG1018" t="str">
        <f>VLOOKUP(A1018,[1]القائمة!A$1:F$4442,5,0)</f>
        <v>الثالثة</v>
      </c>
      <c r="BH1018" s="250"/>
      <c r="BI1018" s="250"/>
      <c r="BJ1018" s="250"/>
      <c r="BK1018" s="250"/>
      <c r="BL1018" s="250"/>
      <c r="BM1018" s="250"/>
      <c r="BN1018" s="250"/>
      <c r="BO1018" s="250"/>
      <c r="BP1018" s="250"/>
      <c r="BQ1018" s="250"/>
      <c r="BR1018" s="250"/>
      <c r="BS1018" s="250"/>
      <c r="BT1018" s="250"/>
      <c r="BU1018" s="250"/>
      <c r="BV1018" s="250"/>
      <c r="BW1018" s="250"/>
      <c r="BX1018" s="250"/>
      <c r="BY1018" s="250"/>
      <c r="BZ1018" s="250"/>
      <c r="CE1018" s="250"/>
    </row>
    <row r="1019" spans="1:83" ht="14.4" x14ac:dyDescent="0.3">
      <c r="A1019" s="269">
        <v>526717</v>
      </c>
      <c r="B1019" s="270" t="s">
        <v>521</v>
      </c>
      <c r="C1019" s="270" t="s">
        <v>788</v>
      </c>
      <c r="D1019" s="270" t="s">
        <v>788</v>
      </c>
      <c r="E1019" s="270" t="s">
        <v>788</v>
      </c>
      <c r="F1019" s="270" t="s">
        <v>788</v>
      </c>
      <c r="G1019" s="270" t="s">
        <v>788</v>
      </c>
      <c r="H1019" s="270" t="s">
        <v>788</v>
      </c>
      <c r="I1019" s="270" t="s">
        <v>788</v>
      </c>
      <c r="J1019" s="270" t="s">
        <v>788</v>
      </c>
      <c r="K1019" s="270" t="s">
        <v>788</v>
      </c>
      <c r="L1019" s="270" t="s">
        <v>788</v>
      </c>
      <c r="M1019" s="270" t="s">
        <v>788</v>
      </c>
      <c r="N1019" s="270" t="s">
        <v>788</v>
      </c>
      <c r="O1019" s="270" t="s">
        <v>788</v>
      </c>
      <c r="P1019" s="270" t="s">
        <v>788</v>
      </c>
      <c r="Q1019" s="270" t="s">
        <v>788</v>
      </c>
      <c r="R1019" s="270" t="s">
        <v>788</v>
      </c>
      <c r="S1019" s="270" t="s">
        <v>788</v>
      </c>
      <c r="T1019" s="270" t="s">
        <v>788</v>
      </c>
      <c r="U1019" s="270" t="s">
        <v>788</v>
      </c>
      <c r="V1019" s="270" t="s">
        <v>788</v>
      </c>
      <c r="W1019" s="270" t="s">
        <v>788</v>
      </c>
      <c r="X1019" s="270" t="s">
        <v>788</v>
      </c>
      <c r="Y1019" s="270" t="s">
        <v>788</v>
      </c>
      <c r="Z1019" s="270" t="s">
        <v>788</v>
      </c>
      <c r="AA1019" s="270" t="s">
        <v>788</v>
      </c>
      <c r="AB1019" s="270" t="s">
        <v>788</v>
      </c>
      <c r="AC1019" s="270" t="s">
        <v>788</v>
      </c>
      <c r="AD1019" s="270" t="s">
        <v>788</v>
      </c>
      <c r="AE1019" s="270" t="s">
        <v>788</v>
      </c>
      <c r="AF1019" s="270" t="s">
        <v>788</v>
      </c>
      <c r="AG1019" s="270" t="s">
        <v>788</v>
      </c>
      <c r="AH1019" s="270" t="s">
        <v>788</v>
      </c>
      <c r="AI1019" s="270" t="s">
        <v>788</v>
      </c>
      <c r="AJ1019" s="270" t="s">
        <v>788</v>
      </c>
      <c r="AK1019" s="270" t="s">
        <v>788</v>
      </c>
      <c r="AL1019" s="270" t="s">
        <v>788</v>
      </c>
      <c r="AM1019" s="270" t="s">
        <v>788</v>
      </c>
      <c r="AN1019" s="270" t="s">
        <v>3075</v>
      </c>
      <c r="AO1019" s="270" t="s">
        <v>3075</v>
      </c>
      <c r="AP1019" s="270" t="s">
        <v>3075</v>
      </c>
      <c r="AQ1019" s="270" t="s">
        <v>3075</v>
      </c>
      <c r="AR1019" s="270" t="s">
        <v>3075</v>
      </c>
      <c r="AS1019" s="270" t="s">
        <v>3075</v>
      </c>
      <c r="AT1019" s="270" t="s">
        <v>3075</v>
      </c>
      <c r="AU1019" s="270" t="s">
        <v>3075</v>
      </c>
      <c r="AV1019" s="270" t="s">
        <v>3075</v>
      </c>
      <c r="AW1019" s="277" t="s">
        <v>3075</v>
      </c>
      <c r="AX1019" s="270" t="s">
        <v>3075</v>
      </c>
      <c r="AY1019" s="270" t="s">
        <v>3075</v>
      </c>
      <c r="AZ1019" s="270" t="s">
        <v>3075</v>
      </c>
      <c r="BA1019" s="270" t="s">
        <v>3075</v>
      </c>
      <c r="BB1019" s="270" t="s">
        <v>3075</v>
      </c>
      <c r="BC1019" s="270" t="s">
        <v>3075</v>
      </c>
      <c r="BD1019" s="270" t="s">
        <v>521</v>
      </c>
      <c r="BE1019" s="270" t="str">
        <f>VLOOKUP(A1019,[1]القائمة!A$1:F$4442,6,0)</f>
        <v/>
      </c>
      <c r="BF1019">
        <f>VLOOKUP(A1019,[1]القائمة!A$1:F$4442,1,0)</f>
        <v>526717</v>
      </c>
      <c r="BG1019" t="str">
        <f>VLOOKUP(A1019,[1]القائمة!A$1:F$4442,5,0)</f>
        <v>الثالثة</v>
      </c>
      <c r="BH1019" s="250"/>
      <c r="BI1019" s="250"/>
      <c r="BJ1019" s="250"/>
      <c r="BK1019" s="250"/>
      <c r="BL1019" s="250"/>
      <c r="BM1019" s="250"/>
      <c r="BN1019" s="250"/>
      <c r="BO1019" s="250"/>
      <c r="BP1019" s="250"/>
      <c r="BQ1019" s="250"/>
      <c r="BR1019" s="250"/>
      <c r="BS1019" s="250"/>
      <c r="BT1019" s="250"/>
      <c r="BU1019" s="250"/>
      <c r="BV1019" s="250"/>
      <c r="BW1019" s="250"/>
      <c r="BX1019" s="250"/>
      <c r="BY1019" s="250"/>
      <c r="BZ1019" s="250"/>
      <c r="CE1019" s="250"/>
    </row>
    <row r="1020" spans="1:83" ht="14.4" x14ac:dyDescent="0.3">
      <c r="A1020" s="269">
        <v>526723</v>
      </c>
      <c r="B1020" s="270" t="s">
        <v>521</v>
      </c>
      <c r="C1020" s="270" t="s">
        <v>788</v>
      </c>
      <c r="D1020" s="270" t="s">
        <v>788</v>
      </c>
      <c r="E1020" s="270" t="s">
        <v>788</v>
      </c>
      <c r="F1020" s="270" t="s">
        <v>788</v>
      </c>
      <c r="G1020" s="270" t="s">
        <v>788</v>
      </c>
      <c r="H1020" s="270" t="s">
        <v>788</v>
      </c>
      <c r="I1020" s="270" t="s">
        <v>788</v>
      </c>
      <c r="J1020" s="270" t="s">
        <v>788</v>
      </c>
      <c r="K1020" s="270" t="s">
        <v>788</v>
      </c>
      <c r="L1020" s="270" t="s">
        <v>788</v>
      </c>
      <c r="M1020" s="270" t="s">
        <v>788</v>
      </c>
      <c r="N1020" s="270" t="s">
        <v>788</v>
      </c>
      <c r="O1020" s="270" t="s">
        <v>788</v>
      </c>
      <c r="P1020" s="270" t="s">
        <v>788</v>
      </c>
      <c r="Q1020" s="270" t="s">
        <v>788</v>
      </c>
      <c r="R1020" s="270" t="s">
        <v>788</v>
      </c>
      <c r="S1020" s="270" t="s">
        <v>788</v>
      </c>
      <c r="T1020" s="270" t="s">
        <v>788</v>
      </c>
      <c r="U1020" s="270" t="s">
        <v>788</v>
      </c>
      <c r="V1020" s="270" t="s">
        <v>788</v>
      </c>
      <c r="W1020" s="270" t="s">
        <v>788</v>
      </c>
      <c r="X1020" s="270" t="s">
        <v>788</v>
      </c>
      <c r="Y1020" s="270" t="s">
        <v>788</v>
      </c>
      <c r="Z1020" s="270" t="s">
        <v>788</v>
      </c>
      <c r="AA1020" s="270" t="s">
        <v>788</v>
      </c>
      <c r="AB1020" s="270" t="s">
        <v>788</v>
      </c>
      <c r="AC1020" s="270" t="s">
        <v>788</v>
      </c>
      <c r="AD1020" s="270" t="s">
        <v>788</v>
      </c>
      <c r="AE1020" s="270" t="s">
        <v>788</v>
      </c>
      <c r="AF1020" s="270" t="s">
        <v>788</v>
      </c>
      <c r="AG1020" s="270" t="s">
        <v>788</v>
      </c>
      <c r="AH1020" s="270" t="s">
        <v>788</v>
      </c>
      <c r="AI1020" s="270" t="s">
        <v>788</v>
      </c>
      <c r="AJ1020" s="270" t="s">
        <v>788</v>
      </c>
      <c r="AK1020" s="270" t="s">
        <v>788</v>
      </c>
      <c r="AL1020" s="270" t="s">
        <v>788</v>
      </c>
      <c r="AM1020" s="270" t="s">
        <v>788</v>
      </c>
      <c r="AN1020" s="270" t="s">
        <v>3075</v>
      </c>
      <c r="AO1020" s="270" t="s">
        <v>3075</v>
      </c>
      <c r="AP1020" s="270" t="s">
        <v>3075</v>
      </c>
      <c r="AQ1020" s="270" t="s">
        <v>3075</v>
      </c>
      <c r="AR1020" s="270" t="s">
        <v>3075</v>
      </c>
      <c r="AS1020" s="270" t="s">
        <v>3075</v>
      </c>
      <c r="AT1020" s="270" t="s">
        <v>3075</v>
      </c>
      <c r="AU1020" s="270" t="s">
        <v>3075</v>
      </c>
      <c r="AV1020" s="270" t="s">
        <v>3075</v>
      </c>
      <c r="AW1020" s="277" t="s">
        <v>3075</v>
      </c>
      <c r="AX1020" s="270" t="s">
        <v>3075</v>
      </c>
      <c r="AY1020" s="270" t="s">
        <v>3075</v>
      </c>
      <c r="AZ1020" s="270" t="s">
        <v>3075</v>
      </c>
      <c r="BA1020" s="270" t="s">
        <v>3075</v>
      </c>
      <c r="BB1020" s="270" t="s">
        <v>3075</v>
      </c>
      <c r="BC1020" s="270" t="s">
        <v>3075</v>
      </c>
      <c r="BD1020" s="270" t="s">
        <v>521</v>
      </c>
      <c r="BE1020" s="270" t="str">
        <f>VLOOKUP(A1020,[1]القائمة!A$1:F$4442,6,0)</f>
        <v/>
      </c>
      <c r="BF1020">
        <f>VLOOKUP(A1020,[1]القائمة!A$1:F$4442,1,0)</f>
        <v>526723</v>
      </c>
      <c r="BG1020" t="str">
        <f>VLOOKUP(A1020,[1]القائمة!A$1:F$4442,5,0)</f>
        <v>الثالثة</v>
      </c>
      <c r="BH1020" s="250"/>
      <c r="BI1020" s="250"/>
      <c r="BJ1020" s="250"/>
      <c r="BK1020" s="250"/>
      <c r="BL1020" s="250"/>
      <c r="BM1020" s="250"/>
      <c r="BN1020" s="250"/>
      <c r="BO1020" s="250"/>
      <c r="BP1020" s="250"/>
      <c r="BQ1020" s="250"/>
      <c r="BR1020" s="250"/>
      <c r="BS1020" s="250"/>
      <c r="BT1020" s="250"/>
      <c r="BU1020" s="250"/>
      <c r="BV1020" s="250"/>
      <c r="BW1020" s="250"/>
      <c r="BX1020" s="250"/>
      <c r="BY1020" s="250"/>
      <c r="BZ1020" s="250"/>
      <c r="CE1020" s="250"/>
    </row>
    <row r="1021" spans="1:83" ht="14.4" x14ac:dyDescent="0.3">
      <c r="A1021" s="269">
        <v>526725</v>
      </c>
      <c r="B1021" s="270" t="s">
        <v>521</v>
      </c>
      <c r="C1021" s="270" t="s">
        <v>788</v>
      </c>
      <c r="D1021" s="270" t="s">
        <v>788</v>
      </c>
      <c r="E1021" s="270" t="s">
        <v>788</v>
      </c>
      <c r="F1021" s="270" t="s">
        <v>788</v>
      </c>
      <c r="G1021" s="270" t="s">
        <v>788</v>
      </c>
      <c r="H1021" s="270" t="s">
        <v>788</v>
      </c>
      <c r="I1021" s="270" t="s">
        <v>788</v>
      </c>
      <c r="J1021" s="270" t="s">
        <v>788</v>
      </c>
      <c r="K1021" s="270" t="s">
        <v>788</v>
      </c>
      <c r="L1021" s="270" t="s">
        <v>788</v>
      </c>
      <c r="M1021" s="270" t="s">
        <v>788</v>
      </c>
      <c r="N1021" s="270" t="s">
        <v>788</v>
      </c>
      <c r="O1021" s="270" t="s">
        <v>788</v>
      </c>
      <c r="P1021" s="270" t="s">
        <v>788</v>
      </c>
      <c r="Q1021" s="270" t="s">
        <v>788</v>
      </c>
      <c r="R1021" s="270" t="s">
        <v>788</v>
      </c>
      <c r="S1021" s="270" t="s">
        <v>788</v>
      </c>
      <c r="T1021" s="270" t="s">
        <v>788</v>
      </c>
      <c r="U1021" s="270" t="s">
        <v>788</v>
      </c>
      <c r="V1021" s="270" t="s">
        <v>788</v>
      </c>
      <c r="W1021" s="270" t="s">
        <v>788</v>
      </c>
      <c r="X1021" s="270" t="s">
        <v>788</v>
      </c>
      <c r="Y1021" s="270" t="s">
        <v>788</v>
      </c>
      <c r="Z1021" s="270" t="s">
        <v>788</v>
      </c>
      <c r="AA1021" s="270" t="s">
        <v>788</v>
      </c>
      <c r="AB1021" s="270" t="s">
        <v>788</v>
      </c>
      <c r="AC1021" s="270" t="s">
        <v>788</v>
      </c>
      <c r="AD1021" s="270" t="s">
        <v>788</v>
      </c>
      <c r="AE1021" s="270" t="s">
        <v>788</v>
      </c>
      <c r="AF1021" s="270" t="s">
        <v>788</v>
      </c>
      <c r="AG1021" s="270" t="s">
        <v>788</v>
      </c>
      <c r="AH1021" s="270" t="s">
        <v>788</v>
      </c>
      <c r="AI1021" s="270" t="s">
        <v>788</v>
      </c>
      <c r="AJ1021" s="270" t="s">
        <v>788</v>
      </c>
      <c r="AK1021" s="270" t="s">
        <v>788</v>
      </c>
      <c r="AL1021" s="270" t="s">
        <v>788</v>
      </c>
      <c r="AM1021" s="270" t="s">
        <v>788</v>
      </c>
      <c r="AN1021" s="270" t="s">
        <v>3075</v>
      </c>
      <c r="AO1021" s="270" t="s">
        <v>3075</v>
      </c>
      <c r="AP1021" s="270" t="s">
        <v>3075</v>
      </c>
      <c r="AQ1021" s="270" t="s">
        <v>3075</v>
      </c>
      <c r="AR1021" s="270" t="s">
        <v>3075</v>
      </c>
      <c r="AS1021" s="270" t="s">
        <v>3075</v>
      </c>
      <c r="AT1021" s="270" t="s">
        <v>3075</v>
      </c>
      <c r="AU1021" s="270" t="s">
        <v>3075</v>
      </c>
      <c r="AV1021" s="270" t="s">
        <v>3075</v>
      </c>
      <c r="AW1021" s="277" t="s">
        <v>3075</v>
      </c>
      <c r="AX1021" s="270" t="s">
        <v>3075</v>
      </c>
      <c r="AY1021" s="270" t="s">
        <v>3075</v>
      </c>
      <c r="AZ1021" s="270" t="s">
        <v>3075</v>
      </c>
      <c r="BA1021" s="270" t="s">
        <v>3075</v>
      </c>
      <c r="BB1021" s="270" t="s">
        <v>3075</v>
      </c>
      <c r="BC1021" s="270" t="s">
        <v>3075</v>
      </c>
      <c r="BD1021" s="270" t="s">
        <v>521</v>
      </c>
      <c r="BE1021" s="270" t="str">
        <f>VLOOKUP(A1021,[1]القائمة!A$1:F$4442,6,0)</f>
        <v/>
      </c>
      <c r="BF1021">
        <f>VLOOKUP(A1021,[1]القائمة!A$1:F$4442,1,0)</f>
        <v>526725</v>
      </c>
      <c r="BG1021" t="str">
        <f>VLOOKUP(A1021,[1]القائمة!A$1:F$4442,5,0)</f>
        <v>الثالثة</v>
      </c>
      <c r="BH1021" s="241"/>
      <c r="BI1021" s="241"/>
      <c r="BJ1021" s="241"/>
      <c r="BK1021" s="241"/>
      <c r="BL1021" s="241"/>
      <c r="BM1021" s="241"/>
      <c r="BN1021" s="241"/>
      <c r="BO1021" s="241"/>
      <c r="BP1021" s="241" t="s">
        <v>3075</v>
      </c>
      <c r="BQ1021" s="241" t="s">
        <v>3075</v>
      </c>
      <c r="BR1021" s="241" t="s">
        <v>3075</v>
      </c>
      <c r="BS1021" s="241" t="s">
        <v>3075</v>
      </c>
      <c r="BT1021" s="241" t="s">
        <v>3075</v>
      </c>
      <c r="BU1021" s="241" t="s">
        <v>3075</v>
      </c>
      <c r="BV1021" s="240"/>
      <c r="BW1021" s="241"/>
      <c r="BX1021" s="241"/>
      <c r="BY1021" s="241"/>
      <c r="BZ1021" s="241"/>
      <c r="CA1021" s="242"/>
      <c r="CB1021" s="242"/>
      <c r="CC1021" s="242"/>
      <c r="CD1021" s="242"/>
      <c r="CE1021" s="241"/>
    </row>
    <row r="1022" spans="1:83" ht="14.4" x14ac:dyDescent="0.3">
      <c r="A1022" s="269">
        <v>526727</v>
      </c>
      <c r="B1022" s="270" t="s">
        <v>521</v>
      </c>
      <c r="C1022" s="270" t="s">
        <v>788</v>
      </c>
      <c r="D1022" s="270" t="s">
        <v>788</v>
      </c>
      <c r="E1022" s="270" t="s">
        <v>788</v>
      </c>
      <c r="F1022" s="270" t="s">
        <v>788</v>
      </c>
      <c r="G1022" s="270" t="s">
        <v>788</v>
      </c>
      <c r="H1022" s="270" t="s">
        <v>788</v>
      </c>
      <c r="I1022" s="270" t="s">
        <v>788</v>
      </c>
      <c r="J1022" s="270" t="s">
        <v>788</v>
      </c>
      <c r="K1022" s="270" t="s">
        <v>788</v>
      </c>
      <c r="L1022" s="270" t="s">
        <v>788</v>
      </c>
      <c r="M1022" s="270" t="s">
        <v>788</v>
      </c>
      <c r="N1022" s="270" t="s">
        <v>788</v>
      </c>
      <c r="O1022" s="270" t="s">
        <v>788</v>
      </c>
      <c r="P1022" s="270" t="s">
        <v>788</v>
      </c>
      <c r="Q1022" s="270" t="s">
        <v>788</v>
      </c>
      <c r="R1022" s="270" t="s">
        <v>788</v>
      </c>
      <c r="S1022" s="270" t="s">
        <v>788</v>
      </c>
      <c r="T1022" s="270" t="s">
        <v>788</v>
      </c>
      <c r="U1022" s="270" t="s">
        <v>788</v>
      </c>
      <c r="V1022" s="270" t="s">
        <v>788</v>
      </c>
      <c r="W1022" s="270" t="s">
        <v>788</v>
      </c>
      <c r="X1022" s="270" t="s">
        <v>788</v>
      </c>
      <c r="Y1022" s="270" t="s">
        <v>788</v>
      </c>
      <c r="Z1022" s="270" t="s">
        <v>788</v>
      </c>
      <c r="AA1022" s="270" t="s">
        <v>788</v>
      </c>
      <c r="AB1022" s="270" t="s">
        <v>788</v>
      </c>
      <c r="AC1022" s="270" t="s">
        <v>788</v>
      </c>
      <c r="AD1022" s="270" t="s">
        <v>788</v>
      </c>
      <c r="AE1022" s="270" t="s">
        <v>788</v>
      </c>
      <c r="AF1022" s="270" t="s">
        <v>788</v>
      </c>
      <c r="AG1022" s="270" t="s">
        <v>788</v>
      </c>
      <c r="AH1022" s="270" t="s">
        <v>788</v>
      </c>
      <c r="AI1022" s="270" t="s">
        <v>788</v>
      </c>
      <c r="AJ1022" s="270" t="s">
        <v>788</v>
      </c>
      <c r="AK1022" s="270" t="s">
        <v>788</v>
      </c>
      <c r="AL1022" s="270" t="s">
        <v>788</v>
      </c>
      <c r="AM1022" s="270" t="s">
        <v>788</v>
      </c>
      <c r="AN1022" s="270" t="s">
        <v>3075</v>
      </c>
      <c r="AO1022" s="270" t="s">
        <v>3075</v>
      </c>
      <c r="AP1022" s="270" t="s">
        <v>3075</v>
      </c>
      <c r="AQ1022" s="270" t="s">
        <v>3075</v>
      </c>
      <c r="AR1022" s="270" t="s">
        <v>3075</v>
      </c>
      <c r="AS1022" s="270" t="s">
        <v>3075</v>
      </c>
      <c r="AT1022" s="270" t="s">
        <v>3075</v>
      </c>
      <c r="AU1022" s="270" t="s">
        <v>3075</v>
      </c>
      <c r="AV1022" s="270" t="s">
        <v>3075</v>
      </c>
      <c r="AW1022" s="277" t="s">
        <v>3075</v>
      </c>
      <c r="AX1022" s="270" t="s">
        <v>3075</v>
      </c>
      <c r="AY1022" s="270" t="s">
        <v>3075</v>
      </c>
      <c r="AZ1022" s="270" t="s">
        <v>3075</v>
      </c>
      <c r="BA1022" s="270" t="s">
        <v>3075</v>
      </c>
      <c r="BB1022" s="270" t="s">
        <v>3075</v>
      </c>
      <c r="BC1022" s="270" t="s">
        <v>3075</v>
      </c>
      <c r="BD1022" s="270" t="s">
        <v>521</v>
      </c>
      <c r="BE1022" s="270" t="str">
        <f>VLOOKUP(A1022,[1]القائمة!A$1:F$4442,6,0)</f>
        <v/>
      </c>
      <c r="BF1022">
        <f>VLOOKUP(A1022,[1]القائمة!A$1:F$4442,1,0)</f>
        <v>526727</v>
      </c>
      <c r="BG1022" t="str">
        <f>VLOOKUP(A1022,[1]القائمة!A$1:F$4442,5,0)</f>
        <v>الثالثة</v>
      </c>
      <c r="BH1022" s="241"/>
      <c r="BI1022" s="241"/>
      <c r="BJ1022" s="241"/>
      <c r="BK1022" s="241"/>
      <c r="BL1022" s="241"/>
      <c r="BM1022" s="241"/>
      <c r="BN1022" s="241"/>
      <c r="BO1022" s="241"/>
      <c r="BP1022" s="241" t="s">
        <v>3075</v>
      </c>
      <c r="BQ1022" s="241" t="s">
        <v>3075</v>
      </c>
      <c r="BR1022" s="241" t="s">
        <v>3075</v>
      </c>
      <c r="BS1022" s="241" t="s">
        <v>3075</v>
      </c>
      <c r="BT1022" s="241" t="s">
        <v>3075</v>
      </c>
      <c r="BU1022" s="241" t="s">
        <v>3075</v>
      </c>
      <c r="BV1022" s="240"/>
      <c r="BW1022" s="241"/>
      <c r="BX1022" s="241"/>
      <c r="BY1022" s="241"/>
      <c r="BZ1022" s="241"/>
      <c r="CA1022" s="242"/>
      <c r="CB1022" s="242"/>
      <c r="CC1022" s="242"/>
      <c r="CD1022" s="242"/>
      <c r="CE1022" s="241"/>
    </row>
    <row r="1023" spans="1:83" ht="14.4" x14ac:dyDescent="0.3">
      <c r="A1023" s="269">
        <v>526728</v>
      </c>
      <c r="B1023" s="270" t="s">
        <v>521</v>
      </c>
      <c r="C1023" s="270" t="s">
        <v>788</v>
      </c>
      <c r="D1023" s="270" t="s">
        <v>788</v>
      </c>
      <c r="E1023" s="270" t="s">
        <v>788</v>
      </c>
      <c r="F1023" s="270" t="s">
        <v>788</v>
      </c>
      <c r="G1023" s="270" t="s">
        <v>788</v>
      </c>
      <c r="H1023" s="270" t="s">
        <v>788</v>
      </c>
      <c r="I1023" s="270" t="s">
        <v>788</v>
      </c>
      <c r="J1023" s="270" t="s">
        <v>788</v>
      </c>
      <c r="K1023" s="270" t="s">
        <v>788</v>
      </c>
      <c r="L1023" s="270" t="s">
        <v>788</v>
      </c>
      <c r="M1023" s="270" t="s">
        <v>788</v>
      </c>
      <c r="N1023" s="270" t="s">
        <v>788</v>
      </c>
      <c r="O1023" s="270" t="s">
        <v>788</v>
      </c>
      <c r="P1023" s="270" t="s">
        <v>788</v>
      </c>
      <c r="Q1023" s="270" t="s">
        <v>788</v>
      </c>
      <c r="R1023" s="270" t="s">
        <v>788</v>
      </c>
      <c r="S1023" s="270" t="s">
        <v>788</v>
      </c>
      <c r="T1023" s="270" t="s">
        <v>788</v>
      </c>
      <c r="U1023" s="270" t="s">
        <v>788</v>
      </c>
      <c r="V1023" s="270" t="s">
        <v>788</v>
      </c>
      <c r="W1023" s="270" t="s">
        <v>788</v>
      </c>
      <c r="X1023" s="270" t="s">
        <v>788</v>
      </c>
      <c r="Y1023" s="270" t="s">
        <v>788</v>
      </c>
      <c r="Z1023" s="270" t="s">
        <v>788</v>
      </c>
      <c r="AA1023" s="270" t="s">
        <v>788</v>
      </c>
      <c r="AB1023" s="270" t="s">
        <v>788</v>
      </c>
      <c r="AC1023" s="270" t="s">
        <v>788</v>
      </c>
      <c r="AD1023" s="270" t="s">
        <v>788</v>
      </c>
      <c r="AE1023" s="270" t="s">
        <v>788</v>
      </c>
      <c r="AF1023" s="270" t="s">
        <v>788</v>
      </c>
      <c r="AG1023" s="270" t="s">
        <v>788</v>
      </c>
      <c r="AH1023" s="270" t="s">
        <v>788</v>
      </c>
      <c r="AI1023" s="270" t="s">
        <v>788</v>
      </c>
      <c r="AJ1023" s="270" t="s">
        <v>788</v>
      </c>
      <c r="AK1023" s="270" t="s">
        <v>788</v>
      </c>
      <c r="AL1023" s="270" t="s">
        <v>788</v>
      </c>
      <c r="AM1023" s="270" t="s">
        <v>788</v>
      </c>
      <c r="AN1023" s="270" t="s">
        <v>3075</v>
      </c>
      <c r="AO1023" s="270" t="s">
        <v>3075</v>
      </c>
      <c r="AP1023" s="270" t="s">
        <v>3075</v>
      </c>
      <c r="AQ1023" s="270" t="s">
        <v>3075</v>
      </c>
      <c r="AR1023" s="270" t="s">
        <v>3075</v>
      </c>
      <c r="AS1023" s="270" t="s">
        <v>3075</v>
      </c>
      <c r="AT1023" s="270" t="s">
        <v>3075</v>
      </c>
      <c r="AU1023" s="270" t="s">
        <v>3075</v>
      </c>
      <c r="AV1023" s="270" t="s">
        <v>3075</v>
      </c>
      <c r="AW1023" s="277" t="s">
        <v>3075</v>
      </c>
      <c r="AX1023" s="270" t="s">
        <v>3075</v>
      </c>
      <c r="AY1023" s="270" t="s">
        <v>3075</v>
      </c>
      <c r="AZ1023" s="270" t="s">
        <v>3075</v>
      </c>
      <c r="BA1023" s="270" t="s">
        <v>3075</v>
      </c>
      <c r="BB1023" s="270" t="s">
        <v>3075</v>
      </c>
      <c r="BC1023" s="270" t="s">
        <v>3075</v>
      </c>
      <c r="BD1023" s="270" t="s">
        <v>521</v>
      </c>
      <c r="BE1023" s="270" t="str">
        <f>VLOOKUP(A1023,[1]القائمة!A$1:F$4442,6,0)</f>
        <v/>
      </c>
      <c r="BF1023">
        <f>VLOOKUP(A1023,[1]القائمة!A$1:F$4442,1,0)</f>
        <v>526728</v>
      </c>
      <c r="BG1023" t="str">
        <f>VLOOKUP(A1023,[1]القائمة!A$1:F$4442,5,0)</f>
        <v>الثالثة</v>
      </c>
      <c r="BH1023" s="250"/>
      <c r="BI1023" s="250"/>
      <c r="BJ1023" s="250"/>
      <c r="BK1023" s="250"/>
      <c r="BL1023" s="250"/>
      <c r="BM1023" s="250"/>
      <c r="BN1023" s="250"/>
      <c r="BO1023" s="250"/>
      <c r="BP1023" s="250"/>
      <c r="BQ1023" s="250"/>
      <c r="BR1023" s="250"/>
      <c r="BS1023" s="250"/>
      <c r="BT1023" s="250"/>
      <c r="BU1023" s="250"/>
      <c r="BV1023" s="250"/>
      <c r="BW1023" s="250"/>
      <c r="BX1023" s="250"/>
      <c r="BY1023" s="250"/>
      <c r="BZ1023" s="250"/>
      <c r="CE1023" s="250"/>
    </row>
    <row r="1024" spans="1:83" ht="14.4" x14ac:dyDescent="0.3">
      <c r="A1024" s="269">
        <v>526738</v>
      </c>
      <c r="B1024" s="270" t="s">
        <v>521</v>
      </c>
      <c r="C1024" s="270" t="s">
        <v>788</v>
      </c>
      <c r="D1024" s="270" t="s">
        <v>788</v>
      </c>
      <c r="E1024" s="270" t="s">
        <v>788</v>
      </c>
      <c r="F1024" s="270" t="s">
        <v>788</v>
      </c>
      <c r="G1024" s="270" t="s">
        <v>788</v>
      </c>
      <c r="H1024" s="270" t="s">
        <v>788</v>
      </c>
      <c r="I1024" s="270" t="s">
        <v>788</v>
      </c>
      <c r="J1024" s="270" t="s">
        <v>788</v>
      </c>
      <c r="K1024" s="270" t="s">
        <v>788</v>
      </c>
      <c r="L1024" s="270" t="s">
        <v>788</v>
      </c>
      <c r="M1024" s="270" t="s">
        <v>788</v>
      </c>
      <c r="N1024" s="270" t="s">
        <v>788</v>
      </c>
      <c r="O1024" s="270" t="s">
        <v>788</v>
      </c>
      <c r="P1024" s="270" t="s">
        <v>788</v>
      </c>
      <c r="Q1024" s="270" t="s">
        <v>788</v>
      </c>
      <c r="R1024" s="270" t="s">
        <v>788</v>
      </c>
      <c r="S1024" s="270" t="s">
        <v>788</v>
      </c>
      <c r="T1024" s="270" t="s">
        <v>788</v>
      </c>
      <c r="U1024" s="270" t="s">
        <v>788</v>
      </c>
      <c r="V1024" s="270" t="s">
        <v>788</v>
      </c>
      <c r="W1024" s="270" t="s">
        <v>788</v>
      </c>
      <c r="X1024" s="270" t="s">
        <v>788</v>
      </c>
      <c r="Y1024" s="270" t="s">
        <v>788</v>
      </c>
      <c r="Z1024" s="270" t="s">
        <v>788</v>
      </c>
      <c r="AA1024" s="270" t="s">
        <v>788</v>
      </c>
      <c r="AB1024" s="270" t="s">
        <v>788</v>
      </c>
      <c r="AC1024" s="270" t="s">
        <v>788</v>
      </c>
      <c r="AD1024" s="270" t="s">
        <v>788</v>
      </c>
      <c r="AE1024" s="270" t="s">
        <v>788</v>
      </c>
      <c r="AF1024" s="270" t="s">
        <v>788</v>
      </c>
      <c r="AG1024" s="270" t="s">
        <v>788</v>
      </c>
      <c r="AH1024" s="270" t="s">
        <v>788</v>
      </c>
      <c r="AI1024" s="270" t="s">
        <v>788</v>
      </c>
      <c r="AJ1024" s="270" t="s">
        <v>788</v>
      </c>
      <c r="AK1024" s="270" t="s">
        <v>788</v>
      </c>
      <c r="AL1024" s="270" t="s">
        <v>788</v>
      </c>
      <c r="AM1024" s="270" t="s">
        <v>788</v>
      </c>
      <c r="AN1024" s="270" t="s">
        <v>3075</v>
      </c>
      <c r="AO1024" s="270" t="s">
        <v>3075</v>
      </c>
      <c r="AP1024" s="270" t="s">
        <v>3075</v>
      </c>
      <c r="AQ1024" s="270" t="s">
        <v>3075</v>
      </c>
      <c r="AR1024" s="270" t="s">
        <v>3075</v>
      </c>
      <c r="AS1024" s="270" t="s">
        <v>3075</v>
      </c>
      <c r="AT1024" s="270" t="s">
        <v>3075</v>
      </c>
      <c r="AU1024" s="270" t="s">
        <v>3075</v>
      </c>
      <c r="AV1024" s="270" t="s">
        <v>3075</v>
      </c>
      <c r="AW1024" s="277" t="s">
        <v>3075</v>
      </c>
      <c r="AX1024" s="270" t="s">
        <v>3075</v>
      </c>
      <c r="AY1024" s="270" t="s">
        <v>3075</v>
      </c>
      <c r="AZ1024" s="270" t="s">
        <v>3075</v>
      </c>
      <c r="BA1024" s="270" t="s">
        <v>3075</v>
      </c>
      <c r="BB1024" s="270" t="s">
        <v>3075</v>
      </c>
      <c r="BC1024" s="270" t="s">
        <v>3075</v>
      </c>
      <c r="BD1024" s="270" t="s">
        <v>521</v>
      </c>
      <c r="BE1024" s="270" t="str">
        <f>VLOOKUP(A1024,[1]القائمة!A$1:F$4442,6,0)</f>
        <v/>
      </c>
      <c r="BF1024">
        <f>VLOOKUP(A1024,[1]القائمة!A$1:F$4442,1,0)</f>
        <v>526738</v>
      </c>
      <c r="BG1024" t="str">
        <f>VLOOKUP(A1024,[1]القائمة!A$1:F$4442,5,0)</f>
        <v>الثالثة</v>
      </c>
      <c r="BH1024" s="250"/>
      <c r="BI1024" s="250"/>
      <c r="BJ1024" s="250"/>
      <c r="BK1024" s="250"/>
      <c r="BL1024" s="250"/>
      <c r="BM1024" s="250"/>
      <c r="BN1024" s="250"/>
      <c r="BO1024" s="250"/>
      <c r="BP1024" s="250"/>
      <c r="BQ1024" s="250"/>
      <c r="BR1024" s="250"/>
      <c r="BS1024" s="250"/>
      <c r="BT1024" s="250"/>
      <c r="BU1024" s="250"/>
      <c r="BV1024" s="250"/>
      <c r="BW1024" s="250"/>
      <c r="BX1024" s="250"/>
      <c r="BY1024" s="250"/>
      <c r="BZ1024" s="250"/>
      <c r="CE1024" s="250"/>
    </row>
    <row r="1025" spans="1:83" ht="14.4" x14ac:dyDescent="0.3">
      <c r="A1025" s="269">
        <v>526739</v>
      </c>
      <c r="B1025" s="270" t="s">
        <v>521</v>
      </c>
      <c r="C1025" s="270" t="s">
        <v>788</v>
      </c>
      <c r="D1025" s="270" t="s">
        <v>788</v>
      </c>
      <c r="E1025" s="270" t="s">
        <v>788</v>
      </c>
      <c r="F1025" s="270" t="s">
        <v>788</v>
      </c>
      <c r="G1025" s="270" t="s">
        <v>788</v>
      </c>
      <c r="H1025" s="270" t="s">
        <v>788</v>
      </c>
      <c r="I1025" s="270" t="s">
        <v>788</v>
      </c>
      <c r="J1025" s="270" t="s">
        <v>788</v>
      </c>
      <c r="K1025" s="270" t="s">
        <v>788</v>
      </c>
      <c r="L1025" s="270" t="s">
        <v>788</v>
      </c>
      <c r="M1025" s="270" t="s">
        <v>788</v>
      </c>
      <c r="N1025" s="270" t="s">
        <v>788</v>
      </c>
      <c r="O1025" s="270" t="s">
        <v>788</v>
      </c>
      <c r="P1025" s="270" t="s">
        <v>788</v>
      </c>
      <c r="Q1025" s="270" t="s">
        <v>788</v>
      </c>
      <c r="R1025" s="270" t="s">
        <v>788</v>
      </c>
      <c r="S1025" s="270" t="s">
        <v>788</v>
      </c>
      <c r="T1025" s="270" t="s">
        <v>788</v>
      </c>
      <c r="U1025" s="270" t="s">
        <v>788</v>
      </c>
      <c r="V1025" s="270" t="s">
        <v>788</v>
      </c>
      <c r="W1025" s="270" t="s">
        <v>788</v>
      </c>
      <c r="X1025" s="270" t="s">
        <v>788</v>
      </c>
      <c r="Y1025" s="270" t="s">
        <v>788</v>
      </c>
      <c r="Z1025" s="270" t="s">
        <v>788</v>
      </c>
      <c r="AA1025" s="270" t="s">
        <v>788</v>
      </c>
      <c r="AB1025" s="270" t="s">
        <v>788</v>
      </c>
      <c r="AC1025" s="270" t="s">
        <v>788</v>
      </c>
      <c r="AD1025" s="270" t="s">
        <v>788</v>
      </c>
      <c r="AE1025" s="270" t="s">
        <v>788</v>
      </c>
      <c r="AF1025" s="270" t="s">
        <v>788</v>
      </c>
      <c r="AG1025" s="270" t="s">
        <v>788</v>
      </c>
      <c r="AH1025" s="270" t="s">
        <v>788</v>
      </c>
      <c r="AI1025" s="270" t="s">
        <v>788</v>
      </c>
      <c r="AJ1025" s="270" t="s">
        <v>788</v>
      </c>
      <c r="AK1025" s="270" t="s">
        <v>788</v>
      </c>
      <c r="AL1025" s="270" t="s">
        <v>788</v>
      </c>
      <c r="AM1025" s="270" t="s">
        <v>788</v>
      </c>
      <c r="AN1025" s="270" t="s">
        <v>3075</v>
      </c>
      <c r="AO1025" s="270" t="s">
        <v>3075</v>
      </c>
      <c r="AP1025" s="270" t="s">
        <v>3075</v>
      </c>
      <c r="AQ1025" s="270" t="s">
        <v>3075</v>
      </c>
      <c r="AR1025" s="270" t="s">
        <v>3075</v>
      </c>
      <c r="AS1025" s="270" t="s">
        <v>3075</v>
      </c>
      <c r="AT1025" s="270" t="s">
        <v>3075</v>
      </c>
      <c r="AU1025" s="270" t="s">
        <v>3075</v>
      </c>
      <c r="AV1025" s="270" t="s">
        <v>3075</v>
      </c>
      <c r="AW1025" s="277" t="s">
        <v>3075</v>
      </c>
      <c r="AX1025" s="270" t="s">
        <v>3075</v>
      </c>
      <c r="AY1025" s="270" t="s">
        <v>3075</v>
      </c>
      <c r="AZ1025" s="270" t="s">
        <v>3075</v>
      </c>
      <c r="BA1025" s="270" t="s">
        <v>3075</v>
      </c>
      <c r="BB1025" s="270" t="s">
        <v>3075</v>
      </c>
      <c r="BC1025" s="270" t="s">
        <v>3075</v>
      </c>
      <c r="BD1025" s="270" t="s">
        <v>521</v>
      </c>
      <c r="BE1025" s="270" t="str">
        <f>VLOOKUP(A1025,[1]القائمة!A$1:F$4442,6,0)</f>
        <v/>
      </c>
      <c r="BF1025">
        <f>VLOOKUP(A1025,[1]القائمة!A$1:F$4442,1,0)</f>
        <v>526739</v>
      </c>
      <c r="BG1025" t="str">
        <f>VLOOKUP(A1025,[1]القائمة!A$1:F$4442,5,0)</f>
        <v>الثالثة</v>
      </c>
      <c r="BH1025" s="250"/>
      <c r="BI1025" s="250"/>
      <c r="BJ1025" s="250"/>
      <c r="BK1025" s="250"/>
      <c r="BL1025" s="250"/>
      <c r="BM1025" s="250"/>
      <c r="BN1025" s="250"/>
      <c r="BO1025" s="250"/>
      <c r="BP1025" s="250"/>
      <c r="BQ1025" s="250"/>
      <c r="BR1025" s="250"/>
      <c r="BS1025" s="250"/>
      <c r="BT1025" s="250"/>
      <c r="BU1025" s="250"/>
      <c r="BV1025" s="250"/>
      <c r="BW1025" s="250"/>
      <c r="BX1025" s="250"/>
      <c r="BY1025" s="250"/>
      <c r="BZ1025" s="250"/>
      <c r="CE1025" s="250"/>
    </row>
    <row r="1026" spans="1:83" ht="14.4" x14ac:dyDescent="0.3">
      <c r="A1026" s="269">
        <v>526740</v>
      </c>
      <c r="B1026" s="270" t="s">
        <v>521</v>
      </c>
      <c r="C1026" s="270" t="s">
        <v>788</v>
      </c>
      <c r="D1026" s="270" t="s">
        <v>788</v>
      </c>
      <c r="E1026" s="270" t="s">
        <v>788</v>
      </c>
      <c r="F1026" s="270" t="s">
        <v>788</v>
      </c>
      <c r="G1026" s="270" t="s">
        <v>788</v>
      </c>
      <c r="H1026" s="270" t="s">
        <v>788</v>
      </c>
      <c r="I1026" s="270" t="s">
        <v>788</v>
      </c>
      <c r="J1026" s="270" t="s">
        <v>788</v>
      </c>
      <c r="K1026" s="270" t="s">
        <v>788</v>
      </c>
      <c r="L1026" s="270" t="s">
        <v>788</v>
      </c>
      <c r="M1026" s="270" t="s">
        <v>788</v>
      </c>
      <c r="N1026" s="270" t="s">
        <v>788</v>
      </c>
      <c r="O1026" s="270" t="s">
        <v>788</v>
      </c>
      <c r="P1026" s="270" t="s">
        <v>788</v>
      </c>
      <c r="Q1026" s="270" t="s">
        <v>788</v>
      </c>
      <c r="R1026" s="270" t="s">
        <v>788</v>
      </c>
      <c r="S1026" s="270" t="s">
        <v>788</v>
      </c>
      <c r="T1026" s="270" t="s">
        <v>788</v>
      </c>
      <c r="U1026" s="270" t="s">
        <v>788</v>
      </c>
      <c r="V1026" s="270" t="s">
        <v>788</v>
      </c>
      <c r="W1026" s="270" t="s">
        <v>788</v>
      </c>
      <c r="X1026" s="270" t="s">
        <v>788</v>
      </c>
      <c r="Y1026" s="270" t="s">
        <v>788</v>
      </c>
      <c r="Z1026" s="270" t="s">
        <v>788</v>
      </c>
      <c r="AA1026" s="270" t="s">
        <v>788</v>
      </c>
      <c r="AB1026" s="270" t="s">
        <v>788</v>
      </c>
      <c r="AC1026" s="270" t="s">
        <v>788</v>
      </c>
      <c r="AD1026" s="270" t="s">
        <v>788</v>
      </c>
      <c r="AE1026" s="270" t="s">
        <v>788</v>
      </c>
      <c r="AF1026" s="270" t="s">
        <v>788</v>
      </c>
      <c r="AG1026" s="270" t="s">
        <v>788</v>
      </c>
      <c r="AH1026" s="270" t="s">
        <v>788</v>
      </c>
      <c r="AI1026" s="270" t="s">
        <v>788</v>
      </c>
      <c r="AJ1026" s="270" t="s">
        <v>788</v>
      </c>
      <c r="AK1026" s="270" t="s">
        <v>788</v>
      </c>
      <c r="AL1026" s="270" t="s">
        <v>788</v>
      </c>
      <c r="AM1026" s="270" t="s">
        <v>788</v>
      </c>
      <c r="AN1026" s="270" t="s">
        <v>3075</v>
      </c>
      <c r="AO1026" s="270" t="s">
        <v>3075</v>
      </c>
      <c r="AP1026" s="270" t="s">
        <v>3075</v>
      </c>
      <c r="AQ1026" s="270" t="s">
        <v>3075</v>
      </c>
      <c r="AR1026" s="270" t="s">
        <v>3075</v>
      </c>
      <c r="AS1026" s="270" t="s">
        <v>3075</v>
      </c>
      <c r="AT1026" s="270" t="s">
        <v>3075</v>
      </c>
      <c r="AU1026" s="270" t="s">
        <v>3075</v>
      </c>
      <c r="AV1026" s="270" t="s">
        <v>3075</v>
      </c>
      <c r="AW1026" s="277" t="s">
        <v>3075</v>
      </c>
      <c r="AX1026" s="270" t="s">
        <v>3075</v>
      </c>
      <c r="AY1026" s="270" t="s">
        <v>3075</v>
      </c>
      <c r="AZ1026" s="270" t="s">
        <v>3075</v>
      </c>
      <c r="BA1026" s="270" t="s">
        <v>3075</v>
      </c>
      <c r="BB1026" s="270" t="s">
        <v>3075</v>
      </c>
      <c r="BC1026" s="270" t="s">
        <v>3075</v>
      </c>
      <c r="BD1026" s="270" t="s">
        <v>521</v>
      </c>
      <c r="BE1026" s="270" t="str">
        <f>VLOOKUP(A1026,[1]القائمة!A$1:F$4442,6,0)</f>
        <v/>
      </c>
      <c r="BF1026">
        <f>VLOOKUP(A1026,[1]القائمة!A$1:F$4442,1,0)</f>
        <v>526740</v>
      </c>
      <c r="BG1026" t="str">
        <f>VLOOKUP(A1026,[1]القائمة!A$1:F$4442,5,0)</f>
        <v>الثالثة</v>
      </c>
      <c r="BH1026" s="250"/>
      <c r="BI1026" s="250"/>
      <c r="BJ1026" s="250"/>
      <c r="BK1026" s="250"/>
      <c r="BL1026" s="250"/>
      <c r="BM1026" s="250"/>
      <c r="BN1026" s="250"/>
      <c r="BO1026" s="250"/>
      <c r="BP1026" s="250"/>
      <c r="BQ1026" s="250"/>
      <c r="BR1026" s="250"/>
      <c r="BS1026" s="250"/>
      <c r="BT1026" s="250"/>
      <c r="BU1026" s="250"/>
      <c r="BV1026" s="250"/>
      <c r="BW1026" s="250"/>
      <c r="BX1026" s="250"/>
      <c r="BY1026" s="250"/>
      <c r="BZ1026" s="250"/>
      <c r="CA1026" s="250"/>
      <c r="CB1026" s="250"/>
      <c r="CC1026" s="250"/>
      <c r="CD1026" s="250"/>
      <c r="CE1026" s="250"/>
    </row>
    <row r="1027" spans="1:83" ht="14.4" x14ac:dyDescent="0.3">
      <c r="A1027" s="269">
        <v>526748</v>
      </c>
      <c r="B1027" s="270" t="s">
        <v>521</v>
      </c>
      <c r="C1027" s="270" t="s">
        <v>788</v>
      </c>
      <c r="D1027" s="270" t="s">
        <v>788</v>
      </c>
      <c r="E1027" s="270" t="s">
        <v>788</v>
      </c>
      <c r="F1027" s="270" t="s">
        <v>788</v>
      </c>
      <c r="G1027" s="270" t="s">
        <v>788</v>
      </c>
      <c r="H1027" s="270" t="s">
        <v>788</v>
      </c>
      <c r="I1027" s="270" t="s">
        <v>788</v>
      </c>
      <c r="J1027" s="270" t="s">
        <v>788</v>
      </c>
      <c r="K1027" s="270" t="s">
        <v>788</v>
      </c>
      <c r="L1027" s="270" t="s">
        <v>788</v>
      </c>
      <c r="M1027" s="270" t="s">
        <v>788</v>
      </c>
      <c r="N1027" s="270" t="s">
        <v>788</v>
      </c>
      <c r="O1027" s="270" t="s">
        <v>788</v>
      </c>
      <c r="P1027" s="270" t="s">
        <v>788</v>
      </c>
      <c r="Q1027" s="270" t="s">
        <v>788</v>
      </c>
      <c r="R1027" s="270" t="s">
        <v>788</v>
      </c>
      <c r="S1027" s="270" t="s">
        <v>788</v>
      </c>
      <c r="T1027" s="270" t="s">
        <v>788</v>
      </c>
      <c r="U1027" s="270" t="s">
        <v>788</v>
      </c>
      <c r="V1027" s="270" t="s">
        <v>788</v>
      </c>
      <c r="W1027" s="270" t="s">
        <v>788</v>
      </c>
      <c r="X1027" s="270" t="s">
        <v>788</v>
      </c>
      <c r="Y1027" s="270" t="s">
        <v>788</v>
      </c>
      <c r="Z1027" s="270" t="s">
        <v>788</v>
      </c>
      <c r="AA1027" s="270" t="s">
        <v>788</v>
      </c>
      <c r="AB1027" s="270" t="s">
        <v>788</v>
      </c>
      <c r="AC1027" s="270" t="s">
        <v>788</v>
      </c>
      <c r="AD1027" s="270" t="s">
        <v>788</v>
      </c>
      <c r="AE1027" s="270" t="s">
        <v>788</v>
      </c>
      <c r="AF1027" s="270" t="s">
        <v>788</v>
      </c>
      <c r="AG1027" s="270" t="s">
        <v>788</v>
      </c>
      <c r="AH1027" s="270" t="s">
        <v>788</v>
      </c>
      <c r="AI1027" s="270" t="s">
        <v>788</v>
      </c>
      <c r="AJ1027" s="270" t="s">
        <v>788</v>
      </c>
      <c r="AK1027" s="270" t="s">
        <v>788</v>
      </c>
      <c r="AL1027" s="270" t="s">
        <v>788</v>
      </c>
      <c r="AM1027" s="270" t="s">
        <v>788</v>
      </c>
      <c r="AN1027" s="270" t="s">
        <v>3075</v>
      </c>
      <c r="AO1027" s="270" t="s">
        <v>3075</v>
      </c>
      <c r="AP1027" s="270" t="s">
        <v>3075</v>
      </c>
      <c r="AQ1027" s="270" t="s">
        <v>3075</v>
      </c>
      <c r="AR1027" s="270" t="s">
        <v>3075</v>
      </c>
      <c r="AS1027" s="270" t="s">
        <v>3075</v>
      </c>
      <c r="AT1027" s="270" t="s">
        <v>3075</v>
      </c>
      <c r="AU1027" s="270" t="s">
        <v>3075</v>
      </c>
      <c r="AV1027" s="270" t="s">
        <v>3075</v>
      </c>
      <c r="AW1027" s="277" t="s">
        <v>3075</v>
      </c>
      <c r="AX1027" s="270" t="s">
        <v>3075</v>
      </c>
      <c r="AY1027" s="270" t="s">
        <v>3075</v>
      </c>
      <c r="AZ1027" s="270" t="s">
        <v>3075</v>
      </c>
      <c r="BA1027" s="270" t="s">
        <v>3075</v>
      </c>
      <c r="BB1027" s="270" t="s">
        <v>3075</v>
      </c>
      <c r="BC1027" s="270" t="s">
        <v>3075</v>
      </c>
      <c r="BD1027" s="270" t="s">
        <v>521</v>
      </c>
      <c r="BE1027" s="270" t="str">
        <f>VLOOKUP(A1027,[1]القائمة!A$1:F$4442,6,0)</f>
        <v/>
      </c>
      <c r="BF1027">
        <f>VLOOKUP(A1027,[1]القائمة!A$1:F$4442,1,0)</f>
        <v>526748</v>
      </c>
      <c r="BG1027" t="str">
        <f>VLOOKUP(A1027,[1]القائمة!A$1:F$4442,5,0)</f>
        <v>الثالثة</v>
      </c>
      <c r="BH1027" s="250"/>
      <c r="BI1027" s="250"/>
      <c r="BJ1027" s="250"/>
      <c r="BK1027" s="250"/>
      <c r="BL1027" s="250"/>
      <c r="BM1027" s="250"/>
      <c r="BN1027" s="250"/>
      <c r="BO1027" s="250"/>
      <c r="BP1027" s="250"/>
      <c r="BQ1027" s="250"/>
      <c r="BR1027" s="250"/>
      <c r="BS1027" s="250"/>
      <c r="BT1027" s="250"/>
      <c r="BU1027" s="250"/>
      <c r="BV1027" s="250"/>
      <c r="BW1027" s="250"/>
      <c r="BX1027" s="250"/>
      <c r="BY1027" s="250"/>
      <c r="BZ1027" s="250"/>
      <c r="CE1027" s="250"/>
    </row>
    <row r="1028" spans="1:83" ht="14.4" x14ac:dyDescent="0.3">
      <c r="A1028" s="269">
        <v>526749</v>
      </c>
      <c r="B1028" s="270" t="s">
        <v>521</v>
      </c>
      <c r="C1028" s="270" t="s">
        <v>788</v>
      </c>
      <c r="D1028" s="270" t="s">
        <v>788</v>
      </c>
      <c r="E1028" s="270" t="s">
        <v>788</v>
      </c>
      <c r="F1028" s="270" t="s">
        <v>788</v>
      </c>
      <c r="G1028" s="270" t="s">
        <v>788</v>
      </c>
      <c r="H1028" s="270" t="s">
        <v>788</v>
      </c>
      <c r="I1028" s="270" t="s">
        <v>788</v>
      </c>
      <c r="J1028" s="270" t="s">
        <v>788</v>
      </c>
      <c r="K1028" s="270" t="s">
        <v>788</v>
      </c>
      <c r="L1028" s="270" t="s">
        <v>788</v>
      </c>
      <c r="M1028" s="270" t="s">
        <v>788</v>
      </c>
      <c r="N1028" s="270" t="s">
        <v>788</v>
      </c>
      <c r="O1028" s="270" t="s">
        <v>788</v>
      </c>
      <c r="P1028" s="270" t="s">
        <v>788</v>
      </c>
      <c r="Q1028" s="270" t="s">
        <v>788</v>
      </c>
      <c r="R1028" s="270" t="s">
        <v>788</v>
      </c>
      <c r="S1028" s="270" t="s">
        <v>788</v>
      </c>
      <c r="T1028" s="270" t="s">
        <v>788</v>
      </c>
      <c r="U1028" s="270" t="s">
        <v>788</v>
      </c>
      <c r="V1028" s="270" t="s">
        <v>788</v>
      </c>
      <c r="W1028" s="270" t="s">
        <v>788</v>
      </c>
      <c r="X1028" s="270" t="s">
        <v>788</v>
      </c>
      <c r="Y1028" s="270" t="s">
        <v>788</v>
      </c>
      <c r="Z1028" s="270" t="s">
        <v>788</v>
      </c>
      <c r="AA1028" s="270" t="s">
        <v>788</v>
      </c>
      <c r="AB1028" s="270" t="s">
        <v>788</v>
      </c>
      <c r="AC1028" s="270" t="s">
        <v>788</v>
      </c>
      <c r="AD1028" s="270" t="s">
        <v>788</v>
      </c>
      <c r="AE1028" s="270" t="s">
        <v>788</v>
      </c>
      <c r="AF1028" s="270" t="s">
        <v>788</v>
      </c>
      <c r="AG1028" s="270" t="s">
        <v>788</v>
      </c>
      <c r="AH1028" s="270" t="s">
        <v>788</v>
      </c>
      <c r="AI1028" s="270" t="s">
        <v>788</v>
      </c>
      <c r="AJ1028" s="270" t="s">
        <v>788</v>
      </c>
      <c r="AK1028" s="270" t="s">
        <v>788</v>
      </c>
      <c r="AL1028" s="270" t="s">
        <v>788</v>
      </c>
      <c r="AM1028" s="270" t="s">
        <v>788</v>
      </c>
      <c r="AN1028" s="270" t="s">
        <v>3075</v>
      </c>
      <c r="AO1028" s="270" t="s">
        <v>3075</v>
      </c>
      <c r="AP1028" s="270" t="s">
        <v>3075</v>
      </c>
      <c r="AQ1028" s="270" t="s">
        <v>3075</v>
      </c>
      <c r="AR1028" s="270" t="s">
        <v>3075</v>
      </c>
      <c r="AS1028" s="270" t="s">
        <v>3075</v>
      </c>
      <c r="AT1028" s="270" t="s">
        <v>3075</v>
      </c>
      <c r="AU1028" s="270" t="s">
        <v>3075</v>
      </c>
      <c r="AV1028" s="270" t="s">
        <v>3075</v>
      </c>
      <c r="AW1028" s="277" t="s">
        <v>3075</v>
      </c>
      <c r="AX1028" s="270" t="s">
        <v>3075</v>
      </c>
      <c r="AY1028" s="270" t="s">
        <v>3075</v>
      </c>
      <c r="AZ1028" s="270" t="s">
        <v>3075</v>
      </c>
      <c r="BA1028" s="270" t="s">
        <v>3075</v>
      </c>
      <c r="BB1028" s="270" t="s">
        <v>3075</v>
      </c>
      <c r="BC1028" s="270" t="s">
        <v>3075</v>
      </c>
      <c r="BD1028" s="270" t="s">
        <v>521</v>
      </c>
      <c r="BE1028" s="270" t="str">
        <f>VLOOKUP(A1028,[1]القائمة!A$1:F$4442,6,0)</f>
        <v/>
      </c>
      <c r="BF1028">
        <f>VLOOKUP(A1028,[1]القائمة!A$1:F$4442,1,0)</f>
        <v>526749</v>
      </c>
      <c r="BG1028" t="str">
        <f>VLOOKUP(A1028,[1]القائمة!A$1:F$4442,5,0)</f>
        <v>الثالثة</v>
      </c>
      <c r="BH1028" s="250"/>
      <c r="BI1028" s="250"/>
      <c r="BJ1028" s="250"/>
      <c r="BK1028" s="250"/>
      <c r="BL1028" s="250"/>
      <c r="BM1028" s="250"/>
      <c r="BN1028" s="250"/>
      <c r="BO1028" s="250"/>
      <c r="BP1028" s="250"/>
      <c r="BQ1028" s="250"/>
      <c r="BR1028" s="250"/>
      <c r="BS1028" s="250"/>
      <c r="BT1028" s="250"/>
      <c r="BU1028" s="250"/>
      <c r="BV1028" s="250"/>
      <c r="BW1028" s="250"/>
      <c r="BX1028" s="250"/>
      <c r="BY1028" s="250"/>
      <c r="BZ1028" s="250"/>
      <c r="CE1028" s="250"/>
    </row>
    <row r="1029" spans="1:83" ht="14.4" x14ac:dyDescent="0.3">
      <c r="A1029" s="269">
        <v>526766</v>
      </c>
      <c r="B1029" s="270" t="s">
        <v>521</v>
      </c>
      <c r="C1029" s="270" t="s">
        <v>788</v>
      </c>
      <c r="D1029" s="270" t="s">
        <v>788</v>
      </c>
      <c r="E1029" s="270" t="s">
        <v>788</v>
      </c>
      <c r="F1029" s="270" t="s">
        <v>788</v>
      </c>
      <c r="G1029" s="270" t="s">
        <v>788</v>
      </c>
      <c r="H1029" s="270" t="s">
        <v>788</v>
      </c>
      <c r="I1029" s="270" t="s">
        <v>788</v>
      </c>
      <c r="J1029" s="270" t="s">
        <v>788</v>
      </c>
      <c r="K1029" s="270" t="s">
        <v>788</v>
      </c>
      <c r="L1029" s="270" t="s">
        <v>788</v>
      </c>
      <c r="M1029" s="270" t="s">
        <v>788</v>
      </c>
      <c r="N1029" s="270" t="s">
        <v>788</v>
      </c>
      <c r="O1029" s="270" t="s">
        <v>788</v>
      </c>
      <c r="P1029" s="270" t="s">
        <v>788</v>
      </c>
      <c r="Q1029" s="270" t="s">
        <v>788</v>
      </c>
      <c r="R1029" s="270" t="s">
        <v>788</v>
      </c>
      <c r="S1029" s="270" t="s">
        <v>788</v>
      </c>
      <c r="T1029" s="270" t="s">
        <v>788</v>
      </c>
      <c r="U1029" s="270" t="s">
        <v>788</v>
      </c>
      <c r="V1029" s="270" t="s">
        <v>788</v>
      </c>
      <c r="W1029" s="270" t="s">
        <v>788</v>
      </c>
      <c r="X1029" s="270" t="s">
        <v>788</v>
      </c>
      <c r="Y1029" s="270" t="s">
        <v>788</v>
      </c>
      <c r="Z1029" s="270" t="s">
        <v>788</v>
      </c>
      <c r="AA1029" s="270" t="s">
        <v>788</v>
      </c>
      <c r="AB1029" s="270" t="s">
        <v>788</v>
      </c>
      <c r="AC1029" s="270" t="s">
        <v>788</v>
      </c>
      <c r="AD1029" s="270" t="s">
        <v>788</v>
      </c>
      <c r="AE1029" s="270" t="s">
        <v>788</v>
      </c>
      <c r="AF1029" s="270" t="s">
        <v>788</v>
      </c>
      <c r="AG1029" s="270" t="s">
        <v>788</v>
      </c>
      <c r="AH1029" s="270" t="s">
        <v>788</v>
      </c>
      <c r="AI1029" s="270" t="s">
        <v>788</v>
      </c>
      <c r="AJ1029" s="270" t="s">
        <v>788</v>
      </c>
      <c r="AK1029" s="270" t="s">
        <v>788</v>
      </c>
      <c r="AL1029" s="270" t="s">
        <v>788</v>
      </c>
      <c r="AM1029" s="270" t="s">
        <v>788</v>
      </c>
      <c r="AN1029" s="270" t="s">
        <v>3075</v>
      </c>
      <c r="AO1029" s="270" t="s">
        <v>3075</v>
      </c>
      <c r="AP1029" s="270" t="s">
        <v>3075</v>
      </c>
      <c r="AQ1029" s="270" t="s">
        <v>3075</v>
      </c>
      <c r="AR1029" s="270" t="s">
        <v>3075</v>
      </c>
      <c r="AS1029" s="270" t="s">
        <v>3075</v>
      </c>
      <c r="AT1029" s="270" t="s">
        <v>3075</v>
      </c>
      <c r="AU1029" s="270" t="s">
        <v>3075</v>
      </c>
      <c r="AV1029" s="270" t="s">
        <v>3075</v>
      </c>
      <c r="AW1029" s="277" t="s">
        <v>3075</v>
      </c>
      <c r="AX1029" s="270" t="s">
        <v>3075</v>
      </c>
      <c r="AY1029" s="270" t="s">
        <v>3075</v>
      </c>
      <c r="AZ1029" s="270" t="s">
        <v>3075</v>
      </c>
      <c r="BA1029" s="270" t="s">
        <v>3075</v>
      </c>
      <c r="BB1029" s="270" t="s">
        <v>3075</v>
      </c>
      <c r="BC1029" s="270" t="s">
        <v>3075</v>
      </c>
      <c r="BD1029" s="270" t="s">
        <v>521</v>
      </c>
      <c r="BE1029" s="270" t="str">
        <f>VLOOKUP(A1029,[1]القائمة!A$1:F$4442,6,0)</f>
        <v/>
      </c>
      <c r="BF1029">
        <f>VLOOKUP(A1029,[1]القائمة!A$1:F$4442,1,0)</f>
        <v>526766</v>
      </c>
      <c r="BG1029" t="str">
        <f>VLOOKUP(A1029,[1]القائمة!A$1:F$4442,5,0)</f>
        <v>الثالثة</v>
      </c>
      <c r="BH1029" s="250"/>
      <c r="BI1029" s="250"/>
      <c r="BJ1029" s="250"/>
      <c r="BK1029" s="250"/>
      <c r="BL1029" s="250"/>
      <c r="BM1029" s="250"/>
      <c r="BN1029" s="250"/>
      <c r="BO1029" s="250"/>
      <c r="BP1029" s="250"/>
      <c r="BQ1029" s="250"/>
      <c r="BR1029" s="250"/>
      <c r="BS1029" s="250"/>
      <c r="BT1029" s="250"/>
      <c r="BU1029" s="250"/>
      <c r="BV1029" s="250"/>
      <c r="BW1029" s="250"/>
      <c r="BX1029" s="250"/>
      <c r="BY1029" s="250"/>
      <c r="BZ1029" s="250"/>
      <c r="CE1029" s="250"/>
    </row>
    <row r="1030" spans="1:83" ht="14.4" x14ac:dyDescent="0.3">
      <c r="A1030" s="269">
        <v>526830</v>
      </c>
      <c r="B1030" s="270" t="s">
        <v>521</v>
      </c>
      <c r="C1030" s="270" t="s">
        <v>788</v>
      </c>
      <c r="D1030" s="270" t="s">
        <v>788</v>
      </c>
      <c r="E1030" s="270" t="s">
        <v>788</v>
      </c>
      <c r="F1030" s="270" t="s">
        <v>788</v>
      </c>
      <c r="G1030" s="270" t="s">
        <v>788</v>
      </c>
      <c r="H1030" s="270" t="s">
        <v>788</v>
      </c>
      <c r="I1030" s="270" t="s">
        <v>788</v>
      </c>
      <c r="J1030" s="270" t="s">
        <v>788</v>
      </c>
      <c r="K1030" s="270" t="s">
        <v>788</v>
      </c>
      <c r="L1030" s="270" t="s">
        <v>788</v>
      </c>
      <c r="M1030" s="270" t="s">
        <v>788</v>
      </c>
      <c r="N1030" s="270" t="s">
        <v>788</v>
      </c>
      <c r="O1030" s="270" t="s">
        <v>788</v>
      </c>
      <c r="P1030" s="270" t="s">
        <v>788</v>
      </c>
      <c r="Q1030" s="270" t="s">
        <v>788</v>
      </c>
      <c r="R1030" s="270" t="s">
        <v>788</v>
      </c>
      <c r="S1030" s="270" t="s">
        <v>788</v>
      </c>
      <c r="T1030" s="270" t="s">
        <v>788</v>
      </c>
      <c r="U1030" s="270" t="s">
        <v>788</v>
      </c>
      <c r="V1030" s="270" t="s">
        <v>788</v>
      </c>
      <c r="W1030" s="270" t="s">
        <v>788</v>
      </c>
      <c r="X1030" s="270" t="s">
        <v>788</v>
      </c>
      <c r="Y1030" s="270" t="s">
        <v>788</v>
      </c>
      <c r="Z1030" s="270" t="s">
        <v>788</v>
      </c>
      <c r="AA1030" s="270" t="s">
        <v>788</v>
      </c>
      <c r="AB1030" s="270" t="s">
        <v>788</v>
      </c>
      <c r="AC1030" s="270" t="s">
        <v>788</v>
      </c>
      <c r="AD1030" s="270" t="s">
        <v>788</v>
      </c>
      <c r="AE1030" s="270" t="s">
        <v>788</v>
      </c>
      <c r="AF1030" s="270" t="s">
        <v>788</v>
      </c>
      <c r="AG1030" s="270" t="s">
        <v>788</v>
      </c>
      <c r="AH1030" s="270" t="s">
        <v>788</v>
      </c>
      <c r="AI1030" s="270" t="s">
        <v>788</v>
      </c>
      <c r="AJ1030" s="270" t="s">
        <v>788</v>
      </c>
      <c r="AK1030" s="270" t="s">
        <v>788</v>
      </c>
      <c r="AL1030" s="270" t="s">
        <v>788</v>
      </c>
      <c r="AM1030" s="270" t="s">
        <v>788</v>
      </c>
      <c r="AN1030" s="270" t="s">
        <v>3075</v>
      </c>
      <c r="AO1030" s="270" t="s">
        <v>3075</v>
      </c>
      <c r="AP1030" s="270" t="s">
        <v>3075</v>
      </c>
      <c r="AQ1030" s="270" t="s">
        <v>3075</v>
      </c>
      <c r="AR1030" s="270" t="s">
        <v>3075</v>
      </c>
      <c r="AS1030" s="270" t="s">
        <v>3075</v>
      </c>
      <c r="AT1030" s="270" t="s">
        <v>3075</v>
      </c>
      <c r="AU1030" s="270" t="s">
        <v>3075</v>
      </c>
      <c r="AV1030" s="270" t="s">
        <v>3075</v>
      </c>
      <c r="AW1030" s="277" t="s">
        <v>3075</v>
      </c>
      <c r="AX1030" s="270" t="s">
        <v>3075</v>
      </c>
      <c r="AY1030" s="270" t="s">
        <v>3075</v>
      </c>
      <c r="AZ1030" s="270" t="s">
        <v>3075</v>
      </c>
      <c r="BA1030" s="270" t="s">
        <v>3075</v>
      </c>
      <c r="BB1030" s="270" t="s">
        <v>3075</v>
      </c>
      <c r="BC1030" s="270" t="s">
        <v>3075</v>
      </c>
      <c r="BD1030" s="270" t="s">
        <v>521</v>
      </c>
      <c r="BE1030" s="270" t="str">
        <f>VLOOKUP(A1030,[1]القائمة!A$1:F$4442,6,0)</f>
        <v/>
      </c>
      <c r="BF1030">
        <f>VLOOKUP(A1030,[1]القائمة!A$1:F$4442,1,0)</f>
        <v>526830</v>
      </c>
      <c r="BG1030" t="str">
        <f>VLOOKUP(A1030,[1]القائمة!A$1:F$4442,5,0)</f>
        <v>الثالثة</v>
      </c>
      <c r="BH1030" s="250"/>
      <c r="BI1030" s="250"/>
      <c r="BJ1030" s="250"/>
      <c r="BK1030" s="250"/>
      <c r="BL1030" s="250"/>
      <c r="BM1030" s="250"/>
      <c r="BN1030" s="250"/>
      <c r="BO1030" s="250"/>
      <c r="BP1030" s="250"/>
      <c r="BQ1030" s="250"/>
      <c r="BR1030" s="250"/>
      <c r="BS1030" s="250"/>
      <c r="BT1030" s="250"/>
      <c r="BU1030" s="250"/>
      <c r="BV1030" s="250"/>
      <c r="BW1030" s="250"/>
      <c r="BX1030" s="250"/>
      <c r="BY1030" s="250"/>
      <c r="BZ1030" s="250"/>
      <c r="CA1030" s="250"/>
      <c r="CB1030" s="250"/>
      <c r="CC1030" s="250"/>
      <c r="CE1030" s="250"/>
    </row>
    <row r="1031" spans="1:83" ht="14.4" x14ac:dyDescent="0.3">
      <c r="A1031" s="269">
        <v>526840</v>
      </c>
      <c r="B1031" s="270" t="s">
        <v>521</v>
      </c>
      <c r="C1031" s="270" t="s">
        <v>788</v>
      </c>
      <c r="D1031" s="270" t="s">
        <v>788</v>
      </c>
      <c r="E1031" s="270" t="s">
        <v>788</v>
      </c>
      <c r="F1031" s="270" t="s">
        <v>788</v>
      </c>
      <c r="G1031" s="270" t="s">
        <v>788</v>
      </c>
      <c r="H1031" s="270" t="s">
        <v>788</v>
      </c>
      <c r="I1031" s="270" t="s">
        <v>788</v>
      </c>
      <c r="J1031" s="270" t="s">
        <v>788</v>
      </c>
      <c r="K1031" s="270" t="s">
        <v>788</v>
      </c>
      <c r="L1031" s="270" t="s">
        <v>788</v>
      </c>
      <c r="M1031" s="270" t="s">
        <v>788</v>
      </c>
      <c r="N1031" s="270" t="s">
        <v>788</v>
      </c>
      <c r="O1031" s="270" t="s">
        <v>788</v>
      </c>
      <c r="P1031" s="270" t="s">
        <v>788</v>
      </c>
      <c r="Q1031" s="270" t="s">
        <v>788</v>
      </c>
      <c r="R1031" s="270" t="s">
        <v>788</v>
      </c>
      <c r="S1031" s="270" t="s">
        <v>788</v>
      </c>
      <c r="T1031" s="270" t="s">
        <v>788</v>
      </c>
      <c r="U1031" s="270" t="s">
        <v>788</v>
      </c>
      <c r="V1031" s="270" t="s">
        <v>788</v>
      </c>
      <c r="W1031" s="270" t="s">
        <v>788</v>
      </c>
      <c r="X1031" s="270" t="s">
        <v>788</v>
      </c>
      <c r="Y1031" s="270" t="s">
        <v>788</v>
      </c>
      <c r="Z1031" s="270" t="s">
        <v>788</v>
      </c>
      <c r="AA1031" s="270" t="s">
        <v>788</v>
      </c>
      <c r="AB1031" s="270" t="s">
        <v>788</v>
      </c>
      <c r="AC1031" s="270" t="s">
        <v>788</v>
      </c>
      <c r="AD1031" s="270" t="s">
        <v>788</v>
      </c>
      <c r="AE1031" s="270" t="s">
        <v>788</v>
      </c>
      <c r="AF1031" s="270" t="s">
        <v>788</v>
      </c>
      <c r="AG1031" s="270" t="s">
        <v>788</v>
      </c>
      <c r="AH1031" s="270" t="s">
        <v>788</v>
      </c>
      <c r="AI1031" s="270" t="s">
        <v>788</v>
      </c>
      <c r="AJ1031" s="270" t="s">
        <v>788</v>
      </c>
      <c r="AK1031" s="270" t="s">
        <v>788</v>
      </c>
      <c r="AL1031" s="270" t="s">
        <v>788</v>
      </c>
      <c r="AM1031" s="270" t="s">
        <v>788</v>
      </c>
      <c r="AN1031" s="270" t="s">
        <v>3075</v>
      </c>
      <c r="AO1031" s="270" t="s">
        <v>3075</v>
      </c>
      <c r="AP1031" s="270" t="s">
        <v>3075</v>
      </c>
      <c r="AQ1031" s="270" t="s">
        <v>3075</v>
      </c>
      <c r="AR1031" s="270" t="s">
        <v>3075</v>
      </c>
      <c r="AS1031" s="270" t="s">
        <v>3075</v>
      </c>
      <c r="AT1031" s="270" t="s">
        <v>3075</v>
      </c>
      <c r="AU1031" s="270" t="s">
        <v>3075</v>
      </c>
      <c r="AV1031" s="270" t="s">
        <v>3075</v>
      </c>
      <c r="AW1031" s="277" t="s">
        <v>3075</v>
      </c>
      <c r="AX1031" s="270" t="s">
        <v>3075</v>
      </c>
      <c r="AY1031" s="270" t="s">
        <v>3075</v>
      </c>
      <c r="AZ1031" s="270" t="s">
        <v>3075</v>
      </c>
      <c r="BA1031" s="270" t="s">
        <v>3075</v>
      </c>
      <c r="BB1031" s="270" t="s">
        <v>3075</v>
      </c>
      <c r="BC1031" s="270" t="s">
        <v>3075</v>
      </c>
      <c r="BD1031" s="270" t="s">
        <v>521</v>
      </c>
      <c r="BE1031" s="270" t="str">
        <f>VLOOKUP(A1031,[1]القائمة!A$1:F$4442,6,0)</f>
        <v/>
      </c>
      <c r="BF1031">
        <f>VLOOKUP(A1031,[1]القائمة!A$1:F$4442,1,0)</f>
        <v>526840</v>
      </c>
      <c r="BG1031" t="str">
        <f>VLOOKUP(A1031,[1]القائمة!A$1:F$4442,5,0)</f>
        <v>الثالثة</v>
      </c>
      <c r="BH1031" s="241"/>
      <c r="BI1031" s="241"/>
      <c r="BJ1031" s="241"/>
      <c r="BK1031" s="241"/>
      <c r="BL1031" s="241"/>
      <c r="BM1031" s="241"/>
      <c r="BN1031" s="241"/>
      <c r="BO1031" s="241"/>
      <c r="BP1031" s="241" t="s">
        <v>3075</v>
      </c>
      <c r="BQ1031" s="241" t="s">
        <v>3075</v>
      </c>
      <c r="BR1031" s="241" t="s">
        <v>3075</v>
      </c>
      <c r="BS1031" s="241" t="s">
        <v>3075</v>
      </c>
      <c r="BT1031" s="241" t="s">
        <v>3075</v>
      </c>
      <c r="BU1031" s="241" t="s">
        <v>3075</v>
      </c>
      <c r="BV1031" s="240"/>
      <c r="BW1031" s="241"/>
      <c r="BX1031" s="241"/>
      <c r="BY1031" s="241"/>
      <c r="BZ1031" s="241"/>
      <c r="CA1031" s="242"/>
      <c r="CB1031" s="242"/>
      <c r="CC1031" s="242"/>
      <c r="CD1031" s="242"/>
      <c r="CE1031" s="241"/>
    </row>
    <row r="1032" spans="1:83" ht="14.4" x14ac:dyDescent="0.3">
      <c r="A1032" s="269">
        <v>526851</v>
      </c>
      <c r="B1032" s="270" t="s">
        <v>521</v>
      </c>
      <c r="C1032" s="270" t="s">
        <v>788</v>
      </c>
      <c r="D1032" s="270" t="s">
        <v>788</v>
      </c>
      <c r="E1032" s="270" t="s">
        <v>788</v>
      </c>
      <c r="F1032" s="270" t="s">
        <v>788</v>
      </c>
      <c r="G1032" s="270" t="s">
        <v>788</v>
      </c>
      <c r="H1032" s="270" t="s">
        <v>788</v>
      </c>
      <c r="I1032" s="270" t="s">
        <v>788</v>
      </c>
      <c r="J1032" s="270" t="s">
        <v>788</v>
      </c>
      <c r="K1032" s="270" t="s">
        <v>788</v>
      </c>
      <c r="L1032" s="270" t="s">
        <v>788</v>
      </c>
      <c r="M1032" s="270" t="s">
        <v>788</v>
      </c>
      <c r="N1032" s="270" t="s">
        <v>788</v>
      </c>
      <c r="O1032" s="270" t="s">
        <v>788</v>
      </c>
      <c r="P1032" s="270" t="s">
        <v>788</v>
      </c>
      <c r="Q1032" s="270" t="s">
        <v>788</v>
      </c>
      <c r="R1032" s="270" t="s">
        <v>788</v>
      </c>
      <c r="S1032" s="270" t="s">
        <v>788</v>
      </c>
      <c r="T1032" s="270" t="s">
        <v>788</v>
      </c>
      <c r="U1032" s="270" t="s">
        <v>788</v>
      </c>
      <c r="V1032" s="270" t="s">
        <v>788</v>
      </c>
      <c r="W1032" s="270" t="s">
        <v>788</v>
      </c>
      <c r="X1032" s="270" t="s">
        <v>788</v>
      </c>
      <c r="Y1032" s="270" t="s">
        <v>788</v>
      </c>
      <c r="Z1032" s="270" t="s">
        <v>788</v>
      </c>
      <c r="AA1032" s="270" t="s">
        <v>788</v>
      </c>
      <c r="AB1032" s="270" t="s">
        <v>788</v>
      </c>
      <c r="AC1032" s="270" t="s">
        <v>788</v>
      </c>
      <c r="AD1032" s="270" t="s">
        <v>788</v>
      </c>
      <c r="AE1032" s="270" t="s">
        <v>788</v>
      </c>
      <c r="AF1032" s="270" t="s">
        <v>788</v>
      </c>
      <c r="AG1032" s="270" t="s">
        <v>788</v>
      </c>
      <c r="AH1032" s="270" t="s">
        <v>788</v>
      </c>
      <c r="AI1032" s="270" t="s">
        <v>788</v>
      </c>
      <c r="AJ1032" s="270" t="s">
        <v>788</v>
      </c>
      <c r="AK1032" s="270" t="s">
        <v>788</v>
      </c>
      <c r="AL1032" s="270" t="s">
        <v>788</v>
      </c>
      <c r="AM1032" s="270" t="s">
        <v>788</v>
      </c>
      <c r="AN1032" s="270" t="s">
        <v>3075</v>
      </c>
      <c r="AO1032" s="270" t="s">
        <v>3075</v>
      </c>
      <c r="AP1032" s="270" t="s">
        <v>3075</v>
      </c>
      <c r="AQ1032" s="270" t="s">
        <v>3075</v>
      </c>
      <c r="AR1032" s="270" t="s">
        <v>3075</v>
      </c>
      <c r="AS1032" s="270" t="s">
        <v>3075</v>
      </c>
      <c r="AT1032" s="270" t="s">
        <v>3075</v>
      </c>
      <c r="AU1032" s="270" t="s">
        <v>3075</v>
      </c>
      <c r="AV1032" s="270" t="s">
        <v>3075</v>
      </c>
      <c r="AW1032" s="277" t="s">
        <v>3075</v>
      </c>
      <c r="AX1032" s="270" t="s">
        <v>3075</v>
      </c>
      <c r="AY1032" s="270" t="s">
        <v>3075</v>
      </c>
      <c r="AZ1032" s="270" t="s">
        <v>3075</v>
      </c>
      <c r="BA1032" s="270" t="s">
        <v>3075</v>
      </c>
      <c r="BB1032" s="270" t="s">
        <v>3075</v>
      </c>
      <c r="BC1032" s="270" t="s">
        <v>3075</v>
      </c>
      <c r="BD1032" s="270" t="s">
        <v>521</v>
      </c>
      <c r="BE1032" s="270" t="str">
        <f>VLOOKUP(A1032,[1]القائمة!A$1:F$4442,6,0)</f>
        <v/>
      </c>
      <c r="BF1032">
        <f>VLOOKUP(A1032,[1]القائمة!A$1:F$4442,1,0)</f>
        <v>526851</v>
      </c>
      <c r="BG1032" t="str">
        <f>VLOOKUP(A1032,[1]القائمة!A$1:F$4442,5,0)</f>
        <v>الثالثة</v>
      </c>
      <c r="BH1032" s="250"/>
      <c r="BI1032" s="250"/>
      <c r="BJ1032" s="250"/>
      <c r="BK1032" s="250"/>
      <c r="BL1032" s="250"/>
      <c r="BM1032" s="250"/>
      <c r="BN1032" s="250"/>
      <c r="BO1032" s="250"/>
      <c r="BP1032" s="250"/>
      <c r="BQ1032" s="250"/>
      <c r="BR1032" s="250"/>
      <c r="BS1032" s="250"/>
      <c r="BT1032" s="250"/>
      <c r="BU1032" s="250"/>
      <c r="BV1032" s="250"/>
      <c r="BW1032" s="250"/>
      <c r="BX1032" s="250"/>
      <c r="BY1032" s="250"/>
      <c r="BZ1032" s="250"/>
      <c r="CE1032" s="250"/>
    </row>
    <row r="1033" spans="1:83" ht="14.4" x14ac:dyDescent="0.3">
      <c r="A1033" s="269">
        <v>526878</v>
      </c>
      <c r="B1033" s="270" t="s">
        <v>521</v>
      </c>
      <c r="C1033" s="270" t="s">
        <v>788</v>
      </c>
      <c r="D1033" s="270" t="s">
        <v>788</v>
      </c>
      <c r="E1033" s="270" t="s">
        <v>788</v>
      </c>
      <c r="F1033" s="270" t="s">
        <v>788</v>
      </c>
      <c r="G1033" s="270" t="s">
        <v>788</v>
      </c>
      <c r="H1033" s="270" t="s">
        <v>788</v>
      </c>
      <c r="I1033" s="270" t="s">
        <v>788</v>
      </c>
      <c r="J1033" s="270" t="s">
        <v>788</v>
      </c>
      <c r="K1033" s="270" t="s">
        <v>788</v>
      </c>
      <c r="L1033" s="270" t="s">
        <v>788</v>
      </c>
      <c r="M1033" s="270" t="s">
        <v>788</v>
      </c>
      <c r="N1033" s="270" t="s">
        <v>788</v>
      </c>
      <c r="O1033" s="270" t="s">
        <v>788</v>
      </c>
      <c r="P1033" s="270" t="s">
        <v>788</v>
      </c>
      <c r="Q1033" s="270" t="s">
        <v>788</v>
      </c>
      <c r="R1033" s="270" t="s">
        <v>788</v>
      </c>
      <c r="S1033" s="270" t="s">
        <v>788</v>
      </c>
      <c r="T1033" s="270" t="s">
        <v>788</v>
      </c>
      <c r="U1033" s="270" t="s">
        <v>788</v>
      </c>
      <c r="V1033" s="270" t="s">
        <v>788</v>
      </c>
      <c r="W1033" s="270" t="s">
        <v>788</v>
      </c>
      <c r="X1033" s="270" t="s">
        <v>788</v>
      </c>
      <c r="Y1033" s="270" t="s">
        <v>788</v>
      </c>
      <c r="Z1033" s="270" t="s">
        <v>788</v>
      </c>
      <c r="AA1033" s="270" t="s">
        <v>788</v>
      </c>
      <c r="AB1033" s="270" t="s">
        <v>788</v>
      </c>
      <c r="AC1033" s="270" t="s">
        <v>788</v>
      </c>
      <c r="AD1033" s="270" t="s">
        <v>788</v>
      </c>
      <c r="AE1033" s="270" t="s">
        <v>788</v>
      </c>
      <c r="AF1033" s="270" t="s">
        <v>788</v>
      </c>
      <c r="AG1033" s="270" t="s">
        <v>788</v>
      </c>
      <c r="AH1033" s="270" t="s">
        <v>788</v>
      </c>
      <c r="AI1033" s="270" t="s">
        <v>788</v>
      </c>
      <c r="AJ1033" s="270" t="s">
        <v>788</v>
      </c>
      <c r="AK1033" s="270" t="s">
        <v>788</v>
      </c>
      <c r="AL1033" s="270" t="s">
        <v>788</v>
      </c>
      <c r="AM1033" s="270" t="s">
        <v>788</v>
      </c>
      <c r="AN1033" s="270" t="s">
        <v>3075</v>
      </c>
      <c r="AO1033" s="270" t="s">
        <v>3075</v>
      </c>
      <c r="AP1033" s="270" t="s">
        <v>3075</v>
      </c>
      <c r="AQ1033" s="270" t="s">
        <v>3075</v>
      </c>
      <c r="AR1033" s="270" t="s">
        <v>3075</v>
      </c>
      <c r="AS1033" s="270" t="s">
        <v>3075</v>
      </c>
      <c r="AT1033" s="270" t="s">
        <v>3075</v>
      </c>
      <c r="AU1033" s="270" t="s">
        <v>3075</v>
      </c>
      <c r="AV1033" s="270" t="s">
        <v>3075</v>
      </c>
      <c r="AW1033" s="277" t="s">
        <v>3075</v>
      </c>
      <c r="AX1033" s="270" t="s">
        <v>3075</v>
      </c>
      <c r="AY1033" s="270" t="s">
        <v>3075</v>
      </c>
      <c r="AZ1033" s="270" t="s">
        <v>3075</v>
      </c>
      <c r="BA1033" s="270" t="s">
        <v>3075</v>
      </c>
      <c r="BB1033" s="270" t="s">
        <v>3075</v>
      </c>
      <c r="BC1033" s="270" t="s">
        <v>3075</v>
      </c>
      <c r="BD1033" s="270" t="s">
        <v>521</v>
      </c>
      <c r="BE1033" s="270" t="str">
        <f>VLOOKUP(A1033,[1]القائمة!A$1:F$4442,6,0)</f>
        <v/>
      </c>
      <c r="BF1033">
        <f>VLOOKUP(A1033,[1]القائمة!A$1:F$4442,1,0)</f>
        <v>526878</v>
      </c>
      <c r="BG1033" t="str">
        <f>VLOOKUP(A1033,[1]القائمة!A$1:F$4442,5,0)</f>
        <v>الثالثة</v>
      </c>
      <c r="BH1033" s="250"/>
      <c r="BI1033" s="250"/>
      <c r="BJ1033" s="250"/>
      <c r="BK1033" s="250"/>
      <c r="BL1033" s="250"/>
      <c r="BM1033" s="250"/>
      <c r="BN1033" s="250"/>
      <c r="BO1033" s="250"/>
      <c r="BP1033" s="250"/>
      <c r="BQ1033" s="250"/>
      <c r="BR1033" s="250"/>
      <c r="BS1033" s="250"/>
      <c r="BT1033" s="250"/>
      <c r="BU1033" s="250"/>
      <c r="BV1033" s="250"/>
      <c r="BW1033" s="250"/>
      <c r="BX1033" s="250"/>
      <c r="BY1033" s="250"/>
      <c r="BZ1033" s="250"/>
      <c r="CE1033" s="250"/>
    </row>
    <row r="1034" spans="1:83" ht="14.4" x14ac:dyDescent="0.3">
      <c r="A1034" s="269">
        <v>526886</v>
      </c>
      <c r="B1034" s="270" t="s">
        <v>521</v>
      </c>
      <c r="C1034" s="270" t="s">
        <v>788</v>
      </c>
      <c r="D1034" s="270" t="s">
        <v>788</v>
      </c>
      <c r="E1034" s="270" t="s">
        <v>788</v>
      </c>
      <c r="F1034" s="270" t="s">
        <v>788</v>
      </c>
      <c r="G1034" s="270" t="s">
        <v>788</v>
      </c>
      <c r="H1034" s="270" t="s">
        <v>788</v>
      </c>
      <c r="I1034" s="270" t="s">
        <v>788</v>
      </c>
      <c r="J1034" s="270" t="s">
        <v>788</v>
      </c>
      <c r="K1034" s="270" t="s">
        <v>788</v>
      </c>
      <c r="L1034" s="270" t="s">
        <v>788</v>
      </c>
      <c r="M1034" s="270" t="s">
        <v>788</v>
      </c>
      <c r="N1034" s="270" t="s">
        <v>788</v>
      </c>
      <c r="O1034" s="270" t="s">
        <v>788</v>
      </c>
      <c r="P1034" s="270" t="s">
        <v>788</v>
      </c>
      <c r="Q1034" s="270" t="s">
        <v>788</v>
      </c>
      <c r="R1034" s="270" t="s">
        <v>788</v>
      </c>
      <c r="S1034" s="270" t="s">
        <v>788</v>
      </c>
      <c r="T1034" s="270" t="s">
        <v>788</v>
      </c>
      <c r="U1034" s="270" t="s">
        <v>788</v>
      </c>
      <c r="V1034" s="270" t="s">
        <v>788</v>
      </c>
      <c r="W1034" s="270" t="s">
        <v>788</v>
      </c>
      <c r="X1034" s="270" t="s">
        <v>788</v>
      </c>
      <c r="Y1034" s="270" t="s">
        <v>788</v>
      </c>
      <c r="Z1034" s="270" t="s">
        <v>788</v>
      </c>
      <c r="AA1034" s="270" t="s">
        <v>788</v>
      </c>
      <c r="AB1034" s="270" t="s">
        <v>788</v>
      </c>
      <c r="AC1034" s="270" t="s">
        <v>788</v>
      </c>
      <c r="AD1034" s="270" t="s">
        <v>788</v>
      </c>
      <c r="AE1034" s="270" t="s">
        <v>788</v>
      </c>
      <c r="AF1034" s="270" t="s">
        <v>788</v>
      </c>
      <c r="AG1034" s="270" t="s">
        <v>788</v>
      </c>
      <c r="AH1034" s="270" t="s">
        <v>788</v>
      </c>
      <c r="AI1034" s="270" t="s">
        <v>788</v>
      </c>
      <c r="AJ1034" s="270" t="s">
        <v>788</v>
      </c>
      <c r="AK1034" s="270" t="s">
        <v>788</v>
      </c>
      <c r="AL1034" s="270" t="s">
        <v>788</v>
      </c>
      <c r="AM1034" s="270" t="s">
        <v>788</v>
      </c>
      <c r="AN1034" s="270" t="s">
        <v>3075</v>
      </c>
      <c r="AO1034" s="270" t="s">
        <v>3075</v>
      </c>
      <c r="AP1034" s="270" t="s">
        <v>3075</v>
      </c>
      <c r="AQ1034" s="270" t="s">
        <v>3075</v>
      </c>
      <c r="AR1034" s="270" t="s">
        <v>3075</v>
      </c>
      <c r="AS1034" s="270" t="s">
        <v>3075</v>
      </c>
      <c r="AT1034" s="270" t="s">
        <v>3075</v>
      </c>
      <c r="AU1034" s="270" t="s">
        <v>3075</v>
      </c>
      <c r="AV1034" s="270" t="s">
        <v>3075</v>
      </c>
      <c r="AW1034" s="277" t="s">
        <v>3075</v>
      </c>
      <c r="AX1034" s="270" t="s">
        <v>3075</v>
      </c>
      <c r="AY1034" s="270" t="s">
        <v>3075</v>
      </c>
      <c r="AZ1034" s="270" t="s">
        <v>3075</v>
      </c>
      <c r="BA1034" s="270" t="s">
        <v>3075</v>
      </c>
      <c r="BB1034" s="270" t="s">
        <v>3075</v>
      </c>
      <c r="BC1034" s="270" t="s">
        <v>3075</v>
      </c>
      <c r="BD1034" s="270" t="s">
        <v>521</v>
      </c>
      <c r="BE1034" s="270" t="str">
        <f>VLOOKUP(A1034,[1]القائمة!A$1:F$4442,6,0)</f>
        <v/>
      </c>
      <c r="BF1034">
        <f>VLOOKUP(A1034,[1]القائمة!A$1:F$4442,1,0)</f>
        <v>526886</v>
      </c>
      <c r="BG1034" t="str">
        <f>VLOOKUP(A1034,[1]القائمة!A$1:F$4442,5,0)</f>
        <v>الثالثة</v>
      </c>
      <c r="BH1034" s="250"/>
      <c r="BI1034" s="250"/>
      <c r="BJ1034" s="250"/>
      <c r="BK1034" s="250"/>
      <c r="BL1034" s="250"/>
      <c r="BM1034" s="250"/>
      <c r="BN1034" s="250"/>
      <c r="BO1034" s="250"/>
      <c r="BP1034" s="250"/>
      <c r="BQ1034" s="250"/>
      <c r="BR1034" s="250"/>
      <c r="BS1034" s="250"/>
      <c r="BT1034" s="250"/>
      <c r="BU1034" s="250"/>
      <c r="BV1034" s="250"/>
      <c r="BW1034" s="250"/>
      <c r="BX1034" s="250"/>
      <c r="BY1034" s="250"/>
      <c r="BZ1034" s="250"/>
      <c r="CE1034" s="250"/>
    </row>
    <row r="1035" spans="1:83" ht="14.4" x14ac:dyDescent="0.3">
      <c r="A1035" s="269">
        <v>526888</v>
      </c>
      <c r="B1035" s="270" t="s">
        <v>521</v>
      </c>
      <c r="C1035" s="270" t="s">
        <v>788</v>
      </c>
      <c r="D1035" s="270" t="s">
        <v>788</v>
      </c>
      <c r="E1035" s="270" t="s">
        <v>788</v>
      </c>
      <c r="F1035" s="270" t="s">
        <v>788</v>
      </c>
      <c r="G1035" s="270" t="s">
        <v>788</v>
      </c>
      <c r="H1035" s="270" t="s">
        <v>788</v>
      </c>
      <c r="I1035" s="270" t="s">
        <v>788</v>
      </c>
      <c r="J1035" s="270" t="s">
        <v>788</v>
      </c>
      <c r="K1035" s="270" t="s">
        <v>788</v>
      </c>
      <c r="L1035" s="270" t="s">
        <v>788</v>
      </c>
      <c r="M1035" s="270" t="s">
        <v>788</v>
      </c>
      <c r="N1035" s="270" t="s">
        <v>788</v>
      </c>
      <c r="O1035" s="270" t="s">
        <v>788</v>
      </c>
      <c r="P1035" s="270" t="s">
        <v>788</v>
      </c>
      <c r="Q1035" s="270" t="s">
        <v>788</v>
      </c>
      <c r="R1035" s="270" t="s">
        <v>788</v>
      </c>
      <c r="S1035" s="270" t="s">
        <v>788</v>
      </c>
      <c r="T1035" s="270" t="s">
        <v>788</v>
      </c>
      <c r="U1035" s="270" t="s">
        <v>788</v>
      </c>
      <c r="V1035" s="270" t="s">
        <v>788</v>
      </c>
      <c r="W1035" s="270" t="s">
        <v>788</v>
      </c>
      <c r="X1035" s="270" t="s">
        <v>788</v>
      </c>
      <c r="Y1035" s="270" t="s">
        <v>788</v>
      </c>
      <c r="Z1035" s="270" t="s">
        <v>788</v>
      </c>
      <c r="AA1035" s="270" t="s">
        <v>788</v>
      </c>
      <c r="AB1035" s="270" t="s">
        <v>788</v>
      </c>
      <c r="AC1035" s="270" t="s">
        <v>788</v>
      </c>
      <c r="AD1035" s="270" t="s">
        <v>788</v>
      </c>
      <c r="AE1035" s="270" t="s">
        <v>788</v>
      </c>
      <c r="AF1035" s="270" t="s">
        <v>788</v>
      </c>
      <c r="AG1035" s="270" t="s">
        <v>788</v>
      </c>
      <c r="AH1035" s="270" t="s">
        <v>788</v>
      </c>
      <c r="AI1035" s="270" t="s">
        <v>788</v>
      </c>
      <c r="AJ1035" s="270" t="s">
        <v>788</v>
      </c>
      <c r="AK1035" s="270" t="s">
        <v>788</v>
      </c>
      <c r="AL1035" s="270" t="s">
        <v>788</v>
      </c>
      <c r="AM1035" s="270" t="s">
        <v>788</v>
      </c>
      <c r="AN1035" s="270" t="s">
        <v>3075</v>
      </c>
      <c r="AO1035" s="270" t="s">
        <v>3075</v>
      </c>
      <c r="AP1035" s="270" t="s">
        <v>3075</v>
      </c>
      <c r="AQ1035" s="270" t="s">
        <v>3075</v>
      </c>
      <c r="AR1035" s="270" t="s">
        <v>3075</v>
      </c>
      <c r="AS1035" s="270" t="s">
        <v>3075</v>
      </c>
      <c r="AT1035" s="270" t="s">
        <v>3075</v>
      </c>
      <c r="AU1035" s="270" t="s">
        <v>3075</v>
      </c>
      <c r="AV1035" s="270" t="s">
        <v>3075</v>
      </c>
      <c r="AW1035" s="277" t="s">
        <v>3075</v>
      </c>
      <c r="AX1035" s="270" t="s">
        <v>3075</v>
      </c>
      <c r="AY1035" s="270" t="s">
        <v>3075</v>
      </c>
      <c r="AZ1035" s="270" t="s">
        <v>3075</v>
      </c>
      <c r="BA1035" s="270" t="s">
        <v>3075</v>
      </c>
      <c r="BB1035" s="270" t="s">
        <v>3075</v>
      </c>
      <c r="BC1035" s="270" t="s">
        <v>3075</v>
      </c>
      <c r="BD1035" s="270" t="s">
        <v>521</v>
      </c>
      <c r="BE1035" s="270" t="str">
        <f>VLOOKUP(A1035,[1]القائمة!A$1:F$4442,6,0)</f>
        <v/>
      </c>
      <c r="BF1035">
        <f>VLOOKUP(A1035,[1]القائمة!A$1:F$4442,1,0)</f>
        <v>526888</v>
      </c>
      <c r="BG1035" t="str">
        <f>VLOOKUP(A1035,[1]القائمة!A$1:F$4442,5,0)</f>
        <v>الثالثة</v>
      </c>
      <c r="BH1035" s="241"/>
      <c r="BI1035" s="241"/>
      <c r="BJ1035" s="241"/>
      <c r="BK1035" s="241"/>
      <c r="BL1035" s="241"/>
      <c r="BM1035" s="241"/>
      <c r="BN1035" s="241"/>
      <c r="BO1035" s="241"/>
      <c r="BP1035" s="241" t="s">
        <v>3075</v>
      </c>
      <c r="BQ1035" s="241" t="s">
        <v>3075</v>
      </c>
      <c r="BR1035" s="241" t="s">
        <v>3075</v>
      </c>
      <c r="BS1035" s="241" t="s">
        <v>3075</v>
      </c>
      <c r="BT1035" s="241" t="s">
        <v>3075</v>
      </c>
      <c r="BU1035" s="241" t="s">
        <v>3075</v>
      </c>
      <c r="BV1035" s="240"/>
      <c r="BW1035" s="241"/>
      <c r="BX1035" s="241"/>
      <c r="BY1035" s="241"/>
      <c r="BZ1035" s="241"/>
      <c r="CA1035" s="242"/>
      <c r="CB1035" s="242"/>
      <c r="CC1035" s="242"/>
      <c r="CD1035" s="242"/>
      <c r="CE1035" s="241"/>
    </row>
    <row r="1036" spans="1:83" ht="14.4" x14ac:dyDescent="0.3">
      <c r="A1036" s="269">
        <v>526943</v>
      </c>
      <c r="B1036" s="270" t="s">
        <v>521</v>
      </c>
      <c r="C1036" s="270" t="s">
        <v>788</v>
      </c>
      <c r="D1036" s="270" t="s">
        <v>788</v>
      </c>
      <c r="E1036" s="270" t="s">
        <v>788</v>
      </c>
      <c r="F1036" s="270" t="s">
        <v>788</v>
      </c>
      <c r="G1036" s="270" t="s">
        <v>788</v>
      </c>
      <c r="H1036" s="270" t="s">
        <v>788</v>
      </c>
      <c r="I1036" s="270" t="s">
        <v>788</v>
      </c>
      <c r="J1036" s="270" t="s">
        <v>788</v>
      </c>
      <c r="K1036" s="270" t="s">
        <v>788</v>
      </c>
      <c r="L1036" s="270" t="s">
        <v>788</v>
      </c>
      <c r="M1036" s="270" t="s">
        <v>788</v>
      </c>
      <c r="N1036" s="270" t="s">
        <v>788</v>
      </c>
      <c r="O1036" s="270" t="s">
        <v>788</v>
      </c>
      <c r="P1036" s="270" t="s">
        <v>788</v>
      </c>
      <c r="Q1036" s="270" t="s">
        <v>788</v>
      </c>
      <c r="R1036" s="270" t="s">
        <v>788</v>
      </c>
      <c r="S1036" s="270" t="s">
        <v>788</v>
      </c>
      <c r="T1036" s="270" t="s">
        <v>788</v>
      </c>
      <c r="U1036" s="270" t="s">
        <v>788</v>
      </c>
      <c r="V1036" s="270" t="s">
        <v>788</v>
      </c>
      <c r="W1036" s="270" t="s">
        <v>788</v>
      </c>
      <c r="X1036" s="270" t="s">
        <v>788</v>
      </c>
      <c r="Y1036" s="270" t="s">
        <v>788</v>
      </c>
      <c r="Z1036" s="270" t="s">
        <v>788</v>
      </c>
      <c r="AA1036" s="270" t="s">
        <v>788</v>
      </c>
      <c r="AB1036" s="270" t="s">
        <v>788</v>
      </c>
      <c r="AC1036" s="270" t="s">
        <v>788</v>
      </c>
      <c r="AD1036" s="270" t="s">
        <v>788</v>
      </c>
      <c r="AE1036" s="270" t="s">
        <v>788</v>
      </c>
      <c r="AF1036" s="270" t="s">
        <v>788</v>
      </c>
      <c r="AG1036" s="270" t="s">
        <v>788</v>
      </c>
      <c r="AH1036" s="270" t="s">
        <v>788</v>
      </c>
      <c r="AI1036" s="270" t="s">
        <v>788</v>
      </c>
      <c r="AJ1036" s="270" t="s">
        <v>788</v>
      </c>
      <c r="AK1036" s="270" t="s">
        <v>788</v>
      </c>
      <c r="AL1036" s="270" t="s">
        <v>788</v>
      </c>
      <c r="AM1036" s="270" t="s">
        <v>788</v>
      </c>
      <c r="AN1036" s="270" t="s">
        <v>3075</v>
      </c>
      <c r="AO1036" s="270" t="s">
        <v>3075</v>
      </c>
      <c r="AP1036" s="270" t="s">
        <v>3075</v>
      </c>
      <c r="AQ1036" s="270" t="s">
        <v>3075</v>
      </c>
      <c r="AR1036" s="270" t="s">
        <v>3075</v>
      </c>
      <c r="AS1036" s="270" t="s">
        <v>3075</v>
      </c>
      <c r="AT1036" s="270" t="s">
        <v>3075</v>
      </c>
      <c r="AU1036" s="270" t="s">
        <v>3075</v>
      </c>
      <c r="AV1036" s="270" t="s">
        <v>3075</v>
      </c>
      <c r="AW1036" s="277" t="s">
        <v>3075</v>
      </c>
      <c r="AX1036" s="270" t="s">
        <v>3075</v>
      </c>
      <c r="AY1036" s="270" t="s">
        <v>3075</v>
      </c>
      <c r="AZ1036" s="270" t="s">
        <v>3075</v>
      </c>
      <c r="BA1036" s="270" t="s">
        <v>3075</v>
      </c>
      <c r="BB1036" s="270" t="s">
        <v>3075</v>
      </c>
      <c r="BC1036" s="270" t="s">
        <v>3075</v>
      </c>
      <c r="BD1036" s="270" t="s">
        <v>521</v>
      </c>
      <c r="BE1036" s="270" t="str">
        <f>VLOOKUP(A1036,[1]القائمة!A$1:F$4442,6,0)</f>
        <v/>
      </c>
      <c r="BF1036">
        <f>VLOOKUP(A1036,[1]القائمة!A$1:F$4442,1,0)</f>
        <v>526943</v>
      </c>
      <c r="BG1036" t="str">
        <f>VLOOKUP(A1036,[1]القائمة!A$1:F$4442,5,0)</f>
        <v>الثالثة</v>
      </c>
      <c r="BH1036" s="250"/>
      <c r="BI1036" s="250"/>
      <c r="BJ1036" s="250"/>
      <c r="BK1036" s="250"/>
      <c r="BL1036" s="250"/>
      <c r="BM1036" s="250"/>
      <c r="BN1036" s="250"/>
      <c r="BO1036" s="250"/>
      <c r="BP1036" s="250"/>
      <c r="BQ1036" s="250"/>
      <c r="BR1036" s="250"/>
      <c r="BS1036" s="250"/>
      <c r="BT1036" s="250"/>
      <c r="BU1036" s="250"/>
      <c r="BV1036" s="250"/>
      <c r="BW1036" s="250"/>
      <c r="BX1036" s="250"/>
      <c r="BY1036" s="250"/>
      <c r="BZ1036" s="250"/>
      <c r="CE1036" s="250"/>
    </row>
    <row r="1037" spans="1:83" ht="14.4" x14ac:dyDescent="0.3">
      <c r="A1037" s="269">
        <v>526950</v>
      </c>
      <c r="B1037" s="270" t="s">
        <v>521</v>
      </c>
      <c r="C1037" s="270" t="s">
        <v>788</v>
      </c>
      <c r="D1037" s="270" t="s">
        <v>788</v>
      </c>
      <c r="E1037" s="270" t="s">
        <v>788</v>
      </c>
      <c r="F1037" s="270" t="s">
        <v>788</v>
      </c>
      <c r="G1037" s="270" t="s">
        <v>788</v>
      </c>
      <c r="H1037" s="270" t="s">
        <v>788</v>
      </c>
      <c r="I1037" s="270" t="s">
        <v>788</v>
      </c>
      <c r="J1037" s="270" t="s">
        <v>788</v>
      </c>
      <c r="K1037" s="270" t="s">
        <v>788</v>
      </c>
      <c r="L1037" s="270" t="s">
        <v>788</v>
      </c>
      <c r="M1037" s="270" t="s">
        <v>788</v>
      </c>
      <c r="N1037" s="270" t="s">
        <v>788</v>
      </c>
      <c r="O1037" s="270" t="s">
        <v>788</v>
      </c>
      <c r="P1037" s="270" t="s">
        <v>788</v>
      </c>
      <c r="Q1037" s="270" t="s">
        <v>788</v>
      </c>
      <c r="R1037" s="270" t="s">
        <v>788</v>
      </c>
      <c r="S1037" s="270" t="s">
        <v>788</v>
      </c>
      <c r="T1037" s="270" t="s">
        <v>788</v>
      </c>
      <c r="U1037" s="270" t="s">
        <v>788</v>
      </c>
      <c r="V1037" s="270" t="s">
        <v>788</v>
      </c>
      <c r="W1037" s="270" t="s">
        <v>788</v>
      </c>
      <c r="X1037" s="270" t="s">
        <v>788</v>
      </c>
      <c r="Y1037" s="270" t="s">
        <v>788</v>
      </c>
      <c r="Z1037" s="270" t="s">
        <v>788</v>
      </c>
      <c r="AA1037" s="270" t="s">
        <v>788</v>
      </c>
      <c r="AB1037" s="270" t="s">
        <v>788</v>
      </c>
      <c r="AC1037" s="270" t="s">
        <v>788</v>
      </c>
      <c r="AD1037" s="270" t="s">
        <v>788</v>
      </c>
      <c r="AE1037" s="270" t="s">
        <v>788</v>
      </c>
      <c r="AF1037" s="270" t="s">
        <v>788</v>
      </c>
      <c r="AG1037" s="270" t="s">
        <v>788</v>
      </c>
      <c r="AH1037" s="270" t="s">
        <v>788</v>
      </c>
      <c r="AI1037" s="270" t="s">
        <v>788</v>
      </c>
      <c r="AJ1037" s="270" t="s">
        <v>788</v>
      </c>
      <c r="AK1037" s="270" t="s">
        <v>788</v>
      </c>
      <c r="AL1037" s="270" t="s">
        <v>788</v>
      </c>
      <c r="AM1037" s="270" t="s">
        <v>788</v>
      </c>
      <c r="AN1037" s="270" t="s">
        <v>3075</v>
      </c>
      <c r="AO1037" s="270" t="s">
        <v>3075</v>
      </c>
      <c r="AP1037" s="270" t="s">
        <v>3075</v>
      </c>
      <c r="AQ1037" s="270" t="s">
        <v>3075</v>
      </c>
      <c r="AR1037" s="270" t="s">
        <v>3075</v>
      </c>
      <c r="AS1037" s="270" t="s">
        <v>3075</v>
      </c>
      <c r="AT1037" s="270" t="s">
        <v>3075</v>
      </c>
      <c r="AU1037" s="270" t="s">
        <v>3075</v>
      </c>
      <c r="AV1037" s="270" t="s">
        <v>3075</v>
      </c>
      <c r="AW1037" s="277" t="s">
        <v>3075</v>
      </c>
      <c r="AX1037" s="270" t="s">
        <v>3075</v>
      </c>
      <c r="AY1037" s="270" t="s">
        <v>3075</v>
      </c>
      <c r="AZ1037" s="270" t="s">
        <v>3075</v>
      </c>
      <c r="BA1037" s="270" t="s">
        <v>3075</v>
      </c>
      <c r="BB1037" s="270" t="s">
        <v>3075</v>
      </c>
      <c r="BC1037" s="270" t="s">
        <v>3075</v>
      </c>
      <c r="BD1037" s="270" t="s">
        <v>521</v>
      </c>
      <c r="BE1037" s="270" t="str">
        <f>VLOOKUP(A1037,[1]القائمة!A$1:F$4442,6,0)</f>
        <v/>
      </c>
      <c r="BF1037">
        <f>VLOOKUP(A1037,[1]القائمة!A$1:F$4442,1,0)</f>
        <v>526950</v>
      </c>
      <c r="BG1037" t="str">
        <f>VLOOKUP(A1037,[1]القائمة!A$1:F$4442,5,0)</f>
        <v>الثالثة</v>
      </c>
      <c r="BH1037" s="241"/>
      <c r="BI1037" s="241"/>
      <c r="BJ1037" s="241"/>
      <c r="BK1037" s="241"/>
      <c r="BL1037" s="241"/>
      <c r="BM1037" s="241"/>
      <c r="BN1037" s="241"/>
      <c r="BO1037" s="241"/>
      <c r="BP1037" s="241" t="s">
        <v>3075</v>
      </c>
      <c r="BQ1037" s="241" t="s">
        <v>3075</v>
      </c>
      <c r="BR1037" s="241" t="s">
        <v>3075</v>
      </c>
      <c r="BS1037" s="241" t="s">
        <v>3075</v>
      </c>
      <c r="BT1037" s="241" t="s">
        <v>3075</v>
      </c>
      <c r="BU1037" s="241" t="s">
        <v>3075</v>
      </c>
      <c r="BV1037" s="240"/>
      <c r="BW1037" s="241"/>
      <c r="BX1037" s="241"/>
      <c r="BY1037" s="241"/>
      <c r="BZ1037" s="241"/>
      <c r="CA1037" s="242"/>
      <c r="CB1037" s="242"/>
      <c r="CC1037" s="242"/>
      <c r="CD1037" s="242"/>
      <c r="CE1037" s="241"/>
    </row>
    <row r="1038" spans="1:83" ht="14.4" x14ac:dyDescent="0.3">
      <c r="A1038" s="269">
        <v>526972</v>
      </c>
      <c r="B1038" s="270" t="s">
        <v>521</v>
      </c>
      <c r="C1038" s="273" t="s">
        <v>788</v>
      </c>
      <c r="D1038" s="273" t="s">
        <v>788</v>
      </c>
      <c r="E1038" s="273" t="s">
        <v>788</v>
      </c>
      <c r="F1038" s="273" t="s">
        <v>788</v>
      </c>
      <c r="G1038" s="273" t="s">
        <v>788</v>
      </c>
      <c r="H1038" s="273" t="s">
        <v>788</v>
      </c>
      <c r="I1038" s="273" t="s">
        <v>788</v>
      </c>
      <c r="J1038" s="273" t="s">
        <v>788</v>
      </c>
      <c r="K1038" s="273" t="s">
        <v>788</v>
      </c>
      <c r="L1038" s="273" t="s">
        <v>788</v>
      </c>
      <c r="M1038" s="273" t="s">
        <v>788</v>
      </c>
      <c r="N1038" s="274" t="s">
        <v>788</v>
      </c>
      <c r="O1038" s="274" t="s">
        <v>788</v>
      </c>
      <c r="P1038" s="274" t="s">
        <v>788</v>
      </c>
      <c r="Q1038" s="274" t="s">
        <v>788</v>
      </c>
      <c r="R1038" s="274" t="s">
        <v>788</v>
      </c>
      <c r="S1038" s="274" t="s">
        <v>788</v>
      </c>
      <c r="T1038" s="274" t="s">
        <v>788</v>
      </c>
      <c r="U1038" s="274" t="s">
        <v>788</v>
      </c>
      <c r="V1038" s="274" t="s">
        <v>788</v>
      </c>
      <c r="W1038" s="274" t="s">
        <v>788</v>
      </c>
      <c r="X1038" s="274" t="s">
        <v>788</v>
      </c>
      <c r="Y1038" s="274" t="s">
        <v>788</v>
      </c>
      <c r="Z1038" s="274" t="s">
        <v>788</v>
      </c>
      <c r="AA1038" s="274" t="s">
        <v>788</v>
      </c>
      <c r="AB1038" s="274" t="s">
        <v>788</v>
      </c>
      <c r="AC1038" s="274" t="s">
        <v>788</v>
      </c>
      <c r="AD1038" s="274" t="s">
        <v>788</v>
      </c>
      <c r="AE1038" s="274" t="s">
        <v>788</v>
      </c>
      <c r="AF1038" s="274" t="s">
        <v>788</v>
      </c>
      <c r="AG1038" s="274" t="s">
        <v>788</v>
      </c>
      <c r="AH1038" s="274" t="s">
        <v>788</v>
      </c>
      <c r="AI1038" s="274" t="s">
        <v>788</v>
      </c>
      <c r="AJ1038" s="274" t="s">
        <v>788</v>
      </c>
      <c r="AK1038" s="274" t="s">
        <v>788</v>
      </c>
      <c r="AL1038" s="274" t="s">
        <v>788</v>
      </c>
      <c r="AM1038" s="274" t="s">
        <v>788</v>
      </c>
      <c r="AN1038" s="274" t="s">
        <v>3075</v>
      </c>
      <c r="AO1038" s="274" t="s">
        <v>3075</v>
      </c>
      <c r="AP1038" s="274" t="s">
        <v>3075</v>
      </c>
      <c r="AQ1038" s="274" t="s">
        <v>3075</v>
      </c>
      <c r="AR1038" s="274" t="s">
        <v>3075</v>
      </c>
      <c r="AS1038" s="274" t="s">
        <v>3075</v>
      </c>
      <c r="AT1038" s="274" t="s">
        <v>3075</v>
      </c>
      <c r="AU1038" s="274" t="s">
        <v>3075</v>
      </c>
      <c r="AV1038" s="274" t="s">
        <v>3075</v>
      </c>
      <c r="AW1038" s="278" t="s">
        <v>3075</v>
      </c>
      <c r="AX1038" s="274" t="s">
        <v>3075</v>
      </c>
      <c r="AY1038" s="274" t="s">
        <v>3075</v>
      </c>
      <c r="AZ1038" s="274" t="s">
        <v>3075</v>
      </c>
      <c r="BA1038" s="274" t="s">
        <v>3075</v>
      </c>
      <c r="BB1038" s="274" t="s">
        <v>3075</v>
      </c>
      <c r="BC1038" s="274" t="s">
        <v>3075</v>
      </c>
      <c r="BD1038" s="274" t="s">
        <v>521</v>
      </c>
      <c r="BE1038" s="270" t="str">
        <f>VLOOKUP(A1038,[1]القائمة!A$1:F$4442,6,0)</f>
        <v/>
      </c>
      <c r="BF1038">
        <f>VLOOKUP(A1038,[1]القائمة!A$1:F$4442,1,0)</f>
        <v>526972</v>
      </c>
      <c r="BG1038" t="str">
        <f>VLOOKUP(A1038,[1]القائمة!A$1:F$4442,5,0)</f>
        <v>الثالثة</v>
      </c>
      <c r="BH1038" s="250"/>
      <c r="BI1038" s="250"/>
      <c r="BJ1038" s="250"/>
      <c r="BK1038" s="250"/>
      <c r="BL1038" s="250"/>
      <c r="BM1038" s="250"/>
      <c r="BN1038" s="250"/>
      <c r="BO1038" s="250"/>
      <c r="BP1038" s="250"/>
      <c r="BQ1038" s="250"/>
      <c r="BR1038" s="250"/>
      <c r="BS1038" s="250"/>
      <c r="BT1038" s="250"/>
      <c r="BU1038" s="250"/>
      <c r="BV1038" s="250"/>
      <c r="BW1038" s="250"/>
      <c r="BX1038" s="250"/>
      <c r="BY1038" s="250"/>
      <c r="BZ1038" s="250"/>
      <c r="CE1038" s="250"/>
    </row>
    <row r="1039" spans="1:83" ht="14.4" x14ac:dyDescent="0.3">
      <c r="A1039" s="269">
        <v>526985</v>
      </c>
      <c r="B1039" s="270" t="s">
        <v>521</v>
      </c>
      <c r="C1039" s="273" t="s">
        <v>788</v>
      </c>
      <c r="D1039" s="273" t="s">
        <v>788</v>
      </c>
      <c r="E1039" s="273" t="s">
        <v>788</v>
      </c>
      <c r="F1039" s="273" t="s">
        <v>788</v>
      </c>
      <c r="G1039" s="273" t="s">
        <v>788</v>
      </c>
      <c r="H1039" s="273" t="s">
        <v>788</v>
      </c>
      <c r="I1039" s="273" t="s">
        <v>788</v>
      </c>
      <c r="J1039" s="273" t="s">
        <v>788</v>
      </c>
      <c r="K1039" s="273" t="s">
        <v>788</v>
      </c>
      <c r="L1039" s="273" t="s">
        <v>788</v>
      </c>
      <c r="M1039" s="273" t="s">
        <v>788</v>
      </c>
      <c r="N1039" s="274" t="s">
        <v>788</v>
      </c>
      <c r="O1039" s="274" t="s">
        <v>788</v>
      </c>
      <c r="P1039" s="274" t="s">
        <v>788</v>
      </c>
      <c r="Q1039" s="274" t="s">
        <v>788</v>
      </c>
      <c r="R1039" s="274" t="s">
        <v>788</v>
      </c>
      <c r="S1039" s="274" t="s">
        <v>788</v>
      </c>
      <c r="T1039" s="274" t="s">
        <v>788</v>
      </c>
      <c r="U1039" s="274" t="s">
        <v>788</v>
      </c>
      <c r="V1039" s="274" t="s">
        <v>788</v>
      </c>
      <c r="W1039" s="274" t="s">
        <v>788</v>
      </c>
      <c r="X1039" s="274" t="s">
        <v>788</v>
      </c>
      <c r="Y1039" s="274" t="s">
        <v>788</v>
      </c>
      <c r="Z1039" s="274" t="s">
        <v>788</v>
      </c>
      <c r="AA1039" s="274" t="s">
        <v>788</v>
      </c>
      <c r="AB1039" s="274" t="s">
        <v>788</v>
      </c>
      <c r="AC1039" s="274" t="s">
        <v>788</v>
      </c>
      <c r="AD1039" s="274" t="s">
        <v>788</v>
      </c>
      <c r="AE1039" s="274" t="s">
        <v>788</v>
      </c>
      <c r="AF1039" s="274" t="s">
        <v>788</v>
      </c>
      <c r="AG1039" s="274" t="s">
        <v>788</v>
      </c>
      <c r="AH1039" s="274" t="s">
        <v>788</v>
      </c>
      <c r="AI1039" s="274" t="s">
        <v>788</v>
      </c>
      <c r="AJ1039" s="274" t="s">
        <v>788</v>
      </c>
      <c r="AK1039" s="274" t="s">
        <v>788</v>
      </c>
      <c r="AL1039" s="274" t="s">
        <v>788</v>
      </c>
      <c r="AM1039" s="274" t="s">
        <v>788</v>
      </c>
      <c r="AN1039" s="274" t="s">
        <v>3075</v>
      </c>
      <c r="AO1039" s="274" t="s">
        <v>3075</v>
      </c>
      <c r="AP1039" s="274" t="s">
        <v>3075</v>
      </c>
      <c r="AQ1039" s="274" t="s">
        <v>3075</v>
      </c>
      <c r="AR1039" s="274" t="s">
        <v>3075</v>
      </c>
      <c r="AS1039" s="274" t="s">
        <v>3075</v>
      </c>
      <c r="AT1039" s="274" t="s">
        <v>3075</v>
      </c>
      <c r="AU1039" s="274" t="s">
        <v>3075</v>
      </c>
      <c r="AV1039" s="274" t="s">
        <v>3075</v>
      </c>
      <c r="AW1039" s="278" t="s">
        <v>3075</v>
      </c>
      <c r="AX1039" s="274" t="s">
        <v>3075</v>
      </c>
      <c r="AY1039" s="274" t="s">
        <v>3075</v>
      </c>
      <c r="AZ1039" s="274" t="s">
        <v>3075</v>
      </c>
      <c r="BA1039" s="274" t="s">
        <v>3075</v>
      </c>
      <c r="BB1039" s="274" t="s">
        <v>3075</v>
      </c>
      <c r="BC1039" s="274" t="s">
        <v>3075</v>
      </c>
      <c r="BD1039" s="274" t="s">
        <v>521</v>
      </c>
      <c r="BE1039" s="270" t="str">
        <f>VLOOKUP(A1039,[1]القائمة!A$1:F$4442,6,0)</f>
        <v/>
      </c>
      <c r="BF1039">
        <f>VLOOKUP(A1039,[1]القائمة!A$1:F$4442,1,0)</f>
        <v>526985</v>
      </c>
      <c r="BG1039" t="str">
        <f>VLOOKUP(A1039,[1]القائمة!A$1:F$4442,5,0)</f>
        <v>الثالثة</v>
      </c>
      <c r="BH1039" s="250"/>
      <c r="BI1039" s="250"/>
      <c r="BJ1039" s="250"/>
      <c r="BK1039" s="250"/>
      <c r="BL1039" s="250"/>
      <c r="BM1039" s="250"/>
      <c r="BN1039" s="250"/>
      <c r="BO1039" s="250"/>
      <c r="BP1039" s="250"/>
      <c r="BQ1039" s="250"/>
      <c r="BR1039" s="250"/>
      <c r="BS1039" s="250"/>
      <c r="BT1039" s="250"/>
      <c r="BU1039" s="250"/>
      <c r="BV1039" s="250"/>
      <c r="BW1039" s="250"/>
      <c r="BX1039" s="250"/>
      <c r="BY1039" s="250"/>
      <c r="BZ1039" s="250"/>
      <c r="CE1039" s="250"/>
    </row>
    <row r="1040" spans="1:83" ht="14.4" x14ac:dyDescent="0.3">
      <c r="A1040" s="269">
        <v>527076</v>
      </c>
      <c r="B1040" s="270" t="s">
        <v>521</v>
      </c>
      <c r="C1040" s="273" t="s">
        <v>788</v>
      </c>
      <c r="D1040" s="273" t="s">
        <v>788</v>
      </c>
      <c r="E1040" s="273" t="s">
        <v>788</v>
      </c>
      <c r="F1040" s="273" t="s">
        <v>788</v>
      </c>
      <c r="G1040" s="273" t="s">
        <v>788</v>
      </c>
      <c r="H1040" s="273" t="s">
        <v>788</v>
      </c>
      <c r="I1040" s="273" t="s">
        <v>788</v>
      </c>
      <c r="J1040" s="273" t="s">
        <v>788</v>
      </c>
      <c r="K1040" s="273" t="s">
        <v>788</v>
      </c>
      <c r="L1040" s="273" t="s">
        <v>788</v>
      </c>
      <c r="M1040" s="273" t="s">
        <v>788</v>
      </c>
      <c r="N1040" s="274" t="s">
        <v>788</v>
      </c>
      <c r="O1040" s="274" t="s">
        <v>788</v>
      </c>
      <c r="P1040" s="274" t="s">
        <v>788</v>
      </c>
      <c r="Q1040" s="274" t="s">
        <v>788</v>
      </c>
      <c r="R1040" s="274" t="s">
        <v>788</v>
      </c>
      <c r="S1040" s="274" t="s">
        <v>788</v>
      </c>
      <c r="T1040" s="274" t="s">
        <v>788</v>
      </c>
      <c r="U1040" s="274" t="s">
        <v>788</v>
      </c>
      <c r="V1040" s="274" t="s">
        <v>788</v>
      </c>
      <c r="W1040" s="274" t="s">
        <v>788</v>
      </c>
      <c r="X1040" s="274" t="s">
        <v>788</v>
      </c>
      <c r="Y1040" s="274" t="s">
        <v>788</v>
      </c>
      <c r="Z1040" s="274" t="s">
        <v>788</v>
      </c>
      <c r="AA1040" s="274" t="s">
        <v>788</v>
      </c>
      <c r="AB1040" s="274" t="s">
        <v>788</v>
      </c>
      <c r="AC1040" s="274" t="s">
        <v>788</v>
      </c>
      <c r="AD1040" s="274" t="s">
        <v>788</v>
      </c>
      <c r="AE1040" s="274" t="s">
        <v>788</v>
      </c>
      <c r="AF1040" s="274" t="s">
        <v>788</v>
      </c>
      <c r="AG1040" s="274" t="s">
        <v>788</v>
      </c>
      <c r="AH1040" s="274" t="s">
        <v>788</v>
      </c>
      <c r="AI1040" s="274" t="s">
        <v>788</v>
      </c>
      <c r="AJ1040" s="274" t="s">
        <v>788</v>
      </c>
      <c r="AK1040" s="274" t="s">
        <v>788</v>
      </c>
      <c r="AL1040" s="274" t="s">
        <v>788</v>
      </c>
      <c r="AM1040" s="274" t="s">
        <v>788</v>
      </c>
      <c r="AN1040" s="274" t="s">
        <v>3075</v>
      </c>
      <c r="AO1040" s="274" t="s">
        <v>3075</v>
      </c>
      <c r="AP1040" s="274" t="s">
        <v>3075</v>
      </c>
      <c r="AQ1040" s="274" t="s">
        <v>3075</v>
      </c>
      <c r="AR1040" s="274" t="s">
        <v>3075</v>
      </c>
      <c r="AS1040" s="274" t="s">
        <v>3075</v>
      </c>
      <c r="AT1040" s="274" t="s">
        <v>3075</v>
      </c>
      <c r="AU1040" s="274" t="s">
        <v>3075</v>
      </c>
      <c r="AV1040" s="274" t="s">
        <v>3075</v>
      </c>
      <c r="AW1040" s="278" t="s">
        <v>3075</v>
      </c>
      <c r="AX1040" s="274" t="s">
        <v>3075</v>
      </c>
      <c r="AY1040" s="274" t="s">
        <v>3075</v>
      </c>
      <c r="AZ1040" s="274" t="s">
        <v>3075</v>
      </c>
      <c r="BA1040" s="274" t="s">
        <v>3075</v>
      </c>
      <c r="BB1040" s="274" t="s">
        <v>3075</v>
      </c>
      <c r="BC1040" s="274" t="s">
        <v>3075</v>
      </c>
      <c r="BD1040" s="274" t="s">
        <v>521</v>
      </c>
      <c r="BE1040" s="270" t="str">
        <f>VLOOKUP(A1040,[1]القائمة!A$1:F$4442,6,0)</f>
        <v/>
      </c>
      <c r="BF1040">
        <f>VLOOKUP(A1040,[1]القائمة!A$1:F$4442,1,0)</f>
        <v>527076</v>
      </c>
      <c r="BG1040" t="str">
        <f>VLOOKUP(A1040,[1]القائمة!A$1:F$4442,5,0)</f>
        <v>الثالثة</v>
      </c>
      <c r="BH1040" s="241"/>
      <c r="BI1040" s="241"/>
      <c r="BJ1040" s="241"/>
      <c r="BK1040" s="241"/>
      <c r="BL1040" s="241"/>
      <c r="BM1040" s="241"/>
      <c r="BN1040" s="241"/>
      <c r="BO1040" s="241"/>
      <c r="BP1040" s="241" t="s">
        <v>3075</v>
      </c>
      <c r="BQ1040" s="241" t="s">
        <v>3075</v>
      </c>
      <c r="BR1040" s="241" t="s">
        <v>3075</v>
      </c>
      <c r="BS1040" s="241" t="s">
        <v>3075</v>
      </c>
      <c r="BT1040" s="241" t="s">
        <v>3075</v>
      </c>
      <c r="BU1040" s="241" t="s">
        <v>3075</v>
      </c>
      <c r="BV1040" s="240"/>
      <c r="BW1040" s="241"/>
      <c r="BX1040" s="241"/>
      <c r="BY1040" s="241"/>
      <c r="BZ1040" s="241"/>
      <c r="CA1040" s="242"/>
      <c r="CB1040" s="242"/>
      <c r="CC1040" s="242"/>
      <c r="CD1040" s="242"/>
      <c r="CE1040" s="241"/>
    </row>
    <row r="1041" spans="1:83" ht="14.4" x14ac:dyDescent="0.3">
      <c r="A1041" s="271">
        <v>527082</v>
      </c>
      <c r="B1041" s="272" t="s">
        <v>522</v>
      </c>
      <c r="C1041" s="265" t="s">
        <v>788</v>
      </c>
      <c r="D1041" s="265" t="s">
        <v>788</v>
      </c>
      <c r="E1041" s="265" t="s">
        <v>788</v>
      </c>
      <c r="F1041" s="265" t="s">
        <v>788</v>
      </c>
      <c r="G1041" s="265" t="s">
        <v>788</v>
      </c>
      <c r="H1041" s="265" t="s">
        <v>788</v>
      </c>
      <c r="I1041" s="265" t="s">
        <v>788</v>
      </c>
      <c r="J1041" s="265" t="s">
        <v>788</v>
      </c>
      <c r="K1041" s="265" t="s">
        <v>788</v>
      </c>
      <c r="L1041" s="265" t="s">
        <v>788</v>
      </c>
      <c r="M1041" s="265" t="s">
        <v>788</v>
      </c>
      <c r="N1041" t="s">
        <v>788</v>
      </c>
      <c r="O1041" t="s">
        <v>788</v>
      </c>
      <c r="P1041" t="s">
        <v>788</v>
      </c>
      <c r="Q1041" t="s">
        <v>788</v>
      </c>
      <c r="R1041" t="s">
        <v>788</v>
      </c>
      <c r="S1041" t="s">
        <v>788</v>
      </c>
      <c r="T1041" t="s">
        <v>788</v>
      </c>
      <c r="U1041" t="s">
        <v>788</v>
      </c>
      <c r="V1041" t="s">
        <v>788</v>
      </c>
      <c r="W1041" t="s">
        <v>788</v>
      </c>
      <c r="X1041" t="s">
        <v>788</v>
      </c>
      <c r="Y1041" t="s">
        <v>788</v>
      </c>
      <c r="Z1041" t="s">
        <v>788</v>
      </c>
      <c r="AA1041" t="s">
        <v>788</v>
      </c>
      <c r="AB1041" t="s">
        <v>788</v>
      </c>
      <c r="AC1041" t="s">
        <v>788</v>
      </c>
      <c r="AD1041" t="s">
        <v>788</v>
      </c>
      <c r="AE1041" t="s">
        <v>788</v>
      </c>
      <c r="AF1041" t="s">
        <v>788</v>
      </c>
      <c r="AG1041" t="s">
        <v>788</v>
      </c>
      <c r="BE1041" s="270" t="str">
        <f>VLOOKUP(A1041,[1]القائمة!A$1:F$4442,6,0)</f>
        <v/>
      </c>
      <c r="BF1041">
        <f>VLOOKUP(A1041,[1]القائمة!A$1:F$4442,1,0)</f>
        <v>527082</v>
      </c>
      <c r="BG1041" t="str">
        <f>VLOOKUP(A1041,[1]القائمة!A$1:F$4442,5,0)</f>
        <v>الثالثة حديث</v>
      </c>
      <c r="BH1041" s="250"/>
      <c r="BI1041" s="250"/>
      <c r="BJ1041" s="250"/>
      <c r="BK1041" s="250"/>
      <c r="BL1041" s="250"/>
      <c r="BM1041" s="250"/>
      <c r="BN1041" s="250"/>
      <c r="BO1041" s="250"/>
      <c r="BP1041" s="250"/>
      <c r="BQ1041" s="250"/>
      <c r="BR1041" s="250"/>
      <c r="BS1041" s="250"/>
      <c r="BT1041" s="250"/>
      <c r="BU1041" s="250"/>
      <c r="BV1041" s="250"/>
      <c r="BW1041" s="250"/>
      <c r="BX1041" s="250"/>
      <c r="BY1041" s="250"/>
      <c r="BZ1041" s="250"/>
      <c r="CE1041" s="250"/>
    </row>
    <row r="1042" spans="1:83" ht="14.4" x14ac:dyDescent="0.3">
      <c r="A1042" s="269">
        <v>527092</v>
      </c>
      <c r="B1042" s="270" t="s">
        <v>521</v>
      </c>
      <c r="C1042" s="273" t="s">
        <v>788</v>
      </c>
      <c r="D1042" s="273" t="s">
        <v>788</v>
      </c>
      <c r="E1042" s="273" t="s">
        <v>788</v>
      </c>
      <c r="F1042" s="273" t="s">
        <v>788</v>
      </c>
      <c r="G1042" s="273" t="s">
        <v>788</v>
      </c>
      <c r="H1042" s="273" t="s">
        <v>788</v>
      </c>
      <c r="I1042" s="273" t="s">
        <v>788</v>
      </c>
      <c r="J1042" s="273" t="s">
        <v>788</v>
      </c>
      <c r="K1042" s="273" t="s">
        <v>788</v>
      </c>
      <c r="L1042" s="273" t="s">
        <v>788</v>
      </c>
      <c r="M1042" s="273" t="s">
        <v>788</v>
      </c>
      <c r="N1042" s="274" t="s">
        <v>788</v>
      </c>
      <c r="O1042" s="274" t="s">
        <v>788</v>
      </c>
      <c r="P1042" s="274" t="s">
        <v>788</v>
      </c>
      <c r="Q1042" s="274" t="s">
        <v>788</v>
      </c>
      <c r="R1042" s="274" t="s">
        <v>788</v>
      </c>
      <c r="S1042" s="274" t="s">
        <v>788</v>
      </c>
      <c r="T1042" s="274" t="s">
        <v>788</v>
      </c>
      <c r="U1042" s="274" t="s">
        <v>788</v>
      </c>
      <c r="V1042" s="274" t="s">
        <v>788</v>
      </c>
      <c r="W1042" s="274" t="s">
        <v>788</v>
      </c>
      <c r="X1042" s="274" t="s">
        <v>788</v>
      </c>
      <c r="Y1042" s="274" t="s">
        <v>788</v>
      </c>
      <c r="Z1042" s="274" t="s">
        <v>788</v>
      </c>
      <c r="AA1042" s="274" t="s">
        <v>788</v>
      </c>
      <c r="AB1042" s="274" t="s">
        <v>788</v>
      </c>
      <c r="AC1042" s="274" t="s">
        <v>788</v>
      </c>
      <c r="AD1042" s="274" t="s">
        <v>788</v>
      </c>
      <c r="AE1042" s="274" t="s">
        <v>788</v>
      </c>
      <c r="AF1042" s="274" t="s">
        <v>788</v>
      </c>
      <c r="AG1042" s="274" t="s">
        <v>788</v>
      </c>
      <c r="AH1042" s="274" t="s">
        <v>788</v>
      </c>
      <c r="AI1042" s="274" t="s">
        <v>788</v>
      </c>
      <c r="AJ1042" s="274" t="s">
        <v>788</v>
      </c>
      <c r="AK1042" s="274" t="s">
        <v>788</v>
      </c>
      <c r="AL1042" s="274" t="s">
        <v>788</v>
      </c>
      <c r="AM1042" s="274" t="s">
        <v>788</v>
      </c>
      <c r="AN1042" s="274" t="s">
        <v>3075</v>
      </c>
      <c r="AO1042" s="274" t="s">
        <v>3075</v>
      </c>
      <c r="AP1042" s="274" t="s">
        <v>3075</v>
      </c>
      <c r="AQ1042" s="274" t="s">
        <v>3075</v>
      </c>
      <c r="AR1042" s="274" t="s">
        <v>3075</v>
      </c>
      <c r="AS1042" s="274" t="s">
        <v>3075</v>
      </c>
      <c r="AT1042" s="274" t="s">
        <v>3075</v>
      </c>
      <c r="AU1042" s="274" t="s">
        <v>3075</v>
      </c>
      <c r="AV1042" s="274" t="s">
        <v>3075</v>
      </c>
      <c r="AW1042" s="278" t="s">
        <v>3075</v>
      </c>
      <c r="AX1042" s="274" t="s">
        <v>3075</v>
      </c>
      <c r="AY1042" s="274" t="s">
        <v>3075</v>
      </c>
      <c r="AZ1042" s="274" t="s">
        <v>3075</v>
      </c>
      <c r="BA1042" s="274" t="s">
        <v>3075</v>
      </c>
      <c r="BB1042" s="274" t="s">
        <v>3075</v>
      </c>
      <c r="BC1042" s="274" t="s">
        <v>3075</v>
      </c>
      <c r="BD1042" s="274" t="s">
        <v>521</v>
      </c>
      <c r="BE1042" s="270" t="str">
        <f>VLOOKUP(A1042,[1]القائمة!A$1:F$4442,6,0)</f>
        <v/>
      </c>
      <c r="BF1042">
        <f>VLOOKUP(A1042,[1]القائمة!A$1:F$4442,1,0)</f>
        <v>527092</v>
      </c>
      <c r="BG1042" t="str">
        <f>VLOOKUP(A1042,[1]القائمة!A$1:F$4442,5,0)</f>
        <v>الثالثة</v>
      </c>
      <c r="BH1042" s="250"/>
      <c r="BI1042" s="250"/>
      <c r="BJ1042" s="250"/>
      <c r="BK1042" s="250"/>
      <c r="BL1042" s="250"/>
      <c r="BM1042" s="250"/>
      <c r="BN1042" s="250"/>
      <c r="BO1042" s="250"/>
      <c r="BP1042" s="250"/>
      <c r="BQ1042" s="250"/>
      <c r="BR1042" s="250"/>
      <c r="BS1042" s="250"/>
      <c r="BT1042" s="250"/>
      <c r="BU1042" s="250"/>
      <c r="BV1042" s="250"/>
      <c r="BW1042" s="250"/>
      <c r="BX1042" s="250"/>
      <c r="BY1042" s="250"/>
      <c r="BZ1042" s="250"/>
      <c r="CE1042" s="250"/>
    </row>
    <row r="1043" spans="1:83" ht="14.4" x14ac:dyDescent="0.3">
      <c r="A1043" s="271">
        <v>527104</v>
      </c>
      <c r="B1043" s="272" t="s">
        <v>522</v>
      </c>
      <c r="C1043" s="265" t="s">
        <v>788</v>
      </c>
      <c r="D1043" s="265" t="s">
        <v>788</v>
      </c>
      <c r="E1043" s="265" t="s">
        <v>788</v>
      </c>
      <c r="F1043" s="265" t="s">
        <v>788</v>
      </c>
      <c r="G1043" s="265" t="s">
        <v>788</v>
      </c>
      <c r="H1043" s="265" t="s">
        <v>788</v>
      </c>
      <c r="I1043" s="265" t="s">
        <v>788</v>
      </c>
      <c r="J1043" s="265" t="s">
        <v>788</v>
      </c>
      <c r="K1043" s="265" t="s">
        <v>788</v>
      </c>
      <c r="L1043" s="265" t="s">
        <v>788</v>
      </c>
      <c r="M1043" s="265" t="s">
        <v>788</v>
      </c>
      <c r="N1043" t="s">
        <v>788</v>
      </c>
      <c r="O1043" t="s">
        <v>788</v>
      </c>
      <c r="P1043" t="s">
        <v>788</v>
      </c>
      <c r="Q1043" t="s">
        <v>788</v>
      </c>
      <c r="R1043" t="s">
        <v>788</v>
      </c>
      <c r="S1043" t="s">
        <v>788</v>
      </c>
      <c r="T1043" t="s">
        <v>788</v>
      </c>
      <c r="U1043" t="s">
        <v>788</v>
      </c>
      <c r="V1043" t="s">
        <v>788</v>
      </c>
      <c r="W1043" t="s">
        <v>788</v>
      </c>
      <c r="X1043" t="s">
        <v>788</v>
      </c>
      <c r="Y1043" t="s">
        <v>788</v>
      </c>
      <c r="Z1043" t="s">
        <v>788</v>
      </c>
      <c r="AA1043" t="s">
        <v>788</v>
      </c>
      <c r="AB1043" t="s">
        <v>788</v>
      </c>
      <c r="AC1043" t="s">
        <v>788</v>
      </c>
      <c r="AD1043" t="s">
        <v>788</v>
      </c>
      <c r="AE1043" t="s">
        <v>788</v>
      </c>
      <c r="AF1043" t="s">
        <v>788</v>
      </c>
      <c r="AG1043" t="s">
        <v>788</v>
      </c>
      <c r="BE1043" s="270" t="str">
        <f>VLOOKUP(A1043,[1]القائمة!A$1:F$4442,6,0)</f>
        <v/>
      </c>
      <c r="BF1043">
        <f>VLOOKUP(A1043,[1]القائمة!A$1:F$4442,1,0)</f>
        <v>527104</v>
      </c>
      <c r="BG1043" t="str">
        <f>VLOOKUP(A1043,[1]القائمة!A$1:F$4442,5,0)</f>
        <v>الثالثة حديث</v>
      </c>
      <c r="BH1043" s="241"/>
      <c r="BI1043" s="241"/>
      <c r="BJ1043" s="241"/>
      <c r="BK1043" s="241"/>
      <c r="BL1043" s="241"/>
      <c r="BM1043" s="241"/>
      <c r="BN1043" s="241"/>
      <c r="BO1043" s="241"/>
      <c r="BP1043" s="241" t="s">
        <v>3075</v>
      </c>
      <c r="BQ1043" s="241" t="s">
        <v>3075</v>
      </c>
      <c r="BR1043" s="241" t="s">
        <v>3075</v>
      </c>
      <c r="BS1043" s="241" t="s">
        <v>3075</v>
      </c>
      <c r="BT1043" s="241" t="s">
        <v>3075</v>
      </c>
      <c r="BU1043" s="241" t="s">
        <v>3075</v>
      </c>
      <c r="BV1043" s="240"/>
      <c r="BW1043" s="241"/>
      <c r="BX1043" s="241"/>
      <c r="BY1043" s="241"/>
      <c r="BZ1043" s="241"/>
      <c r="CA1043" s="242"/>
      <c r="CB1043" s="242"/>
      <c r="CC1043" s="242"/>
      <c r="CD1043" s="242"/>
      <c r="CE1043" s="241"/>
    </row>
    <row r="1044" spans="1:83" ht="14.4" x14ac:dyDescent="0.3">
      <c r="A1044" s="269">
        <v>527114</v>
      </c>
      <c r="B1044" s="270" t="s">
        <v>521</v>
      </c>
      <c r="C1044" s="273" t="s">
        <v>788</v>
      </c>
      <c r="D1044" s="273" t="s">
        <v>788</v>
      </c>
      <c r="E1044" s="273" t="s">
        <v>788</v>
      </c>
      <c r="F1044" s="273" t="s">
        <v>788</v>
      </c>
      <c r="G1044" s="273" t="s">
        <v>788</v>
      </c>
      <c r="H1044" s="273" t="s">
        <v>788</v>
      </c>
      <c r="I1044" s="273" t="s">
        <v>788</v>
      </c>
      <c r="J1044" s="273" t="s">
        <v>788</v>
      </c>
      <c r="K1044" s="273" t="s">
        <v>788</v>
      </c>
      <c r="L1044" s="273" t="s">
        <v>788</v>
      </c>
      <c r="M1044" s="273" t="s">
        <v>788</v>
      </c>
      <c r="N1044" s="274" t="s">
        <v>788</v>
      </c>
      <c r="O1044" s="274" t="s">
        <v>788</v>
      </c>
      <c r="P1044" s="274" t="s">
        <v>788</v>
      </c>
      <c r="Q1044" s="274" t="s">
        <v>788</v>
      </c>
      <c r="R1044" s="274" t="s">
        <v>788</v>
      </c>
      <c r="S1044" s="274" t="s">
        <v>788</v>
      </c>
      <c r="T1044" s="274" t="s">
        <v>788</v>
      </c>
      <c r="U1044" s="274" t="s">
        <v>788</v>
      </c>
      <c r="V1044" s="274" t="s">
        <v>788</v>
      </c>
      <c r="W1044" s="274" t="s">
        <v>788</v>
      </c>
      <c r="X1044" s="274" t="s">
        <v>788</v>
      </c>
      <c r="Y1044" s="274" t="s">
        <v>788</v>
      </c>
      <c r="Z1044" s="274" t="s">
        <v>788</v>
      </c>
      <c r="AA1044" s="274" t="s">
        <v>788</v>
      </c>
      <c r="AB1044" s="274" t="s">
        <v>788</v>
      </c>
      <c r="AC1044" s="274" t="s">
        <v>788</v>
      </c>
      <c r="AD1044" s="274" t="s">
        <v>788</v>
      </c>
      <c r="AE1044" s="274" t="s">
        <v>788</v>
      </c>
      <c r="AF1044" s="274" t="s">
        <v>788</v>
      </c>
      <c r="AG1044" s="274" t="s">
        <v>788</v>
      </c>
      <c r="AH1044" s="274" t="s">
        <v>788</v>
      </c>
      <c r="AI1044" s="274" t="s">
        <v>788</v>
      </c>
      <c r="AJ1044" s="274" t="s">
        <v>788</v>
      </c>
      <c r="AK1044" s="274" t="s">
        <v>788</v>
      </c>
      <c r="AL1044" s="274" t="s">
        <v>788</v>
      </c>
      <c r="AM1044" s="274" t="s">
        <v>788</v>
      </c>
      <c r="AN1044" s="274" t="s">
        <v>3075</v>
      </c>
      <c r="AO1044" s="274" t="s">
        <v>3075</v>
      </c>
      <c r="AP1044" s="274" t="s">
        <v>3075</v>
      </c>
      <c r="AQ1044" s="274" t="s">
        <v>3075</v>
      </c>
      <c r="AR1044" s="274" t="s">
        <v>3075</v>
      </c>
      <c r="AS1044" s="274" t="s">
        <v>3075</v>
      </c>
      <c r="AT1044" s="274" t="s">
        <v>3075</v>
      </c>
      <c r="AU1044" s="274" t="s">
        <v>3075</v>
      </c>
      <c r="AV1044" s="274" t="s">
        <v>3075</v>
      </c>
      <c r="AW1044" s="278" t="s">
        <v>3075</v>
      </c>
      <c r="AX1044" s="274" t="s">
        <v>3075</v>
      </c>
      <c r="AY1044" s="274" t="s">
        <v>3075</v>
      </c>
      <c r="AZ1044" s="274" t="s">
        <v>3075</v>
      </c>
      <c r="BA1044" s="274" t="s">
        <v>3075</v>
      </c>
      <c r="BB1044" s="274" t="s">
        <v>3075</v>
      </c>
      <c r="BC1044" s="274" t="s">
        <v>3075</v>
      </c>
      <c r="BD1044" s="274" t="s">
        <v>521</v>
      </c>
      <c r="BE1044" s="270" t="str">
        <f>VLOOKUP(A1044,[1]القائمة!A$1:F$4442,6,0)</f>
        <v/>
      </c>
      <c r="BF1044">
        <f>VLOOKUP(A1044,[1]القائمة!A$1:F$4442,1,0)</f>
        <v>527114</v>
      </c>
      <c r="BG1044" t="str">
        <f>VLOOKUP(A1044,[1]القائمة!A$1:F$4442,5,0)</f>
        <v>الثالثة</v>
      </c>
      <c r="BH1044" s="250"/>
      <c r="BI1044" s="250"/>
      <c r="BJ1044" s="250"/>
      <c r="BK1044" s="250"/>
      <c r="BL1044" s="250"/>
      <c r="BM1044" s="250"/>
      <c r="BN1044" s="250"/>
      <c r="BO1044" s="250"/>
      <c r="BP1044" s="250"/>
      <c r="BQ1044" s="250"/>
      <c r="BR1044" s="250"/>
      <c r="BS1044" s="250"/>
      <c r="BT1044" s="250"/>
      <c r="BU1044" s="250"/>
      <c r="BV1044" s="250"/>
      <c r="BW1044" s="250"/>
      <c r="BX1044" s="250"/>
      <c r="BY1044" s="250"/>
      <c r="BZ1044" s="250"/>
      <c r="CE1044" s="250"/>
    </row>
    <row r="1045" spans="1:83" ht="14.4" x14ac:dyDescent="0.3">
      <c r="A1045" s="271">
        <v>527195</v>
      </c>
      <c r="B1045" s="272" t="s">
        <v>521</v>
      </c>
      <c r="C1045" s="265"/>
      <c r="D1045" s="265"/>
      <c r="E1045" s="265"/>
      <c r="F1045" s="265"/>
      <c r="G1045" s="265"/>
      <c r="H1045" s="265"/>
      <c r="I1045" s="265"/>
      <c r="J1045" s="265"/>
      <c r="K1045" s="265"/>
      <c r="L1045" s="265"/>
      <c r="M1045" s="265"/>
      <c r="BE1045" s="270" t="str">
        <f>VLOOKUP(A1045,[1]القائمة!A$1:F$4442,6,0)</f>
        <v/>
      </c>
      <c r="BF1045">
        <f>VLOOKUP(A1045,[1]القائمة!A$1:F$4442,1,0)</f>
        <v>527195</v>
      </c>
      <c r="BG1045" t="str">
        <f>VLOOKUP(A1045,[1]القائمة!A$1:F$4442,5,0)</f>
        <v>الثالثة</v>
      </c>
      <c r="BH1045" s="241"/>
      <c r="BI1045" s="241"/>
      <c r="BJ1045" s="241"/>
      <c r="BK1045" s="241"/>
      <c r="BL1045" s="241"/>
      <c r="BM1045" s="241"/>
      <c r="BN1045" s="241"/>
      <c r="BO1045" s="241"/>
      <c r="BP1045" s="241" t="s">
        <v>3075</v>
      </c>
      <c r="BQ1045" s="241" t="s">
        <v>3075</v>
      </c>
      <c r="BR1045" s="241" t="s">
        <v>3075</v>
      </c>
      <c r="BS1045" s="241" t="s">
        <v>3075</v>
      </c>
      <c r="BT1045" s="241" t="s">
        <v>3075</v>
      </c>
      <c r="BU1045" s="241" t="s">
        <v>3075</v>
      </c>
      <c r="BV1045" s="240"/>
      <c r="BW1045" s="241"/>
      <c r="BX1045" s="241"/>
      <c r="BY1045" s="241"/>
      <c r="BZ1045" s="241"/>
      <c r="CA1045" s="242"/>
      <c r="CB1045" s="242"/>
      <c r="CC1045" s="242"/>
      <c r="CD1045" s="242"/>
      <c r="CE1045" s="241"/>
    </row>
    <row r="1046" spans="1:83" ht="14.4" x14ac:dyDescent="0.3">
      <c r="A1046" s="271">
        <v>527212</v>
      </c>
      <c r="B1046" s="272" t="s">
        <v>521</v>
      </c>
      <c r="C1046" s="265"/>
      <c r="D1046" s="265"/>
      <c r="E1046" s="265"/>
      <c r="F1046" s="265"/>
      <c r="G1046" s="265"/>
      <c r="H1046" s="265"/>
      <c r="I1046" s="265"/>
      <c r="J1046" s="265"/>
      <c r="K1046" s="265"/>
      <c r="L1046" s="265"/>
      <c r="M1046" s="265"/>
      <c r="BE1046" s="270" t="str">
        <f>VLOOKUP(A1046,[1]القائمة!A$1:F$4442,6,0)</f>
        <v/>
      </c>
      <c r="BF1046">
        <f>VLOOKUP(A1046,[1]القائمة!A$1:F$4442,1,0)</f>
        <v>527212</v>
      </c>
      <c r="BG1046" t="str">
        <f>VLOOKUP(A1046,[1]القائمة!A$1:F$4442,5,0)</f>
        <v>الثالثة</v>
      </c>
      <c r="BH1046" s="241"/>
      <c r="BI1046" s="241"/>
      <c r="BJ1046" s="241"/>
      <c r="BK1046" s="241"/>
      <c r="BL1046" s="241"/>
      <c r="BM1046" s="241"/>
      <c r="BN1046" s="241"/>
      <c r="BO1046" s="241"/>
      <c r="BP1046" s="241" t="s">
        <v>3075</v>
      </c>
      <c r="BQ1046" s="241" t="s">
        <v>3075</v>
      </c>
      <c r="BR1046" s="241" t="s">
        <v>3075</v>
      </c>
      <c r="BS1046" s="241" t="s">
        <v>3075</v>
      </c>
      <c r="BT1046" s="241" t="s">
        <v>3075</v>
      </c>
      <c r="BU1046" s="241" t="s">
        <v>3075</v>
      </c>
      <c r="BV1046" s="240"/>
      <c r="BW1046" s="241"/>
      <c r="BX1046" s="241"/>
      <c r="BY1046" s="241"/>
      <c r="BZ1046" s="241"/>
      <c r="CA1046" s="242"/>
      <c r="CB1046" s="242"/>
      <c r="CC1046" s="242"/>
      <c r="CD1046" s="242"/>
      <c r="CE1046" s="241"/>
    </row>
    <row r="1047" spans="1:83" ht="14.4" x14ac:dyDescent="0.3">
      <c r="A1047" s="271">
        <v>527216</v>
      </c>
      <c r="B1047" s="272" t="s">
        <v>521</v>
      </c>
      <c r="C1047" s="265"/>
      <c r="D1047" s="265"/>
      <c r="E1047" s="265"/>
      <c r="F1047" s="265"/>
      <c r="G1047" s="265"/>
      <c r="H1047" s="265"/>
      <c r="I1047" s="265"/>
      <c r="J1047" s="265"/>
      <c r="K1047" s="265"/>
      <c r="L1047" s="265"/>
      <c r="M1047" s="265"/>
      <c r="BE1047" s="270" t="str">
        <f>VLOOKUP(A1047,[1]القائمة!A$1:F$4442,6,0)</f>
        <v/>
      </c>
      <c r="BF1047">
        <f>VLOOKUP(A1047,[1]القائمة!A$1:F$4442,1,0)</f>
        <v>527216</v>
      </c>
      <c r="BG1047" t="str">
        <f>VLOOKUP(A1047,[1]القائمة!A$1:F$4442,5,0)</f>
        <v>الثالثة</v>
      </c>
      <c r="BH1047" s="250"/>
      <c r="BI1047" s="250"/>
      <c r="BJ1047" s="250"/>
      <c r="BK1047" s="250"/>
      <c r="BL1047" s="250"/>
      <c r="BM1047" s="250"/>
      <c r="BN1047" s="250"/>
      <c r="BO1047" s="250"/>
      <c r="BP1047" s="250"/>
      <c r="BQ1047" s="250"/>
      <c r="BR1047" s="250"/>
      <c r="BS1047" s="250"/>
      <c r="BT1047" s="250"/>
      <c r="BU1047" s="250"/>
      <c r="BV1047" s="250"/>
      <c r="BW1047" s="250"/>
      <c r="BX1047" s="250"/>
      <c r="BY1047" s="250"/>
      <c r="BZ1047" s="250"/>
      <c r="CE1047" s="250"/>
    </row>
  </sheetData>
  <sheetProtection selectLockedCells="1" selectUnlockedCells="1"/>
  <autoFilter ref="A2:CE2" xr:uid="{00000000-0001-0000-0500-000000000000}">
    <sortState xmlns:xlrd2="http://schemas.microsoft.com/office/spreadsheetml/2017/richdata2" ref="A3:CE1047">
      <sortCondition ref="A2"/>
    </sortState>
  </autoFilter>
  <conditionalFormatting sqref="A146:A837 A60:A141">
    <cfRule type="duplicateValues" dxfId="5" priority="6416"/>
  </conditionalFormatting>
  <conditionalFormatting sqref="A146:A837">
    <cfRule type="duplicateValues" dxfId="4" priority="6418"/>
  </conditionalFormatting>
  <conditionalFormatting sqref="A142:A145">
    <cfRule type="duplicateValues" dxfId="3" priority="6429"/>
  </conditionalFormatting>
  <conditionalFormatting sqref="A76:A77">
    <cfRule type="duplicateValues" dxfId="2" priority="6572"/>
  </conditionalFormatting>
  <conditionalFormatting sqref="A3:A1037">
    <cfRule type="duplicateValues" dxfId="0" priority="6695"/>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ورقة5"/>
  <dimension ref="A1:AJ1047"/>
  <sheetViews>
    <sheetView rightToLeft="1" workbookViewId="0">
      <pane ySplit="2" topLeftCell="A3" activePane="bottomLeft" state="frozen"/>
      <selection activeCell="J1" sqref="J1"/>
      <selection pane="bottomLeft" activeCell="A2" sqref="A2:XFD2"/>
    </sheetView>
  </sheetViews>
  <sheetFormatPr defaultColWidth="9" defaultRowHeight="13.8" x14ac:dyDescent="0.25"/>
  <cols>
    <col min="1" max="1" width="16" customWidth="1"/>
    <col min="2" max="2" width="21.09765625" customWidth="1"/>
    <col min="3" max="4" width="11.5" customWidth="1"/>
    <col min="6" max="6" width="11" bestFit="1" customWidth="1"/>
    <col min="8" max="8" width="12.8984375" bestFit="1" customWidth="1"/>
    <col min="9" max="9" width="9.5" bestFit="1" customWidth="1"/>
    <col min="10" max="10" width="12" bestFit="1" customWidth="1"/>
    <col min="11" max="11" width="12.5" bestFit="1" customWidth="1"/>
    <col min="12" max="12" width="14.3984375" bestFit="1" customWidth="1"/>
    <col min="13" max="13" width="10.5" bestFit="1" customWidth="1"/>
    <col min="14" max="14" width="30.5" bestFit="1" customWidth="1"/>
    <col min="15" max="15" width="26.5" style="254" bestFit="1" customWidth="1"/>
    <col min="16" max="16" width="13.5" bestFit="1" customWidth="1"/>
    <col min="17" max="17" width="12.5" bestFit="1" customWidth="1"/>
    <col min="18" max="18" width="15.5" bestFit="1" customWidth="1"/>
    <col min="19" max="19" width="14.3984375" bestFit="1" customWidth="1"/>
    <col min="20" max="20" width="14.8984375" bestFit="1" customWidth="1"/>
    <col min="21" max="21" width="12.3984375" bestFit="1" customWidth="1"/>
    <col min="22" max="27" width="17.5" bestFit="1" customWidth="1"/>
    <col min="28" max="28" width="17.5" customWidth="1"/>
    <col min="29" max="29" width="24.3984375" bestFit="1" customWidth="1"/>
    <col min="34" max="34" width="16.19921875" customWidth="1"/>
  </cols>
  <sheetData>
    <row r="1" spans="1:36" x14ac:dyDescent="0.25">
      <c r="A1">
        <v>1</v>
      </c>
      <c r="B1">
        <v>2</v>
      </c>
      <c r="C1">
        <v>3</v>
      </c>
      <c r="D1">
        <v>4</v>
      </c>
      <c r="E1">
        <v>5</v>
      </c>
      <c r="F1">
        <v>6</v>
      </c>
      <c r="G1">
        <v>7</v>
      </c>
      <c r="H1">
        <v>8</v>
      </c>
      <c r="I1">
        <v>9</v>
      </c>
      <c r="J1">
        <v>10</v>
      </c>
      <c r="K1">
        <v>11</v>
      </c>
      <c r="L1">
        <v>12</v>
      </c>
      <c r="M1">
        <v>13</v>
      </c>
      <c r="N1">
        <v>14</v>
      </c>
      <c r="O1" s="254">
        <v>15</v>
      </c>
      <c r="P1">
        <v>16</v>
      </c>
      <c r="Q1">
        <v>17</v>
      </c>
      <c r="R1">
        <v>18</v>
      </c>
      <c r="S1">
        <v>19</v>
      </c>
      <c r="T1">
        <v>20</v>
      </c>
      <c r="U1">
        <v>21</v>
      </c>
      <c r="V1">
        <v>22</v>
      </c>
      <c r="W1">
        <v>23</v>
      </c>
      <c r="X1">
        <v>24</v>
      </c>
      <c r="Y1">
        <v>25</v>
      </c>
      <c r="Z1">
        <v>26</v>
      </c>
      <c r="AA1">
        <v>27</v>
      </c>
      <c r="AB1">
        <v>28</v>
      </c>
      <c r="AC1">
        <v>29</v>
      </c>
      <c r="AD1">
        <v>30</v>
      </c>
      <c r="AE1">
        <v>31</v>
      </c>
      <c r="AF1">
        <v>32</v>
      </c>
      <c r="AG1">
        <v>33</v>
      </c>
      <c r="AH1">
        <v>34</v>
      </c>
    </row>
    <row r="2" spans="1:36" ht="15" customHeight="1" x14ac:dyDescent="0.3">
      <c r="A2" s="243" t="s">
        <v>4200</v>
      </c>
      <c r="B2" s="243" t="s">
        <v>557</v>
      </c>
      <c r="C2" s="243" t="s">
        <v>42</v>
      </c>
      <c r="D2" s="243" t="s">
        <v>43</v>
      </c>
      <c r="E2" s="243" t="s">
        <v>11</v>
      </c>
      <c r="F2" s="244" t="s">
        <v>53</v>
      </c>
      <c r="G2" s="243" t="s">
        <v>6</v>
      </c>
      <c r="H2" s="243" t="s">
        <v>10</v>
      </c>
      <c r="I2" s="243" t="s">
        <v>4201</v>
      </c>
      <c r="J2" s="243" t="s">
        <v>12</v>
      </c>
      <c r="K2" s="243" t="s">
        <v>56</v>
      </c>
      <c r="L2" s="243" t="s">
        <v>57</v>
      </c>
      <c r="M2" s="243" t="s">
        <v>155</v>
      </c>
      <c r="N2" s="243" t="s">
        <v>61</v>
      </c>
      <c r="O2" s="255" t="s">
        <v>156</v>
      </c>
      <c r="P2" s="243" t="s">
        <v>46</v>
      </c>
      <c r="Q2" s="243" t="s">
        <v>121</v>
      </c>
      <c r="R2" s="243" t="s">
        <v>139</v>
      </c>
      <c r="S2" s="243" t="s">
        <v>140</v>
      </c>
      <c r="T2" s="243" t="s">
        <v>141</v>
      </c>
      <c r="U2" s="243" t="s">
        <v>142</v>
      </c>
      <c r="V2" s="245" t="s">
        <v>523</v>
      </c>
      <c r="W2" s="245" t="s">
        <v>524</v>
      </c>
      <c r="X2" s="245" t="s">
        <v>525</v>
      </c>
      <c r="Y2" s="245" t="s">
        <v>539</v>
      </c>
      <c r="Z2" s="245" t="s">
        <v>785</v>
      </c>
      <c r="AA2" s="245" t="s">
        <v>786</v>
      </c>
      <c r="AB2" s="245" t="s">
        <v>2079</v>
      </c>
      <c r="AD2" s="243"/>
      <c r="AE2" s="243" t="s">
        <v>4202</v>
      </c>
      <c r="AF2" s="243" t="s">
        <v>4655</v>
      </c>
      <c r="AG2" s="253" t="s">
        <v>4656</v>
      </c>
      <c r="AH2" s="253" t="s">
        <v>4898</v>
      </c>
    </row>
    <row r="3" spans="1:36" ht="15" customHeight="1" x14ac:dyDescent="0.3">
      <c r="A3" s="261">
        <v>500330</v>
      </c>
      <c r="B3" s="262" t="s">
        <v>4882</v>
      </c>
      <c r="C3" s="262" t="s">
        <v>66</v>
      </c>
      <c r="D3" s="262" t="s">
        <v>488</v>
      </c>
      <c r="E3" s="262" t="s">
        <v>115</v>
      </c>
      <c r="F3" s="262" t="s">
        <v>151</v>
      </c>
      <c r="G3" s="263">
        <v>29376</v>
      </c>
      <c r="H3" s="262" t="s">
        <v>620</v>
      </c>
      <c r="I3" s="258" t="s">
        <v>521</v>
      </c>
      <c r="J3" s="262" t="s">
        <v>138</v>
      </c>
      <c r="K3" s="258"/>
      <c r="M3" s="258"/>
      <c r="N3" s="250" t="s">
        <v>3075</v>
      </c>
      <c r="O3" s="260" t="s">
        <v>3075</v>
      </c>
      <c r="P3" s="257">
        <v>0</v>
      </c>
      <c r="Q3" s="250"/>
      <c r="R3" s="250"/>
      <c r="S3" s="250"/>
      <c r="T3" s="250"/>
      <c r="U3" s="250"/>
      <c r="V3" s="250"/>
      <c r="W3" s="250"/>
      <c r="X3" s="250"/>
      <c r="Y3" s="250"/>
      <c r="Z3" s="250"/>
      <c r="AA3" s="250"/>
      <c r="AB3" s="250"/>
      <c r="AC3" s="250"/>
      <c r="AD3" s="250"/>
      <c r="AE3" s="246"/>
      <c r="AF3" s="250"/>
      <c r="AG3" s="250"/>
      <c r="AH3" s="250"/>
      <c r="AI3" s="250"/>
      <c r="AJ3" t="s">
        <v>4897</v>
      </c>
    </row>
    <row r="4" spans="1:36" ht="15" customHeight="1" x14ac:dyDescent="0.3">
      <c r="A4" s="261">
        <v>501161</v>
      </c>
      <c r="B4" s="262" t="s">
        <v>4853</v>
      </c>
      <c r="C4" s="262" t="s">
        <v>93</v>
      </c>
      <c r="D4" s="262" t="s">
        <v>349</v>
      </c>
      <c r="E4" s="262" t="s">
        <v>115</v>
      </c>
      <c r="F4" s="262" t="s">
        <v>2285</v>
      </c>
      <c r="G4" s="263">
        <v>30992</v>
      </c>
      <c r="H4" s="262" t="s">
        <v>620</v>
      </c>
      <c r="I4" s="258" t="s">
        <v>521</v>
      </c>
      <c r="J4" s="262" t="s">
        <v>2082</v>
      </c>
      <c r="K4" s="268">
        <v>2002</v>
      </c>
      <c r="L4" s="250"/>
      <c r="M4" s="258"/>
      <c r="N4" s="250" t="s">
        <v>3075</v>
      </c>
      <c r="O4" s="260" t="s">
        <v>3075</v>
      </c>
      <c r="P4" s="257">
        <v>0</v>
      </c>
      <c r="Q4" s="250"/>
      <c r="R4" s="250"/>
      <c r="S4" s="250"/>
      <c r="T4" s="250"/>
      <c r="U4" s="250"/>
      <c r="V4" s="250"/>
      <c r="W4" s="250"/>
      <c r="X4" s="250"/>
      <c r="Y4" s="250"/>
      <c r="Z4" s="250"/>
      <c r="AA4" s="250"/>
      <c r="AB4" s="250"/>
      <c r="AC4" s="250"/>
      <c r="AD4" s="250"/>
      <c r="AE4" s="246"/>
      <c r="AF4" s="250"/>
      <c r="AG4" s="250"/>
      <c r="AH4" s="250"/>
      <c r="AI4" s="250"/>
      <c r="AJ4" t="s">
        <v>4897</v>
      </c>
    </row>
    <row r="5" spans="1:36" ht="15" customHeight="1" x14ac:dyDescent="0.3">
      <c r="A5" s="261">
        <v>504154</v>
      </c>
      <c r="B5" s="262" t="s">
        <v>4203</v>
      </c>
      <c r="C5" s="262" t="s">
        <v>4204</v>
      </c>
      <c r="D5" s="262" t="s">
        <v>423</v>
      </c>
      <c r="E5" s="262" t="s">
        <v>115</v>
      </c>
      <c r="F5" s="262" t="s">
        <v>135</v>
      </c>
      <c r="G5" s="263">
        <v>29169</v>
      </c>
      <c r="H5" s="262" t="s">
        <v>620</v>
      </c>
      <c r="I5" s="258" t="s">
        <v>521</v>
      </c>
      <c r="J5" s="262" t="s">
        <v>138</v>
      </c>
      <c r="K5" s="258"/>
      <c r="L5" s="250"/>
      <c r="M5" s="258"/>
      <c r="N5" s="250" t="s">
        <v>3075</v>
      </c>
      <c r="O5" s="260" t="s">
        <v>3075</v>
      </c>
      <c r="P5" s="257">
        <v>0</v>
      </c>
      <c r="Q5" s="262" t="s">
        <v>3075</v>
      </c>
      <c r="R5" s="262" t="s">
        <v>4205</v>
      </c>
      <c r="S5" s="262" t="s">
        <v>3733</v>
      </c>
      <c r="T5" s="262" t="s">
        <v>2110</v>
      </c>
      <c r="U5" s="262" t="s">
        <v>2084</v>
      </c>
      <c r="V5" s="262" t="s">
        <v>2078</v>
      </c>
      <c r="W5" s="262" t="s">
        <v>2078</v>
      </c>
      <c r="X5" s="262" t="s">
        <v>2078</v>
      </c>
      <c r="Y5" s="262" t="s">
        <v>2078</v>
      </c>
      <c r="Z5" s="262" t="s">
        <v>2078</v>
      </c>
      <c r="AA5" s="262" t="s">
        <v>2078</v>
      </c>
      <c r="AB5" s="262" t="s">
        <v>2078</v>
      </c>
      <c r="AC5" s="262" t="s">
        <v>3075</v>
      </c>
      <c r="AD5" s="262" t="s">
        <v>3075</v>
      </c>
      <c r="AE5" s="246"/>
      <c r="AF5" s="262" t="s">
        <v>3075</v>
      </c>
      <c r="AG5" s="262" t="s">
        <v>3075</v>
      </c>
      <c r="AH5" s="262" t="s">
        <v>3075</v>
      </c>
      <c r="AI5" s="262" t="s">
        <v>3075</v>
      </c>
      <c r="AJ5" t="s">
        <v>4897</v>
      </c>
    </row>
    <row r="6" spans="1:36" ht="15" customHeight="1" x14ac:dyDescent="0.3">
      <c r="A6" s="261">
        <v>504645</v>
      </c>
      <c r="B6" s="262" t="s">
        <v>1020</v>
      </c>
      <c r="C6" s="262" t="s">
        <v>231</v>
      </c>
      <c r="D6" s="262" t="s">
        <v>347</v>
      </c>
      <c r="E6" s="262" t="s">
        <v>115</v>
      </c>
      <c r="F6" s="262" t="s">
        <v>143</v>
      </c>
      <c r="G6" s="263">
        <v>30824</v>
      </c>
      <c r="H6" s="262" t="s">
        <v>620</v>
      </c>
      <c r="I6" s="258" t="s">
        <v>521</v>
      </c>
      <c r="J6" s="262" t="s">
        <v>667</v>
      </c>
      <c r="K6" s="258"/>
      <c r="L6" s="262" t="s">
        <v>143</v>
      </c>
      <c r="M6" s="258"/>
      <c r="N6" s="250" t="s">
        <v>3075</v>
      </c>
      <c r="O6" s="260" t="s">
        <v>3075</v>
      </c>
      <c r="P6" s="257">
        <v>0</v>
      </c>
      <c r="Q6" s="250"/>
      <c r="R6" s="250"/>
      <c r="S6" s="250"/>
      <c r="T6" s="250"/>
      <c r="U6" s="250"/>
      <c r="V6" s="250"/>
      <c r="W6" s="250"/>
      <c r="X6" s="250"/>
      <c r="Y6" s="250"/>
      <c r="Z6" s="250"/>
      <c r="AA6" s="250"/>
      <c r="AB6" s="250"/>
      <c r="AC6" s="250"/>
      <c r="AD6" s="250"/>
      <c r="AE6" s="247"/>
      <c r="AF6" s="250"/>
      <c r="AG6" s="250"/>
      <c r="AH6" s="250"/>
      <c r="AI6" s="250"/>
      <c r="AJ6" t="s">
        <v>4897</v>
      </c>
    </row>
    <row r="7" spans="1:36" ht="15" customHeight="1" x14ac:dyDescent="0.3">
      <c r="A7" s="261">
        <v>504776</v>
      </c>
      <c r="B7" s="262" t="s">
        <v>1962</v>
      </c>
      <c r="C7" s="262" t="s">
        <v>307</v>
      </c>
      <c r="D7" s="262" t="s">
        <v>423</v>
      </c>
      <c r="E7" s="262" t="s">
        <v>115</v>
      </c>
      <c r="F7" s="262" t="s">
        <v>2127</v>
      </c>
      <c r="G7" s="263">
        <v>30611</v>
      </c>
      <c r="H7" s="262" t="s">
        <v>620</v>
      </c>
      <c r="I7" s="258" t="s">
        <v>521</v>
      </c>
      <c r="J7" s="262" t="s">
        <v>138</v>
      </c>
      <c r="K7" s="258" t="s">
        <v>3075</v>
      </c>
      <c r="L7" s="262"/>
      <c r="M7" s="258"/>
      <c r="N7" s="250" t="s">
        <v>3075</v>
      </c>
      <c r="O7" s="260" t="s">
        <v>3075</v>
      </c>
      <c r="P7" s="257">
        <v>0</v>
      </c>
      <c r="Q7" s="262" t="s">
        <v>3075</v>
      </c>
      <c r="R7" s="262" t="s">
        <v>3404</v>
      </c>
      <c r="S7" s="262" t="s">
        <v>3405</v>
      </c>
      <c r="T7" s="262" t="s">
        <v>2266</v>
      </c>
      <c r="U7" s="262" t="s">
        <v>2715</v>
      </c>
      <c r="V7" s="262" t="s">
        <v>3075</v>
      </c>
      <c r="W7" s="262" t="s">
        <v>3075</v>
      </c>
      <c r="X7" s="262" t="s">
        <v>3075</v>
      </c>
      <c r="Y7" s="262" t="s">
        <v>3075</v>
      </c>
      <c r="Z7" s="262" t="s">
        <v>3075</v>
      </c>
      <c r="AA7" s="262" t="s">
        <v>3075</v>
      </c>
      <c r="AB7" s="262" t="s">
        <v>3075</v>
      </c>
      <c r="AC7" s="262" t="s">
        <v>4895</v>
      </c>
      <c r="AD7" s="262" t="s">
        <v>4895</v>
      </c>
      <c r="AE7" s="246"/>
      <c r="AF7" s="262" t="s">
        <v>3075</v>
      </c>
      <c r="AG7" s="262" t="s">
        <v>3075</v>
      </c>
      <c r="AH7" s="262" t="s">
        <v>3075</v>
      </c>
      <c r="AI7" s="262" t="s">
        <v>4895</v>
      </c>
      <c r="AJ7" t="s">
        <v>4897</v>
      </c>
    </row>
    <row r="8" spans="1:36" ht="15" customHeight="1" x14ac:dyDescent="0.3">
      <c r="A8" s="256">
        <v>505592</v>
      </c>
      <c r="B8" s="257" t="s">
        <v>1778</v>
      </c>
      <c r="C8" s="257" t="s">
        <v>66</v>
      </c>
      <c r="D8" s="257" t="s">
        <v>712</v>
      </c>
      <c r="E8" s="257" t="s">
        <v>3075</v>
      </c>
      <c r="F8" s="257" t="s">
        <v>3075</v>
      </c>
      <c r="G8" s="257" t="s">
        <v>3075</v>
      </c>
      <c r="H8" s="257"/>
      <c r="I8" s="258" t="s">
        <v>521</v>
      </c>
      <c r="J8" s="250"/>
      <c r="K8" s="259" t="s">
        <v>3075</v>
      </c>
      <c r="L8" s="257" t="s">
        <v>3075</v>
      </c>
      <c r="M8" s="259" t="s">
        <v>3075</v>
      </c>
      <c r="N8" s="250" t="s">
        <v>3075</v>
      </c>
      <c r="O8" s="260" t="s">
        <v>3075</v>
      </c>
      <c r="P8" s="257">
        <v>0</v>
      </c>
      <c r="Q8" s="257" t="s">
        <v>3075</v>
      </c>
      <c r="R8" s="257" t="s">
        <v>3075</v>
      </c>
      <c r="S8" s="257" t="s">
        <v>3075</v>
      </c>
      <c r="T8" s="257" t="s">
        <v>3075</v>
      </c>
      <c r="U8" s="257" t="s">
        <v>3075</v>
      </c>
      <c r="V8" s="257" t="s">
        <v>3075</v>
      </c>
      <c r="W8" s="257" t="s">
        <v>3075</v>
      </c>
      <c r="X8" s="257" t="s">
        <v>3075</v>
      </c>
      <c r="Y8" s="257" t="s">
        <v>3075</v>
      </c>
      <c r="Z8" s="257" t="s">
        <v>3075</v>
      </c>
      <c r="AA8" s="257" t="s">
        <v>3075</v>
      </c>
      <c r="AB8" s="257" t="s">
        <v>2078</v>
      </c>
      <c r="AC8" s="262" t="s">
        <v>4895</v>
      </c>
      <c r="AD8" s="262" t="s">
        <v>4895</v>
      </c>
      <c r="AE8" s="246"/>
      <c r="AF8" s="257" t="s">
        <v>2078</v>
      </c>
      <c r="AG8" s="257" t="s">
        <v>2078</v>
      </c>
      <c r="AH8" s="257" t="s">
        <v>2078</v>
      </c>
      <c r="AI8" s="257" t="s">
        <v>4895</v>
      </c>
      <c r="AJ8" t="s">
        <v>4896</v>
      </c>
    </row>
    <row r="9" spans="1:36" ht="15" customHeight="1" x14ac:dyDescent="0.3">
      <c r="A9" s="256">
        <v>505603</v>
      </c>
      <c r="B9" s="257" t="s">
        <v>913</v>
      </c>
      <c r="C9" s="257" t="s">
        <v>914</v>
      </c>
      <c r="D9" s="257" t="s">
        <v>1810</v>
      </c>
      <c r="E9" s="257" t="s">
        <v>3075</v>
      </c>
      <c r="F9" s="257" t="s">
        <v>3075</v>
      </c>
      <c r="G9" s="257" t="s">
        <v>3075</v>
      </c>
      <c r="H9" s="257"/>
      <c r="I9" s="258" t="s">
        <v>521</v>
      </c>
      <c r="J9" s="250"/>
      <c r="K9" s="259" t="s">
        <v>3075</v>
      </c>
      <c r="L9" s="257" t="s">
        <v>3075</v>
      </c>
      <c r="M9" s="259" t="s">
        <v>3075</v>
      </c>
      <c r="N9" s="250" t="s">
        <v>3075</v>
      </c>
      <c r="O9" s="260" t="s">
        <v>3075</v>
      </c>
      <c r="P9" s="257">
        <v>0</v>
      </c>
      <c r="Q9" s="257" t="s">
        <v>3075</v>
      </c>
      <c r="R9" s="257" t="s">
        <v>3075</v>
      </c>
      <c r="S9" s="257" t="s">
        <v>3075</v>
      </c>
      <c r="T9" s="257" t="s">
        <v>3075</v>
      </c>
      <c r="U9" s="257" t="s">
        <v>3075</v>
      </c>
      <c r="V9" s="257" t="s">
        <v>3075</v>
      </c>
      <c r="W9" s="257" t="s">
        <v>3075</v>
      </c>
      <c r="X9" s="257" t="s">
        <v>3075</v>
      </c>
      <c r="Y9" s="257" t="s">
        <v>3075</v>
      </c>
      <c r="Z9" s="257" t="s">
        <v>3075</v>
      </c>
      <c r="AA9" s="257" t="s">
        <v>3075</v>
      </c>
      <c r="AB9" s="257" t="s">
        <v>3075</v>
      </c>
      <c r="AC9" s="257" t="s">
        <v>3075</v>
      </c>
      <c r="AD9" s="257" t="s">
        <v>3075</v>
      </c>
      <c r="AE9" s="246"/>
      <c r="AF9" s="257" t="s">
        <v>3075</v>
      </c>
      <c r="AG9" s="257" t="s">
        <v>2078</v>
      </c>
      <c r="AH9" s="257" t="s">
        <v>2078</v>
      </c>
      <c r="AI9" s="257" t="s">
        <v>3075</v>
      </c>
      <c r="AJ9" t="s">
        <v>4896</v>
      </c>
    </row>
    <row r="10" spans="1:36" ht="15" customHeight="1" x14ac:dyDescent="0.3">
      <c r="A10" s="261">
        <v>505922</v>
      </c>
      <c r="B10" s="262" t="s">
        <v>4877</v>
      </c>
      <c r="C10" s="262" t="s">
        <v>256</v>
      </c>
      <c r="D10" s="262" t="s">
        <v>616</v>
      </c>
      <c r="E10" s="262" t="s">
        <v>115</v>
      </c>
      <c r="F10" s="262" t="s">
        <v>135</v>
      </c>
      <c r="G10" s="263">
        <v>31413</v>
      </c>
      <c r="H10" s="262" t="s">
        <v>620</v>
      </c>
      <c r="I10" s="258" t="s">
        <v>521</v>
      </c>
      <c r="J10" s="262" t="s">
        <v>667</v>
      </c>
      <c r="K10" s="258"/>
      <c r="L10" s="250"/>
      <c r="M10" s="258"/>
      <c r="N10" s="250" t="s">
        <v>3075</v>
      </c>
      <c r="O10" s="260" t="s">
        <v>3075</v>
      </c>
      <c r="P10" s="257">
        <v>0</v>
      </c>
      <c r="Q10" s="250"/>
      <c r="R10" s="250"/>
      <c r="S10" s="250"/>
      <c r="T10" s="250"/>
      <c r="U10" s="250"/>
      <c r="V10" s="250"/>
      <c r="W10" s="250"/>
      <c r="X10" s="250"/>
      <c r="Y10" s="250"/>
      <c r="Z10" s="250"/>
      <c r="AA10" s="250"/>
      <c r="AB10" s="250"/>
      <c r="AC10" s="250"/>
      <c r="AD10" s="250"/>
      <c r="AE10" s="247"/>
      <c r="AF10" s="250"/>
      <c r="AG10" s="250"/>
      <c r="AH10" s="250"/>
      <c r="AI10" s="250"/>
      <c r="AJ10" t="s">
        <v>4897</v>
      </c>
    </row>
    <row r="11" spans="1:36" ht="15" customHeight="1" x14ac:dyDescent="0.3">
      <c r="A11" s="261">
        <v>506079</v>
      </c>
      <c r="B11" s="262" t="s">
        <v>804</v>
      </c>
      <c r="C11" s="262" t="s">
        <v>805</v>
      </c>
      <c r="D11" s="262" t="s">
        <v>468</v>
      </c>
      <c r="E11" s="262" t="s">
        <v>115</v>
      </c>
      <c r="F11" s="262" t="s">
        <v>135</v>
      </c>
      <c r="G11" s="263">
        <v>27134</v>
      </c>
      <c r="H11" s="262" t="s">
        <v>620</v>
      </c>
      <c r="I11" s="258" t="s">
        <v>521</v>
      </c>
      <c r="J11" s="250" t="s">
        <v>667</v>
      </c>
      <c r="K11" s="258" t="s">
        <v>3075</v>
      </c>
      <c r="L11" s="262"/>
      <c r="M11" s="258"/>
      <c r="N11" s="250" t="s">
        <v>3075</v>
      </c>
      <c r="O11" s="260" t="s">
        <v>3075</v>
      </c>
      <c r="P11" s="257">
        <v>0</v>
      </c>
      <c r="Q11" s="262" t="s">
        <v>3075</v>
      </c>
      <c r="R11" s="262" t="s">
        <v>4118</v>
      </c>
      <c r="S11" s="262" t="s">
        <v>4119</v>
      </c>
      <c r="T11" s="262" t="s">
        <v>2081</v>
      </c>
      <c r="U11" s="262" t="s">
        <v>2716</v>
      </c>
      <c r="V11" s="262" t="s">
        <v>3075</v>
      </c>
      <c r="W11" s="262" t="s">
        <v>3075</v>
      </c>
      <c r="X11" s="262" t="s">
        <v>3075</v>
      </c>
      <c r="Y11" s="262" t="s">
        <v>3075</v>
      </c>
      <c r="Z11" s="262" t="s">
        <v>3075</v>
      </c>
      <c r="AA11" s="262" t="s">
        <v>3075</v>
      </c>
      <c r="AB11" s="262" t="s">
        <v>3075</v>
      </c>
      <c r="AC11" s="262" t="s">
        <v>4659</v>
      </c>
      <c r="AD11" s="262" t="s">
        <v>4659</v>
      </c>
      <c r="AE11" s="247"/>
      <c r="AF11" s="262"/>
      <c r="AG11" s="262"/>
      <c r="AI11" s="262" t="s">
        <v>4659</v>
      </c>
      <c r="AJ11" t="s">
        <v>4897</v>
      </c>
    </row>
    <row r="12" spans="1:36" ht="15" customHeight="1" x14ac:dyDescent="0.3">
      <c r="A12" s="261">
        <v>507572</v>
      </c>
      <c r="B12" s="262" t="s">
        <v>4854</v>
      </c>
      <c r="C12" s="262" t="s">
        <v>265</v>
      </c>
      <c r="D12" s="262" t="s">
        <v>391</v>
      </c>
      <c r="E12" s="262" t="s">
        <v>2101</v>
      </c>
      <c r="F12" s="262" t="s">
        <v>135</v>
      </c>
      <c r="G12" s="263">
        <v>33647</v>
      </c>
      <c r="H12" s="262" t="s">
        <v>620</v>
      </c>
      <c r="I12" s="258" t="s">
        <v>521</v>
      </c>
      <c r="J12" s="262" t="s">
        <v>2082</v>
      </c>
      <c r="K12" s="268">
        <v>1996</v>
      </c>
      <c r="L12" s="250"/>
      <c r="M12" s="258"/>
      <c r="N12" s="250" t="s">
        <v>3075</v>
      </c>
      <c r="O12" s="260" t="s">
        <v>3075</v>
      </c>
      <c r="P12" s="257">
        <v>0</v>
      </c>
      <c r="Q12" s="250"/>
      <c r="R12" s="250"/>
      <c r="S12" s="250"/>
      <c r="T12" s="250"/>
      <c r="U12" s="250"/>
      <c r="V12" s="250"/>
      <c r="W12" s="250"/>
      <c r="X12" s="250"/>
      <c r="Y12" s="250"/>
      <c r="Z12" s="250"/>
      <c r="AA12" s="250"/>
      <c r="AB12" s="250"/>
      <c r="AC12" s="250"/>
      <c r="AD12" s="250"/>
      <c r="AE12" s="250"/>
      <c r="AF12" s="250"/>
      <c r="AG12" s="250"/>
      <c r="AH12" s="250"/>
      <c r="AI12" s="250"/>
      <c r="AJ12" t="s">
        <v>4897</v>
      </c>
    </row>
    <row r="13" spans="1:36" ht="15" customHeight="1" x14ac:dyDescent="0.3">
      <c r="A13" s="256">
        <v>508034</v>
      </c>
      <c r="B13" s="257" t="s">
        <v>1979</v>
      </c>
      <c r="C13" s="257" t="s">
        <v>704</v>
      </c>
      <c r="D13" s="257" t="s">
        <v>471</v>
      </c>
      <c r="E13" s="257" t="s">
        <v>3075</v>
      </c>
      <c r="F13" s="257" t="s">
        <v>3075</v>
      </c>
      <c r="G13" s="257" t="s">
        <v>3075</v>
      </c>
      <c r="H13" s="257"/>
      <c r="I13" s="258" t="s">
        <v>521</v>
      </c>
      <c r="J13" s="250"/>
      <c r="K13" s="259" t="s">
        <v>3075</v>
      </c>
      <c r="L13" s="257" t="s">
        <v>3075</v>
      </c>
      <c r="M13" s="259" t="s">
        <v>3075</v>
      </c>
      <c r="N13" s="250" t="s">
        <v>3075</v>
      </c>
      <c r="O13" s="260" t="s">
        <v>3075</v>
      </c>
      <c r="P13" s="257">
        <v>0</v>
      </c>
      <c r="Q13" s="257" t="s">
        <v>3075</v>
      </c>
      <c r="R13" s="257" t="s">
        <v>3075</v>
      </c>
      <c r="S13" s="257" t="s">
        <v>3075</v>
      </c>
      <c r="T13" s="257" t="s">
        <v>3075</v>
      </c>
      <c r="U13" s="257" t="s">
        <v>3075</v>
      </c>
      <c r="V13" s="257" t="s">
        <v>3075</v>
      </c>
      <c r="W13" s="257" t="s">
        <v>3075</v>
      </c>
      <c r="X13" s="257" t="s">
        <v>3075</v>
      </c>
      <c r="Y13" s="257" t="s">
        <v>3075</v>
      </c>
      <c r="Z13" s="257" t="s">
        <v>3075</v>
      </c>
      <c r="AA13" s="257" t="s">
        <v>3075</v>
      </c>
      <c r="AB13" s="257" t="s">
        <v>2078</v>
      </c>
      <c r="AC13" s="257" t="s">
        <v>3075</v>
      </c>
      <c r="AD13" s="257" t="s">
        <v>3075</v>
      </c>
      <c r="AE13" s="246"/>
      <c r="AF13" s="257" t="s">
        <v>2078</v>
      </c>
      <c r="AG13" s="257" t="s">
        <v>2078</v>
      </c>
      <c r="AH13" s="257" t="s">
        <v>2078</v>
      </c>
      <c r="AI13" s="257" t="s">
        <v>3075</v>
      </c>
      <c r="AJ13" t="s">
        <v>4896</v>
      </c>
    </row>
    <row r="14" spans="1:36" ht="15" customHeight="1" x14ac:dyDescent="0.3">
      <c r="A14" s="261">
        <v>508277</v>
      </c>
      <c r="B14" s="262" t="s">
        <v>4208</v>
      </c>
      <c r="C14" s="262" t="s">
        <v>360</v>
      </c>
      <c r="D14" s="262" t="s">
        <v>421</v>
      </c>
      <c r="E14" s="262" t="s">
        <v>3075</v>
      </c>
      <c r="F14" s="262" t="s">
        <v>3075</v>
      </c>
      <c r="G14" s="263"/>
      <c r="H14" s="262"/>
      <c r="I14" s="258" t="s">
        <v>521</v>
      </c>
      <c r="J14" s="262" t="s">
        <v>138</v>
      </c>
      <c r="K14" s="268">
        <v>2006</v>
      </c>
      <c r="L14" s="262" t="s">
        <v>146</v>
      </c>
      <c r="M14" s="258" t="s">
        <v>3075</v>
      </c>
      <c r="N14" s="250" t="s">
        <v>3075</v>
      </c>
      <c r="O14" s="260" t="s">
        <v>3075</v>
      </c>
      <c r="P14" s="257">
        <v>0</v>
      </c>
      <c r="Q14" s="250"/>
      <c r="R14" s="250"/>
      <c r="S14" s="250"/>
      <c r="T14" s="250"/>
      <c r="U14" s="250"/>
      <c r="V14" s="250"/>
      <c r="W14" s="250"/>
      <c r="X14" s="250"/>
      <c r="Y14" s="250"/>
      <c r="Z14" s="250"/>
      <c r="AA14" s="250"/>
      <c r="AB14" s="250"/>
      <c r="AC14" s="250"/>
      <c r="AD14" s="250"/>
      <c r="AE14" s="246"/>
      <c r="AF14" s="250"/>
      <c r="AG14" s="250"/>
      <c r="AH14" s="250"/>
      <c r="AI14" s="250"/>
      <c r="AJ14" t="s">
        <v>4897</v>
      </c>
    </row>
    <row r="15" spans="1:36" ht="15" customHeight="1" x14ac:dyDescent="0.3">
      <c r="A15" s="261">
        <v>509174</v>
      </c>
      <c r="B15" s="262" t="s">
        <v>4850</v>
      </c>
      <c r="C15" s="262" t="s">
        <v>4851</v>
      </c>
      <c r="D15" s="262" t="s">
        <v>4852</v>
      </c>
      <c r="E15" s="262" t="s">
        <v>2101</v>
      </c>
      <c r="F15" s="262" t="s">
        <v>149</v>
      </c>
      <c r="G15" s="263">
        <v>33647</v>
      </c>
      <c r="H15" s="262" t="s">
        <v>620</v>
      </c>
      <c r="I15" s="258" t="s">
        <v>521</v>
      </c>
      <c r="J15" s="262" t="s">
        <v>667</v>
      </c>
      <c r="K15" s="268">
        <v>2004</v>
      </c>
      <c r="L15" s="257" t="s">
        <v>149</v>
      </c>
      <c r="M15" s="258"/>
      <c r="N15" s="250" t="s">
        <v>3075</v>
      </c>
      <c r="O15" s="260" t="s">
        <v>3075</v>
      </c>
      <c r="P15" s="257">
        <v>0</v>
      </c>
      <c r="Q15" s="250"/>
      <c r="R15" s="250"/>
      <c r="S15" s="250"/>
      <c r="T15" s="250"/>
      <c r="U15" s="250"/>
      <c r="V15" s="250"/>
      <c r="W15" s="250"/>
      <c r="X15" s="250"/>
      <c r="Y15" s="250"/>
      <c r="Z15" s="250"/>
      <c r="AA15" s="250"/>
      <c r="AB15" s="250"/>
      <c r="AC15" s="250"/>
      <c r="AD15" s="250"/>
      <c r="AE15" s="247"/>
      <c r="AF15" s="250"/>
      <c r="AG15" s="250"/>
      <c r="AH15" s="250"/>
      <c r="AI15" s="250"/>
      <c r="AJ15" t="s">
        <v>4897</v>
      </c>
    </row>
    <row r="16" spans="1:36" ht="15" customHeight="1" x14ac:dyDescent="0.3">
      <c r="A16" s="256">
        <v>510392</v>
      </c>
      <c r="B16" s="257" t="s">
        <v>1779</v>
      </c>
      <c r="C16" s="257" t="s">
        <v>66</v>
      </c>
      <c r="D16" s="257" t="s">
        <v>399</v>
      </c>
      <c r="E16" s="257" t="s">
        <v>115</v>
      </c>
      <c r="F16" s="257" t="s">
        <v>2582</v>
      </c>
      <c r="G16" s="257" t="s">
        <v>4745</v>
      </c>
      <c r="H16" s="257" t="s">
        <v>620</v>
      </c>
      <c r="I16" s="258" t="s">
        <v>521</v>
      </c>
      <c r="J16" s="257" t="s">
        <v>138</v>
      </c>
      <c r="K16" s="259" t="s">
        <v>4746</v>
      </c>
      <c r="L16" s="257" t="s">
        <v>151</v>
      </c>
      <c r="N16" s="250" t="s">
        <v>3075</v>
      </c>
      <c r="O16" s="260" t="s">
        <v>3075</v>
      </c>
      <c r="P16" s="257">
        <v>0</v>
      </c>
      <c r="Q16" s="257" t="s">
        <v>3075</v>
      </c>
      <c r="R16" s="257" t="s">
        <v>3408</v>
      </c>
      <c r="S16" s="257" t="s">
        <v>3083</v>
      </c>
      <c r="T16" s="257" t="s">
        <v>2199</v>
      </c>
      <c r="U16" s="257" t="s">
        <v>2084</v>
      </c>
      <c r="V16" s="257" t="s">
        <v>3075</v>
      </c>
      <c r="W16" s="257" t="s">
        <v>3075</v>
      </c>
      <c r="X16" s="257" t="s">
        <v>3075</v>
      </c>
      <c r="Y16" s="257" t="s">
        <v>3075</v>
      </c>
      <c r="Z16" s="257" t="s">
        <v>3075</v>
      </c>
      <c r="AA16" s="257" t="s">
        <v>3075</v>
      </c>
      <c r="AB16" s="257" t="s">
        <v>3075</v>
      </c>
      <c r="AC16" s="257" t="s">
        <v>3075</v>
      </c>
      <c r="AD16" s="257" t="s">
        <v>3075</v>
      </c>
      <c r="AE16" s="246"/>
      <c r="AF16" s="257" t="s">
        <v>3075</v>
      </c>
      <c r="AG16" s="257" t="s">
        <v>2078</v>
      </c>
      <c r="AH16" s="257" t="s">
        <v>2078</v>
      </c>
      <c r="AI16" s="257" t="s">
        <v>3075</v>
      </c>
      <c r="AJ16" t="s">
        <v>4896</v>
      </c>
    </row>
    <row r="17" spans="1:36" ht="15" customHeight="1" x14ac:dyDescent="0.3">
      <c r="A17" s="256">
        <v>510397</v>
      </c>
      <c r="B17" s="257" t="s">
        <v>4195</v>
      </c>
      <c r="C17" s="257" t="s">
        <v>293</v>
      </c>
      <c r="D17" s="257" t="s">
        <v>1809</v>
      </c>
      <c r="E17" s="257" t="s">
        <v>115</v>
      </c>
      <c r="F17" s="257" t="s">
        <v>149</v>
      </c>
      <c r="G17" s="257" t="s">
        <v>4802</v>
      </c>
      <c r="H17" s="257" t="s">
        <v>620</v>
      </c>
      <c r="I17" s="258" t="s">
        <v>521</v>
      </c>
      <c r="J17" s="257" t="s">
        <v>667</v>
      </c>
      <c r="K17" s="259" t="s">
        <v>4801</v>
      </c>
      <c r="L17" s="257" t="s">
        <v>149</v>
      </c>
      <c r="N17" s="250" t="s">
        <v>3075</v>
      </c>
      <c r="O17" s="260" t="s">
        <v>3075</v>
      </c>
      <c r="P17" s="257">
        <v>0</v>
      </c>
      <c r="Q17" s="257" t="s">
        <v>3075</v>
      </c>
      <c r="R17" s="257" t="s">
        <v>4022</v>
      </c>
      <c r="S17" s="257" t="s">
        <v>3283</v>
      </c>
      <c r="T17" s="257" t="s">
        <v>2111</v>
      </c>
      <c r="U17" s="257" t="s">
        <v>2112</v>
      </c>
      <c r="V17" s="257" t="s">
        <v>3075</v>
      </c>
      <c r="W17" s="257" t="s">
        <v>3075</v>
      </c>
      <c r="X17" s="257" t="s">
        <v>3075</v>
      </c>
      <c r="Y17" s="257" t="s">
        <v>3075</v>
      </c>
      <c r="Z17" s="257" t="s">
        <v>3075</v>
      </c>
      <c r="AA17" s="257" t="s">
        <v>3075</v>
      </c>
      <c r="AB17" s="257" t="s">
        <v>3075</v>
      </c>
      <c r="AC17" s="262" t="s">
        <v>4895</v>
      </c>
      <c r="AD17" s="262" t="s">
        <v>4895</v>
      </c>
      <c r="AE17" s="246"/>
      <c r="AF17" s="257" t="s">
        <v>2078</v>
      </c>
      <c r="AG17" s="257" t="s">
        <v>2078</v>
      </c>
      <c r="AH17" s="257" t="s">
        <v>2078</v>
      </c>
      <c r="AI17" s="257" t="s">
        <v>4895</v>
      </c>
      <c r="AJ17" t="s">
        <v>4896</v>
      </c>
    </row>
    <row r="18" spans="1:36" ht="15" customHeight="1" x14ac:dyDescent="0.3">
      <c r="A18" s="261">
        <v>510452</v>
      </c>
      <c r="B18" s="262" t="s">
        <v>4862</v>
      </c>
      <c r="C18" s="262" t="s">
        <v>774</v>
      </c>
      <c r="D18" s="262" t="s">
        <v>4863</v>
      </c>
      <c r="E18" s="262" t="s">
        <v>2101</v>
      </c>
      <c r="F18" s="262" t="s">
        <v>4864</v>
      </c>
      <c r="G18" s="263">
        <v>29392</v>
      </c>
      <c r="H18" s="262" t="s">
        <v>620</v>
      </c>
      <c r="I18" s="258" t="s">
        <v>521</v>
      </c>
      <c r="J18" s="262" t="s">
        <v>4865</v>
      </c>
      <c r="K18" s="258"/>
      <c r="L18" s="257" t="s">
        <v>150</v>
      </c>
      <c r="M18" s="258"/>
      <c r="N18" s="250" t="s">
        <v>3075</v>
      </c>
      <c r="O18" s="260" t="s">
        <v>3075</v>
      </c>
      <c r="P18" s="257">
        <v>0</v>
      </c>
      <c r="Q18" s="250"/>
      <c r="R18" s="250"/>
      <c r="S18" s="250"/>
      <c r="T18" s="250"/>
      <c r="U18" s="250"/>
      <c r="V18" s="250"/>
      <c r="W18" s="250"/>
      <c r="X18" s="250"/>
      <c r="Y18" s="250"/>
      <c r="Z18" s="250"/>
      <c r="AA18" s="250"/>
      <c r="AB18" s="250"/>
      <c r="AC18" s="250"/>
      <c r="AD18" s="250"/>
      <c r="AE18" s="246"/>
      <c r="AF18" s="250"/>
      <c r="AG18" s="250"/>
      <c r="AH18" s="250"/>
      <c r="AI18" s="250"/>
      <c r="AJ18" t="s">
        <v>4897</v>
      </c>
    </row>
    <row r="19" spans="1:36" ht="15" customHeight="1" x14ac:dyDescent="0.3">
      <c r="A19" s="261">
        <v>510786</v>
      </c>
      <c r="B19" s="262" t="s">
        <v>4843</v>
      </c>
      <c r="C19" s="262" t="s">
        <v>69</v>
      </c>
      <c r="D19" s="262" t="s">
        <v>4844</v>
      </c>
      <c r="E19" s="262" t="s">
        <v>2101</v>
      </c>
      <c r="F19" s="262"/>
      <c r="G19" s="263">
        <v>33647</v>
      </c>
      <c r="H19" s="262" t="s">
        <v>620</v>
      </c>
      <c r="I19" s="258" t="s">
        <v>521</v>
      </c>
      <c r="J19" s="262" t="s">
        <v>2082</v>
      </c>
      <c r="K19" s="268">
        <v>2010</v>
      </c>
      <c r="L19" s="257"/>
      <c r="M19" s="258"/>
      <c r="N19" s="250" t="s">
        <v>3075</v>
      </c>
      <c r="O19" s="260" t="s">
        <v>3075</v>
      </c>
      <c r="P19" s="257">
        <v>0</v>
      </c>
      <c r="Q19" s="250"/>
      <c r="R19" s="250"/>
      <c r="S19" s="250"/>
      <c r="T19" s="250"/>
      <c r="U19" s="250"/>
      <c r="V19" s="250"/>
      <c r="W19" s="250"/>
      <c r="X19" s="250"/>
      <c r="Y19" s="250"/>
      <c r="Z19" s="250"/>
      <c r="AA19" s="250"/>
      <c r="AB19" s="250"/>
      <c r="AC19" s="250"/>
      <c r="AD19" s="250"/>
      <c r="AE19" s="246"/>
      <c r="AF19" s="250"/>
      <c r="AG19" s="250"/>
      <c r="AH19" s="250"/>
      <c r="AI19" s="250"/>
      <c r="AJ19" t="s">
        <v>4897</v>
      </c>
    </row>
    <row r="20" spans="1:36" ht="15" customHeight="1" x14ac:dyDescent="0.3">
      <c r="A20" s="256">
        <v>510829</v>
      </c>
      <c r="B20" s="257" t="s">
        <v>1981</v>
      </c>
      <c r="C20" s="257" t="s">
        <v>883</v>
      </c>
      <c r="D20" s="257" t="s">
        <v>1982</v>
      </c>
      <c r="E20" s="257" t="s">
        <v>3075</v>
      </c>
      <c r="F20" s="257" t="s">
        <v>3075</v>
      </c>
      <c r="G20" s="257" t="s">
        <v>3075</v>
      </c>
      <c r="H20" s="257"/>
      <c r="I20" s="258" t="s">
        <v>521</v>
      </c>
      <c r="J20" s="250"/>
      <c r="K20" s="259" t="s">
        <v>3075</v>
      </c>
      <c r="L20" s="257" t="s">
        <v>3075</v>
      </c>
      <c r="M20" s="259" t="s">
        <v>3075</v>
      </c>
      <c r="N20" s="250" t="s">
        <v>3075</v>
      </c>
      <c r="O20" s="260" t="s">
        <v>3075</v>
      </c>
      <c r="P20" s="257">
        <v>0</v>
      </c>
      <c r="Q20" s="257" t="s">
        <v>3075</v>
      </c>
      <c r="R20" s="257" t="s">
        <v>3075</v>
      </c>
      <c r="S20" s="257" t="s">
        <v>3075</v>
      </c>
      <c r="T20" s="257" t="s">
        <v>3075</v>
      </c>
      <c r="U20" s="257" t="s">
        <v>3075</v>
      </c>
      <c r="V20" s="257" t="s">
        <v>3075</v>
      </c>
      <c r="W20" s="257" t="s">
        <v>3075</v>
      </c>
      <c r="X20" s="257" t="s">
        <v>3075</v>
      </c>
      <c r="Y20" s="257" t="s">
        <v>3075</v>
      </c>
      <c r="Z20" s="257" t="s">
        <v>3075</v>
      </c>
      <c r="AA20" s="257" t="s">
        <v>3075</v>
      </c>
      <c r="AB20" s="257" t="s">
        <v>2078</v>
      </c>
      <c r="AC20" s="257" t="s">
        <v>3075</v>
      </c>
      <c r="AD20" s="257" t="s">
        <v>3075</v>
      </c>
      <c r="AE20" s="246"/>
      <c r="AF20" s="257" t="s">
        <v>2078</v>
      </c>
      <c r="AG20" s="257" t="s">
        <v>2078</v>
      </c>
      <c r="AH20" s="257" t="s">
        <v>2078</v>
      </c>
      <c r="AI20" s="257" t="s">
        <v>3075</v>
      </c>
      <c r="AJ20" t="s">
        <v>4896</v>
      </c>
    </row>
    <row r="21" spans="1:36" ht="15" customHeight="1" x14ac:dyDescent="0.3">
      <c r="A21" s="261">
        <v>510912</v>
      </c>
      <c r="B21" s="262" t="s">
        <v>4881</v>
      </c>
      <c r="C21" s="262" t="s">
        <v>297</v>
      </c>
      <c r="D21" s="262" t="s">
        <v>499</v>
      </c>
      <c r="E21" s="262" t="s">
        <v>2101</v>
      </c>
      <c r="F21" s="262" t="s">
        <v>2779</v>
      </c>
      <c r="G21" s="263">
        <v>30717</v>
      </c>
      <c r="H21" s="262" t="s">
        <v>620</v>
      </c>
      <c r="I21" s="258" t="s">
        <v>521</v>
      </c>
      <c r="J21" s="262" t="s">
        <v>2082</v>
      </c>
      <c r="K21" s="258"/>
      <c r="L21" s="250"/>
      <c r="M21" s="258"/>
      <c r="N21" s="250" t="s">
        <v>3075</v>
      </c>
      <c r="O21" s="260" t="s">
        <v>3075</v>
      </c>
      <c r="P21" s="257">
        <v>0</v>
      </c>
      <c r="Q21" s="250"/>
      <c r="R21" s="250"/>
      <c r="S21" s="250"/>
      <c r="T21" s="250"/>
      <c r="U21" s="250"/>
      <c r="V21" s="250"/>
      <c r="W21" s="250"/>
      <c r="X21" s="250"/>
      <c r="Y21" s="250"/>
      <c r="Z21" s="250"/>
      <c r="AA21" s="250"/>
      <c r="AB21" s="250"/>
      <c r="AC21" s="250"/>
      <c r="AD21" s="250"/>
      <c r="AE21" s="246"/>
      <c r="AF21" s="250"/>
      <c r="AG21" s="250"/>
      <c r="AH21" s="250"/>
      <c r="AI21" s="250"/>
      <c r="AJ21" t="s">
        <v>4897</v>
      </c>
    </row>
    <row r="22" spans="1:36" ht="15" customHeight="1" x14ac:dyDescent="0.3">
      <c r="A22" s="261">
        <v>511215</v>
      </c>
      <c r="B22" s="262" t="s">
        <v>4857</v>
      </c>
      <c r="C22" s="262" t="s">
        <v>83</v>
      </c>
      <c r="D22" s="262" t="s">
        <v>4858</v>
      </c>
      <c r="E22" s="262" t="s">
        <v>115</v>
      </c>
      <c r="F22" s="262" t="s">
        <v>4827</v>
      </c>
      <c r="G22" s="250"/>
      <c r="H22" s="257" t="s">
        <v>620</v>
      </c>
      <c r="I22" s="258" t="s">
        <v>522</v>
      </c>
      <c r="J22" s="262" t="s">
        <v>667</v>
      </c>
      <c r="K22" s="258"/>
      <c r="L22" s="257" t="s">
        <v>152</v>
      </c>
      <c r="M22" s="258"/>
      <c r="N22" s="250" t="s">
        <v>3075</v>
      </c>
      <c r="O22" s="260" t="s">
        <v>3075</v>
      </c>
      <c r="P22" s="257">
        <v>0</v>
      </c>
      <c r="Q22" s="250"/>
      <c r="R22" s="250"/>
      <c r="S22" s="250"/>
      <c r="T22" s="250"/>
      <c r="U22" s="250"/>
      <c r="V22" s="250"/>
      <c r="W22" s="250"/>
      <c r="X22" s="250"/>
      <c r="Y22" s="250"/>
      <c r="Z22" s="250"/>
      <c r="AA22" s="250"/>
      <c r="AB22" s="250"/>
      <c r="AC22" s="250"/>
      <c r="AD22" s="250"/>
      <c r="AE22" s="247"/>
      <c r="AF22" s="250"/>
      <c r="AG22" s="250"/>
      <c r="AH22" s="250"/>
      <c r="AI22" s="250"/>
      <c r="AJ22" t="s">
        <v>4897</v>
      </c>
    </row>
    <row r="23" spans="1:36" ht="15" customHeight="1" x14ac:dyDescent="0.3">
      <c r="A23" s="261">
        <v>511320</v>
      </c>
      <c r="B23" s="262" t="s">
        <v>4685</v>
      </c>
      <c r="C23" s="262" t="s">
        <v>225</v>
      </c>
      <c r="D23" s="262" t="s">
        <v>347</v>
      </c>
      <c r="E23" s="262" t="s">
        <v>114</v>
      </c>
      <c r="F23" s="262" t="s">
        <v>2138</v>
      </c>
      <c r="G23" s="263">
        <v>31373</v>
      </c>
      <c r="H23" s="262" t="s">
        <v>620</v>
      </c>
      <c r="I23" s="258" t="s">
        <v>521</v>
      </c>
      <c r="J23" s="262" t="s">
        <v>136</v>
      </c>
      <c r="L23" s="262" t="s">
        <v>146</v>
      </c>
      <c r="M23" s="258"/>
      <c r="N23" s="250" t="s">
        <v>3075</v>
      </c>
      <c r="O23" s="260" t="s">
        <v>3075</v>
      </c>
      <c r="P23" s="257">
        <v>0</v>
      </c>
      <c r="Q23" s="250"/>
      <c r="R23" s="250"/>
      <c r="S23" s="250"/>
      <c r="T23" s="250"/>
      <c r="U23" s="250"/>
      <c r="V23" s="250"/>
      <c r="W23" s="250"/>
      <c r="X23" s="250"/>
      <c r="Y23" s="250"/>
      <c r="Z23" s="250"/>
      <c r="AA23" s="250"/>
      <c r="AB23" s="250"/>
      <c r="AC23" s="250"/>
      <c r="AD23" s="250"/>
      <c r="AE23" s="246"/>
      <c r="AF23" s="250"/>
      <c r="AG23" s="250"/>
      <c r="AH23" s="250"/>
      <c r="AI23" s="250"/>
      <c r="AJ23" t="s">
        <v>4897</v>
      </c>
    </row>
    <row r="24" spans="1:36" ht="15" customHeight="1" x14ac:dyDescent="0.3">
      <c r="A24" s="261">
        <v>511364</v>
      </c>
      <c r="B24" s="262" t="s">
        <v>1777</v>
      </c>
      <c r="C24" s="262" t="s">
        <v>1561</v>
      </c>
      <c r="D24" s="262" t="s">
        <v>444</v>
      </c>
      <c r="E24" s="262" t="s">
        <v>115</v>
      </c>
      <c r="F24" s="262" t="s">
        <v>2370</v>
      </c>
      <c r="G24" s="263">
        <v>32143</v>
      </c>
      <c r="H24" s="262" t="s">
        <v>620</v>
      </c>
      <c r="I24" s="258" t="s">
        <v>521</v>
      </c>
      <c r="J24" s="262" t="s">
        <v>138</v>
      </c>
      <c r="K24" s="268">
        <v>2006</v>
      </c>
      <c r="L24" s="250"/>
      <c r="M24" s="262"/>
      <c r="N24" s="250" t="s">
        <v>3075</v>
      </c>
      <c r="O24" s="260" t="s">
        <v>3075</v>
      </c>
      <c r="P24" s="257">
        <v>0</v>
      </c>
      <c r="Q24" s="262" t="s">
        <v>3075</v>
      </c>
      <c r="R24" s="262" t="s">
        <v>3219</v>
      </c>
      <c r="S24" s="262" t="s">
        <v>3084</v>
      </c>
      <c r="T24" s="262" t="s">
        <v>2366</v>
      </c>
      <c r="U24" s="262" t="s">
        <v>2371</v>
      </c>
      <c r="V24" s="262" t="s">
        <v>3075</v>
      </c>
      <c r="W24" s="262" t="s">
        <v>3075</v>
      </c>
      <c r="X24" s="262" t="s">
        <v>3075</v>
      </c>
      <c r="Y24" s="262" t="s">
        <v>3075</v>
      </c>
      <c r="Z24" s="262" t="s">
        <v>3075</v>
      </c>
      <c r="AA24" s="262" t="s">
        <v>3075</v>
      </c>
      <c r="AB24" s="262" t="s">
        <v>3075</v>
      </c>
      <c r="AC24" s="262" t="s">
        <v>3075</v>
      </c>
      <c r="AD24" s="262" t="s">
        <v>3075</v>
      </c>
      <c r="AE24" s="247"/>
      <c r="AF24" s="262" t="s">
        <v>3075</v>
      </c>
      <c r="AG24" s="262"/>
      <c r="AI24" s="262" t="s">
        <v>4658</v>
      </c>
      <c r="AJ24" t="s">
        <v>4897</v>
      </c>
    </row>
    <row r="25" spans="1:36" ht="15" customHeight="1" x14ac:dyDescent="0.3">
      <c r="A25" s="261">
        <v>511569</v>
      </c>
      <c r="B25" s="262" t="s">
        <v>4883</v>
      </c>
      <c r="C25" s="262" t="s">
        <v>4884</v>
      </c>
      <c r="D25" s="262" t="s">
        <v>4885</v>
      </c>
      <c r="E25" s="262" t="s">
        <v>115</v>
      </c>
      <c r="F25" s="262" t="s">
        <v>4886</v>
      </c>
      <c r="G25" s="263">
        <v>30922</v>
      </c>
      <c r="H25" s="262" t="s">
        <v>620</v>
      </c>
      <c r="I25" s="258" t="s">
        <v>521</v>
      </c>
      <c r="J25" s="262" t="s">
        <v>138</v>
      </c>
      <c r="K25" s="258"/>
      <c r="L25" s="250"/>
      <c r="M25" s="258"/>
      <c r="N25" s="250" t="s">
        <v>3075</v>
      </c>
      <c r="O25" s="260" t="s">
        <v>3075</v>
      </c>
      <c r="P25" s="257">
        <v>0</v>
      </c>
      <c r="Q25" s="250"/>
      <c r="R25" s="250"/>
      <c r="S25" s="250"/>
      <c r="T25" s="250"/>
      <c r="U25" s="250"/>
      <c r="V25" s="250"/>
      <c r="W25" s="250"/>
      <c r="X25" s="250"/>
      <c r="Y25" s="250"/>
      <c r="Z25" s="250"/>
      <c r="AA25" s="250"/>
      <c r="AB25" s="250"/>
      <c r="AC25" s="250"/>
      <c r="AD25" s="250"/>
      <c r="AE25" s="246"/>
      <c r="AF25" s="250"/>
      <c r="AG25" s="250"/>
      <c r="AH25" s="250"/>
      <c r="AI25" s="250"/>
      <c r="AJ25" t="s">
        <v>4897</v>
      </c>
    </row>
    <row r="26" spans="1:36" ht="15" customHeight="1" x14ac:dyDescent="0.3">
      <c r="A26" s="256">
        <v>511983</v>
      </c>
      <c r="B26" s="257" t="s">
        <v>1803</v>
      </c>
      <c r="C26" s="257" t="s">
        <v>105</v>
      </c>
      <c r="D26" s="257" t="s">
        <v>400</v>
      </c>
      <c r="E26" s="257" t="s">
        <v>115</v>
      </c>
      <c r="F26" s="257" t="s">
        <v>2212</v>
      </c>
      <c r="G26" s="257" t="s">
        <v>4810</v>
      </c>
      <c r="H26" s="257" t="s">
        <v>620</v>
      </c>
      <c r="I26" s="258" t="s">
        <v>521</v>
      </c>
      <c r="J26" s="257" t="s">
        <v>667</v>
      </c>
      <c r="K26" s="259" t="s">
        <v>4809</v>
      </c>
      <c r="L26" s="257" t="s">
        <v>137</v>
      </c>
      <c r="N26" s="250" t="s">
        <v>3075</v>
      </c>
      <c r="O26" s="260" t="s">
        <v>3075</v>
      </c>
      <c r="P26" s="257">
        <v>0</v>
      </c>
      <c r="Q26" s="257" t="s">
        <v>3075</v>
      </c>
      <c r="R26" s="257" t="s">
        <v>4120</v>
      </c>
      <c r="S26" s="257" t="s">
        <v>3340</v>
      </c>
      <c r="T26" s="257" t="s">
        <v>2512</v>
      </c>
      <c r="U26" s="257" t="s">
        <v>2084</v>
      </c>
      <c r="V26" s="257" t="s">
        <v>3075</v>
      </c>
      <c r="W26" s="257" t="s">
        <v>3075</v>
      </c>
      <c r="X26" s="257" t="s">
        <v>3075</v>
      </c>
      <c r="Y26" s="257" t="s">
        <v>3075</v>
      </c>
      <c r="Z26" s="257" t="s">
        <v>3075</v>
      </c>
      <c r="AA26" s="257" t="s">
        <v>3075</v>
      </c>
      <c r="AB26" s="257" t="s">
        <v>3075</v>
      </c>
      <c r="AC26" s="257" t="s">
        <v>3075</v>
      </c>
      <c r="AD26" s="257" t="s">
        <v>3075</v>
      </c>
      <c r="AE26" s="246"/>
      <c r="AF26" s="257" t="s">
        <v>2078</v>
      </c>
      <c r="AG26" s="257" t="s">
        <v>3075</v>
      </c>
      <c r="AH26" s="257" t="s">
        <v>2078</v>
      </c>
      <c r="AI26" s="257" t="s">
        <v>3075</v>
      </c>
      <c r="AJ26" t="s">
        <v>4896</v>
      </c>
    </row>
    <row r="27" spans="1:36" ht="15" customHeight="1" x14ac:dyDescent="0.3">
      <c r="A27" s="256">
        <v>512048</v>
      </c>
      <c r="B27" s="257" t="s">
        <v>1804</v>
      </c>
      <c r="C27" s="257" t="s">
        <v>4209</v>
      </c>
      <c r="D27" s="257" t="s">
        <v>454</v>
      </c>
      <c r="E27" s="257" t="s">
        <v>115</v>
      </c>
      <c r="F27" s="257" t="s">
        <v>135</v>
      </c>
      <c r="G27" s="257" t="s">
        <v>4783</v>
      </c>
      <c r="H27" s="257" t="s">
        <v>620</v>
      </c>
      <c r="I27" s="258" t="s">
        <v>521</v>
      </c>
      <c r="J27" s="257" t="s">
        <v>667</v>
      </c>
      <c r="K27" s="259" t="s">
        <v>4647</v>
      </c>
      <c r="L27" s="257" t="s">
        <v>137</v>
      </c>
      <c r="N27" s="250" t="s">
        <v>3075</v>
      </c>
      <c r="O27" s="260" t="s">
        <v>3075</v>
      </c>
      <c r="P27" s="257">
        <v>0</v>
      </c>
      <c r="Q27" s="257" t="s">
        <v>3075</v>
      </c>
      <c r="R27" s="257" t="s">
        <v>4121</v>
      </c>
      <c r="S27" s="257" t="s">
        <v>3410</v>
      </c>
      <c r="T27" s="257" t="s">
        <v>2720</v>
      </c>
      <c r="U27" s="257" t="s">
        <v>2143</v>
      </c>
      <c r="V27" s="257" t="s">
        <v>3075</v>
      </c>
      <c r="W27" s="257" t="s">
        <v>3075</v>
      </c>
      <c r="X27" s="257" t="s">
        <v>3075</v>
      </c>
      <c r="Y27" s="257" t="s">
        <v>3075</v>
      </c>
      <c r="Z27" s="257" t="s">
        <v>3075</v>
      </c>
      <c r="AA27" s="257" t="s">
        <v>2078</v>
      </c>
      <c r="AB27" s="257" t="s">
        <v>3075</v>
      </c>
      <c r="AC27" s="262" t="s">
        <v>4895</v>
      </c>
      <c r="AD27" s="262" t="s">
        <v>4895</v>
      </c>
      <c r="AE27" s="246"/>
      <c r="AF27" s="257" t="s">
        <v>3075</v>
      </c>
      <c r="AG27" s="257" t="s">
        <v>2078</v>
      </c>
      <c r="AH27" s="257" t="s">
        <v>2078</v>
      </c>
      <c r="AI27" s="257" t="s">
        <v>4895</v>
      </c>
      <c r="AJ27" t="s">
        <v>4896</v>
      </c>
    </row>
    <row r="28" spans="1:36" ht="15" customHeight="1" x14ac:dyDescent="0.3">
      <c r="A28" s="256">
        <v>512232</v>
      </c>
      <c r="B28" s="257" t="s">
        <v>1983</v>
      </c>
      <c r="C28" s="257" t="s">
        <v>1984</v>
      </c>
      <c r="D28" s="257" t="s">
        <v>705</v>
      </c>
      <c r="E28" s="257" t="s">
        <v>3075</v>
      </c>
      <c r="F28" s="257" t="s">
        <v>3075</v>
      </c>
      <c r="G28" s="257" t="s">
        <v>3075</v>
      </c>
      <c r="H28" s="257"/>
      <c r="I28" s="258" t="s">
        <v>521</v>
      </c>
      <c r="J28" s="250"/>
      <c r="K28" s="259" t="s">
        <v>3075</v>
      </c>
      <c r="L28" s="257" t="s">
        <v>3075</v>
      </c>
      <c r="M28" s="259" t="s">
        <v>3075</v>
      </c>
      <c r="N28" s="250" t="s">
        <v>3075</v>
      </c>
      <c r="O28" s="260" t="s">
        <v>3075</v>
      </c>
      <c r="P28" s="257">
        <v>0</v>
      </c>
      <c r="Q28" s="257" t="s">
        <v>3075</v>
      </c>
      <c r="R28" s="257" t="s">
        <v>3075</v>
      </c>
      <c r="S28" s="257" t="s">
        <v>3075</v>
      </c>
      <c r="T28" s="257" t="s">
        <v>3075</v>
      </c>
      <c r="U28" s="257" t="s">
        <v>3075</v>
      </c>
      <c r="V28" s="257" t="s">
        <v>3075</v>
      </c>
      <c r="W28" s="257" t="s">
        <v>3075</v>
      </c>
      <c r="X28" s="257" t="s">
        <v>3075</v>
      </c>
      <c r="Y28" s="257" t="s">
        <v>3075</v>
      </c>
      <c r="Z28" s="257" t="s">
        <v>3075</v>
      </c>
      <c r="AA28" s="257" t="s">
        <v>3075</v>
      </c>
      <c r="AB28" s="257" t="s">
        <v>2078</v>
      </c>
      <c r="AC28" s="257" t="s">
        <v>3075</v>
      </c>
      <c r="AD28" s="257" t="s">
        <v>3075</v>
      </c>
      <c r="AE28" s="246"/>
      <c r="AF28" s="257" t="s">
        <v>2078</v>
      </c>
      <c r="AG28" s="257" t="s">
        <v>2078</v>
      </c>
      <c r="AH28" s="257" t="s">
        <v>2078</v>
      </c>
      <c r="AI28" s="257" t="s">
        <v>3075</v>
      </c>
      <c r="AJ28" t="s">
        <v>4896</v>
      </c>
    </row>
    <row r="29" spans="1:36" ht="15" customHeight="1" x14ac:dyDescent="0.3">
      <c r="A29" s="261">
        <v>512827</v>
      </c>
      <c r="B29" s="262" t="s">
        <v>1958</v>
      </c>
      <c r="C29" s="262" t="s">
        <v>66</v>
      </c>
      <c r="D29" s="262" t="s">
        <v>1959</v>
      </c>
      <c r="E29" s="262" t="s">
        <v>115</v>
      </c>
      <c r="F29" s="262" t="s">
        <v>135</v>
      </c>
      <c r="G29" s="263">
        <v>31732</v>
      </c>
      <c r="H29" s="262" t="s">
        <v>620</v>
      </c>
      <c r="I29" s="258" t="s">
        <v>521</v>
      </c>
      <c r="J29" s="262" t="s">
        <v>138</v>
      </c>
      <c r="L29" s="262" t="s">
        <v>146</v>
      </c>
      <c r="M29" s="262"/>
      <c r="N29" s="250" t="s">
        <v>3075</v>
      </c>
      <c r="O29" s="260" t="s">
        <v>3075</v>
      </c>
      <c r="P29" s="257">
        <v>0</v>
      </c>
      <c r="Q29" s="262" t="s">
        <v>3075</v>
      </c>
      <c r="R29" s="262" t="s">
        <v>2755</v>
      </c>
      <c r="S29" s="262" t="s">
        <v>4210</v>
      </c>
      <c r="T29" s="262" t="s">
        <v>4211</v>
      </c>
      <c r="U29" s="262" t="s">
        <v>2238</v>
      </c>
      <c r="V29" s="262" t="s">
        <v>3075</v>
      </c>
      <c r="W29" s="262" t="s">
        <v>3075</v>
      </c>
      <c r="X29" s="262" t="s">
        <v>3075</v>
      </c>
      <c r="Y29" s="262" t="s">
        <v>3075</v>
      </c>
      <c r="Z29" s="262" t="s">
        <v>3075</v>
      </c>
      <c r="AA29" s="262" t="s">
        <v>3075</v>
      </c>
      <c r="AB29" s="262" t="s">
        <v>3075</v>
      </c>
      <c r="AC29" s="262" t="s">
        <v>4895</v>
      </c>
      <c r="AD29" s="262" t="s">
        <v>4895</v>
      </c>
      <c r="AE29" s="246"/>
      <c r="AF29" s="262" t="s">
        <v>3075</v>
      </c>
      <c r="AG29" s="262"/>
      <c r="AH29" s="262" t="s">
        <v>3075</v>
      </c>
      <c r="AI29" s="262" t="s">
        <v>4895</v>
      </c>
      <c r="AJ29" t="s">
        <v>4897</v>
      </c>
    </row>
    <row r="30" spans="1:36" ht="15" customHeight="1" x14ac:dyDescent="0.3">
      <c r="A30" s="256">
        <v>513063</v>
      </c>
      <c r="B30" s="257" t="s">
        <v>761</v>
      </c>
      <c r="C30" s="257" t="s">
        <v>76</v>
      </c>
      <c r="D30" s="257" t="s">
        <v>1960</v>
      </c>
      <c r="E30" s="257" t="s">
        <v>115</v>
      </c>
      <c r="F30" s="257" t="s">
        <v>135</v>
      </c>
      <c r="G30" s="257" t="s">
        <v>4793</v>
      </c>
      <c r="H30" s="257" t="s">
        <v>620</v>
      </c>
      <c r="I30" s="258" t="s">
        <v>521</v>
      </c>
      <c r="J30" s="257" t="s">
        <v>667</v>
      </c>
      <c r="K30" s="259" t="s">
        <v>4789</v>
      </c>
      <c r="L30" s="257" t="s">
        <v>135</v>
      </c>
      <c r="N30" s="250" t="s">
        <v>3075</v>
      </c>
      <c r="O30" s="260" t="s">
        <v>3075</v>
      </c>
      <c r="P30" s="257">
        <v>0</v>
      </c>
      <c r="Q30" s="257" t="s">
        <v>3075</v>
      </c>
      <c r="R30" s="257" t="s">
        <v>4212</v>
      </c>
      <c r="S30" s="257" t="s">
        <v>3147</v>
      </c>
      <c r="T30" s="257" t="s">
        <v>2810</v>
      </c>
      <c r="U30" s="257" t="s">
        <v>2092</v>
      </c>
      <c r="V30" s="257" t="s">
        <v>3075</v>
      </c>
      <c r="W30" s="257" t="s">
        <v>3075</v>
      </c>
      <c r="X30" s="257" t="s">
        <v>3075</v>
      </c>
      <c r="Y30" s="257" t="s">
        <v>3075</v>
      </c>
      <c r="Z30" s="257" t="s">
        <v>3075</v>
      </c>
      <c r="AA30" s="257" t="s">
        <v>3075</v>
      </c>
      <c r="AB30" s="257" t="s">
        <v>3075</v>
      </c>
      <c r="AC30" s="257" t="s">
        <v>3075</v>
      </c>
      <c r="AD30" s="257" t="s">
        <v>3075</v>
      </c>
      <c r="AE30" s="246"/>
      <c r="AF30" s="257" t="s">
        <v>3075</v>
      </c>
      <c r="AG30" s="257" t="s">
        <v>2078</v>
      </c>
      <c r="AH30" s="257" t="s">
        <v>2078</v>
      </c>
      <c r="AI30" s="257" t="s">
        <v>3075</v>
      </c>
      <c r="AJ30" t="s">
        <v>4896</v>
      </c>
    </row>
    <row r="31" spans="1:36" ht="15" customHeight="1" x14ac:dyDescent="0.3">
      <c r="A31" s="261">
        <v>513424</v>
      </c>
      <c r="B31" s="262" t="s">
        <v>1155</v>
      </c>
      <c r="C31" s="262" t="s">
        <v>292</v>
      </c>
      <c r="D31" s="262" t="s">
        <v>347</v>
      </c>
      <c r="E31" s="262" t="s">
        <v>115</v>
      </c>
      <c r="F31" s="262" t="s">
        <v>2109</v>
      </c>
      <c r="G31" s="263">
        <v>33390</v>
      </c>
      <c r="H31" s="262" t="s">
        <v>620</v>
      </c>
      <c r="I31" s="258" t="s">
        <v>521</v>
      </c>
      <c r="J31" s="262" t="s">
        <v>138</v>
      </c>
      <c r="K31" s="268">
        <v>2010</v>
      </c>
      <c r="L31" s="250"/>
      <c r="M31" s="258"/>
      <c r="N31" s="250" t="s">
        <v>3075</v>
      </c>
      <c r="O31" s="260" t="s">
        <v>3075</v>
      </c>
      <c r="P31" s="257">
        <v>0</v>
      </c>
      <c r="Q31" s="262" t="s">
        <v>3075</v>
      </c>
      <c r="R31" s="262" t="s">
        <v>3114</v>
      </c>
      <c r="S31" s="262" t="s">
        <v>3115</v>
      </c>
      <c r="T31" s="262" t="s">
        <v>2117</v>
      </c>
      <c r="U31" s="262" t="s">
        <v>2118</v>
      </c>
      <c r="V31" s="262" t="s">
        <v>3075</v>
      </c>
      <c r="W31" s="262" t="s">
        <v>3075</v>
      </c>
      <c r="X31" s="262" t="s">
        <v>3075</v>
      </c>
      <c r="Y31" s="262" t="s">
        <v>3075</v>
      </c>
      <c r="Z31" s="262" t="s">
        <v>3075</v>
      </c>
      <c r="AA31" s="262" t="s">
        <v>3075</v>
      </c>
      <c r="AB31" s="262" t="s">
        <v>3075</v>
      </c>
      <c r="AC31" s="262" t="s">
        <v>3075</v>
      </c>
      <c r="AD31" s="262" t="s">
        <v>3075</v>
      </c>
      <c r="AE31" s="246"/>
      <c r="AF31" s="262" t="s">
        <v>3075</v>
      </c>
      <c r="AG31" s="262" t="s">
        <v>3075</v>
      </c>
      <c r="AH31" s="262" t="s">
        <v>3075</v>
      </c>
      <c r="AI31" s="262" t="s">
        <v>3075</v>
      </c>
      <c r="AJ31" t="s">
        <v>4897</v>
      </c>
    </row>
    <row r="32" spans="1:36" ht="15" customHeight="1" x14ac:dyDescent="0.3">
      <c r="A32" s="261">
        <v>513429</v>
      </c>
      <c r="B32" s="262" t="s">
        <v>4845</v>
      </c>
      <c r="C32" s="262" t="s">
        <v>107</v>
      </c>
      <c r="D32" s="262" t="s">
        <v>4846</v>
      </c>
      <c r="E32" s="262" t="s">
        <v>2101</v>
      </c>
      <c r="F32" s="262" t="s">
        <v>135</v>
      </c>
      <c r="G32" s="250"/>
      <c r="H32" s="257" t="s">
        <v>620</v>
      </c>
      <c r="I32" s="258" t="s">
        <v>521</v>
      </c>
      <c r="J32" s="262" t="s">
        <v>667</v>
      </c>
      <c r="K32" s="268">
        <v>2010</v>
      </c>
      <c r="L32" s="250"/>
      <c r="M32" s="262"/>
      <c r="N32" s="250" t="s">
        <v>3075</v>
      </c>
      <c r="O32" s="260" t="s">
        <v>3075</v>
      </c>
      <c r="P32" s="257">
        <v>0</v>
      </c>
      <c r="Q32" s="250"/>
      <c r="R32" s="250"/>
      <c r="S32" s="250"/>
      <c r="T32" s="250"/>
      <c r="U32" s="250"/>
      <c r="V32" s="250"/>
      <c r="W32" s="250"/>
      <c r="X32" s="250"/>
      <c r="Y32" s="250"/>
      <c r="Z32" s="250"/>
      <c r="AA32" s="250"/>
      <c r="AB32" s="250"/>
      <c r="AC32" s="250"/>
      <c r="AD32" s="250"/>
      <c r="AE32" s="246"/>
      <c r="AF32" s="250"/>
      <c r="AG32" s="250"/>
      <c r="AH32" s="250"/>
      <c r="AI32" s="250"/>
      <c r="AJ32" t="s">
        <v>4897</v>
      </c>
    </row>
    <row r="33" spans="1:36" ht="15" customHeight="1" x14ac:dyDescent="0.3">
      <c r="A33" s="261">
        <v>513528</v>
      </c>
      <c r="B33" s="262" t="s">
        <v>806</v>
      </c>
      <c r="C33" s="262" t="s">
        <v>807</v>
      </c>
      <c r="D33" s="262" t="s">
        <v>400</v>
      </c>
      <c r="E33" s="262" t="s">
        <v>115</v>
      </c>
      <c r="F33" s="262" t="s">
        <v>2581</v>
      </c>
      <c r="G33" s="263">
        <v>33700</v>
      </c>
      <c r="H33" s="262" t="s">
        <v>620</v>
      </c>
      <c r="I33" s="258" t="s">
        <v>521</v>
      </c>
      <c r="J33" t="s">
        <v>667</v>
      </c>
      <c r="K33" s="258"/>
      <c r="L33" s="257" t="s">
        <v>149</v>
      </c>
      <c r="M33" s="258"/>
      <c r="N33" s="250" t="s">
        <v>3075</v>
      </c>
      <c r="O33" s="260" t="s">
        <v>3075</v>
      </c>
      <c r="P33" s="257">
        <v>0</v>
      </c>
      <c r="Q33" s="262" t="s">
        <v>3075</v>
      </c>
      <c r="R33" s="262" t="s">
        <v>4122</v>
      </c>
      <c r="S33" s="262" t="s">
        <v>4123</v>
      </c>
      <c r="T33" s="262" t="s">
        <v>2549</v>
      </c>
      <c r="U33" s="262" t="s">
        <v>2096</v>
      </c>
      <c r="V33" s="262" t="s">
        <v>3075</v>
      </c>
      <c r="W33" s="262" t="s">
        <v>3075</v>
      </c>
      <c r="X33" s="262" t="s">
        <v>3075</v>
      </c>
      <c r="Y33" s="262" t="s">
        <v>3075</v>
      </c>
      <c r="Z33" s="262" t="s">
        <v>3075</v>
      </c>
      <c r="AA33" s="262" t="s">
        <v>3075</v>
      </c>
      <c r="AB33" s="262" t="s">
        <v>3075</v>
      </c>
      <c r="AC33" s="262" t="s">
        <v>3075</v>
      </c>
      <c r="AD33" s="262" t="s">
        <v>3075</v>
      </c>
      <c r="AE33" s="246"/>
      <c r="AF33" s="262"/>
      <c r="AG33" s="262" t="s">
        <v>3075</v>
      </c>
      <c r="AH33" s="262" t="s">
        <v>3075</v>
      </c>
      <c r="AI33" s="262" t="s">
        <v>3075</v>
      </c>
      <c r="AJ33" t="s">
        <v>4897</v>
      </c>
    </row>
    <row r="34" spans="1:36" ht="15" customHeight="1" x14ac:dyDescent="0.3">
      <c r="A34" s="261">
        <v>513605</v>
      </c>
      <c r="B34" s="262" t="s">
        <v>1048</v>
      </c>
      <c r="C34" s="262" t="s">
        <v>546</v>
      </c>
      <c r="D34" s="262" t="s">
        <v>405</v>
      </c>
      <c r="E34" s="262" t="s">
        <v>115</v>
      </c>
      <c r="F34" s="262" t="s">
        <v>2723</v>
      </c>
      <c r="G34" s="263">
        <v>33278</v>
      </c>
      <c r="H34" s="262" t="s">
        <v>620</v>
      </c>
      <c r="I34" s="258" t="s">
        <v>521</v>
      </c>
      <c r="J34" s="258" t="s">
        <v>138</v>
      </c>
      <c r="K34" s="258"/>
      <c r="L34" s="259" t="s">
        <v>149</v>
      </c>
      <c r="M34" s="258"/>
      <c r="N34" s="250" t="s">
        <v>3075</v>
      </c>
      <c r="O34" s="260" t="s">
        <v>3075</v>
      </c>
      <c r="P34" s="257">
        <v>0</v>
      </c>
      <c r="Q34" s="262" t="s">
        <v>3075</v>
      </c>
      <c r="R34" s="262" t="s">
        <v>3409</v>
      </c>
      <c r="S34" s="262" t="s">
        <v>3410</v>
      </c>
      <c r="T34" s="262" t="s">
        <v>2197</v>
      </c>
      <c r="U34" s="262" t="s">
        <v>2387</v>
      </c>
      <c r="V34" s="262" t="s">
        <v>3075</v>
      </c>
      <c r="W34" s="262" t="s">
        <v>3075</v>
      </c>
      <c r="X34" s="262" t="s">
        <v>3075</v>
      </c>
      <c r="Y34" s="262" t="s">
        <v>3075</v>
      </c>
      <c r="Z34" s="262" t="s">
        <v>3075</v>
      </c>
      <c r="AA34" s="262" t="s">
        <v>3075</v>
      </c>
      <c r="AB34" s="262" t="s">
        <v>3075</v>
      </c>
      <c r="AC34" s="262" t="s">
        <v>3075</v>
      </c>
      <c r="AD34" s="262" t="s">
        <v>3075</v>
      </c>
      <c r="AE34" s="246"/>
      <c r="AF34" s="262" t="s">
        <v>3075</v>
      </c>
      <c r="AG34" s="262"/>
      <c r="AH34" s="262" t="s">
        <v>3075</v>
      </c>
      <c r="AI34" s="262" t="s">
        <v>3075</v>
      </c>
      <c r="AJ34" t="s">
        <v>4897</v>
      </c>
    </row>
    <row r="35" spans="1:36" ht="15" customHeight="1" x14ac:dyDescent="0.3">
      <c r="A35" s="256">
        <v>513616</v>
      </c>
      <c r="B35" s="257" t="s">
        <v>2068</v>
      </c>
      <c r="C35" s="257" t="s">
        <v>360</v>
      </c>
      <c r="D35" s="257" t="s">
        <v>407</v>
      </c>
      <c r="E35" s="257" t="s">
        <v>3075</v>
      </c>
      <c r="F35" s="257" t="s">
        <v>3075</v>
      </c>
      <c r="G35" s="257" t="s">
        <v>3075</v>
      </c>
      <c r="H35" s="257"/>
      <c r="I35" s="258" t="s">
        <v>521</v>
      </c>
      <c r="K35" s="259" t="s">
        <v>3075</v>
      </c>
      <c r="L35" s="259" t="s">
        <v>3075</v>
      </c>
      <c r="M35" s="259" t="s">
        <v>3075</v>
      </c>
      <c r="N35" s="250" t="s">
        <v>3075</v>
      </c>
      <c r="O35" s="260" t="s">
        <v>3075</v>
      </c>
      <c r="P35" s="257">
        <v>0</v>
      </c>
      <c r="Q35" s="257" t="s">
        <v>3075</v>
      </c>
      <c r="R35" s="257" t="s">
        <v>3075</v>
      </c>
      <c r="S35" s="257" t="s">
        <v>3075</v>
      </c>
      <c r="T35" s="257" t="s">
        <v>3075</v>
      </c>
      <c r="U35" s="257" t="s">
        <v>3075</v>
      </c>
      <c r="V35" s="257" t="s">
        <v>3075</v>
      </c>
      <c r="W35" s="257" t="s">
        <v>3075</v>
      </c>
      <c r="X35" s="257" t="s">
        <v>3075</v>
      </c>
      <c r="Y35" s="257" t="s">
        <v>3075</v>
      </c>
      <c r="Z35" s="257" t="s">
        <v>3075</v>
      </c>
      <c r="AA35" s="257" t="s">
        <v>3075</v>
      </c>
      <c r="AB35" s="257" t="s">
        <v>2078</v>
      </c>
      <c r="AC35" s="257" t="s">
        <v>3075</v>
      </c>
      <c r="AD35" s="257" t="s">
        <v>3075</v>
      </c>
      <c r="AE35" s="246"/>
      <c r="AF35" s="257" t="s">
        <v>2078</v>
      </c>
      <c r="AG35" s="257" t="s">
        <v>2078</v>
      </c>
      <c r="AH35" s="257" t="s">
        <v>2078</v>
      </c>
      <c r="AI35" s="257" t="s">
        <v>3075</v>
      </c>
      <c r="AJ35" t="s">
        <v>4896</v>
      </c>
    </row>
    <row r="36" spans="1:36" ht="15" customHeight="1" x14ac:dyDescent="0.3">
      <c r="A36" s="256">
        <v>514001</v>
      </c>
      <c r="B36" s="257" t="s">
        <v>1963</v>
      </c>
      <c r="C36" s="257" t="s">
        <v>107</v>
      </c>
      <c r="D36" s="257" t="s">
        <v>500</v>
      </c>
      <c r="E36" s="257" t="s">
        <v>115</v>
      </c>
      <c r="F36" s="257" t="s">
        <v>2261</v>
      </c>
      <c r="G36" s="257" t="s">
        <v>4769</v>
      </c>
      <c r="H36" s="257" t="s">
        <v>620</v>
      </c>
      <c r="I36" s="258" t="s">
        <v>521</v>
      </c>
      <c r="J36" s="257" t="s">
        <v>138</v>
      </c>
      <c r="K36" s="259" t="s">
        <v>4768</v>
      </c>
      <c r="L36" s="257" t="s">
        <v>3075</v>
      </c>
      <c r="N36" s="250" t="s">
        <v>3075</v>
      </c>
      <c r="O36" s="260" t="s">
        <v>3075</v>
      </c>
      <c r="P36" s="257">
        <v>0</v>
      </c>
      <c r="Q36" s="257" t="s">
        <v>3075</v>
      </c>
      <c r="R36" s="257" t="s">
        <v>3411</v>
      </c>
      <c r="S36" s="257" t="s">
        <v>3412</v>
      </c>
      <c r="T36" s="257" t="s">
        <v>2191</v>
      </c>
      <c r="U36" s="257" t="s">
        <v>2084</v>
      </c>
      <c r="V36" s="257" t="s">
        <v>3075</v>
      </c>
      <c r="W36" s="257" t="s">
        <v>3075</v>
      </c>
      <c r="X36" s="257" t="s">
        <v>3075</v>
      </c>
      <c r="Y36" s="257" t="s">
        <v>3075</v>
      </c>
      <c r="Z36" s="257" t="s">
        <v>3075</v>
      </c>
      <c r="AA36" s="257" t="s">
        <v>3075</v>
      </c>
      <c r="AB36" s="257" t="s">
        <v>3075</v>
      </c>
      <c r="AC36" s="262" t="s">
        <v>4895</v>
      </c>
      <c r="AD36" s="262" t="s">
        <v>4895</v>
      </c>
      <c r="AE36" s="246"/>
      <c r="AF36" s="257" t="s">
        <v>2078</v>
      </c>
      <c r="AG36" s="257" t="s">
        <v>2078</v>
      </c>
      <c r="AH36" s="257" t="s">
        <v>2078</v>
      </c>
      <c r="AI36" s="257" t="s">
        <v>4895</v>
      </c>
      <c r="AJ36" t="s">
        <v>4896</v>
      </c>
    </row>
    <row r="37" spans="1:36" ht="15" customHeight="1" x14ac:dyDescent="0.3">
      <c r="A37" s="261">
        <v>514320</v>
      </c>
      <c r="B37" s="262" t="s">
        <v>1176</v>
      </c>
      <c r="C37" s="262" t="s">
        <v>83</v>
      </c>
      <c r="D37" s="262" t="s">
        <v>784</v>
      </c>
      <c r="E37" s="262" t="s">
        <v>115</v>
      </c>
      <c r="F37" s="262" t="s">
        <v>2779</v>
      </c>
      <c r="G37" s="263">
        <v>31778</v>
      </c>
      <c r="H37" s="262" t="s">
        <v>620</v>
      </c>
      <c r="I37" s="258" t="s">
        <v>521</v>
      </c>
      <c r="J37" s="262" t="s">
        <v>667</v>
      </c>
      <c r="K37" s="258"/>
      <c r="L37" s="250"/>
      <c r="M37" s="262"/>
      <c r="N37" s="250" t="s">
        <v>3075</v>
      </c>
      <c r="O37" s="260" t="s">
        <v>3075</v>
      </c>
      <c r="P37" s="257">
        <v>0</v>
      </c>
      <c r="Q37" s="262" t="s">
        <v>3075</v>
      </c>
      <c r="R37" s="262" t="s">
        <v>4213</v>
      </c>
      <c r="S37" s="262" t="s">
        <v>3105</v>
      </c>
      <c r="T37" s="262" t="s">
        <v>4214</v>
      </c>
      <c r="U37" s="262" t="s">
        <v>2129</v>
      </c>
      <c r="V37" s="262" t="s">
        <v>3075</v>
      </c>
      <c r="W37" s="262" t="s">
        <v>3075</v>
      </c>
      <c r="X37" s="262" t="s">
        <v>3075</v>
      </c>
      <c r="Y37" s="262" t="s">
        <v>3075</v>
      </c>
      <c r="Z37" s="262" t="s">
        <v>3075</v>
      </c>
      <c r="AA37" s="262" t="s">
        <v>3075</v>
      </c>
      <c r="AB37" s="262" t="s">
        <v>3075</v>
      </c>
      <c r="AC37" s="262" t="s">
        <v>3075</v>
      </c>
      <c r="AD37" s="262" t="s">
        <v>3075</v>
      </c>
      <c r="AE37" s="247"/>
      <c r="AF37" s="262" t="s">
        <v>3075</v>
      </c>
      <c r="AG37" s="262" t="s">
        <v>3075</v>
      </c>
      <c r="AH37" s="262" t="s">
        <v>3075</v>
      </c>
      <c r="AI37" s="262" t="s">
        <v>3075</v>
      </c>
      <c r="AJ37" t="s">
        <v>4897</v>
      </c>
    </row>
    <row r="38" spans="1:36" ht="15" customHeight="1" x14ac:dyDescent="0.3">
      <c r="A38" s="261">
        <v>514529</v>
      </c>
      <c r="B38" s="262" t="s">
        <v>2069</v>
      </c>
      <c r="C38" s="262" t="s">
        <v>83</v>
      </c>
      <c r="D38" s="262" t="s">
        <v>610</v>
      </c>
      <c r="E38" s="262" t="s">
        <v>2101</v>
      </c>
      <c r="F38" s="262" t="s">
        <v>2234</v>
      </c>
      <c r="G38" s="263">
        <v>33756</v>
      </c>
      <c r="H38" s="262" t="s">
        <v>620</v>
      </c>
      <c r="I38" s="258" t="s">
        <v>521</v>
      </c>
      <c r="J38" s="262" t="s">
        <v>667</v>
      </c>
      <c r="K38" s="268">
        <v>2009</v>
      </c>
      <c r="L38" s="250"/>
      <c r="M38" s="258"/>
      <c r="N38" s="250" t="s">
        <v>3075</v>
      </c>
      <c r="O38" s="260" t="s">
        <v>3075</v>
      </c>
      <c r="P38" s="257">
        <v>0</v>
      </c>
      <c r="Q38" s="250"/>
      <c r="R38" s="250"/>
      <c r="S38" s="250"/>
      <c r="T38" s="250"/>
      <c r="U38" s="250"/>
      <c r="V38" s="250"/>
      <c r="W38" s="250"/>
      <c r="X38" s="250"/>
      <c r="Y38" s="250"/>
      <c r="Z38" s="250"/>
      <c r="AA38" s="250"/>
      <c r="AB38" s="250"/>
      <c r="AC38" s="250"/>
      <c r="AD38" s="250"/>
      <c r="AE38" s="247"/>
      <c r="AF38" s="250"/>
      <c r="AG38" s="250"/>
      <c r="AH38" s="250"/>
      <c r="AI38" s="250"/>
      <c r="AJ38" t="s">
        <v>4897</v>
      </c>
    </row>
    <row r="39" spans="1:36" ht="15" customHeight="1" x14ac:dyDescent="0.3">
      <c r="A39" s="256">
        <v>514607</v>
      </c>
      <c r="B39" s="257" t="s">
        <v>1964</v>
      </c>
      <c r="C39" s="257" t="s">
        <v>69</v>
      </c>
      <c r="D39" s="257" t="s">
        <v>720</v>
      </c>
      <c r="E39" s="257" t="s">
        <v>115</v>
      </c>
      <c r="F39" s="257" t="s">
        <v>2261</v>
      </c>
      <c r="G39" s="257" t="s">
        <v>4766</v>
      </c>
      <c r="H39" s="257" t="s">
        <v>620</v>
      </c>
      <c r="I39" s="258" t="s">
        <v>521</v>
      </c>
      <c r="J39" s="257" t="s">
        <v>136</v>
      </c>
      <c r="K39" s="259" t="s">
        <v>4765</v>
      </c>
      <c r="L39" s="250"/>
      <c r="M39" s="259"/>
      <c r="N39" s="250" t="s">
        <v>3075</v>
      </c>
      <c r="O39" s="260" t="s">
        <v>3075</v>
      </c>
      <c r="P39" s="257">
        <v>0</v>
      </c>
      <c r="Q39" s="257" t="s">
        <v>3075</v>
      </c>
      <c r="R39" s="257" t="s">
        <v>4215</v>
      </c>
      <c r="S39" s="257" t="s">
        <v>3435</v>
      </c>
      <c r="T39" s="257" t="s">
        <v>4216</v>
      </c>
      <c r="U39" s="257" t="s">
        <v>2677</v>
      </c>
      <c r="V39" s="257" t="s">
        <v>3075</v>
      </c>
      <c r="W39" s="257" t="s">
        <v>3075</v>
      </c>
      <c r="X39" s="257" t="s">
        <v>3075</v>
      </c>
      <c r="Y39" s="257" t="s">
        <v>3075</v>
      </c>
      <c r="Z39" s="257" t="s">
        <v>3075</v>
      </c>
      <c r="AA39" s="257" t="s">
        <v>3075</v>
      </c>
      <c r="AB39" s="257" t="s">
        <v>3075</v>
      </c>
      <c r="AC39" s="262" t="s">
        <v>4895</v>
      </c>
      <c r="AD39" s="262" t="s">
        <v>4895</v>
      </c>
      <c r="AE39" s="246"/>
      <c r="AF39" s="257" t="s">
        <v>3075</v>
      </c>
      <c r="AG39" s="257" t="s">
        <v>3075</v>
      </c>
      <c r="AH39" s="257" t="s">
        <v>2078</v>
      </c>
      <c r="AI39" s="257" t="s">
        <v>4895</v>
      </c>
      <c r="AJ39" t="s">
        <v>4896</v>
      </c>
    </row>
    <row r="40" spans="1:36" ht="15" customHeight="1" x14ac:dyDescent="0.3">
      <c r="A40" s="261">
        <v>514687</v>
      </c>
      <c r="B40" s="262" t="s">
        <v>4878</v>
      </c>
      <c r="C40" s="262" t="s">
        <v>925</v>
      </c>
      <c r="D40" s="262" t="s">
        <v>428</v>
      </c>
      <c r="E40" s="262" t="s">
        <v>115</v>
      </c>
      <c r="F40" s="262" t="s">
        <v>135</v>
      </c>
      <c r="G40" s="263">
        <v>34355</v>
      </c>
      <c r="H40" s="262" t="s">
        <v>620</v>
      </c>
      <c r="I40" s="258" t="s">
        <v>521</v>
      </c>
      <c r="J40" s="262" t="s">
        <v>667</v>
      </c>
      <c r="K40" s="258"/>
      <c r="L40" s="250"/>
      <c r="M40" s="258"/>
      <c r="N40" s="250">
        <v>674</v>
      </c>
      <c r="O40" s="260">
        <v>45344</v>
      </c>
      <c r="P40" s="257">
        <v>14000</v>
      </c>
      <c r="Q40" s="250"/>
      <c r="R40" s="250"/>
      <c r="S40" s="250"/>
      <c r="T40" s="250"/>
      <c r="U40" s="250"/>
      <c r="V40" s="250"/>
      <c r="W40" s="250"/>
      <c r="X40" s="250"/>
      <c r="Y40" s="250"/>
      <c r="Z40" s="250"/>
      <c r="AA40" s="250"/>
      <c r="AB40" s="250"/>
      <c r="AC40" s="250"/>
      <c r="AD40" s="250"/>
      <c r="AE40" s="246"/>
      <c r="AF40" s="250"/>
      <c r="AG40" s="250"/>
      <c r="AH40" s="250"/>
      <c r="AI40" s="250"/>
      <c r="AJ40" t="s">
        <v>4897</v>
      </c>
    </row>
    <row r="41" spans="1:36" ht="15" customHeight="1" x14ac:dyDescent="0.3">
      <c r="A41" s="261">
        <v>514777</v>
      </c>
      <c r="B41" s="262" t="s">
        <v>1177</v>
      </c>
      <c r="C41" s="262" t="s">
        <v>62</v>
      </c>
      <c r="D41" s="262" t="s">
        <v>715</v>
      </c>
      <c r="E41" s="262" t="s">
        <v>115</v>
      </c>
      <c r="F41" s="262" t="s">
        <v>2178</v>
      </c>
      <c r="G41" s="263">
        <v>33424</v>
      </c>
      <c r="H41" s="262" t="s">
        <v>620</v>
      </c>
      <c r="I41" s="258" t="s">
        <v>521</v>
      </c>
      <c r="J41" s="262" t="s">
        <v>138</v>
      </c>
      <c r="K41" s="258" t="s">
        <v>3075</v>
      </c>
      <c r="L41" s="262"/>
      <c r="M41" s="258"/>
      <c r="N41" s="250" t="s">
        <v>3075</v>
      </c>
      <c r="O41" s="260" t="s">
        <v>3075</v>
      </c>
      <c r="P41" s="257">
        <v>0</v>
      </c>
      <c r="Q41" s="262" t="s">
        <v>3075</v>
      </c>
      <c r="R41" s="262" t="s">
        <v>4217</v>
      </c>
      <c r="S41" s="262" t="s">
        <v>3414</v>
      </c>
      <c r="T41" s="262" t="s">
        <v>2704</v>
      </c>
      <c r="U41" s="262" t="s">
        <v>4218</v>
      </c>
      <c r="V41" s="262" t="s">
        <v>3075</v>
      </c>
      <c r="W41" s="262" t="s">
        <v>3075</v>
      </c>
      <c r="X41" s="262" t="s">
        <v>3075</v>
      </c>
      <c r="Y41" s="262" t="s">
        <v>3075</v>
      </c>
      <c r="Z41" s="262" t="s">
        <v>3075</v>
      </c>
      <c r="AA41" s="262" t="s">
        <v>3075</v>
      </c>
      <c r="AB41" s="262" t="s">
        <v>3075</v>
      </c>
      <c r="AC41" s="262" t="s">
        <v>3075</v>
      </c>
      <c r="AD41" s="262" t="s">
        <v>3075</v>
      </c>
      <c r="AE41" s="246"/>
      <c r="AF41" s="262" t="s">
        <v>3075</v>
      </c>
      <c r="AG41" s="262" t="s">
        <v>3075</v>
      </c>
      <c r="AH41" s="262" t="s">
        <v>3075</v>
      </c>
      <c r="AI41" s="262" t="s">
        <v>3075</v>
      </c>
      <c r="AJ41" t="s">
        <v>4897</v>
      </c>
    </row>
    <row r="42" spans="1:36" ht="15" customHeight="1" x14ac:dyDescent="0.3">
      <c r="A42" s="261">
        <v>514874</v>
      </c>
      <c r="B42" s="262" t="s">
        <v>1178</v>
      </c>
      <c r="C42" s="262" t="s">
        <v>351</v>
      </c>
      <c r="D42" s="262" t="s">
        <v>507</v>
      </c>
      <c r="E42" s="262" t="s">
        <v>115</v>
      </c>
      <c r="F42" s="262" t="s">
        <v>3075</v>
      </c>
      <c r="G42" s="263"/>
      <c r="H42" s="262" t="s">
        <v>620</v>
      </c>
      <c r="I42" s="258" t="s">
        <v>521</v>
      </c>
      <c r="J42" s="262"/>
      <c r="K42" s="258"/>
      <c r="L42" s="261"/>
      <c r="M42" s="258"/>
      <c r="N42" s="250" t="s">
        <v>3075</v>
      </c>
      <c r="O42" s="260" t="s">
        <v>3075</v>
      </c>
      <c r="P42" s="257">
        <v>0</v>
      </c>
      <c r="Q42" s="250"/>
      <c r="R42" s="250"/>
      <c r="S42" s="250"/>
      <c r="T42" s="250"/>
      <c r="U42" s="250"/>
      <c r="V42" s="250"/>
      <c r="W42" s="250"/>
      <c r="X42" s="250"/>
      <c r="Y42" s="250"/>
      <c r="Z42" s="250"/>
      <c r="AA42" s="250"/>
      <c r="AB42" s="250"/>
      <c r="AC42" s="250"/>
      <c r="AD42" s="250"/>
      <c r="AE42" s="246"/>
      <c r="AF42" s="250"/>
      <c r="AG42" s="250"/>
      <c r="AH42" s="250"/>
      <c r="AI42" s="250"/>
      <c r="AJ42" t="s">
        <v>4897</v>
      </c>
    </row>
    <row r="43" spans="1:36" ht="15" customHeight="1" x14ac:dyDescent="0.3">
      <c r="A43" s="261">
        <v>514933</v>
      </c>
      <c r="B43" s="262" t="s">
        <v>4219</v>
      </c>
      <c r="C43" s="262" t="s">
        <v>83</v>
      </c>
      <c r="D43" s="262" t="s">
        <v>477</v>
      </c>
      <c r="E43" s="262" t="s">
        <v>115</v>
      </c>
      <c r="F43" s="262" t="s">
        <v>2471</v>
      </c>
      <c r="G43" s="263">
        <v>32109</v>
      </c>
      <c r="H43" s="262" t="s">
        <v>620</v>
      </c>
      <c r="I43" s="258" t="s">
        <v>522</v>
      </c>
      <c r="J43" s="262" t="s">
        <v>138</v>
      </c>
      <c r="K43" s="258"/>
      <c r="L43" s="257"/>
      <c r="M43" s="258"/>
      <c r="N43" s="250" t="s">
        <v>3075</v>
      </c>
      <c r="O43" s="260" t="s">
        <v>3075</v>
      </c>
      <c r="P43" s="257">
        <v>0</v>
      </c>
      <c r="Q43" s="262" t="s">
        <v>3075</v>
      </c>
      <c r="R43" s="262" t="s">
        <v>4220</v>
      </c>
      <c r="S43" s="262" t="s">
        <v>3105</v>
      </c>
      <c r="T43" s="262" t="s">
        <v>2808</v>
      </c>
      <c r="U43" s="262" t="s">
        <v>4221</v>
      </c>
      <c r="V43" s="262" t="s">
        <v>3075</v>
      </c>
      <c r="W43" s="262" t="s">
        <v>3075</v>
      </c>
      <c r="X43" s="262" t="s">
        <v>3075</v>
      </c>
      <c r="Y43" s="262" t="s">
        <v>3075</v>
      </c>
      <c r="Z43" s="262" t="s">
        <v>3075</v>
      </c>
      <c r="AA43" s="262" t="s">
        <v>2078</v>
      </c>
      <c r="AB43" s="262" t="s">
        <v>2078</v>
      </c>
      <c r="AC43" s="262" t="s">
        <v>3075</v>
      </c>
      <c r="AD43" s="262" t="s">
        <v>3075</v>
      </c>
      <c r="AE43" s="247"/>
      <c r="AF43" s="262" t="s">
        <v>3075</v>
      </c>
      <c r="AG43" s="262" t="s">
        <v>3075</v>
      </c>
      <c r="AH43" s="262" t="s">
        <v>3075</v>
      </c>
      <c r="AI43" s="262" t="s">
        <v>3075</v>
      </c>
      <c r="AJ43" t="s">
        <v>4897</v>
      </c>
    </row>
    <row r="44" spans="1:36" ht="15" customHeight="1" x14ac:dyDescent="0.3">
      <c r="A44" s="256">
        <v>514958</v>
      </c>
      <c r="B44" s="257" t="s">
        <v>2067</v>
      </c>
      <c r="C44" s="257" t="s">
        <v>704</v>
      </c>
      <c r="D44" s="257" t="s">
        <v>1128</v>
      </c>
      <c r="E44" s="257" t="s">
        <v>3075</v>
      </c>
      <c r="F44" s="257" t="s">
        <v>3075</v>
      </c>
      <c r="G44" s="257" t="s">
        <v>3075</v>
      </c>
      <c r="H44" s="257"/>
      <c r="I44" s="258" t="s">
        <v>521</v>
      </c>
      <c r="J44" s="250"/>
      <c r="K44" s="259" t="s">
        <v>3075</v>
      </c>
      <c r="L44" s="257" t="s">
        <v>3075</v>
      </c>
      <c r="M44" s="259" t="s">
        <v>3075</v>
      </c>
      <c r="N44" s="250" t="s">
        <v>3075</v>
      </c>
      <c r="O44" s="260" t="s">
        <v>3075</v>
      </c>
      <c r="P44" s="257">
        <v>0</v>
      </c>
      <c r="Q44" s="257" t="s">
        <v>3075</v>
      </c>
      <c r="R44" s="257" t="s">
        <v>3075</v>
      </c>
      <c r="S44" s="257" t="s">
        <v>3075</v>
      </c>
      <c r="T44" s="257" t="s">
        <v>3075</v>
      </c>
      <c r="U44" s="257" t="s">
        <v>3075</v>
      </c>
      <c r="V44" s="257" t="s">
        <v>3075</v>
      </c>
      <c r="W44" s="257" t="s">
        <v>3075</v>
      </c>
      <c r="X44" s="257" t="s">
        <v>3075</v>
      </c>
      <c r="Y44" s="257" t="s">
        <v>3075</v>
      </c>
      <c r="Z44" s="257" t="s">
        <v>3075</v>
      </c>
      <c r="AA44" s="257" t="s">
        <v>3075</v>
      </c>
      <c r="AB44" s="257" t="s">
        <v>2078</v>
      </c>
      <c r="AC44" s="262" t="s">
        <v>4895</v>
      </c>
      <c r="AD44" s="262" t="s">
        <v>4895</v>
      </c>
      <c r="AE44" s="247"/>
      <c r="AF44" s="257" t="s">
        <v>2078</v>
      </c>
      <c r="AG44" s="257" t="s">
        <v>2078</v>
      </c>
      <c r="AH44" s="257" t="s">
        <v>2078</v>
      </c>
      <c r="AI44" s="257" t="s">
        <v>4895</v>
      </c>
      <c r="AJ44" t="s">
        <v>4896</v>
      </c>
    </row>
    <row r="45" spans="1:36" ht="15" customHeight="1" x14ac:dyDescent="0.3">
      <c r="A45" s="261">
        <v>515099</v>
      </c>
      <c r="B45" s="262" t="s">
        <v>1179</v>
      </c>
      <c r="C45" s="262" t="s">
        <v>66</v>
      </c>
      <c r="D45" s="262" t="s">
        <v>591</v>
      </c>
      <c r="E45" s="262" t="s">
        <v>114</v>
      </c>
      <c r="F45" s="262" t="s">
        <v>2726</v>
      </c>
      <c r="G45" s="263">
        <v>29225</v>
      </c>
      <c r="H45" s="262" t="s">
        <v>620</v>
      </c>
      <c r="I45" s="258" t="s">
        <v>522</v>
      </c>
      <c r="J45" s="262" t="s">
        <v>138</v>
      </c>
      <c r="K45" s="258" t="s">
        <v>3075</v>
      </c>
      <c r="L45" s="262"/>
      <c r="M45" s="258"/>
      <c r="N45" s="250" t="s">
        <v>3075</v>
      </c>
      <c r="O45" s="260" t="s">
        <v>3075</v>
      </c>
      <c r="P45" s="257">
        <v>0</v>
      </c>
      <c r="Q45" s="262" t="s">
        <v>3075</v>
      </c>
      <c r="R45" s="262" t="s">
        <v>3738</v>
      </c>
      <c r="S45" s="262" t="s">
        <v>3739</v>
      </c>
      <c r="T45" s="262" t="s">
        <v>2727</v>
      </c>
      <c r="U45" s="262" t="s">
        <v>2143</v>
      </c>
      <c r="V45" s="262" t="s">
        <v>3075</v>
      </c>
      <c r="W45" s="262" t="s">
        <v>3075</v>
      </c>
      <c r="X45" s="262" t="s">
        <v>3075</v>
      </c>
      <c r="Y45" s="262" t="s">
        <v>3075</v>
      </c>
      <c r="Z45" s="262" t="s">
        <v>3075</v>
      </c>
      <c r="AA45" s="262" t="s">
        <v>3075</v>
      </c>
      <c r="AB45" s="262" t="s">
        <v>3075</v>
      </c>
      <c r="AC45" s="262" t="s">
        <v>3075</v>
      </c>
      <c r="AD45" s="262" t="s">
        <v>3075</v>
      </c>
      <c r="AE45" s="246"/>
      <c r="AF45" s="262" t="s">
        <v>3075</v>
      </c>
      <c r="AG45" s="262" t="s">
        <v>3075</v>
      </c>
      <c r="AH45" s="262" t="s">
        <v>3075</v>
      </c>
      <c r="AI45" s="262" t="s">
        <v>3075</v>
      </c>
      <c r="AJ45" t="s">
        <v>4897</v>
      </c>
    </row>
    <row r="46" spans="1:36" ht="15" customHeight="1" x14ac:dyDescent="0.3">
      <c r="A46" s="261">
        <v>515190</v>
      </c>
      <c r="B46" s="262" t="s">
        <v>790</v>
      </c>
      <c r="C46" s="262" t="s">
        <v>267</v>
      </c>
      <c r="D46" s="262" t="s">
        <v>457</v>
      </c>
      <c r="E46" s="262" t="s">
        <v>115</v>
      </c>
      <c r="F46" s="262" t="s">
        <v>2164</v>
      </c>
      <c r="G46" s="263">
        <v>34201</v>
      </c>
      <c r="H46" s="262" t="s">
        <v>620</v>
      </c>
      <c r="I46" s="258" t="s">
        <v>521</v>
      </c>
      <c r="J46" s="262" t="s">
        <v>136</v>
      </c>
      <c r="K46" s="268">
        <v>2011</v>
      </c>
      <c r="L46" s="250"/>
      <c r="M46" s="258"/>
      <c r="N46" s="250" t="s">
        <v>3075</v>
      </c>
      <c r="O46" s="260" t="s">
        <v>3075</v>
      </c>
      <c r="P46" s="257">
        <v>0</v>
      </c>
      <c r="Q46" s="262" t="s">
        <v>3075</v>
      </c>
      <c r="R46" s="262" t="s">
        <v>3873</v>
      </c>
      <c r="S46" s="262" t="s">
        <v>3319</v>
      </c>
      <c r="T46" s="262" t="s">
        <v>2496</v>
      </c>
      <c r="U46" s="262" t="s">
        <v>2728</v>
      </c>
      <c r="V46" s="262" t="s">
        <v>3075</v>
      </c>
      <c r="W46" s="262" t="s">
        <v>3075</v>
      </c>
      <c r="X46" s="262" t="s">
        <v>3075</v>
      </c>
      <c r="Y46" s="262" t="s">
        <v>3075</v>
      </c>
      <c r="Z46" s="262" t="s">
        <v>3075</v>
      </c>
      <c r="AA46" s="262" t="s">
        <v>3075</v>
      </c>
      <c r="AB46" s="262" t="s">
        <v>3075</v>
      </c>
      <c r="AC46" s="262" t="s">
        <v>3075</v>
      </c>
      <c r="AD46" s="262" t="s">
        <v>3075</v>
      </c>
      <c r="AE46" s="246"/>
      <c r="AF46" s="262"/>
      <c r="AG46" s="262" t="s">
        <v>3075</v>
      </c>
      <c r="AH46" s="262" t="s">
        <v>3075</v>
      </c>
      <c r="AI46" s="262" t="s">
        <v>3075</v>
      </c>
      <c r="AJ46" t="s">
        <v>4897</v>
      </c>
    </row>
    <row r="47" spans="1:36" ht="15" customHeight="1" x14ac:dyDescent="0.3">
      <c r="A47" s="261">
        <v>515331</v>
      </c>
      <c r="B47" s="262" t="s">
        <v>1180</v>
      </c>
      <c r="C47" s="262" t="s">
        <v>237</v>
      </c>
      <c r="D47" s="262" t="s">
        <v>391</v>
      </c>
      <c r="E47" s="262" t="s">
        <v>115</v>
      </c>
      <c r="F47" s="262" t="s">
        <v>135</v>
      </c>
      <c r="G47" s="263">
        <v>30619</v>
      </c>
      <c r="H47" s="262" t="s">
        <v>620</v>
      </c>
      <c r="I47" s="258" t="s">
        <v>521</v>
      </c>
      <c r="J47" s="262" t="s">
        <v>667</v>
      </c>
      <c r="K47" s="268">
        <v>2000</v>
      </c>
      <c r="L47" s="250"/>
      <c r="M47" s="258"/>
      <c r="N47" s="250" t="s">
        <v>3075</v>
      </c>
      <c r="O47" s="260" t="s">
        <v>3075</v>
      </c>
      <c r="P47" s="257">
        <v>0</v>
      </c>
      <c r="Q47" s="262" t="s">
        <v>3075</v>
      </c>
      <c r="R47" s="262" t="s">
        <v>4051</v>
      </c>
      <c r="S47" s="262" t="s">
        <v>3699</v>
      </c>
      <c r="T47" s="262" t="s">
        <v>2086</v>
      </c>
      <c r="U47" s="262" t="s">
        <v>2143</v>
      </c>
      <c r="V47" s="262" t="s">
        <v>3075</v>
      </c>
      <c r="W47" s="262" t="s">
        <v>3075</v>
      </c>
      <c r="X47" s="262" t="s">
        <v>3075</v>
      </c>
      <c r="Y47" s="262" t="s">
        <v>3075</v>
      </c>
      <c r="Z47" s="262" t="s">
        <v>3075</v>
      </c>
      <c r="AA47" s="262" t="s">
        <v>3075</v>
      </c>
      <c r="AB47" s="262" t="s">
        <v>3075</v>
      </c>
      <c r="AC47" s="262" t="s">
        <v>3075</v>
      </c>
      <c r="AD47" s="262" t="s">
        <v>3075</v>
      </c>
      <c r="AE47" s="246"/>
      <c r="AF47" s="262" t="s">
        <v>3075</v>
      </c>
      <c r="AG47" s="262" t="s">
        <v>3075</v>
      </c>
      <c r="AH47" s="262" t="s">
        <v>3075</v>
      </c>
      <c r="AI47" s="262" t="s">
        <v>3075</v>
      </c>
      <c r="AJ47" t="s">
        <v>4897</v>
      </c>
    </row>
    <row r="48" spans="1:36" ht="15" customHeight="1" x14ac:dyDescent="0.3">
      <c r="A48" s="261">
        <v>515402</v>
      </c>
      <c r="B48" s="262" t="s">
        <v>1021</v>
      </c>
      <c r="C48" s="262" t="s">
        <v>1022</v>
      </c>
      <c r="D48" s="262" t="s">
        <v>564</v>
      </c>
      <c r="E48" s="262" t="s">
        <v>115</v>
      </c>
      <c r="F48" s="262" t="s">
        <v>135</v>
      </c>
      <c r="G48" s="263">
        <v>28296</v>
      </c>
      <c r="H48" s="262" t="s">
        <v>620</v>
      </c>
      <c r="I48" s="258" t="s">
        <v>521</v>
      </c>
      <c r="J48" s="262" t="s">
        <v>667</v>
      </c>
      <c r="K48" s="258"/>
      <c r="L48" s="250"/>
      <c r="M48" s="258"/>
      <c r="N48" s="250" t="s">
        <v>3075</v>
      </c>
      <c r="O48" s="260" t="s">
        <v>3075</v>
      </c>
      <c r="P48" s="257">
        <v>0</v>
      </c>
      <c r="Q48" s="262" t="s">
        <v>3075</v>
      </c>
      <c r="R48" s="262" t="s">
        <v>4029</v>
      </c>
      <c r="S48" s="262" t="s">
        <v>4030</v>
      </c>
      <c r="T48" s="262" t="s">
        <v>2154</v>
      </c>
      <c r="U48" s="262" t="s">
        <v>2084</v>
      </c>
      <c r="V48" s="262" t="s">
        <v>3075</v>
      </c>
      <c r="W48" s="262" t="s">
        <v>3075</v>
      </c>
      <c r="X48" s="262" t="s">
        <v>3075</v>
      </c>
      <c r="Y48" s="262" t="s">
        <v>3075</v>
      </c>
      <c r="Z48" s="262" t="s">
        <v>3075</v>
      </c>
      <c r="AA48" s="262" t="s">
        <v>3075</v>
      </c>
      <c r="AB48" s="262" t="s">
        <v>3075</v>
      </c>
      <c r="AC48" s="262" t="s">
        <v>3075</v>
      </c>
      <c r="AD48" s="262" t="s">
        <v>3075</v>
      </c>
      <c r="AE48" s="246"/>
      <c r="AF48" s="262" t="s">
        <v>3075</v>
      </c>
      <c r="AG48" s="262" t="s">
        <v>3075</v>
      </c>
      <c r="AH48" s="262" t="s">
        <v>3075</v>
      </c>
      <c r="AI48" s="262" t="s">
        <v>3075</v>
      </c>
      <c r="AJ48" t="s">
        <v>4897</v>
      </c>
    </row>
    <row r="49" spans="1:36" ht="15" customHeight="1" x14ac:dyDescent="0.3">
      <c r="A49" s="261">
        <v>515436</v>
      </c>
      <c r="B49" s="262" t="s">
        <v>4866</v>
      </c>
      <c r="C49" s="262" t="s">
        <v>4867</v>
      </c>
      <c r="D49" s="262" t="s">
        <v>447</v>
      </c>
      <c r="E49" s="262" t="s">
        <v>115</v>
      </c>
      <c r="F49" s="262" t="s">
        <v>2268</v>
      </c>
      <c r="G49" s="263">
        <v>34064</v>
      </c>
      <c r="H49" s="262" t="s">
        <v>620</v>
      </c>
      <c r="I49" s="258" t="s">
        <v>521</v>
      </c>
      <c r="J49" s="262" t="s">
        <v>136</v>
      </c>
      <c r="K49" s="258"/>
      <c r="L49" s="262" t="s">
        <v>150</v>
      </c>
      <c r="M49" s="258"/>
      <c r="N49" s="250" t="s">
        <v>3075</v>
      </c>
      <c r="O49" s="260" t="s">
        <v>3075</v>
      </c>
      <c r="P49" s="257">
        <v>0</v>
      </c>
      <c r="Q49" s="250"/>
      <c r="R49" s="250"/>
      <c r="S49" s="250"/>
      <c r="T49" s="250"/>
      <c r="U49" s="250"/>
      <c r="V49" s="250"/>
      <c r="W49" s="250"/>
      <c r="X49" s="250"/>
      <c r="Y49" s="250"/>
      <c r="Z49" s="250"/>
      <c r="AA49" s="250"/>
      <c r="AB49" s="250"/>
      <c r="AC49" s="250"/>
      <c r="AD49" s="250"/>
      <c r="AE49" s="246"/>
      <c r="AF49" s="250"/>
      <c r="AG49" s="250"/>
      <c r="AH49" s="250"/>
      <c r="AI49" s="250"/>
      <c r="AJ49" t="s">
        <v>4897</v>
      </c>
    </row>
    <row r="50" spans="1:36" ht="15" customHeight="1" x14ac:dyDescent="0.3">
      <c r="A50" s="261">
        <v>515539</v>
      </c>
      <c r="B50" s="262" t="s">
        <v>803</v>
      </c>
      <c r="C50" s="262" t="s">
        <v>246</v>
      </c>
      <c r="D50" s="262" t="s">
        <v>388</v>
      </c>
      <c r="E50" s="262" t="s">
        <v>115</v>
      </c>
      <c r="F50" s="262" t="s">
        <v>889</v>
      </c>
      <c r="G50" s="263">
        <v>34033</v>
      </c>
      <c r="H50" s="262" t="s">
        <v>620</v>
      </c>
      <c r="I50" s="258" t="s">
        <v>521</v>
      </c>
      <c r="J50" s="250" t="s">
        <v>667</v>
      </c>
      <c r="K50" s="258" t="s">
        <v>3075</v>
      </c>
      <c r="L50" s="262"/>
      <c r="M50" s="258"/>
      <c r="N50" s="250" t="s">
        <v>3075</v>
      </c>
      <c r="O50" s="260" t="s">
        <v>3075</v>
      </c>
      <c r="P50" s="257">
        <v>0</v>
      </c>
      <c r="Q50" s="262" t="s">
        <v>3075</v>
      </c>
      <c r="R50" s="262" t="s">
        <v>4124</v>
      </c>
      <c r="S50" s="262" t="s">
        <v>4125</v>
      </c>
      <c r="T50" s="262" t="s">
        <v>2729</v>
      </c>
      <c r="U50" s="262" t="s">
        <v>2380</v>
      </c>
      <c r="V50" s="262" t="s">
        <v>3075</v>
      </c>
      <c r="W50" s="262" t="s">
        <v>3075</v>
      </c>
      <c r="X50" s="262" t="s">
        <v>3075</v>
      </c>
      <c r="Y50" s="262" t="s">
        <v>3075</v>
      </c>
      <c r="Z50" s="262" t="s">
        <v>3075</v>
      </c>
      <c r="AA50" s="262" t="s">
        <v>3075</v>
      </c>
      <c r="AB50" s="262" t="s">
        <v>3075</v>
      </c>
      <c r="AC50" s="262" t="s">
        <v>3075</v>
      </c>
      <c r="AD50" s="262" t="s">
        <v>3075</v>
      </c>
      <c r="AE50" s="246"/>
      <c r="AF50" s="262" t="s">
        <v>3075</v>
      </c>
      <c r="AG50" s="262" t="s">
        <v>3075</v>
      </c>
      <c r="AH50" s="262" t="s">
        <v>3075</v>
      </c>
      <c r="AI50" s="262" t="s">
        <v>3075</v>
      </c>
      <c r="AJ50" t="s">
        <v>4897</v>
      </c>
    </row>
    <row r="51" spans="1:36" ht="15" customHeight="1" x14ac:dyDescent="0.3">
      <c r="A51" s="256">
        <v>515570</v>
      </c>
      <c r="B51" s="257" t="s">
        <v>1995</v>
      </c>
      <c r="C51" s="257" t="s">
        <v>527</v>
      </c>
      <c r="D51" s="257" t="s">
        <v>1996</v>
      </c>
      <c r="E51" s="257" t="s">
        <v>3075</v>
      </c>
      <c r="F51" s="257" t="s">
        <v>3075</v>
      </c>
      <c r="G51" s="257" t="s">
        <v>3075</v>
      </c>
      <c r="H51" s="257"/>
      <c r="I51" s="258" t="s">
        <v>521</v>
      </c>
      <c r="J51" s="250"/>
      <c r="K51" s="259" t="s">
        <v>3075</v>
      </c>
      <c r="L51" s="257" t="s">
        <v>3075</v>
      </c>
      <c r="M51" s="259" t="s">
        <v>3075</v>
      </c>
      <c r="N51" s="250" t="s">
        <v>3075</v>
      </c>
      <c r="O51" s="260" t="s">
        <v>3075</v>
      </c>
      <c r="P51" s="257">
        <v>0</v>
      </c>
      <c r="Q51" s="257" t="s">
        <v>3075</v>
      </c>
      <c r="R51" s="257" t="s">
        <v>3075</v>
      </c>
      <c r="S51" s="257" t="s">
        <v>3075</v>
      </c>
      <c r="T51" s="257" t="s">
        <v>3075</v>
      </c>
      <c r="U51" s="257" t="s">
        <v>3075</v>
      </c>
      <c r="V51" s="257" t="s">
        <v>3075</v>
      </c>
      <c r="W51" s="257" t="s">
        <v>3075</v>
      </c>
      <c r="X51" s="257" t="s">
        <v>3075</v>
      </c>
      <c r="Y51" s="257" t="s">
        <v>3075</v>
      </c>
      <c r="Z51" s="257" t="s">
        <v>3075</v>
      </c>
      <c r="AA51" s="257" t="s">
        <v>3075</v>
      </c>
      <c r="AB51" s="257" t="s">
        <v>2078</v>
      </c>
      <c r="AC51" s="257" t="s">
        <v>3075</v>
      </c>
      <c r="AD51" s="257" t="s">
        <v>3075</v>
      </c>
      <c r="AE51" s="246"/>
      <c r="AF51" s="257" t="s">
        <v>2078</v>
      </c>
      <c r="AG51" s="257" t="s">
        <v>2078</v>
      </c>
      <c r="AH51" s="257" t="s">
        <v>2078</v>
      </c>
      <c r="AI51" s="257" t="s">
        <v>3075</v>
      </c>
      <c r="AJ51" t="s">
        <v>4896</v>
      </c>
    </row>
    <row r="52" spans="1:36" ht="15" customHeight="1" x14ac:dyDescent="0.3">
      <c r="A52" s="261">
        <v>515650</v>
      </c>
      <c r="B52" s="262" t="s">
        <v>4838</v>
      </c>
      <c r="C52" s="262" t="s">
        <v>225</v>
      </c>
      <c r="D52" s="262" t="s">
        <v>713</v>
      </c>
      <c r="E52" s="262" t="s">
        <v>2101</v>
      </c>
      <c r="F52" s="262" t="s">
        <v>135</v>
      </c>
      <c r="G52" s="263">
        <v>33647</v>
      </c>
      <c r="H52" s="262" t="s">
        <v>620</v>
      </c>
      <c r="I52" s="258" t="s">
        <v>521</v>
      </c>
      <c r="J52" s="262" t="s">
        <v>667</v>
      </c>
      <c r="K52" s="268">
        <v>2013</v>
      </c>
      <c r="L52" s="250"/>
      <c r="M52" s="258"/>
      <c r="N52" s="250" t="s">
        <v>3075</v>
      </c>
      <c r="O52" s="260" t="s">
        <v>3075</v>
      </c>
      <c r="P52" s="257">
        <v>0</v>
      </c>
      <c r="Q52" s="250"/>
      <c r="R52" s="250"/>
      <c r="S52" s="250"/>
      <c r="T52" s="250"/>
      <c r="U52" s="250"/>
      <c r="V52" s="250"/>
      <c r="W52" s="250"/>
      <c r="X52" s="250"/>
      <c r="Y52" s="250"/>
      <c r="Z52" s="250"/>
      <c r="AA52" s="250"/>
      <c r="AB52" s="250"/>
      <c r="AC52" s="250"/>
      <c r="AD52" s="250"/>
      <c r="AE52" s="247"/>
      <c r="AF52" s="250"/>
      <c r="AG52" s="250"/>
      <c r="AH52" s="250"/>
      <c r="AI52" s="250"/>
      <c r="AJ52" t="s">
        <v>4897</v>
      </c>
    </row>
    <row r="53" spans="1:36" ht="15" customHeight="1" x14ac:dyDescent="0.3">
      <c r="A53" s="261">
        <v>515718</v>
      </c>
      <c r="B53" s="262" t="s">
        <v>4223</v>
      </c>
      <c r="C53" s="262" t="s">
        <v>1055</v>
      </c>
      <c r="D53" s="262" t="s">
        <v>417</v>
      </c>
      <c r="E53" s="262" t="s">
        <v>115</v>
      </c>
      <c r="F53" s="262" t="s">
        <v>3075</v>
      </c>
      <c r="G53" s="263"/>
      <c r="H53" s="262" t="s">
        <v>620</v>
      </c>
      <c r="I53" s="258" t="s">
        <v>521</v>
      </c>
      <c r="J53" s="262"/>
      <c r="K53" s="258"/>
      <c r="L53" s="261"/>
      <c r="M53" s="258"/>
      <c r="N53" s="250">
        <v>610</v>
      </c>
      <c r="O53" s="260">
        <v>45334</v>
      </c>
      <c r="P53" s="257">
        <v>20000</v>
      </c>
      <c r="Q53" s="250"/>
      <c r="R53" s="250"/>
      <c r="S53" s="250"/>
      <c r="T53" s="250"/>
      <c r="U53" s="250"/>
      <c r="V53" s="250"/>
      <c r="W53" s="250"/>
      <c r="X53" s="250"/>
      <c r="Y53" s="250"/>
      <c r="Z53" s="250"/>
      <c r="AA53" s="250"/>
      <c r="AB53" s="250"/>
      <c r="AC53" s="250"/>
      <c r="AD53" s="250"/>
      <c r="AE53" s="246"/>
      <c r="AF53" s="250"/>
      <c r="AG53" s="250"/>
      <c r="AH53" s="250"/>
      <c r="AI53" s="250"/>
      <c r="AJ53" t="s">
        <v>4897</v>
      </c>
    </row>
    <row r="54" spans="1:36" ht="15" customHeight="1" x14ac:dyDescent="0.3">
      <c r="A54" s="256">
        <v>515724</v>
      </c>
      <c r="B54" s="257" t="s">
        <v>2070</v>
      </c>
      <c r="C54" s="257" t="s">
        <v>1483</v>
      </c>
      <c r="D54" s="257" t="s">
        <v>2071</v>
      </c>
      <c r="E54" s="257" t="s">
        <v>3075</v>
      </c>
      <c r="F54" s="257" t="s">
        <v>3075</v>
      </c>
      <c r="G54" s="257" t="s">
        <v>3075</v>
      </c>
      <c r="H54" s="257"/>
      <c r="I54" s="258" t="s">
        <v>521</v>
      </c>
      <c r="J54" s="250"/>
      <c r="K54" s="259" t="s">
        <v>3075</v>
      </c>
      <c r="L54" s="257" t="s">
        <v>3075</v>
      </c>
      <c r="M54" s="259" t="s">
        <v>3075</v>
      </c>
      <c r="N54" s="250" t="s">
        <v>3075</v>
      </c>
      <c r="O54" s="260" t="s">
        <v>3075</v>
      </c>
      <c r="P54" s="257">
        <v>0</v>
      </c>
      <c r="Q54" s="257" t="s">
        <v>3075</v>
      </c>
      <c r="R54" s="257" t="s">
        <v>3075</v>
      </c>
      <c r="S54" s="257" t="s">
        <v>3075</v>
      </c>
      <c r="T54" s="257" t="s">
        <v>3075</v>
      </c>
      <c r="U54" s="257" t="s">
        <v>3075</v>
      </c>
      <c r="V54" s="257" t="s">
        <v>3075</v>
      </c>
      <c r="W54" s="257" t="s">
        <v>3075</v>
      </c>
      <c r="X54" s="257" t="s">
        <v>3075</v>
      </c>
      <c r="Y54" s="257" t="s">
        <v>3075</v>
      </c>
      <c r="Z54" s="257" t="s">
        <v>3075</v>
      </c>
      <c r="AA54" s="257" t="s">
        <v>3075</v>
      </c>
      <c r="AB54" s="257" t="s">
        <v>2078</v>
      </c>
      <c r="AC54" s="262" t="s">
        <v>4895</v>
      </c>
      <c r="AD54" s="262" t="s">
        <v>4895</v>
      </c>
      <c r="AE54" s="250"/>
      <c r="AF54" s="257" t="s">
        <v>2078</v>
      </c>
      <c r="AG54" s="257" t="s">
        <v>2078</v>
      </c>
      <c r="AH54" s="257" t="s">
        <v>2078</v>
      </c>
      <c r="AI54" s="257" t="s">
        <v>4895</v>
      </c>
      <c r="AJ54" t="s">
        <v>4896</v>
      </c>
    </row>
    <row r="55" spans="1:36" ht="15" customHeight="1" x14ac:dyDescent="0.3">
      <c r="A55" s="256">
        <v>515852</v>
      </c>
      <c r="B55" s="257" t="s">
        <v>1956</v>
      </c>
      <c r="C55" s="257" t="s">
        <v>243</v>
      </c>
      <c r="D55" s="257" t="s">
        <v>420</v>
      </c>
      <c r="E55" s="257" t="s">
        <v>115</v>
      </c>
      <c r="F55" s="257" t="s">
        <v>2196</v>
      </c>
      <c r="G55" s="257" t="s">
        <v>4733</v>
      </c>
      <c r="H55" s="257" t="s">
        <v>620</v>
      </c>
      <c r="I55" s="258" t="s">
        <v>521</v>
      </c>
      <c r="J55" s="257" t="s">
        <v>138</v>
      </c>
      <c r="K55" s="259" t="s">
        <v>4651</v>
      </c>
      <c r="L55" s="257" t="s">
        <v>3075</v>
      </c>
      <c r="N55" s="250" t="s">
        <v>3075</v>
      </c>
      <c r="O55" s="260" t="s">
        <v>3075</v>
      </c>
      <c r="P55" s="257">
        <v>0</v>
      </c>
      <c r="Q55" s="257" t="s">
        <v>3075</v>
      </c>
      <c r="R55" s="257" t="s">
        <v>3416</v>
      </c>
      <c r="S55" s="257" t="s">
        <v>3417</v>
      </c>
      <c r="T55" s="257" t="s">
        <v>2522</v>
      </c>
      <c r="U55" s="257" t="s">
        <v>2730</v>
      </c>
      <c r="V55" s="257" t="s">
        <v>3075</v>
      </c>
      <c r="W55" s="257" t="s">
        <v>3075</v>
      </c>
      <c r="X55" s="257" t="s">
        <v>3075</v>
      </c>
      <c r="Y55" s="257" t="s">
        <v>3075</v>
      </c>
      <c r="Z55" s="257" t="s">
        <v>3075</v>
      </c>
      <c r="AA55" s="257" t="s">
        <v>3075</v>
      </c>
      <c r="AB55" s="257" t="s">
        <v>3075</v>
      </c>
      <c r="AC55" s="262" t="s">
        <v>4895</v>
      </c>
      <c r="AD55" s="262" t="s">
        <v>4895</v>
      </c>
      <c r="AE55" s="246"/>
      <c r="AF55" s="257" t="s">
        <v>2078</v>
      </c>
      <c r="AG55" s="257" t="s">
        <v>2078</v>
      </c>
      <c r="AH55" s="257" t="s">
        <v>2078</v>
      </c>
      <c r="AI55" s="257" t="s">
        <v>4895</v>
      </c>
      <c r="AJ55" t="s">
        <v>4896</v>
      </c>
    </row>
    <row r="56" spans="1:36" ht="15" customHeight="1" x14ac:dyDescent="0.3">
      <c r="A56" s="256">
        <v>515879</v>
      </c>
      <c r="B56" s="257" t="s">
        <v>1965</v>
      </c>
      <c r="C56" s="257" t="s">
        <v>912</v>
      </c>
      <c r="D56" s="257" t="s">
        <v>1966</v>
      </c>
      <c r="E56" s="257" t="s">
        <v>115</v>
      </c>
      <c r="F56" s="257" t="s">
        <v>2731</v>
      </c>
      <c r="G56" s="257" t="s">
        <v>4747</v>
      </c>
      <c r="H56" s="257" t="s">
        <v>620</v>
      </c>
      <c r="I56" s="258" t="s">
        <v>521</v>
      </c>
      <c r="J56" s="257" t="s">
        <v>138</v>
      </c>
      <c r="K56" s="259" t="s">
        <v>4746</v>
      </c>
      <c r="L56" s="257" t="s">
        <v>151</v>
      </c>
      <c r="N56" s="250" t="s">
        <v>3075</v>
      </c>
      <c r="O56" s="260" t="s">
        <v>3075</v>
      </c>
      <c r="P56" s="257">
        <v>0</v>
      </c>
      <c r="Q56" s="257" t="s">
        <v>3075</v>
      </c>
      <c r="R56" s="257" t="s">
        <v>3418</v>
      </c>
      <c r="S56" s="257" t="s">
        <v>3391</v>
      </c>
      <c r="T56" s="257" t="s">
        <v>2732</v>
      </c>
      <c r="U56" s="257" t="s">
        <v>2129</v>
      </c>
      <c r="V56" s="257" t="s">
        <v>3075</v>
      </c>
      <c r="W56" s="257" t="s">
        <v>3075</v>
      </c>
      <c r="X56" s="257" t="s">
        <v>3075</v>
      </c>
      <c r="Y56" s="257" t="s">
        <v>3075</v>
      </c>
      <c r="Z56" s="257" t="s">
        <v>3075</v>
      </c>
      <c r="AA56" s="257" t="s">
        <v>3075</v>
      </c>
      <c r="AB56" s="257" t="s">
        <v>3075</v>
      </c>
      <c r="AC56" s="257" t="s">
        <v>3075</v>
      </c>
      <c r="AD56" s="257" t="s">
        <v>3075</v>
      </c>
      <c r="AE56" s="247"/>
      <c r="AF56" s="257" t="s">
        <v>3075</v>
      </c>
      <c r="AG56" s="257" t="s">
        <v>3075</v>
      </c>
      <c r="AH56" s="257" t="s">
        <v>2078</v>
      </c>
      <c r="AI56" s="257" t="s">
        <v>3075</v>
      </c>
      <c r="AJ56" t="s">
        <v>4896</v>
      </c>
    </row>
    <row r="57" spans="1:36" ht="15" customHeight="1" x14ac:dyDescent="0.3">
      <c r="A57" s="261">
        <v>515881</v>
      </c>
      <c r="B57" s="262" t="s">
        <v>1780</v>
      </c>
      <c r="C57" s="262" t="s">
        <v>991</v>
      </c>
      <c r="D57" s="262" t="s">
        <v>1781</v>
      </c>
      <c r="E57" s="262" t="s">
        <v>115</v>
      </c>
      <c r="F57" s="262" t="s">
        <v>149</v>
      </c>
      <c r="G57" s="263">
        <v>32258</v>
      </c>
      <c r="H57" s="262" t="s">
        <v>620</v>
      </c>
      <c r="I57" s="258" t="s">
        <v>521</v>
      </c>
      <c r="J57" s="262" t="s">
        <v>667</v>
      </c>
      <c r="K57" s="258"/>
      <c r="L57" s="257" t="s">
        <v>149</v>
      </c>
      <c r="M57" s="258"/>
      <c r="N57" s="250" t="s">
        <v>3075</v>
      </c>
      <c r="O57" s="260" t="s">
        <v>3075</v>
      </c>
      <c r="P57" s="257">
        <v>0</v>
      </c>
      <c r="Q57" s="262" t="s">
        <v>3075</v>
      </c>
      <c r="R57" s="262" t="s">
        <v>4126</v>
      </c>
      <c r="S57" s="262" t="s">
        <v>4224</v>
      </c>
      <c r="T57" s="262" t="s">
        <v>2733</v>
      </c>
      <c r="U57" s="262" t="s">
        <v>2096</v>
      </c>
      <c r="V57" s="262" t="s">
        <v>3075</v>
      </c>
      <c r="W57" s="262" t="s">
        <v>3075</v>
      </c>
      <c r="X57" s="262" t="s">
        <v>3075</v>
      </c>
      <c r="Y57" s="262" t="s">
        <v>3075</v>
      </c>
      <c r="Z57" s="262" t="s">
        <v>3075</v>
      </c>
      <c r="AA57" s="262" t="s">
        <v>3075</v>
      </c>
      <c r="AB57" s="262" t="s">
        <v>3075</v>
      </c>
      <c r="AC57" s="262" t="s">
        <v>3075</v>
      </c>
      <c r="AD57" s="262" t="s">
        <v>3075</v>
      </c>
      <c r="AE57" s="246"/>
      <c r="AF57" s="262" t="s">
        <v>3075</v>
      </c>
      <c r="AG57" s="262" t="s">
        <v>3075</v>
      </c>
      <c r="AH57" s="262" t="s">
        <v>3075</v>
      </c>
      <c r="AI57" s="262" t="s">
        <v>3075</v>
      </c>
      <c r="AJ57" t="s">
        <v>4897</v>
      </c>
    </row>
    <row r="58" spans="1:36" ht="15" customHeight="1" x14ac:dyDescent="0.3">
      <c r="A58" s="261">
        <v>515939</v>
      </c>
      <c r="B58" s="262" t="s">
        <v>1805</v>
      </c>
      <c r="C58" s="262" t="s">
        <v>66</v>
      </c>
      <c r="D58" s="262" t="s">
        <v>425</v>
      </c>
      <c r="E58" s="262" t="s">
        <v>115</v>
      </c>
      <c r="F58" s="262" t="s">
        <v>135</v>
      </c>
      <c r="G58" s="263">
        <v>32518</v>
      </c>
      <c r="H58" s="262" t="s">
        <v>620</v>
      </c>
      <c r="I58" s="258" t="s">
        <v>521</v>
      </c>
      <c r="J58" s="262" t="s">
        <v>138</v>
      </c>
      <c r="K58" s="258"/>
      <c r="L58" s="250"/>
      <c r="M58" s="258"/>
      <c r="N58" s="250" t="s">
        <v>3075</v>
      </c>
      <c r="O58" s="260" t="s">
        <v>3075</v>
      </c>
      <c r="P58" s="257">
        <v>0</v>
      </c>
      <c r="Q58" s="262" t="s">
        <v>3075</v>
      </c>
      <c r="R58" s="262" t="s">
        <v>3419</v>
      </c>
      <c r="S58" s="262" t="s">
        <v>3083</v>
      </c>
      <c r="T58" s="262" t="s">
        <v>2734</v>
      </c>
      <c r="U58" s="262" t="s">
        <v>2084</v>
      </c>
      <c r="V58" s="262" t="s">
        <v>3075</v>
      </c>
      <c r="W58" s="262" t="s">
        <v>3075</v>
      </c>
      <c r="X58" s="262" t="s">
        <v>3075</v>
      </c>
      <c r="Y58" s="262" t="s">
        <v>3075</v>
      </c>
      <c r="Z58" s="262" t="s">
        <v>3075</v>
      </c>
      <c r="AA58" s="262" t="s">
        <v>3075</v>
      </c>
      <c r="AB58" s="262" t="s">
        <v>3075</v>
      </c>
      <c r="AC58" s="262" t="s">
        <v>3075</v>
      </c>
      <c r="AD58" s="262" t="s">
        <v>3075</v>
      </c>
      <c r="AE58" s="246"/>
      <c r="AF58" s="262" t="s">
        <v>3075</v>
      </c>
      <c r="AG58" s="262" t="s">
        <v>3075</v>
      </c>
      <c r="AH58" s="262" t="s">
        <v>3075</v>
      </c>
      <c r="AI58" s="262" t="s">
        <v>3075</v>
      </c>
      <c r="AJ58" t="s">
        <v>4897</v>
      </c>
    </row>
    <row r="59" spans="1:36" ht="15" customHeight="1" x14ac:dyDescent="0.3">
      <c r="A59" s="261">
        <v>515954</v>
      </c>
      <c r="B59" s="262" t="s">
        <v>4842</v>
      </c>
      <c r="C59" s="262" t="s">
        <v>245</v>
      </c>
      <c r="D59" s="262" t="s">
        <v>399</v>
      </c>
      <c r="E59" s="262" t="s">
        <v>2101</v>
      </c>
      <c r="F59" s="262" t="s">
        <v>135</v>
      </c>
      <c r="G59" s="263">
        <v>33647</v>
      </c>
      <c r="H59" s="262" t="s">
        <v>620</v>
      </c>
      <c r="I59" s="258" t="s">
        <v>521</v>
      </c>
      <c r="J59" s="262" t="s">
        <v>667</v>
      </c>
      <c r="K59" s="268">
        <v>2011</v>
      </c>
      <c r="L59" s="250"/>
      <c r="M59" s="258"/>
      <c r="N59" s="250">
        <v>752</v>
      </c>
      <c r="O59" s="260">
        <v>45348</v>
      </c>
      <c r="P59" s="257">
        <v>70000</v>
      </c>
      <c r="Q59" s="250"/>
      <c r="R59" s="250"/>
      <c r="S59" s="250"/>
      <c r="T59" s="250"/>
      <c r="U59" s="250"/>
      <c r="V59" s="250"/>
      <c r="W59" s="250"/>
      <c r="X59" s="250"/>
      <c r="Y59" s="250"/>
      <c r="Z59" s="250"/>
      <c r="AA59" s="250"/>
      <c r="AB59" s="250"/>
      <c r="AC59" s="250"/>
      <c r="AD59" s="250"/>
      <c r="AE59" s="246"/>
      <c r="AF59" s="250"/>
      <c r="AG59" s="250"/>
      <c r="AH59" s="250"/>
      <c r="AI59" s="250"/>
      <c r="AJ59" t="s">
        <v>4897</v>
      </c>
    </row>
    <row r="60" spans="1:36" ht="15" customHeight="1" x14ac:dyDescent="0.3">
      <c r="A60" s="261">
        <v>516043</v>
      </c>
      <c r="B60" s="262" t="s">
        <v>4890</v>
      </c>
      <c r="C60" s="262" t="s">
        <v>79</v>
      </c>
      <c r="D60" s="262" t="s">
        <v>596</v>
      </c>
      <c r="E60" s="262" t="s">
        <v>2101</v>
      </c>
      <c r="F60" s="262" t="s">
        <v>4891</v>
      </c>
      <c r="G60" s="263">
        <v>33647</v>
      </c>
      <c r="H60" s="262" t="s">
        <v>620</v>
      </c>
      <c r="I60" s="258" t="s">
        <v>521</v>
      </c>
      <c r="J60" s="262" t="s">
        <v>4892</v>
      </c>
      <c r="K60" s="258"/>
      <c r="L60" s="250"/>
      <c r="M60" s="258"/>
      <c r="N60" s="250">
        <v>773</v>
      </c>
      <c r="O60" s="260">
        <v>44983</v>
      </c>
      <c r="P60" s="257">
        <v>70000</v>
      </c>
      <c r="Q60" s="250"/>
      <c r="R60" s="250"/>
      <c r="S60" s="250"/>
      <c r="T60" s="250"/>
      <c r="U60" s="250"/>
      <c r="V60" s="250"/>
      <c r="W60" s="250"/>
      <c r="X60" s="250"/>
      <c r="Y60" s="250"/>
      <c r="Z60" s="250"/>
      <c r="AA60" s="250"/>
      <c r="AB60" s="250"/>
      <c r="AC60" s="250"/>
      <c r="AD60" s="250"/>
      <c r="AE60" s="247"/>
      <c r="AF60" s="250"/>
      <c r="AG60" s="250"/>
      <c r="AH60" s="250"/>
      <c r="AI60" s="250"/>
      <c r="AJ60" t="s">
        <v>4897</v>
      </c>
    </row>
    <row r="61" spans="1:36" ht="15" customHeight="1" x14ac:dyDescent="0.3">
      <c r="A61" s="261">
        <v>516130</v>
      </c>
      <c r="B61" s="262" t="s">
        <v>808</v>
      </c>
      <c r="C61" s="262" t="s">
        <v>279</v>
      </c>
      <c r="D61" s="262" t="s">
        <v>433</v>
      </c>
      <c r="E61" s="262" t="s">
        <v>115</v>
      </c>
      <c r="F61" s="262" t="s">
        <v>135</v>
      </c>
      <c r="G61" s="263">
        <v>35065</v>
      </c>
      <c r="H61" s="262" t="s">
        <v>620</v>
      </c>
      <c r="I61" s="258" t="s">
        <v>521</v>
      </c>
      <c r="J61" s="250" t="s">
        <v>667</v>
      </c>
      <c r="K61" s="258" t="s">
        <v>3075</v>
      </c>
      <c r="L61" s="262"/>
      <c r="M61" s="258"/>
      <c r="N61" s="250" t="s">
        <v>3075</v>
      </c>
      <c r="O61" s="260" t="s">
        <v>3075</v>
      </c>
      <c r="P61" s="257">
        <v>0</v>
      </c>
      <c r="Q61" s="262" t="s">
        <v>3075</v>
      </c>
      <c r="R61" s="262" t="s">
        <v>4127</v>
      </c>
      <c r="S61" s="262" t="s">
        <v>3335</v>
      </c>
      <c r="T61" s="262" t="s">
        <v>2245</v>
      </c>
      <c r="U61" s="262" t="s">
        <v>2084</v>
      </c>
      <c r="V61" s="262" t="s">
        <v>3075</v>
      </c>
      <c r="W61" s="262" t="s">
        <v>3075</v>
      </c>
      <c r="X61" s="262" t="s">
        <v>3075</v>
      </c>
      <c r="Y61" s="262" t="s">
        <v>3075</v>
      </c>
      <c r="Z61" s="262" t="s">
        <v>3075</v>
      </c>
      <c r="AA61" s="262" t="s">
        <v>3075</v>
      </c>
      <c r="AB61" s="262" t="s">
        <v>3075</v>
      </c>
      <c r="AC61" s="262" t="s">
        <v>3075</v>
      </c>
      <c r="AD61" s="262" t="s">
        <v>3075</v>
      </c>
      <c r="AE61" s="247"/>
      <c r="AF61" s="262" t="s">
        <v>3075</v>
      </c>
      <c r="AG61" s="262" t="s">
        <v>3075</v>
      </c>
      <c r="AH61" s="262" t="s">
        <v>3075</v>
      </c>
      <c r="AI61" s="262" t="s">
        <v>3075</v>
      </c>
      <c r="AJ61" t="s">
        <v>4897</v>
      </c>
    </row>
    <row r="62" spans="1:36" ht="15" customHeight="1" x14ac:dyDescent="0.3">
      <c r="A62" s="261">
        <v>516174</v>
      </c>
      <c r="B62" s="262" t="s">
        <v>1967</v>
      </c>
      <c r="C62" s="262" t="s">
        <v>1968</v>
      </c>
      <c r="D62" s="262" t="s">
        <v>345</v>
      </c>
      <c r="E62" s="262" t="s">
        <v>115</v>
      </c>
      <c r="F62" s="262" t="s">
        <v>2145</v>
      </c>
      <c r="G62" s="263">
        <v>34728</v>
      </c>
      <c r="H62" s="262" t="s">
        <v>620</v>
      </c>
      <c r="I62" s="258" t="s">
        <v>521</v>
      </c>
      <c r="J62" s="250" t="s">
        <v>667</v>
      </c>
      <c r="K62" s="258" t="s">
        <v>3075</v>
      </c>
      <c r="L62" s="262"/>
      <c r="M62" s="258"/>
      <c r="N62" s="250" t="s">
        <v>3075</v>
      </c>
      <c r="O62" s="260" t="s">
        <v>3075</v>
      </c>
      <c r="P62" s="257">
        <v>0</v>
      </c>
      <c r="Q62" s="262" t="s">
        <v>3075</v>
      </c>
      <c r="R62" s="262" t="s">
        <v>4225</v>
      </c>
      <c r="S62" s="262" t="s">
        <v>4226</v>
      </c>
      <c r="T62" s="262" t="s">
        <v>2338</v>
      </c>
      <c r="U62" s="262" t="s">
        <v>2210</v>
      </c>
      <c r="V62" s="262" t="s">
        <v>3075</v>
      </c>
      <c r="W62" s="262" t="s">
        <v>3075</v>
      </c>
      <c r="X62" s="262" t="s">
        <v>3075</v>
      </c>
      <c r="Y62" s="262" t="s">
        <v>3075</v>
      </c>
      <c r="Z62" s="262" t="s">
        <v>3075</v>
      </c>
      <c r="AA62" s="262" t="s">
        <v>3075</v>
      </c>
      <c r="AB62" s="262" t="s">
        <v>3075</v>
      </c>
      <c r="AC62" s="262" t="s">
        <v>4895</v>
      </c>
      <c r="AD62" s="262" t="s">
        <v>4895</v>
      </c>
      <c r="AE62" s="246"/>
      <c r="AF62" s="262" t="s">
        <v>3075</v>
      </c>
      <c r="AG62" s="262" t="s">
        <v>3075</v>
      </c>
      <c r="AH62" s="262" t="s">
        <v>3075</v>
      </c>
      <c r="AI62" s="262" t="s">
        <v>4895</v>
      </c>
      <c r="AJ62" t="s">
        <v>4897</v>
      </c>
    </row>
    <row r="63" spans="1:36" ht="15" customHeight="1" x14ac:dyDescent="0.3">
      <c r="A63" s="256">
        <v>516184</v>
      </c>
      <c r="B63" s="257" t="s">
        <v>2072</v>
      </c>
      <c r="C63" s="257" t="s">
        <v>297</v>
      </c>
      <c r="D63" s="257" t="s">
        <v>939</v>
      </c>
      <c r="E63" s="257" t="s">
        <v>3075</v>
      </c>
      <c r="F63" s="257" t="s">
        <v>3075</v>
      </c>
      <c r="G63" s="257" t="s">
        <v>3075</v>
      </c>
      <c r="H63" s="257"/>
      <c r="I63" s="258" t="s">
        <v>521</v>
      </c>
      <c r="J63" s="250"/>
      <c r="K63" s="259" t="s">
        <v>3075</v>
      </c>
      <c r="L63" s="257" t="s">
        <v>3075</v>
      </c>
      <c r="M63" s="259" t="s">
        <v>3075</v>
      </c>
      <c r="N63" s="250" t="s">
        <v>3075</v>
      </c>
      <c r="O63" s="260" t="s">
        <v>3075</v>
      </c>
      <c r="P63" s="257">
        <v>0</v>
      </c>
      <c r="Q63" s="257" t="s">
        <v>3075</v>
      </c>
      <c r="R63" s="257" t="s">
        <v>3075</v>
      </c>
      <c r="S63" s="257" t="s">
        <v>3075</v>
      </c>
      <c r="T63" s="257" t="s">
        <v>3075</v>
      </c>
      <c r="U63" s="257" t="s">
        <v>3075</v>
      </c>
      <c r="V63" s="257" t="s">
        <v>3075</v>
      </c>
      <c r="W63" s="257" t="s">
        <v>3075</v>
      </c>
      <c r="X63" s="257" t="s">
        <v>3075</v>
      </c>
      <c r="Y63" s="257" t="s">
        <v>3075</v>
      </c>
      <c r="Z63" s="257" t="s">
        <v>3075</v>
      </c>
      <c r="AA63" s="257" t="s">
        <v>3075</v>
      </c>
      <c r="AB63" s="257" t="s">
        <v>2078</v>
      </c>
      <c r="AC63" s="262" t="s">
        <v>4895</v>
      </c>
      <c r="AD63" s="262" t="s">
        <v>4895</v>
      </c>
      <c r="AE63" s="246"/>
      <c r="AF63" s="257" t="s">
        <v>2078</v>
      </c>
      <c r="AG63" s="257" t="s">
        <v>2078</v>
      </c>
      <c r="AH63" s="257" t="s">
        <v>2078</v>
      </c>
      <c r="AI63" s="257" t="s">
        <v>4895</v>
      </c>
      <c r="AJ63" t="s">
        <v>4896</v>
      </c>
    </row>
    <row r="64" spans="1:36" ht="15" customHeight="1" x14ac:dyDescent="0.3">
      <c r="A64" s="256">
        <v>516199</v>
      </c>
      <c r="B64" s="257" t="s">
        <v>1991</v>
      </c>
      <c r="C64" s="257" t="s">
        <v>93</v>
      </c>
      <c r="D64" s="257" t="s">
        <v>433</v>
      </c>
      <c r="E64" s="257" t="s">
        <v>3075</v>
      </c>
      <c r="F64" s="257" t="s">
        <v>3075</v>
      </c>
      <c r="G64" s="257" t="s">
        <v>3075</v>
      </c>
      <c r="H64" s="257"/>
      <c r="I64" s="258" t="s">
        <v>521</v>
      </c>
      <c r="J64" s="250"/>
      <c r="K64" s="259" t="s">
        <v>3075</v>
      </c>
      <c r="L64" s="257" t="s">
        <v>3075</v>
      </c>
      <c r="M64" s="259" t="s">
        <v>3075</v>
      </c>
      <c r="N64" s="250" t="s">
        <v>3075</v>
      </c>
      <c r="O64" s="260" t="s">
        <v>3075</v>
      </c>
      <c r="P64" s="257">
        <v>0</v>
      </c>
      <c r="Q64" s="257" t="s">
        <v>3075</v>
      </c>
      <c r="R64" s="257" t="s">
        <v>3075</v>
      </c>
      <c r="S64" s="257" t="s">
        <v>3075</v>
      </c>
      <c r="T64" s="257" t="s">
        <v>3075</v>
      </c>
      <c r="U64" s="257" t="s">
        <v>3075</v>
      </c>
      <c r="V64" s="257" t="s">
        <v>3075</v>
      </c>
      <c r="W64" s="257" t="s">
        <v>3075</v>
      </c>
      <c r="X64" s="257" t="s">
        <v>3075</v>
      </c>
      <c r="Y64" s="257" t="s">
        <v>3075</v>
      </c>
      <c r="Z64" s="257" t="s">
        <v>3075</v>
      </c>
      <c r="AA64" s="257" t="s">
        <v>3075</v>
      </c>
      <c r="AB64" s="257" t="s">
        <v>2078</v>
      </c>
      <c r="AC64" s="262" t="s">
        <v>4895</v>
      </c>
      <c r="AD64" s="262" t="s">
        <v>4895</v>
      </c>
      <c r="AE64" s="246"/>
      <c r="AF64" s="257" t="s">
        <v>2078</v>
      </c>
      <c r="AG64" s="257" t="s">
        <v>2078</v>
      </c>
      <c r="AH64" s="257" t="s">
        <v>2078</v>
      </c>
      <c r="AI64" s="257" t="s">
        <v>4895</v>
      </c>
      <c r="AJ64" t="s">
        <v>4896</v>
      </c>
    </row>
    <row r="65" spans="1:36" ht="15" customHeight="1" x14ac:dyDescent="0.3">
      <c r="A65" s="256">
        <v>516218</v>
      </c>
      <c r="B65" s="257" t="s">
        <v>1992</v>
      </c>
      <c r="C65" s="257" t="s">
        <v>1993</v>
      </c>
      <c r="D65" s="257" t="s">
        <v>685</v>
      </c>
      <c r="E65" s="257" t="s">
        <v>115</v>
      </c>
      <c r="F65" s="257" t="s">
        <v>135</v>
      </c>
      <c r="G65" s="257" t="s">
        <v>4748</v>
      </c>
      <c r="H65" s="257" t="s">
        <v>620</v>
      </c>
      <c r="I65" s="258" t="s">
        <v>521</v>
      </c>
      <c r="J65" s="257" t="s">
        <v>138</v>
      </c>
      <c r="K65" s="259" t="s">
        <v>4746</v>
      </c>
      <c r="L65" s="257" t="s">
        <v>137</v>
      </c>
      <c r="N65" s="250" t="s">
        <v>3075</v>
      </c>
      <c r="O65" s="260" t="s">
        <v>3075</v>
      </c>
      <c r="P65" s="257">
        <v>0</v>
      </c>
      <c r="Q65" s="257" t="s">
        <v>3075</v>
      </c>
      <c r="R65" s="257" t="s">
        <v>4227</v>
      </c>
      <c r="S65" s="257" t="s">
        <v>4228</v>
      </c>
      <c r="T65" s="257" t="s">
        <v>4229</v>
      </c>
      <c r="U65" s="257" t="s">
        <v>2084</v>
      </c>
      <c r="V65" s="257" t="s">
        <v>3075</v>
      </c>
      <c r="W65" s="257" t="s">
        <v>3075</v>
      </c>
      <c r="X65" s="257" t="s">
        <v>3075</v>
      </c>
      <c r="Y65" s="257" t="s">
        <v>3075</v>
      </c>
      <c r="Z65" s="257" t="s">
        <v>3075</v>
      </c>
      <c r="AA65" s="257" t="s">
        <v>3075</v>
      </c>
      <c r="AB65" s="257" t="s">
        <v>2078</v>
      </c>
      <c r="AC65" s="262" t="s">
        <v>4895</v>
      </c>
      <c r="AD65" s="262" t="s">
        <v>4895</v>
      </c>
      <c r="AE65" s="247"/>
      <c r="AF65" s="257" t="s">
        <v>3075</v>
      </c>
      <c r="AG65" s="257" t="s">
        <v>2078</v>
      </c>
      <c r="AH65" s="257" t="s">
        <v>2078</v>
      </c>
      <c r="AI65" s="257" t="s">
        <v>4895</v>
      </c>
      <c r="AJ65" t="s">
        <v>4896</v>
      </c>
    </row>
    <row r="66" spans="1:36" ht="15" customHeight="1" x14ac:dyDescent="0.3">
      <c r="A66" s="261">
        <v>516247</v>
      </c>
      <c r="B66" s="262" t="s">
        <v>1806</v>
      </c>
      <c r="C66" s="262" t="s">
        <v>259</v>
      </c>
      <c r="D66" s="262" t="s">
        <v>392</v>
      </c>
      <c r="E66" s="262" t="s">
        <v>115</v>
      </c>
      <c r="F66" s="262" t="s">
        <v>2551</v>
      </c>
      <c r="G66" s="263">
        <v>31345</v>
      </c>
      <c r="H66" s="262" t="s">
        <v>620</v>
      </c>
      <c r="I66" s="258" t="s">
        <v>521</v>
      </c>
      <c r="J66" s="262" t="s">
        <v>667</v>
      </c>
      <c r="K66" s="258"/>
      <c r="L66" s="250"/>
      <c r="M66" s="258"/>
      <c r="N66" s="250" t="s">
        <v>3075</v>
      </c>
      <c r="O66" s="260" t="s">
        <v>3075</v>
      </c>
      <c r="P66" s="257">
        <v>0</v>
      </c>
      <c r="Q66" s="250"/>
      <c r="R66" s="250"/>
      <c r="S66" s="250"/>
      <c r="T66" s="250"/>
      <c r="U66" s="250"/>
      <c r="V66" s="250"/>
      <c r="W66" s="250"/>
      <c r="X66" s="250"/>
      <c r="Y66" s="250"/>
      <c r="Z66" s="250"/>
      <c r="AA66" s="250"/>
      <c r="AB66" s="250"/>
      <c r="AC66" s="250"/>
      <c r="AD66" s="250"/>
      <c r="AE66" s="250"/>
      <c r="AF66" s="250"/>
      <c r="AG66" s="250"/>
      <c r="AH66" s="250"/>
      <c r="AI66" s="250"/>
      <c r="AJ66" t="s">
        <v>4897</v>
      </c>
    </row>
    <row r="67" spans="1:36" ht="15" customHeight="1" x14ac:dyDescent="0.3">
      <c r="A67" s="261">
        <v>516259</v>
      </c>
      <c r="B67" s="262" t="s">
        <v>1023</v>
      </c>
      <c r="C67" s="262" t="s">
        <v>941</v>
      </c>
      <c r="D67" s="262" t="s">
        <v>1024</v>
      </c>
      <c r="E67" s="262" t="s">
        <v>115</v>
      </c>
      <c r="F67" s="262" t="s">
        <v>2155</v>
      </c>
      <c r="G67" s="263">
        <v>34700</v>
      </c>
      <c r="H67" s="262" t="s">
        <v>620</v>
      </c>
      <c r="I67" s="258" t="s">
        <v>521</v>
      </c>
      <c r="J67" s="262" t="s">
        <v>667</v>
      </c>
      <c r="K67" s="258"/>
      <c r="L67" s="250"/>
      <c r="M67" s="258"/>
      <c r="N67" s="250" t="s">
        <v>3075</v>
      </c>
      <c r="O67" s="260" t="s">
        <v>3075</v>
      </c>
      <c r="P67" s="257">
        <v>0</v>
      </c>
      <c r="Q67" s="262" t="s">
        <v>3075</v>
      </c>
      <c r="R67" s="262" t="s">
        <v>4031</v>
      </c>
      <c r="S67" s="262" t="s">
        <v>4032</v>
      </c>
      <c r="T67" s="262" t="s">
        <v>2156</v>
      </c>
      <c r="U67" s="262" t="s">
        <v>2157</v>
      </c>
      <c r="V67" s="262" t="s">
        <v>3075</v>
      </c>
      <c r="W67" s="262" t="s">
        <v>3075</v>
      </c>
      <c r="X67" s="262" t="s">
        <v>3075</v>
      </c>
      <c r="Y67" s="262" t="s">
        <v>3075</v>
      </c>
      <c r="Z67" s="262" t="s">
        <v>3075</v>
      </c>
      <c r="AA67" s="262" t="s">
        <v>3075</v>
      </c>
      <c r="AB67" s="262" t="s">
        <v>3075</v>
      </c>
      <c r="AC67" s="262" t="s">
        <v>3075</v>
      </c>
      <c r="AD67" s="262" t="s">
        <v>3075</v>
      </c>
      <c r="AE67" s="246"/>
      <c r="AF67" s="262" t="s">
        <v>3075</v>
      </c>
      <c r="AG67" s="262" t="s">
        <v>3075</v>
      </c>
      <c r="AH67" s="262" t="s">
        <v>3075</v>
      </c>
      <c r="AI67" s="262" t="s">
        <v>3075</v>
      </c>
      <c r="AJ67" t="s">
        <v>4897</v>
      </c>
    </row>
    <row r="68" spans="1:36" ht="15" customHeight="1" x14ac:dyDescent="0.3">
      <c r="A68" s="256">
        <v>516314</v>
      </c>
      <c r="B68" s="257" t="s">
        <v>1969</v>
      </c>
      <c r="C68" s="257" t="s">
        <v>544</v>
      </c>
      <c r="D68" s="257" t="s">
        <v>464</v>
      </c>
      <c r="E68" s="257" t="s">
        <v>115</v>
      </c>
      <c r="F68" s="257" t="s">
        <v>2261</v>
      </c>
      <c r="G68" s="257" t="s">
        <v>4758</v>
      </c>
      <c r="H68" s="257" t="s">
        <v>620</v>
      </c>
      <c r="I68" s="258" t="s">
        <v>521</v>
      </c>
      <c r="J68" s="257" t="s">
        <v>138</v>
      </c>
      <c r="K68" s="259" t="s">
        <v>4759</v>
      </c>
      <c r="L68" s="257" t="s">
        <v>137</v>
      </c>
      <c r="N68" s="250" t="s">
        <v>3075</v>
      </c>
      <c r="O68" s="260" t="s">
        <v>3075</v>
      </c>
      <c r="P68" s="257">
        <v>0</v>
      </c>
      <c r="Q68" s="257" t="s">
        <v>3075</v>
      </c>
      <c r="R68" s="257" t="s">
        <v>3420</v>
      </c>
      <c r="S68" s="257" t="s">
        <v>2327</v>
      </c>
      <c r="T68" s="257" t="s">
        <v>4231</v>
      </c>
      <c r="U68" s="257" t="s">
        <v>4232</v>
      </c>
      <c r="V68" s="257" t="s">
        <v>3075</v>
      </c>
      <c r="W68" s="257" t="s">
        <v>3075</v>
      </c>
      <c r="X68" s="257" t="s">
        <v>3075</v>
      </c>
      <c r="Y68" s="257" t="s">
        <v>3075</v>
      </c>
      <c r="Z68" s="257" t="s">
        <v>3075</v>
      </c>
      <c r="AA68" s="257" t="s">
        <v>3075</v>
      </c>
      <c r="AB68" s="257" t="s">
        <v>3075</v>
      </c>
      <c r="AC68" s="262" t="s">
        <v>4895</v>
      </c>
      <c r="AD68" s="262" t="s">
        <v>4895</v>
      </c>
      <c r="AE68" s="246"/>
      <c r="AF68" s="257" t="s">
        <v>3075</v>
      </c>
      <c r="AG68" s="257" t="s">
        <v>3075</v>
      </c>
      <c r="AH68" s="257" t="s">
        <v>2078</v>
      </c>
      <c r="AI68" s="257" t="s">
        <v>4895</v>
      </c>
      <c r="AJ68" t="s">
        <v>4896</v>
      </c>
    </row>
    <row r="69" spans="1:36" ht="15" customHeight="1" x14ac:dyDescent="0.3">
      <c r="A69" s="261">
        <v>516449</v>
      </c>
      <c r="B69" s="262" t="s">
        <v>1181</v>
      </c>
      <c r="C69" s="262" t="s">
        <v>755</v>
      </c>
      <c r="D69" s="262" t="s">
        <v>445</v>
      </c>
      <c r="E69" s="262" t="s">
        <v>115</v>
      </c>
      <c r="F69" s="262" t="s">
        <v>135</v>
      </c>
      <c r="G69" s="263">
        <v>34719</v>
      </c>
      <c r="H69" s="262" t="s">
        <v>620</v>
      </c>
      <c r="I69" s="258" t="s">
        <v>521</v>
      </c>
      <c r="J69" s="250" t="s">
        <v>667</v>
      </c>
      <c r="K69" s="262" t="s">
        <v>3075</v>
      </c>
      <c r="L69" s="258"/>
      <c r="M69" s="258"/>
      <c r="N69" s="250" t="s">
        <v>3075</v>
      </c>
      <c r="O69" s="260" t="s">
        <v>3075</v>
      </c>
      <c r="P69" s="257">
        <v>0</v>
      </c>
      <c r="Q69" s="262" t="s">
        <v>3075</v>
      </c>
      <c r="R69" s="262" t="s">
        <v>4128</v>
      </c>
      <c r="S69" s="262" t="s">
        <v>4129</v>
      </c>
      <c r="T69" s="262" t="s">
        <v>4233</v>
      </c>
      <c r="U69" s="262" t="s">
        <v>2092</v>
      </c>
      <c r="V69" s="262" t="s">
        <v>3075</v>
      </c>
      <c r="W69" s="262" t="s">
        <v>3075</v>
      </c>
      <c r="X69" s="262" t="s">
        <v>3075</v>
      </c>
      <c r="Y69" s="262" t="s">
        <v>3075</v>
      </c>
      <c r="Z69" s="262" t="s">
        <v>3075</v>
      </c>
      <c r="AA69" s="262" t="s">
        <v>3075</v>
      </c>
      <c r="AB69" s="262" t="s">
        <v>3075</v>
      </c>
      <c r="AC69" s="262" t="s">
        <v>3075</v>
      </c>
      <c r="AD69" s="262" t="s">
        <v>3075</v>
      </c>
      <c r="AE69" s="246"/>
      <c r="AF69" s="262" t="s">
        <v>3075</v>
      </c>
      <c r="AG69" s="262" t="s">
        <v>3075</v>
      </c>
      <c r="AH69" s="262" t="s">
        <v>3075</v>
      </c>
      <c r="AI69" s="262" t="s">
        <v>3075</v>
      </c>
      <c r="AJ69" t="s">
        <v>4897</v>
      </c>
    </row>
    <row r="70" spans="1:36" ht="15" customHeight="1" x14ac:dyDescent="0.3">
      <c r="A70" s="256">
        <v>516454</v>
      </c>
      <c r="B70" s="257" t="s">
        <v>1025</v>
      </c>
      <c r="C70" s="257" t="s">
        <v>83</v>
      </c>
      <c r="D70" s="257" t="s">
        <v>1026</v>
      </c>
      <c r="E70" s="257" t="s">
        <v>115</v>
      </c>
      <c r="F70" s="257" t="s">
        <v>2104</v>
      </c>
      <c r="G70" s="257" t="s">
        <v>4754</v>
      </c>
      <c r="H70" s="257" t="s">
        <v>620</v>
      </c>
      <c r="I70" s="258" t="s">
        <v>521</v>
      </c>
      <c r="J70" s="257" t="s">
        <v>667</v>
      </c>
      <c r="K70" s="257" t="s">
        <v>4746</v>
      </c>
      <c r="L70" s="259" t="s">
        <v>137</v>
      </c>
      <c r="N70" s="250" t="s">
        <v>3075</v>
      </c>
      <c r="O70" s="260" t="s">
        <v>3075</v>
      </c>
      <c r="P70" s="257">
        <v>0</v>
      </c>
      <c r="Q70" s="257" t="s">
        <v>3075</v>
      </c>
      <c r="R70" s="257" t="s">
        <v>4033</v>
      </c>
      <c r="S70" s="257" t="s">
        <v>3131</v>
      </c>
      <c r="T70" s="257" t="s">
        <v>2158</v>
      </c>
      <c r="U70" s="257" t="s">
        <v>2159</v>
      </c>
      <c r="V70" s="257" t="s">
        <v>3075</v>
      </c>
      <c r="W70" s="257" t="s">
        <v>3075</v>
      </c>
      <c r="X70" s="257" t="s">
        <v>3075</v>
      </c>
      <c r="Y70" s="257" t="s">
        <v>3075</v>
      </c>
      <c r="Z70" s="257" t="s">
        <v>3075</v>
      </c>
      <c r="AA70" s="257" t="s">
        <v>3075</v>
      </c>
      <c r="AB70" s="257" t="s">
        <v>3075</v>
      </c>
      <c r="AC70" s="257" t="s">
        <v>3075</v>
      </c>
      <c r="AD70" s="257" t="s">
        <v>3075</v>
      </c>
      <c r="AE70" s="247"/>
      <c r="AF70" s="257" t="s">
        <v>2078</v>
      </c>
      <c r="AG70" s="257" t="s">
        <v>2078</v>
      </c>
      <c r="AH70" s="257" t="s">
        <v>2078</v>
      </c>
      <c r="AI70" s="257" t="s">
        <v>3075</v>
      </c>
      <c r="AJ70" t="s">
        <v>4896</v>
      </c>
    </row>
    <row r="71" spans="1:36" ht="15" customHeight="1" x14ac:dyDescent="0.3">
      <c r="A71" s="256">
        <v>516471</v>
      </c>
      <c r="B71" s="257" t="s">
        <v>2073</v>
      </c>
      <c r="C71" s="257" t="s">
        <v>96</v>
      </c>
      <c r="D71" s="257" t="s">
        <v>428</v>
      </c>
      <c r="E71" s="257" t="s">
        <v>3075</v>
      </c>
      <c r="F71" s="257" t="s">
        <v>3075</v>
      </c>
      <c r="G71" s="257" t="s">
        <v>3075</v>
      </c>
      <c r="H71" s="257"/>
      <c r="I71" s="258" t="s">
        <v>521</v>
      </c>
      <c r="J71" s="250"/>
      <c r="K71" s="257" t="s">
        <v>3075</v>
      </c>
      <c r="L71" s="259" t="s">
        <v>3075</v>
      </c>
      <c r="M71" s="259" t="s">
        <v>3075</v>
      </c>
      <c r="N71" s="250" t="s">
        <v>3075</v>
      </c>
      <c r="O71" s="260" t="s">
        <v>3075</v>
      </c>
      <c r="P71" s="257">
        <v>0</v>
      </c>
      <c r="Q71" s="257" t="s">
        <v>3075</v>
      </c>
      <c r="R71" s="257" t="s">
        <v>3075</v>
      </c>
      <c r="S71" s="257" t="s">
        <v>3075</v>
      </c>
      <c r="T71" s="257" t="s">
        <v>3075</v>
      </c>
      <c r="U71" s="257" t="s">
        <v>3075</v>
      </c>
      <c r="V71" s="257" t="s">
        <v>3075</v>
      </c>
      <c r="W71" s="257" t="s">
        <v>3075</v>
      </c>
      <c r="X71" s="257" t="s">
        <v>3075</v>
      </c>
      <c r="Y71" s="257" t="s">
        <v>3075</v>
      </c>
      <c r="Z71" s="257" t="s">
        <v>3075</v>
      </c>
      <c r="AA71" s="257" t="s">
        <v>3075</v>
      </c>
      <c r="AB71" s="257" t="s">
        <v>2078</v>
      </c>
      <c r="AC71" s="262" t="s">
        <v>4895</v>
      </c>
      <c r="AD71" s="262" t="s">
        <v>4895</v>
      </c>
      <c r="AE71" s="247"/>
      <c r="AF71" s="257" t="s">
        <v>2078</v>
      </c>
      <c r="AG71" s="257" t="s">
        <v>2078</v>
      </c>
      <c r="AH71" s="257" t="s">
        <v>2078</v>
      </c>
      <c r="AI71" s="257" t="s">
        <v>4895</v>
      </c>
      <c r="AJ71" t="s">
        <v>4896</v>
      </c>
    </row>
    <row r="72" spans="1:36" ht="15" customHeight="1" x14ac:dyDescent="0.3">
      <c r="A72" s="261">
        <v>516481</v>
      </c>
      <c r="B72" s="262" t="s">
        <v>1807</v>
      </c>
      <c r="C72" s="262" t="s">
        <v>66</v>
      </c>
      <c r="D72" s="262" t="s">
        <v>1808</v>
      </c>
      <c r="E72" s="262" t="s">
        <v>115</v>
      </c>
      <c r="F72" s="262" t="s">
        <v>2196</v>
      </c>
      <c r="G72" s="263">
        <v>34486</v>
      </c>
      <c r="H72" s="262" t="s">
        <v>620</v>
      </c>
      <c r="I72" s="258" t="s">
        <v>521</v>
      </c>
      <c r="J72" s="262" t="s">
        <v>138</v>
      </c>
      <c r="K72" s="261">
        <v>2013</v>
      </c>
      <c r="M72" s="258"/>
      <c r="N72" s="250" t="s">
        <v>3075</v>
      </c>
      <c r="O72" s="260" t="s">
        <v>3075</v>
      </c>
      <c r="P72" s="257">
        <v>0</v>
      </c>
      <c r="Q72" s="262" t="s">
        <v>3075</v>
      </c>
      <c r="R72" s="262" t="s">
        <v>3423</v>
      </c>
      <c r="S72" s="262" t="s">
        <v>3083</v>
      </c>
      <c r="T72" s="262" t="s">
        <v>2136</v>
      </c>
      <c r="U72" s="262" t="s">
        <v>2084</v>
      </c>
      <c r="V72" s="262" t="s">
        <v>3075</v>
      </c>
      <c r="W72" s="262" t="s">
        <v>3075</v>
      </c>
      <c r="X72" s="262" t="s">
        <v>3075</v>
      </c>
      <c r="Y72" s="262" t="s">
        <v>3075</v>
      </c>
      <c r="Z72" s="262" t="s">
        <v>3075</v>
      </c>
      <c r="AA72" s="262" t="s">
        <v>3075</v>
      </c>
      <c r="AB72" s="262" t="s">
        <v>3075</v>
      </c>
      <c r="AC72" s="262" t="s">
        <v>3075</v>
      </c>
      <c r="AD72" s="262" t="s">
        <v>3075</v>
      </c>
      <c r="AE72" s="246"/>
      <c r="AF72" s="262" t="s">
        <v>3075</v>
      </c>
      <c r="AG72" s="262" t="s">
        <v>3075</v>
      </c>
      <c r="AH72" s="262" t="s">
        <v>3075</v>
      </c>
      <c r="AI72" s="262" t="s">
        <v>3075</v>
      </c>
      <c r="AJ72" t="s">
        <v>4897</v>
      </c>
    </row>
    <row r="73" spans="1:36" ht="15" customHeight="1" x14ac:dyDescent="0.3">
      <c r="A73" s="261">
        <v>516506</v>
      </c>
      <c r="B73" s="262" t="s">
        <v>1027</v>
      </c>
      <c r="C73" s="262" t="s">
        <v>1028</v>
      </c>
      <c r="D73" s="262" t="s">
        <v>1029</v>
      </c>
      <c r="E73" s="262" t="s">
        <v>115</v>
      </c>
      <c r="F73" s="262" t="s">
        <v>2172</v>
      </c>
      <c r="G73" s="263">
        <v>32591</v>
      </c>
      <c r="H73" s="262" t="s">
        <v>620</v>
      </c>
      <c r="I73" s="258" t="s">
        <v>521</v>
      </c>
      <c r="J73" s="262" t="s">
        <v>138</v>
      </c>
      <c r="K73" s="262"/>
      <c r="L73" s="259"/>
      <c r="M73" s="258"/>
      <c r="N73" s="250" t="s">
        <v>3075</v>
      </c>
      <c r="O73" s="260" t="s">
        <v>3075</v>
      </c>
      <c r="P73" s="257">
        <v>0</v>
      </c>
      <c r="Q73" s="262" t="s">
        <v>3075</v>
      </c>
      <c r="R73" s="262" t="s">
        <v>3136</v>
      </c>
      <c r="S73" s="262" t="s">
        <v>3137</v>
      </c>
      <c r="T73" s="262" t="s">
        <v>2188</v>
      </c>
      <c r="U73" s="262" t="s">
        <v>2174</v>
      </c>
      <c r="V73" s="262" t="s">
        <v>3075</v>
      </c>
      <c r="W73" s="262" t="s">
        <v>3075</v>
      </c>
      <c r="X73" s="262" t="s">
        <v>3075</v>
      </c>
      <c r="Y73" s="262" t="s">
        <v>3075</v>
      </c>
      <c r="Z73" s="262" t="s">
        <v>3075</v>
      </c>
      <c r="AA73" s="262" t="s">
        <v>3075</v>
      </c>
      <c r="AB73" s="262" t="s">
        <v>3075</v>
      </c>
      <c r="AC73" s="262" t="s">
        <v>3075</v>
      </c>
      <c r="AD73" s="262" t="s">
        <v>3075</v>
      </c>
      <c r="AE73" s="246"/>
      <c r="AF73" s="262" t="s">
        <v>3075</v>
      </c>
      <c r="AG73" s="262" t="s">
        <v>3075</v>
      </c>
      <c r="AH73" s="262" t="s">
        <v>3075</v>
      </c>
      <c r="AI73" s="262" t="s">
        <v>3075</v>
      </c>
      <c r="AJ73" t="s">
        <v>4897</v>
      </c>
    </row>
    <row r="74" spans="1:36" ht="15" customHeight="1" x14ac:dyDescent="0.3">
      <c r="A74" s="261">
        <v>516577</v>
      </c>
      <c r="B74" s="262" t="s">
        <v>4875</v>
      </c>
      <c r="C74" s="262" t="s">
        <v>297</v>
      </c>
      <c r="D74" s="262" t="s">
        <v>4876</v>
      </c>
      <c r="E74" s="262" t="s">
        <v>115</v>
      </c>
      <c r="F74" s="262" t="s">
        <v>135</v>
      </c>
      <c r="G74" s="263">
        <v>31634</v>
      </c>
      <c r="H74" s="262" t="s">
        <v>620</v>
      </c>
      <c r="I74" s="258" t="s">
        <v>521</v>
      </c>
      <c r="J74" s="262" t="s">
        <v>136</v>
      </c>
      <c r="K74" s="262"/>
      <c r="M74" s="258"/>
      <c r="N74" s="250">
        <v>671</v>
      </c>
      <c r="O74" s="260">
        <v>45344</v>
      </c>
      <c r="P74" s="257">
        <v>105000</v>
      </c>
      <c r="Q74" s="250"/>
      <c r="R74" s="250"/>
      <c r="S74" s="250"/>
      <c r="T74" s="250"/>
      <c r="U74" s="250"/>
      <c r="V74" s="250"/>
      <c r="W74" s="250"/>
      <c r="X74" s="250"/>
      <c r="Y74" s="250"/>
      <c r="Z74" s="250"/>
      <c r="AA74" s="250"/>
      <c r="AB74" s="250"/>
      <c r="AC74" s="250"/>
      <c r="AD74" s="250"/>
      <c r="AE74" s="247"/>
      <c r="AF74" s="250"/>
      <c r="AG74" s="250"/>
      <c r="AH74" s="250"/>
      <c r="AI74" s="250"/>
      <c r="AJ74" t="s">
        <v>4897</v>
      </c>
    </row>
    <row r="75" spans="1:36" ht="15" customHeight="1" x14ac:dyDescent="0.3">
      <c r="A75" s="261">
        <v>516597</v>
      </c>
      <c r="B75" s="262" t="s">
        <v>809</v>
      </c>
      <c r="C75" s="262" t="s">
        <v>810</v>
      </c>
      <c r="D75" s="262" t="s">
        <v>811</v>
      </c>
      <c r="E75" s="262" t="s">
        <v>115</v>
      </c>
      <c r="F75" s="262" t="s">
        <v>135</v>
      </c>
      <c r="G75" s="263">
        <v>30522</v>
      </c>
      <c r="H75" s="262" t="s">
        <v>620</v>
      </c>
      <c r="I75" s="258" t="s">
        <v>521</v>
      </c>
      <c r="J75" s="262" t="s">
        <v>138</v>
      </c>
      <c r="K75" s="262"/>
      <c r="M75" s="258"/>
      <c r="N75" s="250" t="s">
        <v>3075</v>
      </c>
      <c r="O75" s="260" t="s">
        <v>3075</v>
      </c>
      <c r="P75" s="257">
        <v>0</v>
      </c>
      <c r="Q75" s="262" t="s">
        <v>3075</v>
      </c>
      <c r="R75" s="262" t="s">
        <v>3424</v>
      </c>
      <c r="S75" s="262" t="s">
        <v>3425</v>
      </c>
      <c r="T75" s="262" t="s">
        <v>2740</v>
      </c>
      <c r="U75" s="262" t="s">
        <v>2126</v>
      </c>
      <c r="V75" s="262" t="s">
        <v>3075</v>
      </c>
      <c r="W75" s="262" t="s">
        <v>3075</v>
      </c>
      <c r="X75" s="262" t="s">
        <v>3075</v>
      </c>
      <c r="Y75" s="262" t="s">
        <v>3075</v>
      </c>
      <c r="Z75" s="262" t="s">
        <v>3075</v>
      </c>
      <c r="AA75" s="262" t="s">
        <v>3075</v>
      </c>
      <c r="AB75" s="262" t="s">
        <v>3075</v>
      </c>
      <c r="AC75" s="262" t="s">
        <v>3075</v>
      </c>
      <c r="AD75" s="262" t="s">
        <v>3075</v>
      </c>
      <c r="AE75" s="246"/>
      <c r="AF75" s="262" t="s">
        <v>3075</v>
      </c>
      <c r="AG75" s="262" t="s">
        <v>3075</v>
      </c>
      <c r="AH75" s="262" t="s">
        <v>3075</v>
      </c>
      <c r="AI75" s="262" t="s">
        <v>3075</v>
      </c>
      <c r="AJ75" t="s">
        <v>4897</v>
      </c>
    </row>
    <row r="76" spans="1:36" ht="15" customHeight="1" x14ac:dyDescent="0.3">
      <c r="A76" s="261">
        <v>516624</v>
      </c>
      <c r="B76" s="262" t="s">
        <v>1030</v>
      </c>
      <c r="C76" s="262" t="s">
        <v>83</v>
      </c>
      <c r="D76" s="262" t="s">
        <v>1031</v>
      </c>
      <c r="E76" s="262" t="s">
        <v>115</v>
      </c>
      <c r="F76" s="262" t="s">
        <v>135</v>
      </c>
      <c r="G76" s="263">
        <v>32377</v>
      </c>
      <c r="H76" s="262" t="s">
        <v>620</v>
      </c>
      <c r="I76" s="258" t="s">
        <v>521</v>
      </c>
      <c r="J76" s="250" t="s">
        <v>667</v>
      </c>
      <c r="K76" s="262" t="s">
        <v>3075</v>
      </c>
      <c r="L76" s="258"/>
      <c r="M76" s="258"/>
      <c r="N76" s="250">
        <v>836</v>
      </c>
      <c r="O76" s="260">
        <v>45354</v>
      </c>
      <c r="P76" s="257">
        <v>175000</v>
      </c>
      <c r="Q76" s="262" t="s">
        <v>3075</v>
      </c>
      <c r="R76" s="262" t="s">
        <v>4037</v>
      </c>
      <c r="S76" s="262" t="s">
        <v>4038</v>
      </c>
      <c r="T76" s="262" t="s">
        <v>2189</v>
      </c>
      <c r="U76" s="262" t="s">
        <v>2084</v>
      </c>
      <c r="V76" s="262" t="s">
        <v>3075</v>
      </c>
      <c r="W76" s="262" t="s">
        <v>3075</v>
      </c>
      <c r="X76" s="262" t="s">
        <v>3075</v>
      </c>
      <c r="Y76" s="262" t="s">
        <v>3075</v>
      </c>
      <c r="Z76" s="262" t="s">
        <v>3075</v>
      </c>
      <c r="AA76" s="262" t="s">
        <v>3075</v>
      </c>
      <c r="AB76" s="262" t="s">
        <v>3075</v>
      </c>
      <c r="AC76" s="262" t="s">
        <v>3075</v>
      </c>
      <c r="AD76" s="262" t="s">
        <v>3075</v>
      </c>
      <c r="AE76" s="246"/>
      <c r="AF76" s="262" t="s">
        <v>3075</v>
      </c>
      <c r="AG76" s="262" t="s">
        <v>3075</v>
      </c>
      <c r="AH76" s="262" t="s">
        <v>3075</v>
      </c>
      <c r="AI76" s="262" t="s">
        <v>3075</v>
      </c>
      <c r="AJ76" t="s">
        <v>4897</v>
      </c>
    </row>
    <row r="77" spans="1:36" ht="15" customHeight="1" x14ac:dyDescent="0.3">
      <c r="A77" s="256">
        <v>516627</v>
      </c>
      <c r="B77" s="257" t="s">
        <v>1997</v>
      </c>
      <c r="C77" s="257" t="s">
        <v>69</v>
      </c>
      <c r="D77" s="257" t="s">
        <v>462</v>
      </c>
      <c r="E77" s="257" t="s">
        <v>3075</v>
      </c>
      <c r="F77" s="257" t="s">
        <v>3075</v>
      </c>
      <c r="G77" s="257" t="s">
        <v>3075</v>
      </c>
      <c r="H77" s="257"/>
      <c r="I77" s="258" t="s">
        <v>521</v>
      </c>
      <c r="J77" s="250"/>
      <c r="K77" s="257" t="s">
        <v>3075</v>
      </c>
      <c r="L77" s="259" t="s">
        <v>3075</v>
      </c>
      <c r="M77" s="259" t="s">
        <v>3075</v>
      </c>
      <c r="N77" s="250" t="s">
        <v>3075</v>
      </c>
      <c r="O77" s="260" t="s">
        <v>3075</v>
      </c>
      <c r="P77" s="257">
        <v>0</v>
      </c>
      <c r="Q77" s="257" t="s">
        <v>3075</v>
      </c>
      <c r="R77" s="257" t="s">
        <v>3075</v>
      </c>
      <c r="S77" s="257" t="s">
        <v>3075</v>
      </c>
      <c r="T77" s="257" t="s">
        <v>3075</v>
      </c>
      <c r="U77" s="257" t="s">
        <v>3075</v>
      </c>
      <c r="V77" s="257" t="s">
        <v>3075</v>
      </c>
      <c r="W77" s="257" t="s">
        <v>3075</v>
      </c>
      <c r="X77" s="257" t="s">
        <v>3075</v>
      </c>
      <c r="Y77" s="257" t="s">
        <v>3075</v>
      </c>
      <c r="Z77" s="257" t="s">
        <v>3075</v>
      </c>
      <c r="AA77" s="257" t="s">
        <v>3075</v>
      </c>
      <c r="AB77" s="257" t="s">
        <v>2078</v>
      </c>
      <c r="AC77" s="257" t="s">
        <v>3075</v>
      </c>
      <c r="AD77" s="257" t="s">
        <v>3075</v>
      </c>
      <c r="AE77" s="246"/>
      <c r="AF77" s="257" t="s">
        <v>2078</v>
      </c>
      <c r="AG77" s="257" t="s">
        <v>2078</v>
      </c>
      <c r="AH77" s="257" t="s">
        <v>2078</v>
      </c>
      <c r="AI77" s="257" t="s">
        <v>3075</v>
      </c>
      <c r="AJ77" t="s">
        <v>4896</v>
      </c>
    </row>
    <row r="78" spans="1:36" ht="15" customHeight="1" x14ac:dyDescent="0.3">
      <c r="A78" s="256">
        <v>516723</v>
      </c>
      <c r="B78" s="257" t="s">
        <v>4235</v>
      </c>
      <c r="C78" s="257" t="s">
        <v>328</v>
      </c>
      <c r="D78" s="257" t="s">
        <v>499</v>
      </c>
      <c r="E78" s="257" t="s">
        <v>115</v>
      </c>
      <c r="F78" s="257" t="s">
        <v>135</v>
      </c>
      <c r="G78" s="257" t="s">
        <v>4815</v>
      </c>
      <c r="H78" s="257" t="s">
        <v>620</v>
      </c>
      <c r="I78" s="258" t="s">
        <v>521</v>
      </c>
      <c r="J78" s="257" t="s">
        <v>138</v>
      </c>
      <c r="K78" s="257" t="s">
        <v>4816</v>
      </c>
      <c r="L78" s="259" t="s">
        <v>135</v>
      </c>
      <c r="N78" s="250" t="s">
        <v>3075</v>
      </c>
      <c r="O78" s="260" t="s">
        <v>3075</v>
      </c>
      <c r="P78" s="257">
        <v>0</v>
      </c>
      <c r="Q78" s="257" t="s">
        <v>3075</v>
      </c>
      <c r="R78" s="257" t="s">
        <v>4236</v>
      </c>
      <c r="S78" s="257" t="s">
        <v>4237</v>
      </c>
      <c r="T78" s="257" t="s">
        <v>2305</v>
      </c>
      <c r="U78" s="257" t="s">
        <v>2084</v>
      </c>
      <c r="V78" s="257" t="s">
        <v>3075</v>
      </c>
      <c r="W78" s="257" t="s">
        <v>3075</v>
      </c>
      <c r="X78" s="257" t="s">
        <v>3075</v>
      </c>
      <c r="Y78" s="257" t="s">
        <v>3075</v>
      </c>
      <c r="Z78" s="257" t="s">
        <v>3075</v>
      </c>
      <c r="AA78" s="257" t="s">
        <v>3075</v>
      </c>
      <c r="AB78" s="257" t="s">
        <v>3075</v>
      </c>
      <c r="AC78" s="257" t="s">
        <v>3075</v>
      </c>
      <c r="AD78" s="257" t="s">
        <v>3075</v>
      </c>
      <c r="AE78" s="246"/>
      <c r="AF78" s="257" t="s">
        <v>3075</v>
      </c>
      <c r="AG78" s="257" t="s">
        <v>2078</v>
      </c>
      <c r="AH78" s="257" t="s">
        <v>2078</v>
      </c>
      <c r="AI78" s="257" t="s">
        <v>3075</v>
      </c>
      <c r="AJ78" t="s">
        <v>4896</v>
      </c>
    </row>
    <row r="79" spans="1:36" ht="15" customHeight="1" x14ac:dyDescent="0.3">
      <c r="A79" s="261">
        <v>516784</v>
      </c>
      <c r="B79" s="262" t="s">
        <v>812</v>
      </c>
      <c r="C79" s="262" t="s">
        <v>813</v>
      </c>
      <c r="D79" s="262" t="s">
        <v>344</v>
      </c>
      <c r="E79" s="262" t="s">
        <v>115</v>
      </c>
      <c r="F79" s="262" t="s">
        <v>135</v>
      </c>
      <c r="G79" s="263">
        <v>31413</v>
      </c>
      <c r="H79" s="262" t="s">
        <v>620</v>
      </c>
      <c r="I79" s="258" t="s">
        <v>521</v>
      </c>
      <c r="J79" s="262" t="s">
        <v>667</v>
      </c>
      <c r="K79" s="262"/>
      <c r="M79" s="258"/>
      <c r="N79" s="250" t="s">
        <v>3075</v>
      </c>
      <c r="O79" s="260" t="s">
        <v>3075</v>
      </c>
      <c r="P79" s="257">
        <v>0</v>
      </c>
      <c r="Q79" s="262" t="s">
        <v>3075</v>
      </c>
      <c r="R79" s="262" t="s">
        <v>4130</v>
      </c>
      <c r="S79" s="262" t="s">
        <v>4131</v>
      </c>
      <c r="T79" s="262" t="s">
        <v>2123</v>
      </c>
      <c r="U79" s="262" t="s">
        <v>2084</v>
      </c>
      <c r="V79" s="262" t="s">
        <v>3075</v>
      </c>
      <c r="W79" s="262" t="s">
        <v>3075</v>
      </c>
      <c r="X79" s="262" t="s">
        <v>3075</v>
      </c>
      <c r="Y79" s="262" t="s">
        <v>3075</v>
      </c>
      <c r="Z79" s="262" t="s">
        <v>3075</v>
      </c>
      <c r="AA79" s="262" t="s">
        <v>3075</v>
      </c>
      <c r="AB79" s="262" t="s">
        <v>3075</v>
      </c>
      <c r="AC79" s="262" t="s">
        <v>3075</v>
      </c>
      <c r="AD79" s="262" t="s">
        <v>3075</v>
      </c>
      <c r="AE79" s="247"/>
      <c r="AF79" s="262" t="s">
        <v>3075</v>
      </c>
      <c r="AG79" s="262" t="s">
        <v>3075</v>
      </c>
      <c r="AH79" s="262" t="s">
        <v>3075</v>
      </c>
      <c r="AI79" s="262" t="s">
        <v>3075</v>
      </c>
      <c r="AJ79" t="s">
        <v>4897</v>
      </c>
    </row>
    <row r="80" spans="1:36" ht="15" customHeight="1" x14ac:dyDescent="0.3">
      <c r="A80" s="261">
        <v>516826</v>
      </c>
      <c r="B80" s="262" t="s">
        <v>999</v>
      </c>
      <c r="C80" s="262" t="s">
        <v>292</v>
      </c>
      <c r="D80" s="262" t="s">
        <v>471</v>
      </c>
      <c r="E80" s="262" t="s">
        <v>115</v>
      </c>
      <c r="F80" s="262" t="s">
        <v>4686</v>
      </c>
      <c r="G80" s="263">
        <v>32283</v>
      </c>
      <c r="H80" s="262" t="s">
        <v>620</v>
      </c>
      <c r="I80" s="258" t="s">
        <v>521</v>
      </c>
      <c r="J80" s="262" t="s">
        <v>667</v>
      </c>
      <c r="K80" s="250"/>
      <c r="L80" s="258" t="s">
        <v>146</v>
      </c>
      <c r="M80" s="258"/>
      <c r="N80" s="250">
        <v>899</v>
      </c>
      <c r="O80" s="260">
        <v>45356</v>
      </c>
      <c r="P80" s="257">
        <v>14000</v>
      </c>
      <c r="Q80" s="262" t="s">
        <v>3075</v>
      </c>
      <c r="R80" s="262" t="s">
        <v>4058</v>
      </c>
      <c r="S80" s="262" t="s">
        <v>3093</v>
      </c>
      <c r="T80" s="262" t="s">
        <v>2171</v>
      </c>
      <c r="U80" s="262" t="s">
        <v>2351</v>
      </c>
      <c r="V80" s="262" t="s">
        <v>3075</v>
      </c>
      <c r="W80" s="262" t="s">
        <v>3075</v>
      </c>
      <c r="X80" s="262" t="s">
        <v>3075</v>
      </c>
      <c r="Y80" s="262" t="s">
        <v>3075</v>
      </c>
      <c r="Z80" s="262" t="s">
        <v>3075</v>
      </c>
      <c r="AA80" s="262" t="s">
        <v>3075</v>
      </c>
      <c r="AB80" s="262" t="s">
        <v>3075</v>
      </c>
      <c r="AC80" s="262" t="s">
        <v>3075</v>
      </c>
      <c r="AD80" s="262" t="s">
        <v>3075</v>
      </c>
      <c r="AE80" s="247"/>
      <c r="AF80" s="262" t="s">
        <v>3075</v>
      </c>
      <c r="AG80" s="262" t="s">
        <v>3075</v>
      </c>
      <c r="AH80" s="262" t="s">
        <v>3075</v>
      </c>
      <c r="AI80" s="262" t="s">
        <v>3075</v>
      </c>
      <c r="AJ80" t="s">
        <v>4897</v>
      </c>
    </row>
    <row r="81" spans="1:36" ht="15" customHeight="1" x14ac:dyDescent="0.3">
      <c r="A81" s="256">
        <v>516909</v>
      </c>
      <c r="B81" s="257" t="s">
        <v>1182</v>
      </c>
      <c r="C81" s="257" t="s">
        <v>299</v>
      </c>
      <c r="D81" s="257" t="s">
        <v>1005</v>
      </c>
      <c r="E81" s="257" t="s">
        <v>115</v>
      </c>
      <c r="F81" s="257" t="s">
        <v>2212</v>
      </c>
      <c r="G81" s="257" t="s">
        <v>4732</v>
      </c>
      <c r="H81" s="257" t="s">
        <v>620</v>
      </c>
      <c r="I81" s="258" t="s">
        <v>521</v>
      </c>
      <c r="J81" s="257" t="s">
        <v>136</v>
      </c>
      <c r="K81" s="257" t="s">
        <v>4746</v>
      </c>
      <c r="M81" s="259"/>
      <c r="N81" s="250" t="s">
        <v>3075</v>
      </c>
      <c r="O81" s="260" t="s">
        <v>3075</v>
      </c>
      <c r="P81" s="257">
        <v>0</v>
      </c>
      <c r="Q81" s="257" t="s">
        <v>3075</v>
      </c>
      <c r="R81" s="257" t="s">
        <v>3792</v>
      </c>
      <c r="S81" s="257" t="s">
        <v>3793</v>
      </c>
      <c r="T81" s="257" t="s">
        <v>2494</v>
      </c>
      <c r="U81" s="257" t="s">
        <v>2495</v>
      </c>
      <c r="V81" s="257" t="s">
        <v>3075</v>
      </c>
      <c r="W81" s="257" t="s">
        <v>3075</v>
      </c>
      <c r="X81" s="257" t="s">
        <v>3075</v>
      </c>
      <c r="Y81" s="257" t="s">
        <v>3075</v>
      </c>
      <c r="Z81" s="257" t="s">
        <v>3075</v>
      </c>
      <c r="AA81" s="257" t="s">
        <v>3075</v>
      </c>
      <c r="AB81" s="257" t="s">
        <v>3075</v>
      </c>
      <c r="AC81" s="257" t="s">
        <v>3075</v>
      </c>
      <c r="AD81" s="257" t="s">
        <v>3075</v>
      </c>
      <c r="AE81" s="246"/>
      <c r="AF81" s="257" t="s">
        <v>3075</v>
      </c>
      <c r="AG81" s="257" t="s">
        <v>2078</v>
      </c>
      <c r="AH81" s="257" t="s">
        <v>2078</v>
      </c>
      <c r="AI81" s="257" t="s">
        <v>3075</v>
      </c>
      <c r="AJ81" t="s">
        <v>4896</v>
      </c>
    </row>
    <row r="82" spans="1:36" ht="15" customHeight="1" x14ac:dyDescent="0.3">
      <c r="A82" s="256">
        <v>516949</v>
      </c>
      <c r="B82" s="257" t="s">
        <v>1994</v>
      </c>
      <c r="C82" s="257" t="s">
        <v>97</v>
      </c>
      <c r="D82" s="257" t="s">
        <v>477</v>
      </c>
      <c r="E82" s="257" t="s">
        <v>3075</v>
      </c>
      <c r="F82" s="257" t="s">
        <v>3075</v>
      </c>
      <c r="G82" s="257" t="s">
        <v>3075</v>
      </c>
      <c r="H82" s="257"/>
      <c r="I82" s="258" t="s">
        <v>521</v>
      </c>
      <c r="J82" s="250"/>
      <c r="K82" s="257" t="s">
        <v>3075</v>
      </c>
      <c r="L82" s="259" t="s">
        <v>3075</v>
      </c>
      <c r="M82" s="259" t="s">
        <v>3075</v>
      </c>
      <c r="N82" s="250" t="s">
        <v>3075</v>
      </c>
      <c r="O82" s="260" t="s">
        <v>3075</v>
      </c>
      <c r="P82" s="257">
        <v>0</v>
      </c>
      <c r="Q82" s="257" t="s">
        <v>3075</v>
      </c>
      <c r="R82" s="257" t="s">
        <v>3075</v>
      </c>
      <c r="S82" s="257" t="s">
        <v>3075</v>
      </c>
      <c r="T82" s="257" t="s">
        <v>3075</v>
      </c>
      <c r="U82" s="257" t="s">
        <v>3075</v>
      </c>
      <c r="V82" s="257" t="s">
        <v>3075</v>
      </c>
      <c r="W82" s="257" t="s">
        <v>3075</v>
      </c>
      <c r="X82" s="257" t="s">
        <v>3075</v>
      </c>
      <c r="Y82" s="257" t="s">
        <v>3075</v>
      </c>
      <c r="Z82" s="257" t="s">
        <v>3075</v>
      </c>
      <c r="AA82" s="257" t="s">
        <v>3075</v>
      </c>
      <c r="AB82" s="257" t="s">
        <v>2078</v>
      </c>
      <c r="AC82" s="262" t="s">
        <v>4895</v>
      </c>
      <c r="AD82" s="262" t="s">
        <v>4895</v>
      </c>
      <c r="AE82" s="246"/>
      <c r="AF82" s="257" t="s">
        <v>2078</v>
      </c>
      <c r="AG82" s="257" t="s">
        <v>2078</v>
      </c>
      <c r="AH82" s="257" t="s">
        <v>2078</v>
      </c>
      <c r="AI82" s="257" t="s">
        <v>4895</v>
      </c>
      <c r="AJ82" t="s">
        <v>4896</v>
      </c>
    </row>
    <row r="83" spans="1:36" ht="15" customHeight="1" x14ac:dyDescent="0.3">
      <c r="A83" s="256">
        <v>517040</v>
      </c>
      <c r="B83" s="257" t="s">
        <v>1985</v>
      </c>
      <c r="C83" s="257" t="s">
        <v>254</v>
      </c>
      <c r="D83" s="257" t="s">
        <v>1986</v>
      </c>
      <c r="E83" s="257" t="s">
        <v>3075</v>
      </c>
      <c r="F83" s="257" t="s">
        <v>3075</v>
      </c>
      <c r="G83" s="257" t="s">
        <v>3075</v>
      </c>
      <c r="H83" s="257"/>
      <c r="I83" s="258" t="s">
        <v>521</v>
      </c>
      <c r="J83" s="250"/>
      <c r="K83" s="257" t="s">
        <v>3075</v>
      </c>
      <c r="L83" s="259" t="s">
        <v>3075</v>
      </c>
      <c r="M83" s="259" t="s">
        <v>3075</v>
      </c>
      <c r="N83" s="250" t="s">
        <v>3075</v>
      </c>
      <c r="O83" s="260" t="s">
        <v>3075</v>
      </c>
      <c r="P83" s="257">
        <v>0</v>
      </c>
      <c r="Q83" s="257" t="s">
        <v>3075</v>
      </c>
      <c r="R83" s="257" t="s">
        <v>3075</v>
      </c>
      <c r="S83" s="257" t="s">
        <v>3075</v>
      </c>
      <c r="T83" s="257" t="s">
        <v>3075</v>
      </c>
      <c r="U83" s="257" t="s">
        <v>3075</v>
      </c>
      <c r="V83" s="257" t="s">
        <v>3075</v>
      </c>
      <c r="W83" s="257" t="s">
        <v>3075</v>
      </c>
      <c r="X83" s="257" t="s">
        <v>3075</v>
      </c>
      <c r="Y83" s="257" t="s">
        <v>3075</v>
      </c>
      <c r="Z83" s="257" t="s">
        <v>3075</v>
      </c>
      <c r="AA83" s="257" t="s">
        <v>3075</v>
      </c>
      <c r="AB83" s="257" t="s">
        <v>2078</v>
      </c>
      <c r="AC83" s="262" t="s">
        <v>4895</v>
      </c>
      <c r="AD83" s="262" t="s">
        <v>4895</v>
      </c>
      <c r="AE83" s="246"/>
      <c r="AF83" s="257" t="s">
        <v>2078</v>
      </c>
      <c r="AG83" s="257" t="s">
        <v>2078</v>
      </c>
      <c r="AH83" s="257" t="s">
        <v>2078</v>
      </c>
      <c r="AI83" s="257" t="s">
        <v>4895</v>
      </c>
      <c r="AJ83" t="s">
        <v>4896</v>
      </c>
    </row>
    <row r="84" spans="1:36" ht="15" customHeight="1" x14ac:dyDescent="0.3">
      <c r="A84" s="261">
        <v>517041</v>
      </c>
      <c r="B84" s="262" t="s">
        <v>4836</v>
      </c>
      <c r="C84" s="262" t="s">
        <v>327</v>
      </c>
      <c r="D84" s="262" t="s">
        <v>500</v>
      </c>
      <c r="E84" s="262" t="s">
        <v>115</v>
      </c>
      <c r="F84" s="262" t="s">
        <v>2139</v>
      </c>
      <c r="G84" s="263">
        <v>29374</v>
      </c>
      <c r="H84" s="262" t="s">
        <v>620</v>
      </c>
      <c r="I84" s="258" t="s">
        <v>521</v>
      </c>
      <c r="J84" s="262" t="s">
        <v>138</v>
      </c>
      <c r="K84" s="261">
        <v>2014</v>
      </c>
      <c r="M84" s="258"/>
      <c r="N84" s="250" t="s">
        <v>3075</v>
      </c>
      <c r="O84" s="260" t="s">
        <v>3075</v>
      </c>
      <c r="P84" s="257">
        <v>0</v>
      </c>
      <c r="Q84" s="250"/>
      <c r="R84" s="250"/>
      <c r="S84" s="250"/>
      <c r="T84" s="250"/>
      <c r="U84" s="250"/>
      <c r="V84" s="250"/>
      <c r="W84" s="250"/>
      <c r="X84" s="250"/>
      <c r="Y84" s="250"/>
      <c r="Z84" s="250"/>
      <c r="AA84" s="250"/>
      <c r="AB84" s="250"/>
      <c r="AC84" s="250"/>
      <c r="AD84" s="250"/>
      <c r="AE84" s="246"/>
      <c r="AF84" s="250"/>
      <c r="AG84" s="250"/>
      <c r="AH84" s="250"/>
      <c r="AI84" s="250"/>
      <c r="AJ84" t="s">
        <v>4897</v>
      </c>
    </row>
    <row r="85" spans="1:36" ht="15" customHeight="1" x14ac:dyDescent="0.3">
      <c r="A85" s="256">
        <v>517048</v>
      </c>
      <c r="B85" s="257" t="s">
        <v>2065</v>
      </c>
      <c r="C85" s="257" t="s">
        <v>83</v>
      </c>
      <c r="D85" s="257" t="s">
        <v>716</v>
      </c>
      <c r="E85" s="257" t="s">
        <v>3075</v>
      </c>
      <c r="F85" s="257" t="s">
        <v>3075</v>
      </c>
      <c r="G85" s="257" t="s">
        <v>3075</v>
      </c>
      <c r="H85" s="257"/>
      <c r="I85" s="258" t="s">
        <v>521</v>
      </c>
      <c r="J85" s="250"/>
      <c r="K85" s="257" t="s">
        <v>3075</v>
      </c>
      <c r="L85" s="259" t="s">
        <v>3075</v>
      </c>
      <c r="M85" s="259" t="s">
        <v>3075</v>
      </c>
      <c r="N85" s="250" t="s">
        <v>3075</v>
      </c>
      <c r="O85" s="260" t="s">
        <v>3075</v>
      </c>
      <c r="P85" s="257">
        <v>0</v>
      </c>
      <c r="Q85" s="257" t="s">
        <v>3075</v>
      </c>
      <c r="R85" s="257" t="s">
        <v>3075</v>
      </c>
      <c r="S85" s="257" t="s">
        <v>3075</v>
      </c>
      <c r="T85" s="257" t="s">
        <v>3075</v>
      </c>
      <c r="U85" s="257" t="s">
        <v>3075</v>
      </c>
      <c r="V85" s="257" t="s">
        <v>3075</v>
      </c>
      <c r="W85" s="257" t="s">
        <v>3075</v>
      </c>
      <c r="X85" s="257" t="s">
        <v>3075</v>
      </c>
      <c r="Y85" s="257" t="s">
        <v>3075</v>
      </c>
      <c r="Z85" s="257" t="s">
        <v>3075</v>
      </c>
      <c r="AA85" s="257" t="s">
        <v>3075</v>
      </c>
      <c r="AB85" s="257" t="s">
        <v>2078</v>
      </c>
      <c r="AC85" s="262" t="s">
        <v>4895</v>
      </c>
      <c r="AD85" s="262" t="s">
        <v>4895</v>
      </c>
      <c r="AE85" s="247"/>
      <c r="AF85" s="257" t="s">
        <v>2078</v>
      </c>
      <c r="AG85" s="257" t="s">
        <v>2078</v>
      </c>
      <c r="AH85" s="257" t="s">
        <v>2078</v>
      </c>
      <c r="AI85" s="257" t="s">
        <v>4895</v>
      </c>
      <c r="AJ85" t="s">
        <v>4896</v>
      </c>
    </row>
    <row r="86" spans="1:36" ht="15" customHeight="1" x14ac:dyDescent="0.3">
      <c r="A86" s="261">
        <v>517174</v>
      </c>
      <c r="B86" s="262" t="s">
        <v>1998</v>
      </c>
      <c r="C86" s="262" t="s">
        <v>243</v>
      </c>
      <c r="D86" s="262" t="s">
        <v>429</v>
      </c>
      <c r="E86" s="262" t="s">
        <v>115</v>
      </c>
      <c r="F86" s="262" t="s">
        <v>135</v>
      </c>
      <c r="G86" s="263">
        <v>35065</v>
      </c>
      <c r="H86" s="262" t="s">
        <v>620</v>
      </c>
      <c r="I86" s="258" t="s">
        <v>521</v>
      </c>
      <c r="J86" s="250" t="s">
        <v>667</v>
      </c>
      <c r="K86" s="262" t="s">
        <v>3075</v>
      </c>
      <c r="L86" s="258"/>
      <c r="M86" s="258"/>
      <c r="N86" s="250" t="s">
        <v>3075</v>
      </c>
      <c r="O86" s="260" t="s">
        <v>3075</v>
      </c>
      <c r="P86" s="257">
        <v>0</v>
      </c>
      <c r="Q86" s="262" t="s">
        <v>3075</v>
      </c>
      <c r="R86" s="262" t="s">
        <v>4238</v>
      </c>
      <c r="S86" s="262" t="s">
        <v>3417</v>
      </c>
      <c r="T86" s="262" t="s">
        <v>2873</v>
      </c>
      <c r="U86" s="262" t="s">
        <v>2126</v>
      </c>
      <c r="V86" s="262" t="s">
        <v>3075</v>
      </c>
      <c r="W86" s="262" t="s">
        <v>3075</v>
      </c>
      <c r="X86" s="262" t="s">
        <v>3075</v>
      </c>
      <c r="Y86" s="262" t="s">
        <v>3075</v>
      </c>
      <c r="Z86" s="262" t="s">
        <v>3075</v>
      </c>
      <c r="AA86" s="262" t="s">
        <v>3075</v>
      </c>
      <c r="AB86" s="262" t="s">
        <v>2078</v>
      </c>
      <c r="AC86" s="262" t="s">
        <v>4895</v>
      </c>
      <c r="AD86" s="262" t="s">
        <v>4895</v>
      </c>
      <c r="AE86" s="246"/>
      <c r="AF86" s="262" t="s">
        <v>3075</v>
      </c>
      <c r="AG86" s="262"/>
      <c r="AH86" s="262" t="s">
        <v>3075</v>
      </c>
      <c r="AI86" s="262" t="s">
        <v>4895</v>
      </c>
      <c r="AJ86" t="s">
        <v>4897</v>
      </c>
    </row>
    <row r="87" spans="1:36" ht="15" customHeight="1" x14ac:dyDescent="0.3">
      <c r="A87" s="261">
        <v>517224</v>
      </c>
      <c r="B87" s="262" t="s">
        <v>1183</v>
      </c>
      <c r="C87" s="262" t="s">
        <v>331</v>
      </c>
      <c r="D87" s="262" t="s">
        <v>518</v>
      </c>
      <c r="E87" s="262" t="s">
        <v>115</v>
      </c>
      <c r="F87" s="262" t="s">
        <v>135</v>
      </c>
      <c r="G87" s="263">
        <v>33130</v>
      </c>
      <c r="H87" s="262" t="s">
        <v>620</v>
      </c>
      <c r="I87" s="258" t="s">
        <v>521</v>
      </c>
      <c r="J87" s="262" t="s">
        <v>138</v>
      </c>
      <c r="K87" s="262" t="s">
        <v>3075</v>
      </c>
      <c r="L87" s="258"/>
      <c r="M87" s="258"/>
      <c r="N87" s="250" t="s">
        <v>3075</v>
      </c>
      <c r="O87" s="260" t="s">
        <v>3075</v>
      </c>
      <c r="P87" s="257">
        <v>0</v>
      </c>
      <c r="Q87" s="262" t="s">
        <v>3075</v>
      </c>
      <c r="R87" s="262" t="s">
        <v>3230</v>
      </c>
      <c r="S87" s="262" t="s">
        <v>3231</v>
      </c>
      <c r="T87" s="262" t="s">
        <v>2381</v>
      </c>
      <c r="U87" s="262" t="s">
        <v>2084</v>
      </c>
      <c r="V87" s="262" t="s">
        <v>3075</v>
      </c>
      <c r="W87" s="262" t="s">
        <v>3075</v>
      </c>
      <c r="X87" s="262" t="s">
        <v>3075</v>
      </c>
      <c r="Y87" s="262" t="s">
        <v>3075</v>
      </c>
      <c r="Z87" s="262" t="s">
        <v>3075</v>
      </c>
      <c r="AA87" s="262" t="s">
        <v>3075</v>
      </c>
      <c r="AB87" s="262" t="s">
        <v>3075</v>
      </c>
      <c r="AC87" s="262" t="s">
        <v>3075</v>
      </c>
      <c r="AD87" s="262" t="s">
        <v>3075</v>
      </c>
      <c r="AE87" s="246"/>
      <c r="AF87" s="262" t="s">
        <v>3075</v>
      </c>
      <c r="AG87" s="262" t="s">
        <v>3075</v>
      </c>
      <c r="AH87" s="262" t="s">
        <v>3075</v>
      </c>
      <c r="AI87" s="262" t="s">
        <v>3075</v>
      </c>
      <c r="AJ87" t="s">
        <v>4897</v>
      </c>
    </row>
    <row r="88" spans="1:36" ht="15" customHeight="1" x14ac:dyDescent="0.3">
      <c r="A88" s="256">
        <v>517329</v>
      </c>
      <c r="B88" s="257" t="s">
        <v>1970</v>
      </c>
      <c r="C88" s="257" t="s">
        <v>84</v>
      </c>
      <c r="D88" s="257" t="s">
        <v>466</v>
      </c>
      <c r="E88" s="257" t="s">
        <v>115</v>
      </c>
      <c r="F88" s="257" t="s">
        <v>2742</v>
      </c>
      <c r="G88" s="257" t="s">
        <v>4734</v>
      </c>
      <c r="H88" s="257" t="s">
        <v>620</v>
      </c>
      <c r="I88" s="258" t="s">
        <v>521</v>
      </c>
      <c r="J88" s="257" t="s">
        <v>136</v>
      </c>
      <c r="K88" s="257" t="s">
        <v>4778</v>
      </c>
      <c r="M88" s="259"/>
      <c r="N88" s="250" t="s">
        <v>3075</v>
      </c>
      <c r="O88" s="260" t="s">
        <v>3075</v>
      </c>
      <c r="P88" s="257">
        <v>0</v>
      </c>
      <c r="Q88" s="257" t="s">
        <v>3075</v>
      </c>
      <c r="R88" s="257" t="s">
        <v>3874</v>
      </c>
      <c r="S88" s="257" t="s">
        <v>3293</v>
      </c>
      <c r="T88" s="257" t="s">
        <v>2243</v>
      </c>
      <c r="U88" s="257" t="s">
        <v>2743</v>
      </c>
      <c r="V88" s="257" t="s">
        <v>3075</v>
      </c>
      <c r="W88" s="257" t="s">
        <v>3075</v>
      </c>
      <c r="X88" s="257" t="s">
        <v>3075</v>
      </c>
      <c r="Y88" s="257" t="s">
        <v>3075</v>
      </c>
      <c r="Z88" s="257" t="s">
        <v>3075</v>
      </c>
      <c r="AA88" s="257" t="s">
        <v>3075</v>
      </c>
      <c r="AB88" s="257" t="s">
        <v>3075</v>
      </c>
      <c r="AC88" s="262" t="s">
        <v>4895</v>
      </c>
      <c r="AD88" s="262" t="s">
        <v>4895</v>
      </c>
      <c r="AE88" s="246"/>
      <c r="AF88" s="257" t="s">
        <v>2078</v>
      </c>
      <c r="AG88" s="257" t="s">
        <v>2078</v>
      </c>
      <c r="AH88" s="257" t="s">
        <v>2078</v>
      </c>
      <c r="AI88" s="257" t="s">
        <v>4895</v>
      </c>
      <c r="AJ88" t="s">
        <v>4896</v>
      </c>
    </row>
    <row r="89" spans="1:36" ht="15" customHeight="1" x14ac:dyDescent="0.3">
      <c r="A89" s="256">
        <v>517335</v>
      </c>
      <c r="B89" s="257" t="s">
        <v>1018</v>
      </c>
      <c r="C89" s="257" t="s">
        <v>917</v>
      </c>
      <c r="D89" s="257" t="s">
        <v>614</v>
      </c>
      <c r="E89" s="257" t="s">
        <v>115</v>
      </c>
      <c r="F89" s="257" t="s">
        <v>614</v>
      </c>
      <c r="G89" s="257" t="s">
        <v>4785</v>
      </c>
      <c r="H89" s="257" t="s">
        <v>620</v>
      </c>
      <c r="I89" s="258" t="s">
        <v>521</v>
      </c>
      <c r="J89" s="257" t="s">
        <v>138</v>
      </c>
      <c r="K89" s="257" t="s">
        <v>4649</v>
      </c>
      <c r="L89" s="259" t="s">
        <v>151</v>
      </c>
      <c r="N89" s="250" t="s">
        <v>3075</v>
      </c>
      <c r="O89" s="260" t="s">
        <v>3075</v>
      </c>
      <c r="P89" s="257">
        <v>0</v>
      </c>
      <c r="Q89" s="257" t="s">
        <v>3075</v>
      </c>
      <c r="R89" s="257" t="s">
        <v>3139</v>
      </c>
      <c r="S89" s="257" t="s">
        <v>3140</v>
      </c>
      <c r="T89" s="257" t="s">
        <v>2193</v>
      </c>
      <c r="U89" s="257" t="s">
        <v>2194</v>
      </c>
      <c r="V89" s="257" t="s">
        <v>3075</v>
      </c>
      <c r="W89" s="257" t="s">
        <v>3075</v>
      </c>
      <c r="X89" s="257" t="s">
        <v>3075</v>
      </c>
      <c r="Y89" s="257" t="s">
        <v>3075</v>
      </c>
      <c r="Z89" s="257" t="s">
        <v>3075</v>
      </c>
      <c r="AA89" s="257" t="s">
        <v>3075</v>
      </c>
      <c r="AB89" s="257" t="s">
        <v>3075</v>
      </c>
      <c r="AC89" s="257" t="s">
        <v>3075</v>
      </c>
      <c r="AD89" s="257" t="s">
        <v>3075</v>
      </c>
      <c r="AE89" s="246"/>
      <c r="AF89" s="257" t="s">
        <v>3075</v>
      </c>
      <c r="AG89" s="257" t="s">
        <v>3075</v>
      </c>
      <c r="AH89" s="257" t="s">
        <v>2078</v>
      </c>
      <c r="AI89" s="257" t="s">
        <v>3075</v>
      </c>
      <c r="AJ89" t="s">
        <v>4896</v>
      </c>
    </row>
    <row r="90" spans="1:36" ht="15" customHeight="1" x14ac:dyDescent="0.3">
      <c r="A90" s="256">
        <v>517463</v>
      </c>
      <c r="B90" s="257" t="s">
        <v>1999</v>
      </c>
      <c r="C90" s="257" t="s">
        <v>2000</v>
      </c>
      <c r="D90" s="257" t="s">
        <v>450</v>
      </c>
      <c r="E90" s="257" t="s">
        <v>3075</v>
      </c>
      <c r="F90" s="257" t="s">
        <v>3075</v>
      </c>
      <c r="G90" s="257" t="s">
        <v>3075</v>
      </c>
      <c r="H90" s="257"/>
      <c r="I90" s="258" t="s">
        <v>521</v>
      </c>
      <c r="J90" s="250"/>
      <c r="K90" s="257" t="s">
        <v>3075</v>
      </c>
      <c r="L90" s="259" t="s">
        <v>3075</v>
      </c>
      <c r="M90" s="259" t="s">
        <v>3075</v>
      </c>
      <c r="N90" s="250" t="s">
        <v>3075</v>
      </c>
      <c r="O90" s="260" t="s">
        <v>3075</v>
      </c>
      <c r="P90" s="257">
        <v>0</v>
      </c>
      <c r="Q90" s="257" t="s">
        <v>3075</v>
      </c>
      <c r="R90" s="257" t="s">
        <v>3075</v>
      </c>
      <c r="S90" s="257" t="s">
        <v>3075</v>
      </c>
      <c r="T90" s="257" t="s">
        <v>3075</v>
      </c>
      <c r="U90" s="257" t="s">
        <v>3075</v>
      </c>
      <c r="V90" s="257" t="s">
        <v>3075</v>
      </c>
      <c r="W90" s="257" t="s">
        <v>3075</v>
      </c>
      <c r="X90" s="257" t="s">
        <v>3075</v>
      </c>
      <c r="Y90" s="257" t="s">
        <v>3075</v>
      </c>
      <c r="Z90" s="257" t="s">
        <v>3075</v>
      </c>
      <c r="AA90" s="257" t="s">
        <v>3075</v>
      </c>
      <c r="AB90" s="257" t="s">
        <v>2078</v>
      </c>
      <c r="AC90" s="262" t="s">
        <v>4895</v>
      </c>
      <c r="AD90" s="262" t="s">
        <v>4895</v>
      </c>
      <c r="AE90" s="246"/>
      <c r="AF90" s="257" t="s">
        <v>2078</v>
      </c>
      <c r="AG90" s="257" t="s">
        <v>2078</v>
      </c>
      <c r="AH90" s="257" t="s">
        <v>2078</v>
      </c>
      <c r="AI90" s="257" t="s">
        <v>4895</v>
      </c>
      <c r="AJ90" t="s">
        <v>4896</v>
      </c>
    </row>
    <row r="91" spans="1:36" ht="15" customHeight="1" x14ac:dyDescent="0.3">
      <c r="A91" s="261">
        <v>517470</v>
      </c>
      <c r="B91" s="262" t="s">
        <v>4871</v>
      </c>
      <c r="C91" s="262" t="s">
        <v>70</v>
      </c>
      <c r="D91" s="262" t="s">
        <v>4872</v>
      </c>
      <c r="E91" s="262" t="s">
        <v>2101</v>
      </c>
      <c r="F91" s="262" t="s">
        <v>135</v>
      </c>
      <c r="G91" s="250"/>
      <c r="H91" s="257" t="s">
        <v>620</v>
      </c>
      <c r="I91" s="258" t="s">
        <v>522</v>
      </c>
      <c r="J91" s="262" t="s">
        <v>2082</v>
      </c>
      <c r="K91" s="262"/>
      <c r="M91" s="258"/>
      <c r="N91" s="250" t="s">
        <v>3075</v>
      </c>
      <c r="O91" s="260" t="s">
        <v>3075</v>
      </c>
      <c r="P91" s="257">
        <v>0</v>
      </c>
      <c r="Q91" s="250"/>
      <c r="R91" s="250"/>
      <c r="S91" s="250"/>
      <c r="T91" s="250"/>
      <c r="U91" s="250"/>
      <c r="V91" s="250"/>
      <c r="W91" s="250"/>
      <c r="X91" s="250"/>
      <c r="Y91" s="250"/>
      <c r="Z91" s="250"/>
      <c r="AA91" s="250"/>
      <c r="AB91" s="250"/>
      <c r="AC91" s="250"/>
      <c r="AD91" s="250"/>
      <c r="AE91" s="247"/>
      <c r="AF91" s="250"/>
      <c r="AG91" s="250"/>
      <c r="AH91" s="250"/>
      <c r="AI91" s="250"/>
      <c r="AJ91" t="s">
        <v>4897</v>
      </c>
    </row>
    <row r="92" spans="1:36" ht="15" customHeight="1" x14ac:dyDescent="0.3">
      <c r="A92" s="256">
        <v>517522</v>
      </c>
      <c r="B92" s="257" t="s">
        <v>2066</v>
      </c>
      <c r="C92" s="257" t="s">
        <v>299</v>
      </c>
      <c r="D92" s="257" t="s">
        <v>1632</v>
      </c>
      <c r="E92" s="257" t="s">
        <v>3075</v>
      </c>
      <c r="F92" s="257" t="s">
        <v>3075</v>
      </c>
      <c r="G92" s="257" t="s">
        <v>3075</v>
      </c>
      <c r="H92" s="257"/>
      <c r="I92" s="258" t="s">
        <v>521</v>
      </c>
      <c r="J92" s="250"/>
      <c r="K92" s="257" t="s">
        <v>3075</v>
      </c>
      <c r="L92" s="259" t="s">
        <v>3075</v>
      </c>
      <c r="M92" s="259" t="s">
        <v>3075</v>
      </c>
      <c r="N92" s="250" t="s">
        <v>3075</v>
      </c>
      <c r="O92" s="260" t="s">
        <v>3075</v>
      </c>
      <c r="P92" s="257">
        <v>0</v>
      </c>
      <c r="Q92" s="257" t="s">
        <v>3075</v>
      </c>
      <c r="R92" s="257" t="s">
        <v>3075</v>
      </c>
      <c r="S92" s="257" t="s">
        <v>3075</v>
      </c>
      <c r="T92" s="257" t="s">
        <v>3075</v>
      </c>
      <c r="U92" s="257" t="s">
        <v>3075</v>
      </c>
      <c r="V92" s="257" t="s">
        <v>3075</v>
      </c>
      <c r="W92" s="257" t="s">
        <v>3075</v>
      </c>
      <c r="X92" s="257" t="s">
        <v>3075</v>
      </c>
      <c r="Y92" s="257" t="s">
        <v>3075</v>
      </c>
      <c r="Z92" s="257" t="s">
        <v>3075</v>
      </c>
      <c r="AA92" s="257" t="s">
        <v>3075</v>
      </c>
      <c r="AB92" s="257" t="s">
        <v>2078</v>
      </c>
      <c r="AC92" s="262" t="s">
        <v>4895</v>
      </c>
      <c r="AD92" s="262" t="s">
        <v>4895</v>
      </c>
      <c r="AE92" s="246"/>
      <c r="AF92" s="257" t="s">
        <v>2078</v>
      </c>
      <c r="AG92" s="257" t="s">
        <v>2078</v>
      </c>
      <c r="AH92" s="257" t="s">
        <v>2078</v>
      </c>
      <c r="AI92" s="257" t="s">
        <v>4895</v>
      </c>
      <c r="AJ92" t="s">
        <v>4896</v>
      </c>
    </row>
    <row r="93" spans="1:36" ht="15" customHeight="1" x14ac:dyDescent="0.3">
      <c r="A93" s="256">
        <v>517541</v>
      </c>
      <c r="B93" s="257" t="s">
        <v>1801</v>
      </c>
      <c r="C93" s="257" t="s">
        <v>908</v>
      </c>
      <c r="D93" s="257" t="s">
        <v>1802</v>
      </c>
      <c r="E93" s="257" t="s">
        <v>115</v>
      </c>
      <c r="F93" s="257" t="s">
        <v>2744</v>
      </c>
      <c r="G93" s="257" t="s">
        <v>4777</v>
      </c>
      <c r="H93" s="257" t="s">
        <v>620</v>
      </c>
      <c r="I93" s="258" t="s">
        <v>521</v>
      </c>
      <c r="J93" s="257" t="s">
        <v>138</v>
      </c>
      <c r="K93" s="257" t="s">
        <v>4778</v>
      </c>
      <c r="L93" s="259" t="s">
        <v>3075</v>
      </c>
      <c r="N93" s="250" t="s">
        <v>3075</v>
      </c>
      <c r="O93" s="260" t="s">
        <v>3075</v>
      </c>
      <c r="P93" s="257">
        <v>0</v>
      </c>
      <c r="Q93" s="257" t="s">
        <v>3075</v>
      </c>
      <c r="R93" s="257" t="s">
        <v>3429</v>
      </c>
      <c r="S93" s="257" t="s">
        <v>3430</v>
      </c>
      <c r="T93" s="257" t="s">
        <v>2745</v>
      </c>
      <c r="U93" s="257" t="s">
        <v>2084</v>
      </c>
      <c r="V93" s="257" t="s">
        <v>3075</v>
      </c>
      <c r="W93" s="257" t="s">
        <v>3075</v>
      </c>
      <c r="X93" s="257" t="s">
        <v>3075</v>
      </c>
      <c r="Y93" s="257" t="s">
        <v>3075</v>
      </c>
      <c r="Z93" s="257" t="s">
        <v>3075</v>
      </c>
      <c r="AA93" s="257" t="s">
        <v>3075</v>
      </c>
      <c r="AB93" s="257" t="s">
        <v>3075</v>
      </c>
      <c r="AC93" s="257" t="s">
        <v>3075</v>
      </c>
      <c r="AD93" s="257" t="s">
        <v>3075</v>
      </c>
      <c r="AE93" s="246"/>
      <c r="AF93" s="257" t="s">
        <v>2078</v>
      </c>
      <c r="AG93" s="257" t="s">
        <v>3075</v>
      </c>
      <c r="AH93" s="257" t="s">
        <v>2078</v>
      </c>
      <c r="AI93" s="257" t="s">
        <v>3075</v>
      </c>
      <c r="AJ93" t="s">
        <v>4896</v>
      </c>
    </row>
    <row r="94" spans="1:36" ht="15" customHeight="1" x14ac:dyDescent="0.3">
      <c r="A94" s="261">
        <v>517577</v>
      </c>
      <c r="B94" s="262" t="s">
        <v>4653</v>
      </c>
      <c r="C94" s="262" t="s">
        <v>63</v>
      </c>
      <c r="D94" s="262" t="s">
        <v>1156</v>
      </c>
      <c r="E94" s="262" t="s">
        <v>115</v>
      </c>
      <c r="F94" s="262" t="s">
        <v>135</v>
      </c>
      <c r="G94" s="263">
        <v>28230</v>
      </c>
      <c r="H94" s="262" t="s">
        <v>620</v>
      </c>
      <c r="I94" s="258" t="s">
        <v>521</v>
      </c>
      <c r="J94" s="262" t="s">
        <v>138</v>
      </c>
      <c r="K94" s="261">
        <v>2000</v>
      </c>
      <c r="M94" s="262"/>
      <c r="N94" s="250" t="s">
        <v>3075</v>
      </c>
      <c r="O94" s="260" t="s">
        <v>3075</v>
      </c>
      <c r="P94" s="257">
        <v>0</v>
      </c>
      <c r="Q94" s="262" t="s">
        <v>3075</v>
      </c>
      <c r="R94" s="262" t="s">
        <v>3127</v>
      </c>
      <c r="S94" s="262" t="s">
        <v>3128</v>
      </c>
      <c r="T94" s="262" t="s">
        <v>2146</v>
      </c>
      <c r="U94" s="262" t="s">
        <v>2084</v>
      </c>
      <c r="V94" s="262" t="s">
        <v>3075</v>
      </c>
      <c r="W94" s="262" t="s">
        <v>3075</v>
      </c>
      <c r="X94" s="262" t="s">
        <v>3075</v>
      </c>
      <c r="Y94" s="262" t="s">
        <v>3075</v>
      </c>
      <c r="Z94" s="262" t="s">
        <v>3075</v>
      </c>
      <c r="AA94" s="262" t="s">
        <v>3075</v>
      </c>
      <c r="AB94" s="262" t="s">
        <v>3075</v>
      </c>
      <c r="AC94" s="262" t="s">
        <v>3075</v>
      </c>
      <c r="AD94" s="262" t="s">
        <v>3075</v>
      </c>
      <c r="AE94" s="247"/>
      <c r="AF94" s="262" t="s">
        <v>3075</v>
      </c>
      <c r="AG94" s="262" t="s">
        <v>3075</v>
      </c>
      <c r="AH94" s="262" t="s">
        <v>3075</v>
      </c>
      <c r="AI94" s="262" t="s">
        <v>3075</v>
      </c>
      <c r="AJ94" t="s">
        <v>4897</v>
      </c>
    </row>
    <row r="95" spans="1:36" ht="15" customHeight="1" x14ac:dyDescent="0.3">
      <c r="A95" s="256">
        <v>517581</v>
      </c>
      <c r="B95" s="257" t="s">
        <v>1774</v>
      </c>
      <c r="C95" s="257" t="s">
        <v>65</v>
      </c>
      <c r="D95" s="257" t="s">
        <v>434</v>
      </c>
      <c r="E95" s="257" t="s">
        <v>115</v>
      </c>
      <c r="F95" s="257" t="s">
        <v>135</v>
      </c>
      <c r="G95" s="257" t="s">
        <v>4804</v>
      </c>
      <c r="H95" s="257" t="s">
        <v>620</v>
      </c>
      <c r="I95" s="258" t="s">
        <v>521</v>
      </c>
      <c r="J95" s="257" t="s">
        <v>138</v>
      </c>
      <c r="K95" s="257" t="s">
        <v>4652</v>
      </c>
      <c r="L95" s="259" t="s">
        <v>3075</v>
      </c>
      <c r="M95" s="250"/>
      <c r="N95" s="250" t="s">
        <v>3075</v>
      </c>
      <c r="O95" s="260" t="s">
        <v>3075</v>
      </c>
      <c r="P95" s="257">
        <v>0</v>
      </c>
      <c r="Q95" s="257" t="s">
        <v>3075</v>
      </c>
      <c r="R95" s="257" t="s">
        <v>3222</v>
      </c>
      <c r="S95" s="257" t="s">
        <v>3076</v>
      </c>
      <c r="T95" s="257" t="s">
        <v>2281</v>
      </c>
      <c r="U95" s="257" t="s">
        <v>2084</v>
      </c>
      <c r="V95" s="257" t="s">
        <v>3075</v>
      </c>
      <c r="W95" s="257" t="s">
        <v>3075</v>
      </c>
      <c r="X95" s="257" t="s">
        <v>3075</v>
      </c>
      <c r="Y95" s="257" t="s">
        <v>3075</v>
      </c>
      <c r="Z95" s="257" t="s">
        <v>3075</v>
      </c>
      <c r="AA95" s="257" t="s">
        <v>3075</v>
      </c>
      <c r="AB95" s="257" t="s">
        <v>3075</v>
      </c>
      <c r="AC95" s="257" t="s">
        <v>3075</v>
      </c>
      <c r="AD95" s="257" t="s">
        <v>3075</v>
      </c>
      <c r="AE95" s="246"/>
      <c r="AF95" s="257" t="s">
        <v>2078</v>
      </c>
      <c r="AG95" s="257" t="s">
        <v>3075</v>
      </c>
      <c r="AH95" s="257" t="s">
        <v>2078</v>
      </c>
      <c r="AI95" s="257" t="s">
        <v>3075</v>
      </c>
      <c r="AJ95" t="s">
        <v>4896</v>
      </c>
    </row>
    <row r="96" spans="1:36" ht="15" customHeight="1" x14ac:dyDescent="0.3">
      <c r="A96" s="261">
        <v>517648</v>
      </c>
      <c r="B96" s="262" t="s">
        <v>1184</v>
      </c>
      <c r="C96" s="262" t="s">
        <v>322</v>
      </c>
      <c r="D96" s="262" t="s">
        <v>1185</v>
      </c>
      <c r="E96" s="262" t="s">
        <v>2101</v>
      </c>
      <c r="F96" s="262" t="s">
        <v>2212</v>
      </c>
      <c r="G96" s="263">
        <v>34700</v>
      </c>
      <c r="H96" s="262" t="s">
        <v>620</v>
      </c>
      <c r="I96" s="258" t="s">
        <v>521</v>
      </c>
      <c r="J96" s="262" t="s">
        <v>138</v>
      </c>
      <c r="K96" s="262" t="s">
        <v>3075</v>
      </c>
      <c r="L96" s="258"/>
      <c r="M96" s="262"/>
      <c r="N96" s="250" t="s">
        <v>3075</v>
      </c>
      <c r="O96" s="260" t="s">
        <v>3075</v>
      </c>
      <c r="P96" s="257">
        <v>0</v>
      </c>
      <c r="Q96" s="262" t="s">
        <v>3075</v>
      </c>
      <c r="R96" s="262" t="s">
        <v>3099</v>
      </c>
      <c r="S96" s="262" t="s">
        <v>3100</v>
      </c>
      <c r="T96" s="262" t="s">
        <v>2747</v>
      </c>
      <c r="U96" s="262" t="s">
        <v>2495</v>
      </c>
      <c r="V96" s="262" t="s">
        <v>3075</v>
      </c>
      <c r="W96" s="262" t="s">
        <v>3075</v>
      </c>
      <c r="X96" s="262" t="s">
        <v>3075</v>
      </c>
      <c r="Y96" s="262" t="s">
        <v>3075</v>
      </c>
      <c r="Z96" s="262" t="s">
        <v>3075</v>
      </c>
      <c r="AA96" s="262" t="s">
        <v>3075</v>
      </c>
      <c r="AB96" s="262" t="s">
        <v>3075</v>
      </c>
      <c r="AC96" s="262" t="s">
        <v>3075</v>
      </c>
      <c r="AD96" s="262" t="s">
        <v>3075</v>
      </c>
      <c r="AE96" s="246"/>
      <c r="AF96" s="262" t="s">
        <v>3075</v>
      </c>
      <c r="AG96" s="262" t="s">
        <v>3075</v>
      </c>
      <c r="AH96" s="262" t="s">
        <v>3075</v>
      </c>
      <c r="AI96" s="262" t="s">
        <v>3075</v>
      </c>
      <c r="AJ96" t="s">
        <v>4897</v>
      </c>
    </row>
    <row r="97" spans="1:36" ht="15" customHeight="1" x14ac:dyDescent="0.3">
      <c r="A97" s="261">
        <v>517661</v>
      </c>
      <c r="B97" s="262" t="s">
        <v>1186</v>
      </c>
      <c r="C97" s="262" t="s">
        <v>352</v>
      </c>
      <c r="D97" s="262" t="s">
        <v>417</v>
      </c>
      <c r="E97" s="262" t="s">
        <v>115</v>
      </c>
      <c r="F97" s="262" t="s">
        <v>3075</v>
      </c>
      <c r="G97" s="263"/>
      <c r="H97" s="262" t="s">
        <v>620</v>
      </c>
      <c r="I97" s="258" t="s">
        <v>521</v>
      </c>
      <c r="J97" s="262"/>
      <c r="K97" s="262"/>
      <c r="L97" s="268"/>
      <c r="M97" s="262"/>
      <c r="N97" s="250" t="s">
        <v>3075</v>
      </c>
      <c r="O97" s="260" t="s">
        <v>3075</v>
      </c>
      <c r="P97" s="257">
        <v>0</v>
      </c>
      <c r="Q97" s="250"/>
      <c r="R97" s="250"/>
      <c r="S97" s="250"/>
      <c r="T97" s="250"/>
      <c r="U97" s="250"/>
      <c r="V97" s="250"/>
      <c r="W97" s="250"/>
      <c r="X97" s="250"/>
      <c r="Y97" s="250"/>
      <c r="Z97" s="250"/>
      <c r="AA97" s="250"/>
      <c r="AB97" s="250"/>
      <c r="AC97" s="250"/>
      <c r="AD97" s="250"/>
      <c r="AE97" s="246"/>
      <c r="AF97" s="250"/>
      <c r="AG97" s="250"/>
      <c r="AH97" s="250"/>
      <c r="AI97" s="250"/>
      <c r="AJ97" t="s">
        <v>4897</v>
      </c>
    </row>
    <row r="98" spans="1:36" ht="15" customHeight="1" x14ac:dyDescent="0.3">
      <c r="A98" s="261">
        <v>517684</v>
      </c>
      <c r="B98" s="262" t="s">
        <v>1032</v>
      </c>
      <c r="C98" s="262" t="s">
        <v>569</v>
      </c>
      <c r="D98" s="262" t="s">
        <v>417</v>
      </c>
      <c r="E98" s="262" t="s">
        <v>115</v>
      </c>
      <c r="F98" s="262" t="s">
        <v>2160</v>
      </c>
      <c r="G98" s="263">
        <v>30317</v>
      </c>
      <c r="H98" s="262" t="s">
        <v>622</v>
      </c>
      <c r="I98" s="258" t="s">
        <v>521</v>
      </c>
      <c r="J98" s="262" t="s">
        <v>138</v>
      </c>
      <c r="K98" s="261">
        <v>2005</v>
      </c>
      <c r="L98" s="258" t="s">
        <v>135</v>
      </c>
      <c r="M98" s="250"/>
      <c r="N98" s="250" t="s">
        <v>3075</v>
      </c>
      <c r="O98" s="260" t="s">
        <v>3075</v>
      </c>
      <c r="P98" s="257">
        <v>0</v>
      </c>
      <c r="Q98" s="262" t="s">
        <v>3075</v>
      </c>
      <c r="R98" s="262" t="s">
        <v>3132</v>
      </c>
      <c r="S98" s="262" t="s">
        <v>3133</v>
      </c>
      <c r="T98" s="262" t="s">
        <v>2161</v>
      </c>
      <c r="U98" s="262" t="s">
        <v>2162</v>
      </c>
      <c r="V98" s="262" t="s">
        <v>3075</v>
      </c>
      <c r="W98" s="262" t="s">
        <v>3075</v>
      </c>
      <c r="X98" s="262" t="s">
        <v>3075</v>
      </c>
      <c r="Y98" s="262" t="s">
        <v>3075</v>
      </c>
      <c r="Z98" s="262" t="s">
        <v>3075</v>
      </c>
      <c r="AA98" s="262" t="s">
        <v>3075</v>
      </c>
      <c r="AB98" s="262" t="s">
        <v>3075</v>
      </c>
      <c r="AC98" s="262" t="s">
        <v>3075</v>
      </c>
      <c r="AD98" s="262" t="s">
        <v>3075</v>
      </c>
      <c r="AE98" s="246"/>
      <c r="AF98" s="262" t="s">
        <v>3075</v>
      </c>
      <c r="AG98" s="262" t="s">
        <v>3075</v>
      </c>
      <c r="AH98" s="262" t="s">
        <v>3075</v>
      </c>
      <c r="AI98" s="262" t="s">
        <v>3075</v>
      </c>
      <c r="AJ98" t="s">
        <v>4897</v>
      </c>
    </row>
    <row r="99" spans="1:36" ht="15" customHeight="1" x14ac:dyDescent="0.3">
      <c r="A99" s="261">
        <v>517694</v>
      </c>
      <c r="B99" s="262" t="s">
        <v>1000</v>
      </c>
      <c r="C99" s="262" t="s">
        <v>1001</v>
      </c>
      <c r="D99" s="262" t="s">
        <v>516</v>
      </c>
      <c r="E99" s="262" t="s">
        <v>115</v>
      </c>
      <c r="F99" s="262" t="s">
        <v>135</v>
      </c>
      <c r="G99" s="263">
        <v>33060</v>
      </c>
      <c r="H99" s="262" t="s">
        <v>620</v>
      </c>
      <c r="I99" s="258" t="s">
        <v>521</v>
      </c>
      <c r="J99" s="262" t="s">
        <v>667</v>
      </c>
      <c r="K99" s="262"/>
      <c r="M99" s="262"/>
      <c r="N99" s="250" t="s">
        <v>3075</v>
      </c>
      <c r="O99" s="260" t="s">
        <v>3075</v>
      </c>
      <c r="P99" s="257">
        <v>0</v>
      </c>
      <c r="Q99" s="262" t="s">
        <v>3075</v>
      </c>
      <c r="R99" s="262" t="s">
        <v>4059</v>
      </c>
      <c r="S99" s="262" t="s">
        <v>4060</v>
      </c>
      <c r="T99" s="262" t="s">
        <v>2105</v>
      </c>
      <c r="U99" s="262" t="s">
        <v>2092</v>
      </c>
      <c r="V99" s="262" t="s">
        <v>3075</v>
      </c>
      <c r="W99" s="262" t="s">
        <v>3075</v>
      </c>
      <c r="X99" s="262" t="s">
        <v>3075</v>
      </c>
      <c r="Y99" s="262" t="s">
        <v>3075</v>
      </c>
      <c r="Z99" s="262" t="s">
        <v>3075</v>
      </c>
      <c r="AA99" s="262" t="s">
        <v>3075</v>
      </c>
      <c r="AB99" s="262" t="s">
        <v>3075</v>
      </c>
      <c r="AC99" s="262" t="s">
        <v>3075</v>
      </c>
      <c r="AD99" s="262" t="s">
        <v>3075</v>
      </c>
      <c r="AE99" s="246"/>
      <c r="AF99" s="262" t="s">
        <v>3075</v>
      </c>
      <c r="AG99" s="262" t="s">
        <v>3075</v>
      </c>
      <c r="AH99" s="262" t="s">
        <v>3075</v>
      </c>
      <c r="AI99" s="262" t="s">
        <v>3075</v>
      </c>
      <c r="AJ99" t="s">
        <v>4897</v>
      </c>
    </row>
    <row r="100" spans="1:36" ht="15" customHeight="1" x14ac:dyDescent="0.3">
      <c r="A100" s="256">
        <v>517739</v>
      </c>
      <c r="B100" s="257" t="s">
        <v>1971</v>
      </c>
      <c r="C100" s="257" t="s">
        <v>4196</v>
      </c>
      <c r="D100" s="257" t="s">
        <v>1972</v>
      </c>
      <c r="E100" s="257" t="s">
        <v>114</v>
      </c>
      <c r="F100" s="257" t="s">
        <v>2088</v>
      </c>
      <c r="G100" s="257" t="s">
        <v>4749</v>
      </c>
      <c r="H100" s="257" t="s">
        <v>620</v>
      </c>
      <c r="I100" s="258" t="s">
        <v>521</v>
      </c>
      <c r="J100" s="257" t="s">
        <v>138</v>
      </c>
      <c r="K100" s="257" t="s">
        <v>4746</v>
      </c>
      <c r="L100" s="257" t="s">
        <v>3075</v>
      </c>
      <c r="N100" s="250" t="s">
        <v>3075</v>
      </c>
      <c r="O100" s="260" t="s">
        <v>3075</v>
      </c>
      <c r="P100" s="257">
        <v>0</v>
      </c>
      <c r="Q100" s="257" t="s">
        <v>3075</v>
      </c>
      <c r="R100" s="257" t="s">
        <v>3740</v>
      </c>
      <c r="S100" s="257" t="s">
        <v>3741</v>
      </c>
      <c r="T100" s="257" t="s">
        <v>2748</v>
      </c>
      <c r="U100" s="257" t="s">
        <v>2143</v>
      </c>
      <c r="V100" s="257" t="s">
        <v>3075</v>
      </c>
      <c r="W100" s="257" t="s">
        <v>3075</v>
      </c>
      <c r="X100" s="257" t="s">
        <v>3075</v>
      </c>
      <c r="Y100" s="257" t="s">
        <v>3075</v>
      </c>
      <c r="Z100" s="257" t="s">
        <v>3075</v>
      </c>
      <c r="AA100" s="257" t="s">
        <v>3075</v>
      </c>
      <c r="AB100" s="257" t="s">
        <v>3075</v>
      </c>
      <c r="AC100" s="262" t="s">
        <v>4895</v>
      </c>
      <c r="AD100" s="262" t="s">
        <v>4895</v>
      </c>
      <c r="AE100" s="246"/>
      <c r="AF100" s="257" t="s">
        <v>2078</v>
      </c>
      <c r="AG100" s="257" t="s">
        <v>2078</v>
      </c>
      <c r="AH100" s="257" t="s">
        <v>2078</v>
      </c>
      <c r="AI100" s="257" t="s">
        <v>4895</v>
      </c>
      <c r="AJ100" t="s">
        <v>4896</v>
      </c>
    </row>
    <row r="101" spans="1:36" ht="15" customHeight="1" x14ac:dyDescent="0.3">
      <c r="A101" s="261">
        <v>517780</v>
      </c>
      <c r="B101" s="262" t="s">
        <v>2074</v>
      </c>
      <c r="C101" s="262" t="s">
        <v>278</v>
      </c>
      <c r="D101" s="262" t="s">
        <v>1213</v>
      </c>
      <c r="E101" s="262" t="s">
        <v>115</v>
      </c>
      <c r="F101" s="262" t="s">
        <v>135</v>
      </c>
      <c r="G101" s="263">
        <v>29629</v>
      </c>
      <c r="H101" s="262" t="s">
        <v>620</v>
      </c>
      <c r="I101" s="258" t="s">
        <v>521</v>
      </c>
      <c r="J101" s="250" t="s">
        <v>667</v>
      </c>
      <c r="K101" s="262" t="s">
        <v>3075</v>
      </c>
      <c r="L101" s="258"/>
      <c r="M101" s="262"/>
      <c r="N101" s="250" t="s">
        <v>3075</v>
      </c>
      <c r="O101" s="260" t="s">
        <v>3075</v>
      </c>
      <c r="P101" s="257">
        <v>0</v>
      </c>
      <c r="Q101" s="262" t="s">
        <v>3075</v>
      </c>
      <c r="R101" s="262" t="s">
        <v>4239</v>
      </c>
      <c r="S101" s="262" t="s">
        <v>3240</v>
      </c>
      <c r="T101" s="262" t="s">
        <v>2759</v>
      </c>
      <c r="U101" s="262" t="s">
        <v>2084</v>
      </c>
      <c r="V101" s="262" t="s">
        <v>3075</v>
      </c>
      <c r="W101" s="262" t="s">
        <v>3075</v>
      </c>
      <c r="X101" s="262" t="s">
        <v>3075</v>
      </c>
      <c r="Y101" s="262" t="s">
        <v>3075</v>
      </c>
      <c r="Z101" s="262" t="s">
        <v>3075</v>
      </c>
      <c r="AA101" s="262" t="s">
        <v>3075</v>
      </c>
      <c r="AB101" s="262" t="s">
        <v>2078</v>
      </c>
      <c r="AC101" s="262" t="s">
        <v>4895</v>
      </c>
      <c r="AD101" s="262" t="s">
        <v>4895</v>
      </c>
      <c r="AE101" s="246"/>
      <c r="AF101" s="262" t="s">
        <v>3075</v>
      </c>
      <c r="AG101" s="262" t="s">
        <v>3075</v>
      </c>
      <c r="AH101" s="262" t="s">
        <v>3075</v>
      </c>
      <c r="AI101" s="262" t="s">
        <v>4895</v>
      </c>
      <c r="AJ101" t="s">
        <v>4897</v>
      </c>
    </row>
    <row r="102" spans="1:36" ht="15" customHeight="1" x14ac:dyDescent="0.3">
      <c r="A102" s="261">
        <v>517794</v>
      </c>
      <c r="B102" s="262" t="s">
        <v>1811</v>
      </c>
      <c r="C102" s="262" t="s">
        <v>375</v>
      </c>
      <c r="D102" s="262" t="s">
        <v>347</v>
      </c>
      <c r="E102" s="262" t="s">
        <v>115</v>
      </c>
      <c r="F102" s="262" t="s">
        <v>2207</v>
      </c>
      <c r="G102" s="263">
        <v>32417</v>
      </c>
      <c r="H102" s="262" t="s">
        <v>620</v>
      </c>
      <c r="I102" s="258" t="s">
        <v>521</v>
      </c>
      <c r="J102" s="262" t="s">
        <v>667</v>
      </c>
      <c r="K102" s="261">
        <v>2007</v>
      </c>
      <c r="M102" s="262"/>
      <c r="N102" s="250" t="s">
        <v>3075</v>
      </c>
      <c r="O102" s="260" t="s">
        <v>3075</v>
      </c>
      <c r="P102" s="257">
        <v>0</v>
      </c>
      <c r="Q102" s="262" t="s">
        <v>3075</v>
      </c>
      <c r="R102" s="262" t="s">
        <v>4240</v>
      </c>
      <c r="S102" s="262" t="s">
        <v>3531</v>
      </c>
      <c r="T102" s="262" t="s">
        <v>2097</v>
      </c>
      <c r="U102" s="262" t="s">
        <v>2210</v>
      </c>
      <c r="V102" s="262" t="s">
        <v>3075</v>
      </c>
      <c r="W102" s="262" t="s">
        <v>3075</v>
      </c>
      <c r="X102" s="262" t="s">
        <v>3075</v>
      </c>
      <c r="Y102" s="262" t="s">
        <v>3075</v>
      </c>
      <c r="Z102" s="262" t="s">
        <v>3075</v>
      </c>
      <c r="AA102" s="262" t="s">
        <v>3075</v>
      </c>
      <c r="AB102" s="262" t="s">
        <v>3075</v>
      </c>
      <c r="AC102" s="262" t="s">
        <v>3075</v>
      </c>
      <c r="AD102" s="262" t="s">
        <v>3075</v>
      </c>
      <c r="AE102" s="247"/>
      <c r="AF102" s="262" t="s">
        <v>3075</v>
      </c>
      <c r="AG102" s="262" t="s">
        <v>3075</v>
      </c>
      <c r="AH102" s="262" t="s">
        <v>3075</v>
      </c>
      <c r="AI102" s="262" t="s">
        <v>3075</v>
      </c>
      <c r="AJ102" t="s">
        <v>4897</v>
      </c>
    </row>
    <row r="103" spans="1:36" ht="15" customHeight="1" x14ac:dyDescent="0.3">
      <c r="A103" s="261">
        <v>517796</v>
      </c>
      <c r="B103" s="262" t="s">
        <v>1052</v>
      </c>
      <c r="C103" s="262" t="s">
        <v>351</v>
      </c>
      <c r="D103" s="262" t="s">
        <v>468</v>
      </c>
      <c r="E103" s="262" t="s">
        <v>115</v>
      </c>
      <c r="F103" s="262" t="s">
        <v>144</v>
      </c>
      <c r="G103" s="263">
        <v>33970</v>
      </c>
      <c r="H103" s="262" t="s">
        <v>620</v>
      </c>
      <c r="I103" s="258" t="s">
        <v>521</v>
      </c>
      <c r="J103" s="262" t="s">
        <v>2082</v>
      </c>
      <c r="K103" s="262"/>
      <c r="M103" s="262"/>
      <c r="N103" s="250" t="s">
        <v>3075</v>
      </c>
      <c r="O103" s="260" t="s">
        <v>3075</v>
      </c>
      <c r="P103" s="257">
        <v>0</v>
      </c>
      <c r="Q103" s="250"/>
      <c r="R103" s="250"/>
      <c r="S103" s="250"/>
      <c r="T103" s="250"/>
      <c r="U103" s="250"/>
      <c r="V103" s="250"/>
      <c r="W103" s="250"/>
      <c r="X103" s="250"/>
      <c r="Y103" s="250"/>
      <c r="Z103" s="250"/>
      <c r="AA103" s="250"/>
      <c r="AB103" s="250"/>
      <c r="AC103" s="250"/>
      <c r="AD103" s="250"/>
      <c r="AE103" s="246"/>
      <c r="AF103" s="250"/>
      <c r="AG103" s="250"/>
      <c r="AH103" s="250"/>
      <c r="AI103" s="250"/>
      <c r="AJ103" t="s">
        <v>4897</v>
      </c>
    </row>
    <row r="104" spans="1:36" ht="15" customHeight="1" x14ac:dyDescent="0.3">
      <c r="A104" s="261">
        <v>517815</v>
      </c>
      <c r="B104" s="262" t="s">
        <v>1973</v>
      </c>
      <c r="C104" s="262" t="s">
        <v>79</v>
      </c>
      <c r="D104" s="262" t="s">
        <v>1419</v>
      </c>
      <c r="E104" s="262" t="s">
        <v>115</v>
      </c>
      <c r="F104" s="262" t="s">
        <v>135</v>
      </c>
      <c r="G104" s="263">
        <v>32576</v>
      </c>
      <c r="H104" s="262" t="s">
        <v>620</v>
      </c>
      <c r="I104" s="258" t="s">
        <v>521</v>
      </c>
      <c r="J104" s="262" t="s">
        <v>138</v>
      </c>
      <c r="K104" s="262" t="s">
        <v>3075</v>
      </c>
      <c r="L104" s="258"/>
      <c r="M104" s="262"/>
      <c r="N104" s="250" t="s">
        <v>3075</v>
      </c>
      <c r="O104" s="260" t="s">
        <v>3075</v>
      </c>
      <c r="P104" s="257">
        <v>0</v>
      </c>
      <c r="Q104" s="262" t="s">
        <v>3075</v>
      </c>
      <c r="R104" s="262" t="s">
        <v>3432</v>
      </c>
      <c r="S104" s="262" t="s">
        <v>3158</v>
      </c>
      <c r="T104" s="262" t="s">
        <v>2749</v>
      </c>
      <c r="U104" s="262" t="s">
        <v>2084</v>
      </c>
      <c r="V104" s="262" t="s">
        <v>3075</v>
      </c>
      <c r="W104" s="262" t="s">
        <v>3075</v>
      </c>
      <c r="X104" s="262" t="s">
        <v>3075</v>
      </c>
      <c r="Y104" s="262" t="s">
        <v>3075</v>
      </c>
      <c r="Z104" s="262" t="s">
        <v>3075</v>
      </c>
      <c r="AA104" s="262" t="s">
        <v>3075</v>
      </c>
      <c r="AB104" s="262" t="s">
        <v>3075</v>
      </c>
      <c r="AC104" s="262" t="s">
        <v>3075</v>
      </c>
      <c r="AD104" s="262" t="s">
        <v>3075</v>
      </c>
      <c r="AE104" s="246"/>
      <c r="AF104" s="262" t="s">
        <v>3075</v>
      </c>
      <c r="AG104" s="262" t="s">
        <v>3075</v>
      </c>
      <c r="AH104" s="262" t="s">
        <v>3075</v>
      </c>
      <c r="AI104" s="262" t="s">
        <v>3075</v>
      </c>
      <c r="AJ104" t="s">
        <v>4897</v>
      </c>
    </row>
    <row r="105" spans="1:36" ht="15" customHeight="1" x14ac:dyDescent="0.3">
      <c r="A105" s="261">
        <v>517870</v>
      </c>
      <c r="B105" s="262" t="s">
        <v>1974</v>
      </c>
      <c r="C105" s="262" t="s">
        <v>1975</v>
      </c>
      <c r="D105" s="262" t="s">
        <v>490</v>
      </c>
      <c r="E105" s="262" t="s">
        <v>115</v>
      </c>
      <c r="F105" s="262" t="s">
        <v>135</v>
      </c>
      <c r="G105" s="263">
        <v>35243</v>
      </c>
      <c r="H105" s="262" t="s">
        <v>620</v>
      </c>
      <c r="I105" s="258" t="s">
        <v>521</v>
      </c>
      <c r="J105" s="262" t="s">
        <v>138</v>
      </c>
      <c r="K105" s="262"/>
      <c r="M105" s="262"/>
      <c r="N105" s="250" t="s">
        <v>3075</v>
      </c>
      <c r="O105" s="260" t="s">
        <v>3075</v>
      </c>
      <c r="P105" s="257">
        <v>0</v>
      </c>
      <c r="Q105" s="262" t="s">
        <v>3075</v>
      </c>
      <c r="R105" s="262" t="s">
        <v>3433</v>
      </c>
      <c r="S105" s="262" t="s">
        <v>3434</v>
      </c>
      <c r="T105" s="262" t="s">
        <v>2750</v>
      </c>
      <c r="U105" s="262" t="s">
        <v>2084</v>
      </c>
      <c r="V105" s="262" t="s">
        <v>3075</v>
      </c>
      <c r="W105" s="262" t="s">
        <v>3075</v>
      </c>
      <c r="X105" s="262" t="s">
        <v>3075</v>
      </c>
      <c r="Y105" s="262" t="s">
        <v>3075</v>
      </c>
      <c r="Z105" s="262" t="s">
        <v>3075</v>
      </c>
      <c r="AA105" s="262" t="s">
        <v>3075</v>
      </c>
      <c r="AB105" s="262" t="s">
        <v>3075</v>
      </c>
      <c r="AC105" s="262" t="s">
        <v>4895</v>
      </c>
      <c r="AD105" s="262" t="s">
        <v>4895</v>
      </c>
      <c r="AE105" s="246"/>
      <c r="AF105" s="262" t="s">
        <v>3075</v>
      </c>
      <c r="AG105" s="262" t="s">
        <v>3075</v>
      </c>
      <c r="AH105" s="262" t="s">
        <v>3075</v>
      </c>
      <c r="AI105" s="262" t="s">
        <v>4895</v>
      </c>
      <c r="AJ105" t="s">
        <v>4897</v>
      </c>
    </row>
    <row r="106" spans="1:36" ht="15" customHeight="1" x14ac:dyDescent="0.3">
      <c r="A106" s="261">
        <v>517874</v>
      </c>
      <c r="B106" s="262" t="s">
        <v>1187</v>
      </c>
      <c r="C106" s="262" t="s">
        <v>928</v>
      </c>
      <c r="D106" s="262" t="s">
        <v>689</v>
      </c>
      <c r="E106" s="262" t="s">
        <v>115</v>
      </c>
      <c r="F106" s="262" t="s">
        <v>135</v>
      </c>
      <c r="G106" s="263">
        <v>35484</v>
      </c>
      <c r="H106" s="262" t="s">
        <v>620</v>
      </c>
      <c r="I106" s="258" t="s">
        <v>521</v>
      </c>
      <c r="J106" s="250" t="s">
        <v>667</v>
      </c>
      <c r="K106" s="262" t="s">
        <v>3075</v>
      </c>
      <c r="L106" s="258"/>
      <c r="M106" s="262"/>
      <c r="N106" s="250" t="s">
        <v>3075</v>
      </c>
      <c r="O106" s="260" t="s">
        <v>3075</v>
      </c>
      <c r="P106" s="257">
        <v>0</v>
      </c>
      <c r="Q106" s="262" t="s">
        <v>3075</v>
      </c>
      <c r="R106" s="262" t="s">
        <v>4068</v>
      </c>
      <c r="S106" s="262" t="s">
        <v>4036</v>
      </c>
      <c r="T106" s="262" t="s">
        <v>2239</v>
      </c>
      <c r="U106" s="262" t="s">
        <v>2084</v>
      </c>
      <c r="V106" s="262" t="s">
        <v>3075</v>
      </c>
      <c r="W106" s="262" t="s">
        <v>3075</v>
      </c>
      <c r="X106" s="262" t="s">
        <v>3075</v>
      </c>
      <c r="Y106" s="262" t="s">
        <v>3075</v>
      </c>
      <c r="Z106" s="262" t="s">
        <v>3075</v>
      </c>
      <c r="AA106" s="262" t="s">
        <v>3075</v>
      </c>
      <c r="AB106" s="262" t="s">
        <v>3075</v>
      </c>
      <c r="AC106" s="262" t="s">
        <v>3075</v>
      </c>
      <c r="AD106" s="262" t="s">
        <v>3075</v>
      </c>
      <c r="AE106" s="246"/>
      <c r="AF106" s="262" t="s">
        <v>3075</v>
      </c>
      <c r="AG106" s="262" t="s">
        <v>3075</v>
      </c>
      <c r="AH106" s="262" t="s">
        <v>3075</v>
      </c>
      <c r="AI106" s="262" t="s">
        <v>3075</v>
      </c>
      <c r="AJ106" t="s">
        <v>4897</v>
      </c>
    </row>
    <row r="107" spans="1:36" ht="15" customHeight="1" x14ac:dyDescent="0.3">
      <c r="A107" s="261">
        <v>517882</v>
      </c>
      <c r="B107" s="262" t="s">
        <v>1957</v>
      </c>
      <c r="C107" s="262" t="s">
        <v>83</v>
      </c>
      <c r="D107" s="262" t="s">
        <v>423</v>
      </c>
      <c r="E107" s="262" t="s">
        <v>115</v>
      </c>
      <c r="F107" s="262" t="s">
        <v>135</v>
      </c>
      <c r="G107" s="263">
        <v>35124</v>
      </c>
      <c r="H107" s="262" t="s">
        <v>620</v>
      </c>
      <c r="I107" s="258" t="s">
        <v>521</v>
      </c>
      <c r="J107" s="262" t="s">
        <v>667</v>
      </c>
      <c r="K107" s="250"/>
      <c r="L107" s="258" t="s">
        <v>150</v>
      </c>
      <c r="M107" s="262"/>
      <c r="N107" s="250" t="s">
        <v>3075</v>
      </c>
      <c r="O107" s="260" t="s">
        <v>3075</v>
      </c>
      <c r="P107" s="257">
        <v>0</v>
      </c>
      <c r="Q107" s="262" t="s">
        <v>3075</v>
      </c>
      <c r="R107" s="262" t="s">
        <v>4241</v>
      </c>
      <c r="S107" s="262" t="s">
        <v>3105</v>
      </c>
      <c r="T107" s="262" t="s">
        <v>2110</v>
      </c>
      <c r="U107" s="262" t="s">
        <v>2084</v>
      </c>
      <c r="V107" s="262" t="s">
        <v>3075</v>
      </c>
      <c r="W107" s="262" t="s">
        <v>3075</v>
      </c>
      <c r="X107" s="262" t="s">
        <v>3075</v>
      </c>
      <c r="Y107" s="262" t="s">
        <v>3075</v>
      </c>
      <c r="Z107" s="262" t="s">
        <v>3075</v>
      </c>
      <c r="AA107" s="262" t="s">
        <v>3075</v>
      </c>
      <c r="AB107" s="262" t="s">
        <v>2078</v>
      </c>
      <c r="AC107" s="262" t="s">
        <v>4895</v>
      </c>
      <c r="AD107" s="262" t="s">
        <v>4895</v>
      </c>
      <c r="AE107" s="246"/>
      <c r="AF107" s="262" t="s">
        <v>3075</v>
      </c>
      <c r="AG107" s="262" t="s">
        <v>3075</v>
      </c>
      <c r="AH107" s="262" t="s">
        <v>3075</v>
      </c>
      <c r="AI107" s="262" t="s">
        <v>4895</v>
      </c>
      <c r="AJ107" t="s">
        <v>4897</v>
      </c>
    </row>
    <row r="108" spans="1:36" ht="15" customHeight="1" x14ac:dyDescent="0.3">
      <c r="A108" s="261">
        <v>517904</v>
      </c>
      <c r="B108" s="262" t="s">
        <v>1980</v>
      </c>
      <c r="C108" s="262" t="s">
        <v>66</v>
      </c>
      <c r="D108" s="262" t="s">
        <v>694</v>
      </c>
      <c r="E108" s="262" t="s">
        <v>115</v>
      </c>
      <c r="F108" s="262" t="s">
        <v>135</v>
      </c>
      <c r="G108" s="263">
        <v>34878</v>
      </c>
      <c r="H108" s="262" t="s">
        <v>620</v>
      </c>
      <c r="I108" s="258" t="s">
        <v>521</v>
      </c>
      <c r="J108" s="262" t="s">
        <v>138</v>
      </c>
      <c r="K108" s="262"/>
      <c r="M108" s="262"/>
      <c r="N108" s="250" t="s">
        <v>3075</v>
      </c>
      <c r="O108" s="260" t="s">
        <v>3075</v>
      </c>
      <c r="P108" s="257">
        <v>0</v>
      </c>
      <c r="Q108" s="262" t="s">
        <v>3075</v>
      </c>
      <c r="R108" s="262" t="s">
        <v>4242</v>
      </c>
      <c r="S108" s="262" t="s">
        <v>3083</v>
      </c>
      <c r="T108" s="262" t="s">
        <v>2880</v>
      </c>
      <c r="U108" s="262" t="s">
        <v>2084</v>
      </c>
      <c r="V108" s="262" t="s">
        <v>3075</v>
      </c>
      <c r="W108" s="262" t="s">
        <v>3075</v>
      </c>
      <c r="X108" s="262" t="s">
        <v>3075</v>
      </c>
      <c r="Y108" s="262" t="s">
        <v>3075</v>
      </c>
      <c r="Z108" s="262" t="s">
        <v>3075</v>
      </c>
      <c r="AA108" s="262" t="s">
        <v>3075</v>
      </c>
      <c r="AB108" s="262"/>
      <c r="AC108" s="262" t="s">
        <v>4659</v>
      </c>
      <c r="AD108" s="262" t="s">
        <v>4659</v>
      </c>
      <c r="AE108" s="246"/>
      <c r="AF108" s="262"/>
      <c r="AG108" s="262"/>
      <c r="AH108" s="262"/>
      <c r="AI108" s="262" t="s">
        <v>4658</v>
      </c>
      <c r="AJ108" t="s">
        <v>4897</v>
      </c>
    </row>
    <row r="109" spans="1:36" ht="15" customHeight="1" x14ac:dyDescent="0.3">
      <c r="A109" s="256">
        <v>517928</v>
      </c>
      <c r="B109" s="257" t="s">
        <v>4819</v>
      </c>
      <c r="C109" s="257" t="s">
        <v>73</v>
      </c>
      <c r="D109" s="257" t="s">
        <v>600</v>
      </c>
      <c r="E109" s="257" t="s">
        <v>3075</v>
      </c>
      <c r="F109" s="257" t="s">
        <v>3075</v>
      </c>
      <c r="G109" s="257" t="s">
        <v>3075</v>
      </c>
      <c r="H109" s="257"/>
      <c r="I109" s="258" t="s">
        <v>521</v>
      </c>
      <c r="J109" s="250"/>
      <c r="K109" s="257" t="s">
        <v>3075</v>
      </c>
      <c r="L109" s="259" t="s">
        <v>3075</v>
      </c>
      <c r="M109" s="257" t="s">
        <v>3075</v>
      </c>
      <c r="N109" s="250" t="s">
        <v>3075</v>
      </c>
      <c r="O109" s="260" t="s">
        <v>3075</v>
      </c>
      <c r="P109" s="257">
        <v>0</v>
      </c>
      <c r="Q109" s="257" t="s">
        <v>3075</v>
      </c>
      <c r="R109" s="257" t="s">
        <v>3075</v>
      </c>
      <c r="S109" s="257" t="s">
        <v>3075</v>
      </c>
      <c r="T109" s="257" t="s">
        <v>3075</v>
      </c>
      <c r="U109" s="257" t="s">
        <v>3075</v>
      </c>
      <c r="V109" s="257" t="s">
        <v>3075</v>
      </c>
      <c r="W109" s="257" t="s">
        <v>3075</v>
      </c>
      <c r="X109" s="257" t="s">
        <v>3075</v>
      </c>
      <c r="Y109" s="257" t="s">
        <v>3075</v>
      </c>
      <c r="Z109" s="257" t="s">
        <v>3075</v>
      </c>
      <c r="AA109" s="257" t="s">
        <v>3075</v>
      </c>
      <c r="AB109" s="257" t="s">
        <v>3075</v>
      </c>
      <c r="AC109" s="262" t="s">
        <v>4895</v>
      </c>
      <c r="AD109" s="262" t="s">
        <v>4895</v>
      </c>
      <c r="AE109" s="246"/>
      <c r="AF109" s="257" t="s">
        <v>3075</v>
      </c>
      <c r="AG109" s="257" t="s">
        <v>3075</v>
      </c>
      <c r="AH109" s="257" t="s">
        <v>2078</v>
      </c>
      <c r="AI109" s="257" t="s">
        <v>4895</v>
      </c>
      <c r="AJ109" t="s">
        <v>4896</v>
      </c>
    </row>
    <row r="110" spans="1:36" ht="15" customHeight="1" x14ac:dyDescent="0.3">
      <c r="A110" s="261">
        <v>517941</v>
      </c>
      <c r="B110" s="262" t="s">
        <v>1955</v>
      </c>
      <c r="C110" s="262" t="s">
        <v>526</v>
      </c>
      <c r="D110" s="262" t="s">
        <v>429</v>
      </c>
      <c r="E110" s="262" t="s">
        <v>115</v>
      </c>
      <c r="F110" s="262" t="s">
        <v>135</v>
      </c>
      <c r="G110" s="263">
        <v>37627</v>
      </c>
      <c r="H110" s="262" t="s">
        <v>620</v>
      </c>
      <c r="I110" s="258" t="s">
        <v>521</v>
      </c>
      <c r="J110" s="262" t="s">
        <v>138</v>
      </c>
      <c r="K110" s="262"/>
      <c r="M110" s="262"/>
      <c r="N110" s="250" t="s">
        <v>3075</v>
      </c>
      <c r="O110" s="260" t="s">
        <v>3075</v>
      </c>
      <c r="P110" s="257">
        <v>0</v>
      </c>
      <c r="Q110" s="262" t="s">
        <v>3075</v>
      </c>
      <c r="R110" s="262" t="s">
        <v>3436</v>
      </c>
      <c r="S110" s="262" t="s">
        <v>3437</v>
      </c>
      <c r="T110" s="262" t="s">
        <v>2751</v>
      </c>
      <c r="U110" s="262" t="s">
        <v>2143</v>
      </c>
      <c r="V110" s="262" t="s">
        <v>3075</v>
      </c>
      <c r="W110" s="262" t="s">
        <v>3075</v>
      </c>
      <c r="X110" s="262" t="s">
        <v>3075</v>
      </c>
      <c r="Y110" s="262" t="s">
        <v>3075</v>
      </c>
      <c r="Z110" s="262" t="s">
        <v>3075</v>
      </c>
      <c r="AA110" s="262" t="s">
        <v>3075</v>
      </c>
      <c r="AB110" s="262" t="s">
        <v>3075</v>
      </c>
      <c r="AC110" s="262" t="s">
        <v>4895</v>
      </c>
      <c r="AD110" s="262" t="s">
        <v>4895</v>
      </c>
      <c r="AE110" s="246"/>
      <c r="AF110" s="262" t="s">
        <v>3075</v>
      </c>
      <c r="AG110" s="262" t="s">
        <v>3075</v>
      </c>
      <c r="AH110" s="262" t="s">
        <v>3075</v>
      </c>
      <c r="AI110" s="262" t="s">
        <v>4895</v>
      </c>
      <c r="AJ110" t="s">
        <v>4897</v>
      </c>
    </row>
    <row r="111" spans="1:36" ht="15" customHeight="1" x14ac:dyDescent="0.3">
      <c r="A111" s="261">
        <v>517954</v>
      </c>
      <c r="B111" s="262" t="s">
        <v>1961</v>
      </c>
      <c r="C111" s="262" t="s">
        <v>541</v>
      </c>
      <c r="D111" s="262" t="s">
        <v>468</v>
      </c>
      <c r="E111" s="262" t="s">
        <v>115</v>
      </c>
      <c r="F111" s="262" t="s">
        <v>135</v>
      </c>
      <c r="G111" s="263">
        <v>33652</v>
      </c>
      <c r="H111" s="262" t="s">
        <v>620</v>
      </c>
      <c r="I111" s="258" t="s">
        <v>521</v>
      </c>
      <c r="J111" s="262" t="s">
        <v>138</v>
      </c>
      <c r="K111" s="262"/>
      <c r="L111" s="258" t="s">
        <v>150</v>
      </c>
      <c r="M111" s="262"/>
      <c r="N111" s="250" t="s">
        <v>3075</v>
      </c>
      <c r="O111" s="260" t="s">
        <v>3075</v>
      </c>
      <c r="P111" s="257">
        <v>0</v>
      </c>
      <c r="Q111" s="262" t="s">
        <v>3075</v>
      </c>
      <c r="R111" s="262" t="s">
        <v>3438</v>
      </c>
      <c r="S111" s="262" t="s">
        <v>3131</v>
      </c>
      <c r="T111" s="262" t="s">
        <v>2081</v>
      </c>
      <c r="U111" s="262" t="s">
        <v>2092</v>
      </c>
      <c r="V111" s="262" t="s">
        <v>3075</v>
      </c>
      <c r="W111" s="262" t="s">
        <v>3075</v>
      </c>
      <c r="X111" s="262" t="s">
        <v>3075</v>
      </c>
      <c r="Y111" s="262" t="s">
        <v>3075</v>
      </c>
      <c r="Z111" s="262" t="s">
        <v>3075</v>
      </c>
      <c r="AA111" s="262" t="s">
        <v>3075</v>
      </c>
      <c r="AB111" s="262"/>
      <c r="AC111" s="262" t="s">
        <v>4659</v>
      </c>
      <c r="AD111" s="262" t="s">
        <v>4659</v>
      </c>
      <c r="AE111" s="246"/>
      <c r="AF111" s="262"/>
      <c r="AG111" s="262"/>
      <c r="AH111" s="262"/>
      <c r="AI111" s="262" t="s">
        <v>4658</v>
      </c>
      <c r="AJ111" t="s">
        <v>4897</v>
      </c>
    </row>
    <row r="112" spans="1:36" ht="15" customHeight="1" x14ac:dyDescent="0.3">
      <c r="A112" s="261">
        <v>517976</v>
      </c>
      <c r="B112" s="262" t="s">
        <v>4888</v>
      </c>
      <c r="C112" s="262" t="s">
        <v>287</v>
      </c>
      <c r="D112" s="262" t="s">
        <v>1619</v>
      </c>
      <c r="E112" s="262" t="s">
        <v>115</v>
      </c>
      <c r="F112" s="262" t="s">
        <v>135</v>
      </c>
      <c r="G112" s="263">
        <v>29726</v>
      </c>
      <c r="H112" s="262" t="s">
        <v>620</v>
      </c>
      <c r="I112" s="258" t="s">
        <v>521</v>
      </c>
      <c r="J112" s="262" t="s">
        <v>138</v>
      </c>
      <c r="K112" s="262"/>
      <c r="M112" s="262"/>
      <c r="N112" s="250">
        <v>835</v>
      </c>
      <c r="O112" s="260">
        <v>45354</v>
      </c>
      <c r="P112" s="257">
        <v>140000</v>
      </c>
      <c r="Q112" s="250"/>
      <c r="R112" s="250"/>
      <c r="S112" s="250"/>
      <c r="T112" s="250"/>
      <c r="U112" s="250"/>
      <c r="V112" s="250"/>
      <c r="W112" s="250"/>
      <c r="X112" s="250"/>
      <c r="Y112" s="250"/>
      <c r="Z112" s="250"/>
      <c r="AA112" s="250"/>
      <c r="AB112" s="250"/>
      <c r="AC112" s="250"/>
      <c r="AD112" s="250"/>
      <c r="AE112" s="247"/>
      <c r="AF112" s="250"/>
      <c r="AG112" s="250"/>
      <c r="AH112" s="250"/>
      <c r="AI112" s="250"/>
      <c r="AJ112" t="s">
        <v>4897</v>
      </c>
    </row>
    <row r="113" spans="1:36" ht="15" customHeight="1" x14ac:dyDescent="0.3">
      <c r="A113" s="261">
        <v>518006</v>
      </c>
      <c r="B113" s="262" t="s">
        <v>1782</v>
      </c>
      <c r="C113" s="262" t="s">
        <v>717</v>
      </c>
      <c r="D113" s="262" t="s">
        <v>345</v>
      </c>
      <c r="E113" s="262" t="s">
        <v>115</v>
      </c>
      <c r="F113" s="262" t="s">
        <v>135</v>
      </c>
      <c r="G113" s="263">
        <v>33604</v>
      </c>
      <c r="H113" s="262" t="s">
        <v>620</v>
      </c>
      <c r="I113" s="258" t="s">
        <v>521</v>
      </c>
      <c r="J113" s="262" t="s">
        <v>138</v>
      </c>
      <c r="K113" s="262"/>
      <c r="M113" s="262"/>
      <c r="N113" s="250">
        <v>701</v>
      </c>
      <c r="O113" s="260">
        <v>45347</v>
      </c>
      <c r="P113" s="257">
        <v>85000</v>
      </c>
      <c r="Q113" s="262" t="s">
        <v>3075</v>
      </c>
      <c r="R113" s="262" t="s">
        <v>3257</v>
      </c>
      <c r="S113" s="262" t="s">
        <v>3258</v>
      </c>
      <c r="T113" s="262" t="s">
        <v>2338</v>
      </c>
      <c r="U113" s="262" t="s">
        <v>2084</v>
      </c>
      <c r="V113" s="262" t="s">
        <v>3075</v>
      </c>
      <c r="W113" s="262" t="s">
        <v>3075</v>
      </c>
      <c r="X113" s="262" t="s">
        <v>3075</v>
      </c>
      <c r="Y113" s="262" t="s">
        <v>3075</v>
      </c>
      <c r="Z113" s="262" t="s">
        <v>3075</v>
      </c>
      <c r="AA113" s="262" t="s">
        <v>3075</v>
      </c>
      <c r="AB113" s="262" t="s">
        <v>3075</v>
      </c>
      <c r="AC113" s="262" t="s">
        <v>3075</v>
      </c>
      <c r="AD113" s="262" t="s">
        <v>3075</v>
      </c>
      <c r="AE113" s="246"/>
      <c r="AF113" s="262" t="s">
        <v>3075</v>
      </c>
      <c r="AG113" s="262"/>
      <c r="AH113" s="262" t="s">
        <v>3075</v>
      </c>
      <c r="AI113" s="262" t="s">
        <v>3075</v>
      </c>
      <c r="AJ113" t="s">
        <v>4897</v>
      </c>
    </row>
    <row r="114" spans="1:36" ht="15" customHeight="1" x14ac:dyDescent="0.3">
      <c r="A114" s="256">
        <v>518022</v>
      </c>
      <c r="B114" s="257" t="s">
        <v>1976</v>
      </c>
      <c r="C114" s="257" t="s">
        <v>1977</v>
      </c>
      <c r="D114" s="257" t="s">
        <v>392</v>
      </c>
      <c r="E114" s="257" t="s">
        <v>115</v>
      </c>
      <c r="F114" s="257" t="s">
        <v>135</v>
      </c>
      <c r="G114" s="257" t="s">
        <v>4764</v>
      </c>
      <c r="H114" s="257" t="s">
        <v>620</v>
      </c>
      <c r="I114" s="258" t="s">
        <v>521</v>
      </c>
      <c r="J114" s="257" t="s">
        <v>138</v>
      </c>
      <c r="K114" s="257" t="s">
        <v>4765</v>
      </c>
      <c r="L114" s="257" t="s">
        <v>135</v>
      </c>
      <c r="M114" s="250"/>
      <c r="N114" s="250" t="s">
        <v>3075</v>
      </c>
      <c r="O114" s="260" t="s">
        <v>3075</v>
      </c>
      <c r="P114" s="257">
        <v>0</v>
      </c>
      <c r="Q114" s="257" t="s">
        <v>3075</v>
      </c>
      <c r="R114" s="257" t="s">
        <v>3439</v>
      </c>
      <c r="S114" s="257" t="s">
        <v>3440</v>
      </c>
      <c r="T114" s="257" t="s">
        <v>2299</v>
      </c>
      <c r="U114" s="257" t="s">
        <v>2084</v>
      </c>
      <c r="V114" s="257" t="s">
        <v>3075</v>
      </c>
      <c r="W114" s="257" t="s">
        <v>3075</v>
      </c>
      <c r="X114" s="257" t="s">
        <v>3075</v>
      </c>
      <c r="Y114" s="257" t="s">
        <v>3075</v>
      </c>
      <c r="Z114" s="257" t="s">
        <v>3075</v>
      </c>
      <c r="AA114" s="257" t="s">
        <v>3075</v>
      </c>
      <c r="AB114" s="257" t="s">
        <v>3075</v>
      </c>
      <c r="AC114" s="262" t="s">
        <v>4895</v>
      </c>
      <c r="AD114" s="262" t="s">
        <v>4895</v>
      </c>
      <c r="AE114" s="246"/>
      <c r="AF114" s="257" t="s">
        <v>3075</v>
      </c>
      <c r="AG114" s="257" t="s">
        <v>3075</v>
      </c>
      <c r="AH114" s="257" t="s">
        <v>2078</v>
      </c>
      <c r="AI114" s="257" t="s">
        <v>4895</v>
      </c>
      <c r="AJ114" t="s">
        <v>4896</v>
      </c>
    </row>
    <row r="115" spans="1:36" ht="15" customHeight="1" x14ac:dyDescent="0.3">
      <c r="A115" s="261">
        <v>518089</v>
      </c>
      <c r="B115" s="262" t="s">
        <v>1775</v>
      </c>
      <c r="C115" s="262" t="s">
        <v>699</v>
      </c>
      <c r="D115" s="262" t="s">
        <v>270</v>
      </c>
      <c r="E115" s="262" t="s">
        <v>115</v>
      </c>
      <c r="F115" s="262" t="s">
        <v>135</v>
      </c>
      <c r="G115" s="263">
        <v>32222</v>
      </c>
      <c r="H115" s="262" t="s">
        <v>620</v>
      </c>
      <c r="I115" s="258" t="s">
        <v>521</v>
      </c>
      <c r="J115" s="262" t="s">
        <v>138</v>
      </c>
      <c r="K115" s="261">
        <v>2006</v>
      </c>
      <c r="M115" s="262"/>
      <c r="N115" s="250" t="s">
        <v>3075</v>
      </c>
      <c r="O115" s="260" t="s">
        <v>3075</v>
      </c>
      <c r="P115" s="257">
        <v>0</v>
      </c>
      <c r="Q115" s="262" t="s">
        <v>3075</v>
      </c>
      <c r="R115" s="262" t="s">
        <v>4062</v>
      </c>
      <c r="S115" s="262" t="s">
        <v>3106</v>
      </c>
      <c r="T115" s="262" t="s">
        <v>2374</v>
      </c>
      <c r="U115" s="262" t="s">
        <v>2084</v>
      </c>
      <c r="V115" s="262" t="s">
        <v>3075</v>
      </c>
      <c r="W115" s="262" t="s">
        <v>3075</v>
      </c>
      <c r="X115" s="262" t="s">
        <v>3075</v>
      </c>
      <c r="Y115" s="262" t="s">
        <v>3075</v>
      </c>
      <c r="Z115" s="262" t="s">
        <v>3075</v>
      </c>
      <c r="AA115" s="262" t="s">
        <v>3075</v>
      </c>
      <c r="AB115" s="262" t="s">
        <v>3075</v>
      </c>
      <c r="AC115" s="262" t="s">
        <v>4659</v>
      </c>
      <c r="AD115" s="262" t="s">
        <v>4659</v>
      </c>
      <c r="AE115" s="246"/>
      <c r="AF115" s="262"/>
      <c r="AG115" s="262"/>
      <c r="AH115" s="262"/>
      <c r="AI115" s="262" t="s">
        <v>4658</v>
      </c>
      <c r="AJ115" t="s">
        <v>4897</v>
      </c>
    </row>
    <row r="116" spans="1:36" ht="15" customHeight="1" x14ac:dyDescent="0.3">
      <c r="A116" s="256">
        <v>518092</v>
      </c>
      <c r="B116" s="257" t="s">
        <v>1978</v>
      </c>
      <c r="C116" s="257" t="s">
        <v>381</v>
      </c>
      <c r="D116" s="257" t="s">
        <v>560</v>
      </c>
      <c r="E116" s="257" t="s">
        <v>115</v>
      </c>
      <c r="F116" s="257" t="s">
        <v>135</v>
      </c>
      <c r="G116" s="257" t="s">
        <v>4732</v>
      </c>
      <c r="H116" s="257" t="s">
        <v>620</v>
      </c>
      <c r="I116" s="258" t="s">
        <v>521</v>
      </c>
      <c r="J116" s="257" t="s">
        <v>138</v>
      </c>
      <c r="K116" s="257" t="s">
        <v>4651</v>
      </c>
      <c r="L116" s="259" t="s">
        <v>135</v>
      </c>
      <c r="M116" s="250"/>
      <c r="N116" s="250" t="s">
        <v>3075</v>
      </c>
      <c r="O116" s="260" t="s">
        <v>3075</v>
      </c>
      <c r="P116" s="257">
        <v>0</v>
      </c>
      <c r="Q116" s="257" t="s">
        <v>3075</v>
      </c>
      <c r="R116" s="257" t="s">
        <v>3441</v>
      </c>
      <c r="S116" s="257" t="s">
        <v>3442</v>
      </c>
      <c r="T116" s="257" t="s">
        <v>2176</v>
      </c>
      <c r="U116" s="257" t="s">
        <v>2084</v>
      </c>
      <c r="V116" s="257" t="s">
        <v>3075</v>
      </c>
      <c r="W116" s="257" t="s">
        <v>3075</v>
      </c>
      <c r="X116" s="257" t="s">
        <v>3075</v>
      </c>
      <c r="Y116" s="257" t="s">
        <v>3075</v>
      </c>
      <c r="Z116" s="257" t="s">
        <v>3075</v>
      </c>
      <c r="AA116" s="257" t="s">
        <v>3075</v>
      </c>
      <c r="AB116" s="257" t="s">
        <v>3075</v>
      </c>
      <c r="AC116" s="257" t="s">
        <v>3075</v>
      </c>
      <c r="AD116" s="257" t="s">
        <v>3075</v>
      </c>
      <c r="AE116" s="246"/>
      <c r="AF116" s="257" t="s">
        <v>3075</v>
      </c>
      <c r="AG116" s="257" t="s">
        <v>2078</v>
      </c>
      <c r="AH116" s="257" t="s">
        <v>2078</v>
      </c>
      <c r="AI116" s="257" t="s">
        <v>3075</v>
      </c>
      <c r="AJ116" t="s">
        <v>4896</v>
      </c>
    </row>
    <row r="117" spans="1:36" ht="15" customHeight="1" x14ac:dyDescent="0.3">
      <c r="A117" s="256">
        <v>518104</v>
      </c>
      <c r="B117" s="257" t="s">
        <v>2075</v>
      </c>
      <c r="C117" s="257" t="s">
        <v>527</v>
      </c>
      <c r="D117" s="257" t="s">
        <v>428</v>
      </c>
      <c r="E117" s="257" t="s">
        <v>3075</v>
      </c>
      <c r="F117" s="257" t="s">
        <v>3075</v>
      </c>
      <c r="G117" s="257" t="s">
        <v>3075</v>
      </c>
      <c r="H117" s="257"/>
      <c r="I117" s="258" t="s">
        <v>521</v>
      </c>
      <c r="J117" s="250"/>
      <c r="K117" s="257" t="s">
        <v>3075</v>
      </c>
      <c r="L117" s="259" t="s">
        <v>3075</v>
      </c>
      <c r="M117" s="257" t="s">
        <v>3075</v>
      </c>
      <c r="N117" s="250" t="s">
        <v>3075</v>
      </c>
      <c r="O117" s="260" t="s">
        <v>3075</v>
      </c>
      <c r="P117" s="257">
        <v>0</v>
      </c>
      <c r="Q117" s="257" t="s">
        <v>3075</v>
      </c>
      <c r="R117" s="257" t="s">
        <v>3075</v>
      </c>
      <c r="S117" s="257" t="s">
        <v>3075</v>
      </c>
      <c r="T117" s="257" t="s">
        <v>3075</v>
      </c>
      <c r="U117" s="257" t="s">
        <v>3075</v>
      </c>
      <c r="V117" s="257" t="s">
        <v>3075</v>
      </c>
      <c r="W117" s="257" t="s">
        <v>3075</v>
      </c>
      <c r="X117" s="257" t="s">
        <v>3075</v>
      </c>
      <c r="Y117" s="257" t="s">
        <v>3075</v>
      </c>
      <c r="Z117" s="257" t="s">
        <v>3075</v>
      </c>
      <c r="AA117" s="257" t="s">
        <v>3075</v>
      </c>
      <c r="AB117" s="257" t="s">
        <v>2078</v>
      </c>
      <c r="AC117" s="262" t="s">
        <v>4895</v>
      </c>
      <c r="AD117" s="262" t="s">
        <v>4895</v>
      </c>
      <c r="AE117" s="246"/>
      <c r="AF117" s="257" t="s">
        <v>2078</v>
      </c>
      <c r="AG117" s="257" t="s">
        <v>2078</v>
      </c>
      <c r="AH117" s="257" t="s">
        <v>2078</v>
      </c>
      <c r="AI117" s="257" t="s">
        <v>4895</v>
      </c>
      <c r="AJ117" t="s">
        <v>4896</v>
      </c>
    </row>
    <row r="118" spans="1:36" ht="15" customHeight="1" x14ac:dyDescent="0.3">
      <c r="A118" s="256">
        <v>518129</v>
      </c>
      <c r="B118" s="257" t="s">
        <v>2076</v>
      </c>
      <c r="C118" s="257" t="s">
        <v>96</v>
      </c>
      <c r="D118" s="257" t="s">
        <v>399</v>
      </c>
      <c r="E118" s="257" t="s">
        <v>3075</v>
      </c>
      <c r="F118" s="257" t="s">
        <v>3075</v>
      </c>
      <c r="G118" s="257" t="s">
        <v>3075</v>
      </c>
      <c r="H118" s="257"/>
      <c r="I118" s="258" t="s">
        <v>521</v>
      </c>
      <c r="J118" s="250"/>
      <c r="K118" s="257" t="s">
        <v>3075</v>
      </c>
      <c r="L118" s="259" t="s">
        <v>3075</v>
      </c>
      <c r="M118" s="257" t="s">
        <v>3075</v>
      </c>
      <c r="N118" s="250" t="s">
        <v>3075</v>
      </c>
      <c r="O118" s="260" t="s">
        <v>3075</v>
      </c>
      <c r="P118" s="257">
        <v>0</v>
      </c>
      <c r="Q118" s="257" t="s">
        <v>3075</v>
      </c>
      <c r="R118" s="257" t="s">
        <v>3075</v>
      </c>
      <c r="S118" s="257" t="s">
        <v>3075</v>
      </c>
      <c r="T118" s="257" t="s">
        <v>3075</v>
      </c>
      <c r="U118" s="257" t="s">
        <v>3075</v>
      </c>
      <c r="V118" s="257" t="s">
        <v>3075</v>
      </c>
      <c r="W118" s="257" t="s">
        <v>3075</v>
      </c>
      <c r="X118" s="257" t="s">
        <v>3075</v>
      </c>
      <c r="Y118" s="257" t="s">
        <v>3075</v>
      </c>
      <c r="Z118" s="257" t="s">
        <v>3075</v>
      </c>
      <c r="AA118" s="257" t="s">
        <v>3075</v>
      </c>
      <c r="AB118" s="257" t="s">
        <v>2078</v>
      </c>
      <c r="AC118" s="262" t="s">
        <v>4895</v>
      </c>
      <c r="AD118" s="262" t="s">
        <v>4895</v>
      </c>
      <c r="AE118" s="246"/>
      <c r="AF118" s="257" t="s">
        <v>2078</v>
      </c>
      <c r="AG118" s="257" t="s">
        <v>2078</v>
      </c>
      <c r="AH118" s="257" t="s">
        <v>2078</v>
      </c>
      <c r="AI118" s="257" t="s">
        <v>4895</v>
      </c>
      <c r="AJ118" t="s">
        <v>4896</v>
      </c>
    </row>
    <row r="119" spans="1:36" ht="15" customHeight="1" x14ac:dyDescent="0.3">
      <c r="A119" s="261">
        <v>518158</v>
      </c>
      <c r="B119" s="262" t="s">
        <v>1033</v>
      </c>
      <c r="C119" s="262" t="s">
        <v>321</v>
      </c>
      <c r="D119" s="262" t="s">
        <v>399</v>
      </c>
      <c r="E119" s="262" t="s">
        <v>115</v>
      </c>
      <c r="F119" s="262" t="s">
        <v>2198</v>
      </c>
      <c r="G119" s="263">
        <v>35438</v>
      </c>
      <c r="H119" s="262" t="s">
        <v>620</v>
      </c>
      <c r="I119" s="258" t="s">
        <v>521</v>
      </c>
      <c r="J119" s="262" t="s">
        <v>138</v>
      </c>
      <c r="K119" s="262"/>
      <c r="L119" s="264" t="s">
        <v>150</v>
      </c>
      <c r="M119" s="262" t="s">
        <v>150</v>
      </c>
      <c r="N119" s="250" t="s">
        <v>3075</v>
      </c>
      <c r="O119" s="260" t="s">
        <v>3075</v>
      </c>
      <c r="P119" s="257">
        <v>0</v>
      </c>
      <c r="Q119" s="262" t="s">
        <v>3075</v>
      </c>
      <c r="R119" s="262" t="s">
        <v>3141</v>
      </c>
      <c r="S119" s="262" t="s">
        <v>3142</v>
      </c>
      <c r="T119" s="262" t="s">
        <v>2199</v>
      </c>
      <c r="U119" s="262" t="s">
        <v>2200</v>
      </c>
      <c r="V119" s="262" t="s">
        <v>3075</v>
      </c>
      <c r="W119" s="262" t="s">
        <v>3075</v>
      </c>
      <c r="X119" s="262" t="s">
        <v>3075</v>
      </c>
      <c r="Y119" s="262" t="s">
        <v>3075</v>
      </c>
      <c r="Z119" s="262" t="s">
        <v>3075</v>
      </c>
      <c r="AA119" s="262" t="s">
        <v>3075</v>
      </c>
      <c r="AB119" s="262" t="s">
        <v>3075</v>
      </c>
      <c r="AC119" s="262" t="s">
        <v>3075</v>
      </c>
      <c r="AD119" s="262" t="s">
        <v>3075</v>
      </c>
      <c r="AE119" s="247"/>
      <c r="AF119" s="262" t="s">
        <v>3075</v>
      </c>
      <c r="AG119" s="262" t="s">
        <v>3075</v>
      </c>
      <c r="AH119" s="262" t="s">
        <v>3075</v>
      </c>
      <c r="AI119" s="262" t="s">
        <v>3075</v>
      </c>
      <c r="AJ119" t="s">
        <v>4897</v>
      </c>
    </row>
    <row r="120" spans="1:36" ht="15" customHeight="1" x14ac:dyDescent="0.3">
      <c r="A120" s="261">
        <v>518208</v>
      </c>
      <c r="B120" s="262" t="s">
        <v>1034</v>
      </c>
      <c r="C120" s="262" t="s">
        <v>79</v>
      </c>
      <c r="D120" s="262" t="s">
        <v>346</v>
      </c>
      <c r="E120" s="262" t="s">
        <v>115</v>
      </c>
      <c r="F120" s="262" t="s">
        <v>2201</v>
      </c>
      <c r="G120" s="263">
        <v>35704</v>
      </c>
      <c r="H120" s="262" t="s">
        <v>620</v>
      </c>
      <c r="I120" s="258" t="s">
        <v>521</v>
      </c>
      <c r="J120" s="262" t="s">
        <v>138</v>
      </c>
      <c r="K120" s="266" t="s">
        <v>3075</v>
      </c>
      <c r="L120" s="262"/>
      <c r="M120" s="258"/>
      <c r="N120" s="250" t="s">
        <v>3075</v>
      </c>
      <c r="O120" s="260" t="s">
        <v>3075</v>
      </c>
      <c r="P120" s="257">
        <v>0</v>
      </c>
      <c r="Q120" s="262" t="s">
        <v>3075</v>
      </c>
      <c r="R120" s="262" t="s">
        <v>3143</v>
      </c>
      <c r="S120" s="262" t="s">
        <v>3144</v>
      </c>
      <c r="T120" s="262" t="s">
        <v>2202</v>
      </c>
      <c r="U120" s="262" t="s">
        <v>2791</v>
      </c>
      <c r="V120" s="262" t="s">
        <v>3075</v>
      </c>
      <c r="W120" s="262" t="s">
        <v>3075</v>
      </c>
      <c r="X120" s="262" t="s">
        <v>3075</v>
      </c>
      <c r="Y120" s="262" t="s">
        <v>3075</v>
      </c>
      <c r="Z120" s="262" t="s">
        <v>3075</v>
      </c>
      <c r="AA120" s="262" t="s">
        <v>3075</v>
      </c>
      <c r="AB120" s="262" t="s">
        <v>3075</v>
      </c>
      <c r="AC120" s="262" t="s">
        <v>3075</v>
      </c>
      <c r="AD120" s="262" t="s">
        <v>3075</v>
      </c>
      <c r="AE120" s="247"/>
      <c r="AF120" s="262" t="s">
        <v>3075</v>
      </c>
      <c r="AG120" s="262" t="s">
        <v>3075</v>
      </c>
      <c r="AH120" s="262" t="s">
        <v>3075</v>
      </c>
      <c r="AI120" s="262" t="s">
        <v>3075</v>
      </c>
      <c r="AJ120" t="s">
        <v>4897</v>
      </c>
    </row>
    <row r="121" spans="1:36" ht="15" customHeight="1" x14ac:dyDescent="0.3">
      <c r="A121" s="261">
        <v>518210</v>
      </c>
      <c r="B121" s="262" t="s">
        <v>1188</v>
      </c>
      <c r="C121" s="262" t="s">
        <v>718</v>
      </c>
      <c r="D121" s="262" t="s">
        <v>703</v>
      </c>
      <c r="E121" s="262" t="s">
        <v>115</v>
      </c>
      <c r="F121" s="262" t="s">
        <v>135</v>
      </c>
      <c r="G121" s="263">
        <v>34455</v>
      </c>
      <c r="H121" s="262" t="s">
        <v>620</v>
      </c>
      <c r="I121" s="258" t="s">
        <v>521</v>
      </c>
      <c r="J121" s="262" t="s">
        <v>138</v>
      </c>
      <c r="K121" s="258" t="s">
        <v>3075</v>
      </c>
      <c r="L121" s="262"/>
      <c r="M121" s="258"/>
      <c r="N121" s="250" t="s">
        <v>3075</v>
      </c>
      <c r="O121" s="260" t="s">
        <v>3075</v>
      </c>
      <c r="P121" s="257">
        <v>0</v>
      </c>
      <c r="Q121" s="262" t="s">
        <v>3075</v>
      </c>
      <c r="R121" s="262" t="s">
        <v>4243</v>
      </c>
      <c r="S121" s="262" t="s">
        <v>4244</v>
      </c>
      <c r="T121" s="262" t="s">
        <v>4245</v>
      </c>
      <c r="U121" s="262" t="s">
        <v>2121</v>
      </c>
      <c r="V121" s="262" t="s">
        <v>3075</v>
      </c>
      <c r="W121" s="262" t="s">
        <v>3075</v>
      </c>
      <c r="X121" s="262" t="s">
        <v>3075</v>
      </c>
      <c r="Y121" s="262" t="s">
        <v>3075</v>
      </c>
      <c r="Z121" s="262" t="s">
        <v>3075</v>
      </c>
      <c r="AA121" s="262" t="s">
        <v>3075</v>
      </c>
      <c r="AB121" s="262" t="s">
        <v>3075</v>
      </c>
      <c r="AC121" s="262" t="s">
        <v>3075</v>
      </c>
      <c r="AD121" s="262" t="s">
        <v>3075</v>
      </c>
      <c r="AE121" s="247"/>
      <c r="AF121" s="262" t="s">
        <v>3075</v>
      </c>
      <c r="AG121" s="262" t="s">
        <v>3075</v>
      </c>
      <c r="AH121" s="262" t="s">
        <v>3075</v>
      </c>
      <c r="AI121" s="262" t="s">
        <v>3075</v>
      </c>
      <c r="AJ121" t="s">
        <v>4897</v>
      </c>
    </row>
    <row r="122" spans="1:36" ht="15" customHeight="1" x14ac:dyDescent="0.3">
      <c r="A122" s="256">
        <v>518226</v>
      </c>
      <c r="B122" s="257" t="s">
        <v>1783</v>
      </c>
      <c r="C122" s="257" t="s">
        <v>94</v>
      </c>
      <c r="D122" s="257" t="s">
        <v>347</v>
      </c>
      <c r="E122" s="257" t="s">
        <v>115</v>
      </c>
      <c r="F122" s="257" t="s">
        <v>135</v>
      </c>
      <c r="G122" s="257" t="s">
        <v>4739</v>
      </c>
      <c r="H122" s="257" t="s">
        <v>620</v>
      </c>
      <c r="I122" s="258" t="s">
        <v>521</v>
      </c>
      <c r="J122" s="257" t="s">
        <v>136</v>
      </c>
      <c r="K122" s="259" t="s">
        <v>4651</v>
      </c>
      <c r="L122" s="250"/>
      <c r="M122" s="259"/>
      <c r="N122" s="250" t="s">
        <v>3075</v>
      </c>
      <c r="O122" s="260" t="s">
        <v>3075</v>
      </c>
      <c r="P122" s="257">
        <v>0</v>
      </c>
      <c r="Q122" s="257" t="s">
        <v>3075</v>
      </c>
      <c r="R122" s="257" t="s">
        <v>4246</v>
      </c>
      <c r="S122" s="257" t="s">
        <v>3421</v>
      </c>
      <c r="T122" s="257" t="s">
        <v>2117</v>
      </c>
      <c r="U122" s="257" t="s">
        <v>2092</v>
      </c>
      <c r="V122" s="257" t="s">
        <v>3075</v>
      </c>
      <c r="W122" s="257" t="s">
        <v>3075</v>
      </c>
      <c r="X122" s="257" t="s">
        <v>3075</v>
      </c>
      <c r="Y122" s="257" t="s">
        <v>3075</v>
      </c>
      <c r="Z122" s="257" t="s">
        <v>3075</v>
      </c>
      <c r="AA122" s="257" t="s">
        <v>3075</v>
      </c>
      <c r="AB122" s="257" t="s">
        <v>3075</v>
      </c>
      <c r="AC122" s="257" t="s">
        <v>3075</v>
      </c>
      <c r="AD122" s="257" t="s">
        <v>3075</v>
      </c>
      <c r="AE122" s="246"/>
      <c r="AF122" s="257" t="s">
        <v>3075</v>
      </c>
      <c r="AG122" s="257" t="s">
        <v>2078</v>
      </c>
      <c r="AH122" s="257" t="s">
        <v>2078</v>
      </c>
      <c r="AI122" s="257" t="s">
        <v>3075</v>
      </c>
      <c r="AJ122" t="s">
        <v>4896</v>
      </c>
    </row>
    <row r="123" spans="1:36" ht="15" customHeight="1" x14ac:dyDescent="0.3">
      <c r="A123" s="261">
        <v>518228</v>
      </c>
      <c r="B123" s="262" t="s">
        <v>4691</v>
      </c>
      <c r="C123" s="262" t="s">
        <v>76</v>
      </c>
      <c r="D123" s="262" t="s">
        <v>468</v>
      </c>
      <c r="E123" s="262" t="s">
        <v>115</v>
      </c>
      <c r="F123" s="262" t="s">
        <v>4692</v>
      </c>
      <c r="G123" s="263">
        <v>34335</v>
      </c>
      <c r="H123" s="262" t="s">
        <v>620</v>
      </c>
      <c r="I123" s="258" t="s">
        <v>521</v>
      </c>
      <c r="J123" s="262" t="s">
        <v>138</v>
      </c>
      <c r="L123" s="262" t="s">
        <v>150</v>
      </c>
      <c r="M123" s="258"/>
      <c r="N123" s="250" t="s">
        <v>3075</v>
      </c>
      <c r="O123" s="260" t="s">
        <v>3075</v>
      </c>
      <c r="P123" s="257">
        <v>0</v>
      </c>
      <c r="Q123" s="250"/>
      <c r="R123" s="250"/>
      <c r="S123" s="250"/>
      <c r="T123" s="250"/>
      <c r="U123" s="250"/>
      <c r="V123" s="250"/>
      <c r="W123" s="250"/>
      <c r="X123" s="250"/>
      <c r="Y123" s="250"/>
      <c r="Z123" s="250"/>
      <c r="AA123" s="250"/>
      <c r="AB123" s="250"/>
      <c r="AC123" s="250"/>
      <c r="AD123" s="250"/>
      <c r="AE123" s="247"/>
      <c r="AF123" s="250"/>
      <c r="AG123" s="250"/>
      <c r="AH123" s="250"/>
      <c r="AI123" s="250"/>
      <c r="AJ123" t="s">
        <v>4897</v>
      </c>
    </row>
    <row r="124" spans="1:36" ht="15" customHeight="1" x14ac:dyDescent="0.3">
      <c r="A124" s="261">
        <v>518232</v>
      </c>
      <c r="B124" s="262" t="s">
        <v>4687</v>
      </c>
      <c r="C124" s="262" t="s">
        <v>62</v>
      </c>
      <c r="D124" s="262" t="s">
        <v>409</v>
      </c>
      <c r="E124" s="262" t="s">
        <v>115</v>
      </c>
      <c r="F124" s="262" t="s">
        <v>151</v>
      </c>
      <c r="G124" s="263">
        <v>28135</v>
      </c>
      <c r="H124" s="262" t="s">
        <v>620</v>
      </c>
      <c r="I124" s="258" t="s">
        <v>522</v>
      </c>
      <c r="J124" s="262" t="s">
        <v>2082</v>
      </c>
      <c r="L124" s="262" t="s">
        <v>150</v>
      </c>
      <c r="M124" s="258"/>
      <c r="N124" s="250" t="s">
        <v>3075</v>
      </c>
      <c r="O124" s="260" t="s">
        <v>3075</v>
      </c>
      <c r="P124" s="257">
        <v>0</v>
      </c>
      <c r="Q124" s="250"/>
      <c r="R124" s="250"/>
      <c r="S124" s="250"/>
      <c r="T124" s="250"/>
      <c r="U124" s="250"/>
      <c r="V124" s="250"/>
      <c r="W124" s="250"/>
      <c r="X124" s="250"/>
      <c r="Y124" s="250"/>
      <c r="Z124" s="250"/>
      <c r="AA124" s="250"/>
      <c r="AB124" s="250"/>
      <c r="AC124" s="250"/>
      <c r="AD124" s="250"/>
      <c r="AE124" s="246"/>
      <c r="AF124" s="250"/>
      <c r="AG124" s="250"/>
      <c r="AH124" s="250"/>
      <c r="AI124" s="250"/>
      <c r="AJ124" t="s">
        <v>4897</v>
      </c>
    </row>
    <row r="125" spans="1:36" ht="15" customHeight="1" x14ac:dyDescent="0.3">
      <c r="A125" s="256">
        <v>518275</v>
      </c>
      <c r="B125" s="257" t="s">
        <v>2001</v>
      </c>
      <c r="C125" s="257" t="s">
        <v>83</v>
      </c>
      <c r="D125" s="257" t="s">
        <v>414</v>
      </c>
      <c r="E125" s="257" t="s">
        <v>3075</v>
      </c>
      <c r="F125" s="257" t="s">
        <v>3075</v>
      </c>
      <c r="G125" s="257" t="s">
        <v>3075</v>
      </c>
      <c r="H125" s="257"/>
      <c r="I125" s="258" t="s">
        <v>521</v>
      </c>
      <c r="J125" s="250"/>
      <c r="K125" s="264" t="s">
        <v>3075</v>
      </c>
      <c r="L125" s="257" t="s">
        <v>3075</v>
      </c>
      <c r="M125" s="259" t="s">
        <v>3075</v>
      </c>
      <c r="N125" s="250" t="s">
        <v>3075</v>
      </c>
      <c r="O125" s="260" t="s">
        <v>3075</v>
      </c>
      <c r="P125" s="257">
        <v>0</v>
      </c>
      <c r="Q125" s="257" t="s">
        <v>3075</v>
      </c>
      <c r="R125" s="257" t="s">
        <v>3075</v>
      </c>
      <c r="S125" s="257" t="s">
        <v>3075</v>
      </c>
      <c r="T125" s="257" t="s">
        <v>3075</v>
      </c>
      <c r="U125" s="257" t="s">
        <v>3075</v>
      </c>
      <c r="V125" s="257" t="s">
        <v>3075</v>
      </c>
      <c r="W125" s="257" t="s">
        <v>3075</v>
      </c>
      <c r="X125" s="257" t="s">
        <v>3075</v>
      </c>
      <c r="Y125" s="257" t="s">
        <v>3075</v>
      </c>
      <c r="Z125" s="257" t="s">
        <v>3075</v>
      </c>
      <c r="AA125" s="257" t="s">
        <v>3075</v>
      </c>
      <c r="AB125" s="257" t="s">
        <v>2078</v>
      </c>
      <c r="AC125" s="262" t="s">
        <v>4895</v>
      </c>
      <c r="AD125" s="262" t="s">
        <v>4895</v>
      </c>
      <c r="AE125" s="246"/>
      <c r="AF125" s="257" t="s">
        <v>2078</v>
      </c>
      <c r="AG125" s="257" t="s">
        <v>2078</v>
      </c>
      <c r="AH125" s="257" t="s">
        <v>2078</v>
      </c>
      <c r="AI125" s="257" t="s">
        <v>4895</v>
      </c>
      <c r="AJ125" t="s">
        <v>4896</v>
      </c>
    </row>
    <row r="126" spans="1:36" ht="15" customHeight="1" x14ac:dyDescent="0.3">
      <c r="A126" s="261">
        <v>518295</v>
      </c>
      <c r="B126" s="262" t="s">
        <v>1035</v>
      </c>
      <c r="C126" s="262" t="s">
        <v>737</v>
      </c>
      <c r="D126" s="262" t="s">
        <v>418</v>
      </c>
      <c r="E126" s="262" t="s">
        <v>115</v>
      </c>
      <c r="F126" s="262" t="s">
        <v>135</v>
      </c>
      <c r="G126" s="263">
        <v>34128</v>
      </c>
      <c r="H126" s="262" t="s">
        <v>620</v>
      </c>
      <c r="I126" s="258" t="s">
        <v>521</v>
      </c>
      <c r="J126" s="262" t="s">
        <v>138</v>
      </c>
      <c r="K126" s="258" t="s">
        <v>3075</v>
      </c>
      <c r="L126" s="262"/>
      <c r="M126" s="258"/>
      <c r="N126" s="250" t="s">
        <v>3075</v>
      </c>
      <c r="O126" s="260" t="s">
        <v>3075</v>
      </c>
      <c r="P126" s="257">
        <v>0</v>
      </c>
      <c r="Q126" s="262" t="s">
        <v>3075</v>
      </c>
      <c r="R126" s="262" t="s">
        <v>3145</v>
      </c>
      <c r="S126" s="262" t="s">
        <v>3146</v>
      </c>
      <c r="T126" s="262" t="s">
        <v>2204</v>
      </c>
      <c r="U126" s="262" t="s">
        <v>2143</v>
      </c>
      <c r="V126" s="262" t="s">
        <v>3075</v>
      </c>
      <c r="W126" s="262" t="s">
        <v>3075</v>
      </c>
      <c r="X126" s="262" t="s">
        <v>3075</v>
      </c>
      <c r="Y126" s="262" t="s">
        <v>3075</v>
      </c>
      <c r="Z126" s="262" t="s">
        <v>3075</v>
      </c>
      <c r="AA126" s="262" t="s">
        <v>3075</v>
      </c>
      <c r="AB126" s="262" t="s">
        <v>3075</v>
      </c>
      <c r="AC126" s="262" t="s">
        <v>3075</v>
      </c>
      <c r="AD126" s="262" t="s">
        <v>3075</v>
      </c>
      <c r="AE126" s="246"/>
      <c r="AF126" s="262" t="s">
        <v>3075</v>
      </c>
      <c r="AG126" s="262" t="s">
        <v>3075</v>
      </c>
      <c r="AH126" s="262" t="s">
        <v>3075</v>
      </c>
      <c r="AI126" s="262" t="s">
        <v>3075</v>
      </c>
      <c r="AJ126" t="s">
        <v>4897</v>
      </c>
    </row>
    <row r="127" spans="1:36" ht="15" customHeight="1" x14ac:dyDescent="0.3">
      <c r="A127" s="261">
        <v>518314</v>
      </c>
      <c r="B127" s="262" t="s">
        <v>1002</v>
      </c>
      <c r="C127" s="262" t="s">
        <v>66</v>
      </c>
      <c r="D127" s="262" t="s">
        <v>603</v>
      </c>
      <c r="E127" s="262" t="s">
        <v>115</v>
      </c>
      <c r="F127" s="262" t="s">
        <v>135</v>
      </c>
      <c r="G127" s="263">
        <v>35158</v>
      </c>
      <c r="H127" s="262" t="s">
        <v>620</v>
      </c>
      <c r="I127" s="258" t="s">
        <v>521</v>
      </c>
      <c r="J127" s="262" t="s">
        <v>138</v>
      </c>
      <c r="K127" s="266"/>
      <c r="L127" s="250"/>
      <c r="M127" s="258"/>
      <c r="N127" s="250" t="s">
        <v>3075</v>
      </c>
      <c r="O127" s="260" t="s">
        <v>3075</v>
      </c>
      <c r="P127" s="257">
        <v>0</v>
      </c>
      <c r="Q127" s="262" t="s">
        <v>3075</v>
      </c>
      <c r="R127" s="262" t="s">
        <v>3205</v>
      </c>
      <c r="S127" s="262" t="s">
        <v>3206</v>
      </c>
      <c r="T127" s="262" t="s">
        <v>2346</v>
      </c>
      <c r="U127" s="262" t="s">
        <v>2143</v>
      </c>
      <c r="V127" s="262" t="s">
        <v>3075</v>
      </c>
      <c r="W127" s="262" t="s">
        <v>3075</v>
      </c>
      <c r="X127" s="262" t="s">
        <v>3075</v>
      </c>
      <c r="Y127" s="262" t="s">
        <v>3075</v>
      </c>
      <c r="Z127" s="262" t="s">
        <v>3075</v>
      </c>
      <c r="AA127" s="262" t="s">
        <v>3075</v>
      </c>
      <c r="AB127" s="262" t="s">
        <v>3075</v>
      </c>
      <c r="AC127" s="262" t="s">
        <v>3075</v>
      </c>
      <c r="AD127" s="262" t="s">
        <v>3075</v>
      </c>
      <c r="AE127" s="246"/>
      <c r="AF127" s="262" t="s">
        <v>3075</v>
      </c>
      <c r="AG127" s="262" t="s">
        <v>3075</v>
      </c>
      <c r="AH127" s="262" t="s">
        <v>3075</v>
      </c>
      <c r="AI127" s="262" t="s">
        <v>3075</v>
      </c>
      <c r="AJ127" t="s">
        <v>4897</v>
      </c>
    </row>
    <row r="128" spans="1:36" ht="15" customHeight="1" x14ac:dyDescent="0.3">
      <c r="A128" s="261">
        <v>518346</v>
      </c>
      <c r="B128" s="262" t="s">
        <v>1036</v>
      </c>
      <c r="C128" s="262" t="s">
        <v>545</v>
      </c>
      <c r="D128" s="262" t="s">
        <v>414</v>
      </c>
      <c r="E128" s="262" t="s">
        <v>115</v>
      </c>
      <c r="F128" s="262" t="s">
        <v>4248</v>
      </c>
      <c r="G128" s="263">
        <v>34863</v>
      </c>
      <c r="H128" s="262" t="s">
        <v>620</v>
      </c>
      <c r="I128" s="258" t="s">
        <v>521</v>
      </c>
      <c r="J128" s="262" t="s">
        <v>138</v>
      </c>
      <c r="K128" s="258"/>
      <c r="L128" s="250"/>
      <c r="M128" s="258"/>
      <c r="N128" s="250">
        <v>802</v>
      </c>
      <c r="O128" s="260">
        <v>45350</v>
      </c>
      <c r="P128" s="257">
        <v>21000</v>
      </c>
      <c r="Q128" s="262" t="s">
        <v>3075</v>
      </c>
      <c r="R128" s="262" t="s">
        <v>4249</v>
      </c>
      <c r="S128" s="262" t="s">
        <v>3085</v>
      </c>
      <c r="T128" s="262" t="s">
        <v>2499</v>
      </c>
      <c r="U128" s="262" t="s">
        <v>4250</v>
      </c>
      <c r="V128" s="262" t="s">
        <v>3075</v>
      </c>
      <c r="W128" s="262" t="s">
        <v>3075</v>
      </c>
      <c r="X128" s="262" t="s">
        <v>3075</v>
      </c>
      <c r="Y128" s="262" t="s">
        <v>3075</v>
      </c>
      <c r="Z128" s="262" t="s">
        <v>3075</v>
      </c>
      <c r="AA128" s="262" t="s">
        <v>3075</v>
      </c>
      <c r="AB128" s="262" t="s">
        <v>3075</v>
      </c>
      <c r="AC128" s="262" t="s">
        <v>3075</v>
      </c>
      <c r="AD128" s="262" t="s">
        <v>3075</v>
      </c>
      <c r="AE128" s="247"/>
      <c r="AF128" s="262" t="s">
        <v>3075</v>
      </c>
      <c r="AG128" s="262" t="s">
        <v>3075</v>
      </c>
      <c r="AH128" s="262" t="s">
        <v>3075</v>
      </c>
      <c r="AI128" s="262" t="s">
        <v>3075</v>
      </c>
      <c r="AJ128" t="s">
        <v>4897</v>
      </c>
    </row>
    <row r="129" spans="1:36" ht="15" customHeight="1" x14ac:dyDescent="0.3">
      <c r="A129" s="261">
        <v>518359</v>
      </c>
      <c r="B129" s="262" t="s">
        <v>1813</v>
      </c>
      <c r="C129" s="262" t="s">
        <v>97</v>
      </c>
      <c r="D129" s="262" t="s">
        <v>1814</v>
      </c>
      <c r="E129" s="262" t="s">
        <v>115</v>
      </c>
      <c r="F129" s="262" t="s">
        <v>135</v>
      </c>
      <c r="G129" s="263">
        <v>33725</v>
      </c>
      <c r="H129" s="262" t="s">
        <v>620</v>
      </c>
      <c r="I129" s="258" t="s">
        <v>521</v>
      </c>
      <c r="J129" s="262" t="s">
        <v>138</v>
      </c>
      <c r="K129" s="262" t="s">
        <v>3075</v>
      </c>
      <c r="L129" s="262"/>
      <c r="M129" s="258"/>
      <c r="N129" s="250" t="s">
        <v>3075</v>
      </c>
      <c r="O129" s="260" t="s">
        <v>3075</v>
      </c>
      <c r="P129" s="257">
        <v>0</v>
      </c>
      <c r="Q129" s="262" t="s">
        <v>3075</v>
      </c>
      <c r="R129" s="262" t="s">
        <v>3448</v>
      </c>
      <c r="S129" s="262" t="s">
        <v>3292</v>
      </c>
      <c r="T129" s="262" t="s">
        <v>2756</v>
      </c>
      <c r="U129" s="262" t="s">
        <v>2084</v>
      </c>
      <c r="V129" s="262" t="s">
        <v>3075</v>
      </c>
      <c r="W129" s="262" t="s">
        <v>3075</v>
      </c>
      <c r="X129" s="262" t="s">
        <v>3075</v>
      </c>
      <c r="Y129" s="262" t="s">
        <v>3075</v>
      </c>
      <c r="Z129" s="262" t="s">
        <v>3075</v>
      </c>
      <c r="AA129" s="262" t="s">
        <v>3075</v>
      </c>
      <c r="AB129" s="262" t="s">
        <v>3075</v>
      </c>
      <c r="AC129" s="262" t="s">
        <v>4895</v>
      </c>
      <c r="AD129" s="262" t="s">
        <v>4895</v>
      </c>
      <c r="AE129" s="246"/>
      <c r="AF129" s="262" t="s">
        <v>3075</v>
      </c>
      <c r="AG129" s="262" t="s">
        <v>3075</v>
      </c>
      <c r="AH129" s="262" t="s">
        <v>3075</v>
      </c>
      <c r="AI129" s="262" t="s">
        <v>4895</v>
      </c>
      <c r="AJ129" t="s">
        <v>4897</v>
      </c>
    </row>
    <row r="130" spans="1:36" ht="15" customHeight="1" x14ac:dyDescent="0.3">
      <c r="A130" s="261">
        <v>518415</v>
      </c>
      <c r="B130" s="262" t="s">
        <v>4251</v>
      </c>
      <c r="C130" s="262" t="s">
        <v>96</v>
      </c>
      <c r="D130" s="262" t="s">
        <v>414</v>
      </c>
      <c r="E130" s="262" t="s">
        <v>115</v>
      </c>
      <c r="F130" s="262" t="s">
        <v>135</v>
      </c>
      <c r="G130" s="263">
        <v>33267</v>
      </c>
      <c r="H130" s="262" t="s">
        <v>620</v>
      </c>
      <c r="I130" s="258" t="s">
        <v>521</v>
      </c>
      <c r="J130" s="262" t="s">
        <v>138</v>
      </c>
      <c r="K130" s="258"/>
      <c r="L130" s="250"/>
      <c r="M130" s="258"/>
      <c r="N130" s="250" t="s">
        <v>3075</v>
      </c>
      <c r="O130" s="260" t="s">
        <v>3075</v>
      </c>
      <c r="P130" s="257">
        <v>0</v>
      </c>
      <c r="Q130" s="250"/>
      <c r="R130" s="250"/>
      <c r="S130" s="250"/>
      <c r="T130" s="250"/>
      <c r="U130" s="250"/>
      <c r="V130" s="250"/>
      <c r="W130" s="250"/>
      <c r="X130" s="250"/>
      <c r="Y130" s="250"/>
      <c r="Z130" s="250"/>
      <c r="AA130" s="250"/>
      <c r="AB130" s="250"/>
      <c r="AC130" s="250"/>
      <c r="AD130" s="250"/>
      <c r="AE130" s="246"/>
      <c r="AF130" s="250"/>
      <c r="AG130" s="250"/>
      <c r="AH130" s="250"/>
      <c r="AI130" s="250"/>
      <c r="AJ130" t="s">
        <v>4897</v>
      </c>
    </row>
    <row r="131" spans="1:36" ht="15" customHeight="1" x14ac:dyDescent="0.3">
      <c r="A131" s="256">
        <v>518441</v>
      </c>
      <c r="B131" s="257" t="s">
        <v>2002</v>
      </c>
      <c r="C131" s="257" t="s">
        <v>278</v>
      </c>
      <c r="D131" s="257" t="s">
        <v>429</v>
      </c>
      <c r="E131" s="257" t="s">
        <v>3075</v>
      </c>
      <c r="F131" s="257" t="s">
        <v>3075</v>
      </c>
      <c r="G131" s="257" t="s">
        <v>3075</v>
      </c>
      <c r="H131" s="257"/>
      <c r="I131" s="258" t="s">
        <v>521</v>
      </c>
      <c r="J131" s="250"/>
      <c r="K131" s="259" t="s">
        <v>3075</v>
      </c>
      <c r="L131" s="257" t="s">
        <v>3075</v>
      </c>
      <c r="M131" s="259" t="s">
        <v>3075</v>
      </c>
      <c r="N131" s="250" t="s">
        <v>3075</v>
      </c>
      <c r="O131" s="260" t="s">
        <v>3075</v>
      </c>
      <c r="P131" s="257">
        <v>0</v>
      </c>
      <c r="Q131" s="257" t="s">
        <v>3075</v>
      </c>
      <c r="R131" s="257" t="s">
        <v>3075</v>
      </c>
      <c r="S131" s="257" t="s">
        <v>3075</v>
      </c>
      <c r="T131" s="257" t="s">
        <v>3075</v>
      </c>
      <c r="U131" s="257" t="s">
        <v>3075</v>
      </c>
      <c r="V131" s="257" t="s">
        <v>3075</v>
      </c>
      <c r="W131" s="257" t="s">
        <v>3075</v>
      </c>
      <c r="X131" s="257" t="s">
        <v>3075</v>
      </c>
      <c r="Y131" s="257" t="s">
        <v>3075</v>
      </c>
      <c r="Z131" s="257" t="s">
        <v>3075</v>
      </c>
      <c r="AA131" s="257" t="s">
        <v>3075</v>
      </c>
      <c r="AB131" s="257" t="s">
        <v>2078</v>
      </c>
      <c r="AC131" s="262" t="s">
        <v>4895</v>
      </c>
      <c r="AD131" s="262" t="s">
        <v>4895</v>
      </c>
      <c r="AE131" s="247"/>
      <c r="AF131" s="257" t="s">
        <v>2078</v>
      </c>
      <c r="AG131" s="257" t="s">
        <v>2078</v>
      </c>
      <c r="AH131" s="257" t="s">
        <v>2078</v>
      </c>
      <c r="AI131" s="257" t="s">
        <v>4895</v>
      </c>
      <c r="AJ131" t="s">
        <v>4896</v>
      </c>
    </row>
    <row r="132" spans="1:36" ht="15" customHeight="1" x14ac:dyDescent="0.3">
      <c r="A132" s="261">
        <v>518452</v>
      </c>
      <c r="B132" s="262" t="s">
        <v>1815</v>
      </c>
      <c r="C132" s="262" t="s">
        <v>292</v>
      </c>
      <c r="D132" s="262" t="s">
        <v>442</v>
      </c>
      <c r="E132" s="262" t="s">
        <v>115</v>
      </c>
      <c r="F132" s="262" t="s">
        <v>135</v>
      </c>
      <c r="G132" s="263">
        <v>34701</v>
      </c>
      <c r="H132" s="262" t="s">
        <v>620</v>
      </c>
      <c r="I132" s="258" t="s">
        <v>521</v>
      </c>
      <c r="J132" s="262" t="s">
        <v>138</v>
      </c>
      <c r="K132" s="258"/>
      <c r="L132" s="250"/>
      <c r="M132" s="258"/>
      <c r="N132" s="250" t="s">
        <v>3075</v>
      </c>
      <c r="O132" s="260" t="s">
        <v>3075</v>
      </c>
      <c r="P132" s="257">
        <v>0</v>
      </c>
      <c r="Q132" s="262" t="s">
        <v>3075</v>
      </c>
      <c r="R132" s="262" t="s">
        <v>3449</v>
      </c>
      <c r="S132" s="262" t="s">
        <v>3450</v>
      </c>
      <c r="T132" s="262" t="s">
        <v>2362</v>
      </c>
      <c r="U132" s="262" t="s">
        <v>2143</v>
      </c>
      <c r="V132" s="262" t="s">
        <v>3075</v>
      </c>
      <c r="W132" s="262" t="s">
        <v>3075</v>
      </c>
      <c r="X132" s="262" t="s">
        <v>3075</v>
      </c>
      <c r="Y132" s="262" t="s">
        <v>3075</v>
      </c>
      <c r="Z132" s="262" t="s">
        <v>3075</v>
      </c>
      <c r="AA132" s="262" t="s">
        <v>3075</v>
      </c>
      <c r="AB132" s="262" t="s">
        <v>3075</v>
      </c>
      <c r="AC132" s="262" t="s">
        <v>4895</v>
      </c>
      <c r="AD132" s="262" t="s">
        <v>4895</v>
      </c>
      <c r="AE132" s="247"/>
      <c r="AF132" s="262" t="s">
        <v>3075</v>
      </c>
      <c r="AG132" s="262" t="s">
        <v>3075</v>
      </c>
      <c r="AH132" s="262" t="s">
        <v>3075</v>
      </c>
      <c r="AI132" s="262" t="s">
        <v>4895</v>
      </c>
      <c r="AJ132" t="s">
        <v>4897</v>
      </c>
    </row>
    <row r="133" spans="1:36" ht="15" customHeight="1" x14ac:dyDescent="0.3">
      <c r="A133" s="261">
        <v>518461</v>
      </c>
      <c r="B133" s="262" t="s">
        <v>1784</v>
      </c>
      <c r="C133" s="262" t="s">
        <v>1785</v>
      </c>
      <c r="D133" s="262" t="s">
        <v>708</v>
      </c>
      <c r="E133" s="262" t="s">
        <v>115</v>
      </c>
      <c r="F133" s="262" t="s">
        <v>135</v>
      </c>
      <c r="G133" s="263">
        <v>33856</v>
      </c>
      <c r="H133" s="262" t="s">
        <v>620</v>
      </c>
      <c r="I133" s="258" t="s">
        <v>521</v>
      </c>
      <c r="J133" s="262" t="s">
        <v>138</v>
      </c>
      <c r="K133" s="258" t="s">
        <v>3075</v>
      </c>
      <c r="L133" s="262"/>
      <c r="M133" s="258"/>
      <c r="N133" s="250" t="s">
        <v>3075</v>
      </c>
      <c r="O133" s="260" t="s">
        <v>3075</v>
      </c>
      <c r="P133" s="257">
        <v>0</v>
      </c>
      <c r="Q133" s="262" t="s">
        <v>3075</v>
      </c>
      <c r="R133" s="262" t="s">
        <v>4252</v>
      </c>
      <c r="S133" s="262" t="s">
        <v>4253</v>
      </c>
      <c r="T133" s="262" t="s">
        <v>2123</v>
      </c>
      <c r="U133" s="262" t="s">
        <v>2084</v>
      </c>
      <c r="V133" s="262" t="s">
        <v>3075</v>
      </c>
      <c r="W133" s="262" t="s">
        <v>3075</v>
      </c>
      <c r="X133" s="262" t="s">
        <v>3075</v>
      </c>
      <c r="Y133" s="262" t="s">
        <v>3075</v>
      </c>
      <c r="Z133" s="262" t="s">
        <v>3075</v>
      </c>
      <c r="AA133" s="262" t="s">
        <v>3075</v>
      </c>
      <c r="AB133" s="262" t="s">
        <v>3075</v>
      </c>
      <c r="AC133" s="262" t="s">
        <v>3075</v>
      </c>
      <c r="AD133" s="262" t="s">
        <v>3075</v>
      </c>
      <c r="AE133" s="247"/>
      <c r="AF133" s="262" t="s">
        <v>3075</v>
      </c>
      <c r="AG133" s="262" t="s">
        <v>3075</v>
      </c>
      <c r="AH133" s="262" t="s">
        <v>3075</v>
      </c>
      <c r="AI133" s="262" t="s">
        <v>3075</v>
      </c>
      <c r="AJ133" t="s">
        <v>4897</v>
      </c>
    </row>
    <row r="134" spans="1:36" ht="15" customHeight="1" x14ac:dyDescent="0.3">
      <c r="A134" s="261">
        <v>518564</v>
      </c>
      <c r="B134" s="262" t="s">
        <v>4837</v>
      </c>
      <c r="C134" s="262" t="s">
        <v>1620</v>
      </c>
      <c r="D134" s="262" t="s">
        <v>439</v>
      </c>
      <c r="E134" s="262" t="s">
        <v>115</v>
      </c>
      <c r="F134" s="262" t="s">
        <v>135</v>
      </c>
      <c r="G134" s="263">
        <v>33381</v>
      </c>
      <c r="H134" s="262" t="s">
        <v>668</v>
      </c>
      <c r="I134" s="258" t="s">
        <v>521</v>
      </c>
      <c r="J134" s="262" t="s">
        <v>138</v>
      </c>
      <c r="K134" s="268">
        <v>2013</v>
      </c>
      <c r="L134" s="262" t="s">
        <v>135</v>
      </c>
      <c r="N134" s="250" t="s">
        <v>3075</v>
      </c>
      <c r="O134" s="260" t="s">
        <v>3075</v>
      </c>
      <c r="P134" s="257">
        <v>0</v>
      </c>
      <c r="Q134" s="250"/>
      <c r="R134" s="250"/>
      <c r="S134" s="250"/>
      <c r="T134" s="250"/>
      <c r="U134" s="250"/>
      <c r="V134" s="250"/>
      <c r="W134" s="250"/>
      <c r="X134" s="250"/>
      <c r="Y134" s="250"/>
      <c r="Z134" s="250"/>
      <c r="AA134" s="250"/>
      <c r="AB134" s="250"/>
      <c r="AC134" s="250"/>
      <c r="AD134" s="250"/>
      <c r="AE134" s="246"/>
      <c r="AF134" s="250"/>
      <c r="AG134" s="250"/>
      <c r="AH134" s="250"/>
      <c r="AI134" s="250"/>
      <c r="AJ134" t="s">
        <v>4897</v>
      </c>
    </row>
    <row r="135" spans="1:36" ht="15" customHeight="1" x14ac:dyDescent="0.3">
      <c r="A135" s="261">
        <v>518569</v>
      </c>
      <c r="B135" s="262" t="s">
        <v>1037</v>
      </c>
      <c r="C135" s="262" t="s">
        <v>65</v>
      </c>
      <c r="D135" s="262" t="s">
        <v>390</v>
      </c>
      <c r="E135" s="262" t="s">
        <v>115</v>
      </c>
      <c r="F135" s="262" t="s">
        <v>135</v>
      </c>
      <c r="G135" s="263">
        <v>34653</v>
      </c>
      <c r="H135" s="262" t="s">
        <v>622</v>
      </c>
      <c r="I135" s="258" t="s">
        <v>521</v>
      </c>
      <c r="J135" s="262" t="s">
        <v>138</v>
      </c>
      <c r="K135" s="268">
        <v>2015</v>
      </c>
      <c r="L135" s="262" t="s">
        <v>135</v>
      </c>
      <c r="N135" s="250" t="s">
        <v>3075</v>
      </c>
      <c r="O135" s="260" t="s">
        <v>3075</v>
      </c>
      <c r="P135" s="257">
        <v>0</v>
      </c>
      <c r="Q135" s="262" t="s">
        <v>3075</v>
      </c>
      <c r="R135" s="262" t="s">
        <v>4254</v>
      </c>
      <c r="S135" s="262" t="s">
        <v>3076</v>
      </c>
      <c r="T135" s="262" t="s">
        <v>2368</v>
      </c>
      <c r="U135" s="262" t="s">
        <v>2533</v>
      </c>
      <c r="V135" s="262" t="s">
        <v>3075</v>
      </c>
      <c r="W135" s="262" t="s">
        <v>3075</v>
      </c>
      <c r="X135" s="262" t="s">
        <v>3075</v>
      </c>
      <c r="Y135" s="262" t="s">
        <v>3075</v>
      </c>
      <c r="Z135" s="262" t="s">
        <v>3075</v>
      </c>
      <c r="AA135" s="262" t="s">
        <v>3075</v>
      </c>
      <c r="AB135" s="262" t="s">
        <v>3075</v>
      </c>
      <c r="AC135" s="262" t="s">
        <v>3075</v>
      </c>
      <c r="AD135" s="262" t="s">
        <v>3075</v>
      </c>
      <c r="AE135" s="246"/>
      <c r="AF135" s="262" t="s">
        <v>3075</v>
      </c>
      <c r="AG135" s="262" t="s">
        <v>3075</v>
      </c>
      <c r="AH135" s="262" t="s">
        <v>3075</v>
      </c>
      <c r="AI135" s="262" t="s">
        <v>3075</v>
      </c>
      <c r="AJ135" t="s">
        <v>4897</v>
      </c>
    </row>
    <row r="136" spans="1:36" ht="15" customHeight="1" x14ac:dyDescent="0.3">
      <c r="A136" s="261">
        <v>518616</v>
      </c>
      <c r="B136" s="262" t="s">
        <v>1158</v>
      </c>
      <c r="C136" s="262" t="s">
        <v>66</v>
      </c>
      <c r="D136" s="262" t="s">
        <v>483</v>
      </c>
      <c r="E136" s="262" t="s">
        <v>115</v>
      </c>
      <c r="F136" s="262" t="s">
        <v>2127</v>
      </c>
      <c r="G136" s="263">
        <v>35596</v>
      </c>
      <c r="H136" s="262" t="s">
        <v>620</v>
      </c>
      <c r="I136" s="258" t="s">
        <v>521</v>
      </c>
      <c r="J136" s="262" t="s">
        <v>667</v>
      </c>
      <c r="K136" s="262"/>
      <c r="L136" s="250"/>
      <c r="M136" s="258"/>
      <c r="N136" s="250" t="s">
        <v>3075</v>
      </c>
      <c r="O136" s="260" t="s">
        <v>3075</v>
      </c>
      <c r="P136" s="257">
        <v>0</v>
      </c>
      <c r="Q136" s="262" t="s">
        <v>3075</v>
      </c>
      <c r="R136" s="262" t="s">
        <v>4024</v>
      </c>
      <c r="S136" s="262" t="s">
        <v>4025</v>
      </c>
      <c r="T136" s="262" t="s">
        <v>2128</v>
      </c>
      <c r="U136" s="262" t="s">
        <v>2129</v>
      </c>
      <c r="V136" s="262" t="s">
        <v>3075</v>
      </c>
      <c r="W136" s="262" t="s">
        <v>3075</v>
      </c>
      <c r="X136" s="262" t="s">
        <v>3075</v>
      </c>
      <c r="Y136" s="262" t="s">
        <v>3075</v>
      </c>
      <c r="Z136" s="262" t="s">
        <v>3075</v>
      </c>
      <c r="AA136" s="262" t="s">
        <v>3075</v>
      </c>
      <c r="AB136" s="262" t="s">
        <v>3075</v>
      </c>
      <c r="AC136" s="262" t="s">
        <v>3075</v>
      </c>
      <c r="AD136" s="262" t="s">
        <v>3075</v>
      </c>
      <c r="AE136" s="246"/>
      <c r="AF136" s="262" t="s">
        <v>3075</v>
      </c>
      <c r="AG136" s="262" t="s">
        <v>3075</v>
      </c>
      <c r="AH136" s="262" t="s">
        <v>3075</v>
      </c>
      <c r="AI136" s="262" t="s">
        <v>3075</v>
      </c>
      <c r="AJ136" t="s">
        <v>4897</v>
      </c>
    </row>
    <row r="137" spans="1:36" ht="15" customHeight="1" x14ac:dyDescent="0.3">
      <c r="A137" s="261">
        <v>518651</v>
      </c>
      <c r="B137" s="262" t="s">
        <v>1189</v>
      </c>
      <c r="C137" s="262" t="s">
        <v>66</v>
      </c>
      <c r="D137" s="262" t="s">
        <v>392</v>
      </c>
      <c r="E137" s="262" t="s">
        <v>115</v>
      </c>
      <c r="F137" s="262" t="s">
        <v>2088</v>
      </c>
      <c r="G137" s="263">
        <v>32890</v>
      </c>
      <c r="H137" s="262" t="s">
        <v>620</v>
      </c>
      <c r="I137" s="258" t="s">
        <v>521</v>
      </c>
      <c r="J137" s="262" t="s">
        <v>138</v>
      </c>
      <c r="L137" s="262" t="s">
        <v>150</v>
      </c>
      <c r="M137" s="258"/>
      <c r="N137" s="250" t="s">
        <v>3075</v>
      </c>
      <c r="O137" s="260" t="s">
        <v>3075</v>
      </c>
      <c r="P137" s="257">
        <v>0</v>
      </c>
      <c r="Q137" s="262" t="s">
        <v>3075</v>
      </c>
      <c r="R137" s="262" t="s">
        <v>3197</v>
      </c>
      <c r="S137" s="262" t="s">
        <v>3113</v>
      </c>
      <c r="T137" s="262" t="s">
        <v>2293</v>
      </c>
      <c r="U137" s="262" t="s">
        <v>2143</v>
      </c>
      <c r="V137" s="262" t="s">
        <v>3075</v>
      </c>
      <c r="W137" s="262" t="s">
        <v>3075</v>
      </c>
      <c r="X137" s="262" t="s">
        <v>3075</v>
      </c>
      <c r="Y137" s="262" t="s">
        <v>3075</v>
      </c>
      <c r="Z137" s="262" t="s">
        <v>3075</v>
      </c>
      <c r="AA137" s="262" t="s">
        <v>3075</v>
      </c>
      <c r="AB137" s="262" t="s">
        <v>3075</v>
      </c>
      <c r="AC137" s="262" t="s">
        <v>3075</v>
      </c>
      <c r="AD137" s="262" t="s">
        <v>3075</v>
      </c>
      <c r="AE137" s="246"/>
      <c r="AF137" s="262" t="s">
        <v>3075</v>
      </c>
      <c r="AG137" s="262" t="s">
        <v>3075</v>
      </c>
      <c r="AH137" s="262" t="s">
        <v>3075</v>
      </c>
      <c r="AI137" s="262" t="s">
        <v>3075</v>
      </c>
      <c r="AJ137" t="s">
        <v>4897</v>
      </c>
    </row>
    <row r="138" spans="1:36" ht="15" customHeight="1" x14ac:dyDescent="0.3">
      <c r="A138" s="261">
        <v>518772</v>
      </c>
      <c r="B138" s="262" t="s">
        <v>1190</v>
      </c>
      <c r="C138" s="262" t="s">
        <v>540</v>
      </c>
      <c r="D138" s="262" t="s">
        <v>1191</v>
      </c>
      <c r="E138" s="262" t="s">
        <v>115</v>
      </c>
      <c r="F138" s="262" t="s">
        <v>2430</v>
      </c>
      <c r="G138" s="263">
        <v>34700</v>
      </c>
      <c r="H138" s="262" t="s">
        <v>620</v>
      </c>
      <c r="I138" s="258" t="s">
        <v>521</v>
      </c>
      <c r="J138" s="262" t="s">
        <v>138</v>
      </c>
      <c r="K138" s="258" t="s">
        <v>3075</v>
      </c>
      <c r="L138" s="262"/>
      <c r="M138" s="258"/>
      <c r="N138" s="250" t="s">
        <v>3075</v>
      </c>
      <c r="O138" s="260" t="s">
        <v>3075</v>
      </c>
      <c r="P138" s="257">
        <v>0</v>
      </c>
      <c r="Q138" s="262" t="s">
        <v>3075</v>
      </c>
      <c r="R138" s="262" t="s">
        <v>4255</v>
      </c>
      <c r="S138" s="262" t="s">
        <v>3128</v>
      </c>
      <c r="T138" s="262" t="s">
        <v>4256</v>
      </c>
      <c r="U138" s="262" t="s">
        <v>2084</v>
      </c>
      <c r="V138" s="262" t="s">
        <v>3075</v>
      </c>
      <c r="W138" s="262" t="s">
        <v>3075</v>
      </c>
      <c r="X138" s="262" t="s">
        <v>3075</v>
      </c>
      <c r="Y138" s="262" t="s">
        <v>3075</v>
      </c>
      <c r="Z138" s="262" t="s">
        <v>3075</v>
      </c>
      <c r="AA138" s="262" t="s">
        <v>3075</v>
      </c>
      <c r="AB138" s="262" t="s">
        <v>3075</v>
      </c>
      <c r="AC138" s="262" t="s">
        <v>3075</v>
      </c>
      <c r="AD138" s="262" t="s">
        <v>3075</v>
      </c>
      <c r="AE138" s="246"/>
      <c r="AF138" s="262" t="s">
        <v>3075</v>
      </c>
      <c r="AG138" s="262" t="s">
        <v>3075</v>
      </c>
      <c r="AH138" s="262" t="s">
        <v>3075</v>
      </c>
      <c r="AI138" s="262" t="s">
        <v>3075</v>
      </c>
      <c r="AJ138" t="s">
        <v>4897</v>
      </c>
    </row>
    <row r="139" spans="1:36" ht="15" customHeight="1" x14ac:dyDescent="0.3">
      <c r="A139" s="261">
        <v>518778</v>
      </c>
      <c r="B139" s="262" t="s">
        <v>1159</v>
      </c>
      <c r="C139" s="262" t="s">
        <v>318</v>
      </c>
      <c r="D139" s="262" t="s">
        <v>574</v>
      </c>
      <c r="E139" s="262" t="s">
        <v>115</v>
      </c>
      <c r="F139" s="262" t="s">
        <v>135</v>
      </c>
      <c r="G139" s="263">
        <v>33604</v>
      </c>
      <c r="H139" s="262" t="s">
        <v>620</v>
      </c>
      <c r="I139" s="258" t="s">
        <v>521</v>
      </c>
      <c r="J139" s="262" t="s">
        <v>138</v>
      </c>
      <c r="K139" s="268">
        <v>2013</v>
      </c>
      <c r="L139" s="250"/>
      <c r="M139" s="258"/>
      <c r="N139" s="250" t="s">
        <v>3075</v>
      </c>
      <c r="O139" s="260" t="s">
        <v>3075</v>
      </c>
      <c r="P139" s="257">
        <v>0</v>
      </c>
      <c r="Q139" s="262" t="s">
        <v>3075</v>
      </c>
      <c r="R139" s="262" t="s">
        <v>3116</v>
      </c>
      <c r="S139" s="262" t="s">
        <v>3105</v>
      </c>
      <c r="T139" s="262" t="s">
        <v>2119</v>
      </c>
      <c r="U139" s="262" t="s">
        <v>2084</v>
      </c>
      <c r="V139" s="262" t="s">
        <v>3075</v>
      </c>
      <c r="W139" s="262" t="s">
        <v>3075</v>
      </c>
      <c r="X139" s="262" t="s">
        <v>3075</v>
      </c>
      <c r="Y139" s="262" t="s">
        <v>3075</v>
      </c>
      <c r="Z139" s="262" t="s">
        <v>3075</v>
      </c>
      <c r="AA139" s="262" t="s">
        <v>3075</v>
      </c>
      <c r="AB139" s="262" t="s">
        <v>3075</v>
      </c>
      <c r="AC139" s="262" t="s">
        <v>3075</v>
      </c>
      <c r="AD139" s="262" t="s">
        <v>3075</v>
      </c>
      <c r="AE139" s="246"/>
      <c r="AF139" s="262" t="s">
        <v>3075</v>
      </c>
      <c r="AG139" s="262" t="s">
        <v>3075</v>
      </c>
      <c r="AH139" s="262" t="s">
        <v>3075</v>
      </c>
      <c r="AI139" s="262" t="s">
        <v>3075</v>
      </c>
      <c r="AJ139" t="s">
        <v>4897</v>
      </c>
    </row>
    <row r="140" spans="1:36" ht="15" customHeight="1" x14ac:dyDescent="0.3">
      <c r="A140" s="261">
        <v>518801</v>
      </c>
      <c r="B140" s="262" t="s">
        <v>1038</v>
      </c>
      <c r="C140" s="262" t="s">
        <v>76</v>
      </c>
      <c r="D140" s="262" t="s">
        <v>575</v>
      </c>
      <c r="E140" s="262" t="s">
        <v>115</v>
      </c>
      <c r="F140" s="262" t="s">
        <v>135</v>
      </c>
      <c r="G140" s="263">
        <v>34567</v>
      </c>
      <c r="H140" s="262" t="s">
        <v>620</v>
      </c>
      <c r="I140" s="258" t="s">
        <v>521</v>
      </c>
      <c r="J140" s="262" t="s">
        <v>2082</v>
      </c>
      <c r="K140" s="258"/>
      <c r="L140" s="250"/>
      <c r="M140" s="258"/>
      <c r="N140" s="250" t="s">
        <v>3075</v>
      </c>
      <c r="O140" s="260" t="s">
        <v>3075</v>
      </c>
      <c r="P140" s="257">
        <v>0</v>
      </c>
      <c r="Q140" s="250"/>
      <c r="R140" s="250"/>
      <c r="S140" s="250"/>
      <c r="T140" s="250"/>
      <c r="U140" s="250"/>
      <c r="V140" s="250"/>
      <c r="W140" s="250"/>
      <c r="X140" s="250"/>
      <c r="Y140" s="250"/>
      <c r="Z140" s="250"/>
      <c r="AA140" s="250"/>
      <c r="AB140" s="250"/>
      <c r="AC140" s="250"/>
      <c r="AD140" s="250"/>
      <c r="AE140" s="246"/>
      <c r="AF140" s="250"/>
      <c r="AG140" s="250"/>
      <c r="AH140" s="250"/>
      <c r="AI140" s="250"/>
      <c r="AJ140" t="s">
        <v>4897</v>
      </c>
    </row>
    <row r="141" spans="1:36" ht="15" customHeight="1" x14ac:dyDescent="0.3">
      <c r="A141" s="261">
        <v>518820</v>
      </c>
      <c r="B141" s="262" t="s">
        <v>1816</v>
      </c>
      <c r="C141" s="262" t="s">
        <v>606</v>
      </c>
      <c r="D141" s="262" t="s">
        <v>1817</v>
      </c>
      <c r="E141" s="262" t="s">
        <v>115</v>
      </c>
      <c r="F141" s="262" t="s">
        <v>144</v>
      </c>
      <c r="G141" s="263">
        <v>34335</v>
      </c>
      <c r="H141" s="262" t="s">
        <v>620</v>
      </c>
      <c r="I141" s="258" t="s">
        <v>521</v>
      </c>
      <c r="J141" s="262" t="s">
        <v>667</v>
      </c>
      <c r="L141" s="262" t="s">
        <v>150</v>
      </c>
      <c r="M141" s="258"/>
      <c r="N141" s="250" t="s">
        <v>3075</v>
      </c>
      <c r="O141" s="260" t="s">
        <v>3075</v>
      </c>
      <c r="P141" s="257">
        <v>0</v>
      </c>
      <c r="Q141" s="262" t="s">
        <v>3075</v>
      </c>
      <c r="R141" s="262" t="s">
        <v>4257</v>
      </c>
      <c r="S141" s="262" t="s">
        <v>3202</v>
      </c>
      <c r="T141" s="262" t="s">
        <v>2980</v>
      </c>
      <c r="U141" s="262" t="s">
        <v>2220</v>
      </c>
      <c r="V141" s="262" t="s">
        <v>3075</v>
      </c>
      <c r="W141" s="262" t="s">
        <v>3075</v>
      </c>
      <c r="X141" s="262" t="s">
        <v>3075</v>
      </c>
      <c r="Y141" s="262" t="s">
        <v>3075</v>
      </c>
      <c r="Z141" s="262" t="s">
        <v>3075</v>
      </c>
      <c r="AA141" s="262" t="s">
        <v>3075</v>
      </c>
      <c r="AB141" s="262" t="s">
        <v>3075</v>
      </c>
      <c r="AC141" s="262" t="s">
        <v>3075</v>
      </c>
      <c r="AD141" s="262" t="s">
        <v>3075</v>
      </c>
      <c r="AE141" s="246"/>
      <c r="AF141" s="262" t="s">
        <v>3075</v>
      </c>
      <c r="AG141" s="262" t="s">
        <v>3075</v>
      </c>
      <c r="AH141" s="262" t="s">
        <v>3075</v>
      </c>
      <c r="AI141" s="262" t="s">
        <v>3075</v>
      </c>
      <c r="AJ141" t="s">
        <v>4897</v>
      </c>
    </row>
    <row r="142" spans="1:36" ht="15" customHeight="1" x14ac:dyDescent="0.3">
      <c r="A142" s="261">
        <v>518825</v>
      </c>
      <c r="B142" s="262" t="s">
        <v>1160</v>
      </c>
      <c r="C142" s="262" t="s">
        <v>105</v>
      </c>
      <c r="D142" s="262" t="s">
        <v>507</v>
      </c>
      <c r="E142" s="262" t="s">
        <v>115</v>
      </c>
      <c r="F142" s="262" t="s">
        <v>135</v>
      </c>
      <c r="G142" s="267">
        <v>28863</v>
      </c>
      <c r="H142" s="262" t="s">
        <v>620</v>
      </c>
      <c r="I142" s="258" t="s">
        <v>521</v>
      </c>
      <c r="J142" s="262" t="s">
        <v>138</v>
      </c>
      <c r="K142" s="258"/>
      <c r="L142" s="250"/>
      <c r="M142" s="258"/>
      <c r="N142" s="250" t="s">
        <v>3075</v>
      </c>
      <c r="O142" s="260" t="s">
        <v>3075</v>
      </c>
      <c r="P142" s="257">
        <v>0</v>
      </c>
      <c r="Q142" s="262" t="s">
        <v>3075</v>
      </c>
      <c r="R142" s="262" t="s">
        <v>3117</v>
      </c>
      <c r="S142" s="262" t="s">
        <v>3118</v>
      </c>
      <c r="T142" s="262" t="s">
        <v>2120</v>
      </c>
      <c r="U142" s="262" t="s">
        <v>2121</v>
      </c>
      <c r="V142" s="262" t="s">
        <v>3075</v>
      </c>
      <c r="W142" s="262" t="s">
        <v>3075</v>
      </c>
      <c r="X142" s="262" t="s">
        <v>3075</v>
      </c>
      <c r="Y142" s="262" t="s">
        <v>3075</v>
      </c>
      <c r="Z142" s="262" t="s">
        <v>3075</v>
      </c>
      <c r="AA142" s="262" t="s">
        <v>3075</v>
      </c>
      <c r="AB142" s="262" t="s">
        <v>3075</v>
      </c>
      <c r="AC142" s="262" t="s">
        <v>3075</v>
      </c>
      <c r="AD142" s="262" t="s">
        <v>3075</v>
      </c>
      <c r="AE142" s="246"/>
      <c r="AF142" s="262" t="s">
        <v>3075</v>
      </c>
      <c r="AG142" s="262" t="s">
        <v>3075</v>
      </c>
      <c r="AH142" s="262" t="s">
        <v>3075</v>
      </c>
      <c r="AI142" s="262" t="s">
        <v>3075</v>
      </c>
      <c r="AJ142" t="s">
        <v>4897</v>
      </c>
    </row>
    <row r="143" spans="1:36" ht="15" customHeight="1" x14ac:dyDescent="0.3">
      <c r="A143" s="261">
        <v>518851</v>
      </c>
      <c r="B143" s="262" t="s">
        <v>1818</v>
      </c>
      <c r="C143" s="262" t="s">
        <v>240</v>
      </c>
      <c r="D143" s="262" t="s">
        <v>391</v>
      </c>
      <c r="E143" s="262" t="s">
        <v>115</v>
      </c>
      <c r="F143" s="262" t="s">
        <v>2196</v>
      </c>
      <c r="G143" s="263">
        <v>34224</v>
      </c>
      <c r="H143" s="262" t="s">
        <v>620</v>
      </c>
      <c r="I143" s="258" t="s">
        <v>521</v>
      </c>
      <c r="J143" s="262" t="s">
        <v>138</v>
      </c>
      <c r="K143" s="262" t="s">
        <v>3075</v>
      </c>
      <c r="L143" s="262"/>
      <c r="M143" s="258"/>
      <c r="N143" s="250">
        <v>630</v>
      </c>
      <c r="O143" s="260">
        <v>45343</v>
      </c>
      <c r="P143" s="257">
        <v>20000</v>
      </c>
      <c r="Q143" s="262" t="s">
        <v>3075</v>
      </c>
      <c r="R143" s="262" t="s">
        <v>4259</v>
      </c>
      <c r="S143" s="262" t="s">
        <v>3593</v>
      </c>
      <c r="T143" s="262" t="s">
        <v>2097</v>
      </c>
      <c r="U143" s="262" t="s">
        <v>2084</v>
      </c>
      <c r="V143" s="262" t="s">
        <v>3075</v>
      </c>
      <c r="W143" s="262" t="s">
        <v>3075</v>
      </c>
      <c r="X143" s="262" t="s">
        <v>3075</v>
      </c>
      <c r="Y143" s="262" t="s">
        <v>3075</v>
      </c>
      <c r="Z143" s="262" t="s">
        <v>3075</v>
      </c>
      <c r="AA143" s="262" t="s">
        <v>3075</v>
      </c>
      <c r="AB143" s="262" t="s">
        <v>3075</v>
      </c>
      <c r="AC143" s="262" t="s">
        <v>3075</v>
      </c>
      <c r="AD143" s="262" t="s">
        <v>3075</v>
      </c>
      <c r="AE143" s="246"/>
      <c r="AF143" s="262" t="s">
        <v>3075</v>
      </c>
      <c r="AG143" s="262" t="s">
        <v>3075</v>
      </c>
      <c r="AH143" s="262" t="s">
        <v>3075</v>
      </c>
      <c r="AI143" s="262" t="s">
        <v>3075</v>
      </c>
      <c r="AJ143" t="s">
        <v>4897</v>
      </c>
    </row>
    <row r="144" spans="1:36" ht="15" customHeight="1" x14ac:dyDescent="0.3">
      <c r="A144" s="261">
        <v>518871</v>
      </c>
      <c r="B144" s="262" t="s">
        <v>4260</v>
      </c>
      <c r="C144" s="262" t="s">
        <v>4261</v>
      </c>
      <c r="D144" s="262" t="s">
        <v>447</v>
      </c>
      <c r="E144" s="262" t="s">
        <v>115</v>
      </c>
      <c r="F144" s="262" t="s">
        <v>135</v>
      </c>
      <c r="G144" s="263">
        <v>31677</v>
      </c>
      <c r="H144" s="262" t="s">
        <v>620</v>
      </c>
      <c r="I144" s="258" t="s">
        <v>521</v>
      </c>
      <c r="J144" s="262" t="s">
        <v>138</v>
      </c>
      <c r="K144" s="258" t="s">
        <v>3075</v>
      </c>
      <c r="L144" s="262"/>
      <c r="M144" s="258"/>
      <c r="N144" s="250" t="s">
        <v>3075</v>
      </c>
      <c r="O144" s="260" t="s">
        <v>3075</v>
      </c>
      <c r="P144" s="257">
        <v>0</v>
      </c>
      <c r="Q144" s="250"/>
      <c r="R144" s="250"/>
      <c r="S144" s="250"/>
      <c r="T144" s="250"/>
      <c r="U144" s="250"/>
      <c r="V144" s="250"/>
      <c r="W144" s="250"/>
      <c r="X144" s="250"/>
      <c r="Y144" s="250"/>
      <c r="Z144" s="250"/>
      <c r="AA144" s="250"/>
      <c r="AB144" s="250"/>
      <c r="AC144" s="250"/>
      <c r="AD144" s="250"/>
      <c r="AE144" s="246"/>
      <c r="AF144" s="250"/>
      <c r="AG144" s="250"/>
      <c r="AH144" s="250"/>
      <c r="AI144" s="250"/>
      <c r="AJ144" t="s">
        <v>4897</v>
      </c>
    </row>
    <row r="145" spans="1:36" ht="15" customHeight="1" x14ac:dyDescent="0.3">
      <c r="A145" s="261">
        <v>518887</v>
      </c>
      <c r="B145" s="262" t="s">
        <v>1819</v>
      </c>
      <c r="C145" s="262" t="s">
        <v>1820</v>
      </c>
      <c r="D145" s="262" t="s">
        <v>454</v>
      </c>
      <c r="E145" s="262" t="s">
        <v>115</v>
      </c>
      <c r="F145" s="262" t="s">
        <v>135</v>
      </c>
      <c r="G145" s="263">
        <v>34509</v>
      </c>
      <c r="H145" s="262" t="s">
        <v>620</v>
      </c>
      <c r="I145" s="258" t="s">
        <v>521</v>
      </c>
      <c r="J145" s="262" t="s">
        <v>138</v>
      </c>
      <c r="K145" s="258"/>
      <c r="L145" s="250"/>
      <c r="M145" s="258"/>
      <c r="N145" s="250" t="s">
        <v>3075</v>
      </c>
      <c r="O145" s="260" t="s">
        <v>3075</v>
      </c>
      <c r="P145" s="257">
        <v>0</v>
      </c>
      <c r="Q145" s="262" t="s">
        <v>3075</v>
      </c>
      <c r="R145" s="262" t="s">
        <v>3453</v>
      </c>
      <c r="S145" s="262" t="s">
        <v>3454</v>
      </c>
      <c r="T145" s="262" t="s">
        <v>2673</v>
      </c>
      <c r="U145" s="262" t="s">
        <v>2084</v>
      </c>
      <c r="V145" s="262" t="s">
        <v>3075</v>
      </c>
      <c r="W145" s="262" t="s">
        <v>3075</v>
      </c>
      <c r="X145" s="262" t="s">
        <v>3075</v>
      </c>
      <c r="Y145" s="262" t="s">
        <v>3075</v>
      </c>
      <c r="Z145" s="262" t="s">
        <v>3075</v>
      </c>
      <c r="AA145" s="262" t="s">
        <v>3075</v>
      </c>
      <c r="AB145" s="262" t="s">
        <v>3075</v>
      </c>
      <c r="AC145" s="262" t="s">
        <v>3075</v>
      </c>
      <c r="AD145" s="262" t="s">
        <v>3075</v>
      </c>
      <c r="AE145" s="247"/>
      <c r="AF145" s="262" t="s">
        <v>3075</v>
      </c>
      <c r="AG145" s="262"/>
      <c r="AH145" s="262" t="s">
        <v>3075</v>
      </c>
      <c r="AI145" s="262" t="s">
        <v>3075</v>
      </c>
      <c r="AJ145" t="s">
        <v>4897</v>
      </c>
    </row>
    <row r="146" spans="1:36" ht="15" customHeight="1" x14ac:dyDescent="0.3">
      <c r="A146" s="261">
        <v>518923</v>
      </c>
      <c r="B146" s="262" t="s">
        <v>4879</v>
      </c>
      <c r="C146" s="262" t="s">
        <v>285</v>
      </c>
      <c r="D146" s="262" t="s">
        <v>449</v>
      </c>
      <c r="E146" s="262" t="s">
        <v>2101</v>
      </c>
      <c r="F146" s="262" t="s">
        <v>135</v>
      </c>
      <c r="G146" s="263">
        <v>35674</v>
      </c>
      <c r="H146" s="262" t="s">
        <v>620</v>
      </c>
      <c r="I146" s="258" t="s">
        <v>521</v>
      </c>
      <c r="J146" s="262" t="s">
        <v>667</v>
      </c>
      <c r="K146" s="258"/>
      <c r="L146" s="250"/>
      <c r="M146" s="258"/>
      <c r="N146" s="250">
        <v>398</v>
      </c>
      <c r="O146" s="260">
        <v>45333</v>
      </c>
      <c r="P146" s="257">
        <v>105000</v>
      </c>
      <c r="Q146" s="250"/>
      <c r="R146" s="250"/>
      <c r="S146" s="250"/>
      <c r="T146" s="250"/>
      <c r="U146" s="250"/>
      <c r="V146" s="250"/>
      <c r="W146" s="250"/>
      <c r="X146" s="250"/>
      <c r="Y146" s="250"/>
      <c r="Z146" s="250"/>
      <c r="AA146" s="250"/>
      <c r="AB146" s="250"/>
      <c r="AC146" s="250"/>
      <c r="AD146" s="250"/>
      <c r="AE146" s="246"/>
      <c r="AF146" s="250"/>
      <c r="AG146" s="250"/>
      <c r="AH146" s="250"/>
      <c r="AI146" s="250"/>
      <c r="AJ146" t="s">
        <v>4897</v>
      </c>
    </row>
    <row r="147" spans="1:36" ht="15" customHeight="1" x14ac:dyDescent="0.3">
      <c r="A147" s="261">
        <v>518966</v>
      </c>
      <c r="B147" s="262" t="s">
        <v>1821</v>
      </c>
      <c r="C147" s="262" t="s">
        <v>544</v>
      </c>
      <c r="D147" s="262" t="s">
        <v>554</v>
      </c>
      <c r="E147" s="262" t="s">
        <v>115</v>
      </c>
      <c r="F147" s="262" t="s">
        <v>2164</v>
      </c>
      <c r="G147" s="263">
        <v>34953</v>
      </c>
      <c r="H147" s="262" t="s">
        <v>620</v>
      </c>
      <c r="I147" s="258" t="s">
        <v>521</v>
      </c>
      <c r="J147" s="262" t="s">
        <v>138</v>
      </c>
      <c r="K147" s="258" t="s">
        <v>3075</v>
      </c>
      <c r="L147" s="262"/>
      <c r="M147" s="258"/>
      <c r="N147" s="250" t="s">
        <v>3075</v>
      </c>
      <c r="O147" s="260" t="s">
        <v>3075</v>
      </c>
      <c r="P147" s="257">
        <v>0</v>
      </c>
      <c r="Q147" s="262" t="s">
        <v>3075</v>
      </c>
      <c r="R147" s="262" t="s">
        <v>3455</v>
      </c>
      <c r="S147" s="262" t="s">
        <v>2327</v>
      </c>
      <c r="T147" s="262" t="s">
        <v>2503</v>
      </c>
      <c r="U147" s="262" t="s">
        <v>2210</v>
      </c>
      <c r="V147" s="262" t="s">
        <v>3075</v>
      </c>
      <c r="W147" s="262" t="s">
        <v>3075</v>
      </c>
      <c r="X147" s="262" t="s">
        <v>3075</v>
      </c>
      <c r="Y147" s="262" t="s">
        <v>3075</v>
      </c>
      <c r="Z147" s="262" t="s">
        <v>3075</v>
      </c>
      <c r="AA147" s="262" t="s">
        <v>3075</v>
      </c>
      <c r="AB147" s="262" t="s">
        <v>3075</v>
      </c>
      <c r="AC147" s="262" t="s">
        <v>4659</v>
      </c>
      <c r="AD147" s="262" t="s">
        <v>4659</v>
      </c>
      <c r="AE147" s="246"/>
      <c r="AF147" s="262"/>
      <c r="AG147" s="262"/>
      <c r="AH147" s="262"/>
      <c r="AI147" s="262" t="s">
        <v>4658</v>
      </c>
      <c r="AJ147" t="s">
        <v>4897</v>
      </c>
    </row>
    <row r="148" spans="1:36" ht="15" customHeight="1" x14ac:dyDescent="0.3">
      <c r="A148" s="261">
        <v>518978</v>
      </c>
      <c r="B148" s="262" t="s">
        <v>814</v>
      </c>
      <c r="C148" s="262" t="s">
        <v>300</v>
      </c>
      <c r="D148" s="262" t="s">
        <v>815</v>
      </c>
      <c r="E148" s="262" t="s">
        <v>2101</v>
      </c>
      <c r="F148" s="262" t="s">
        <v>135</v>
      </c>
      <c r="G148" s="263">
        <v>35079</v>
      </c>
      <c r="H148" s="262" t="s">
        <v>620</v>
      </c>
      <c r="I148" s="258" t="s">
        <v>521</v>
      </c>
      <c r="J148" s="262" t="s">
        <v>138</v>
      </c>
      <c r="K148" s="258"/>
      <c r="L148" s="257" t="s">
        <v>150</v>
      </c>
      <c r="M148" s="258" t="s">
        <v>150</v>
      </c>
      <c r="N148" s="250" t="s">
        <v>3075</v>
      </c>
      <c r="O148" s="260" t="s">
        <v>3075</v>
      </c>
      <c r="P148" s="257">
        <v>0</v>
      </c>
      <c r="Q148" s="262" t="s">
        <v>3075</v>
      </c>
      <c r="R148" s="262" t="s">
        <v>3101</v>
      </c>
      <c r="S148" s="262" t="s">
        <v>3102</v>
      </c>
      <c r="T148" s="262" t="s">
        <v>2761</v>
      </c>
      <c r="U148" s="262" t="s">
        <v>2092</v>
      </c>
      <c r="V148" s="262" t="s">
        <v>3075</v>
      </c>
      <c r="W148" s="262" t="s">
        <v>3075</v>
      </c>
      <c r="X148" s="262" t="s">
        <v>3075</v>
      </c>
      <c r="Y148" s="262" t="s">
        <v>3075</v>
      </c>
      <c r="Z148" s="262" t="s">
        <v>3075</v>
      </c>
      <c r="AA148" s="262" t="s">
        <v>3075</v>
      </c>
      <c r="AB148" s="262" t="s">
        <v>3075</v>
      </c>
      <c r="AC148" s="262" t="s">
        <v>3075</v>
      </c>
      <c r="AD148" s="262" t="s">
        <v>3075</v>
      </c>
      <c r="AE148" s="247"/>
      <c r="AF148" s="262" t="s">
        <v>3075</v>
      </c>
      <c r="AG148" s="262" t="s">
        <v>3075</v>
      </c>
      <c r="AH148" s="262" t="s">
        <v>3075</v>
      </c>
      <c r="AI148" s="262" t="s">
        <v>3075</v>
      </c>
      <c r="AJ148" t="s">
        <v>4897</v>
      </c>
    </row>
    <row r="149" spans="1:36" ht="15" customHeight="1" x14ac:dyDescent="0.3">
      <c r="A149" s="261">
        <v>518979</v>
      </c>
      <c r="B149" s="262" t="s">
        <v>930</v>
      </c>
      <c r="C149" s="262" t="s">
        <v>931</v>
      </c>
      <c r="D149" s="262" t="s">
        <v>697</v>
      </c>
      <c r="E149" s="262" t="s">
        <v>115</v>
      </c>
      <c r="F149" s="262" t="s">
        <v>135</v>
      </c>
      <c r="G149" s="263"/>
      <c r="H149" s="262" t="s">
        <v>620</v>
      </c>
      <c r="I149" s="258" t="s">
        <v>521</v>
      </c>
      <c r="J149" s="262" t="s">
        <v>138</v>
      </c>
      <c r="K149" s="258"/>
      <c r="L149" s="250"/>
      <c r="M149" s="258"/>
      <c r="N149" s="250" t="s">
        <v>3075</v>
      </c>
      <c r="O149" s="260" t="s">
        <v>3075</v>
      </c>
      <c r="P149" s="257">
        <v>0</v>
      </c>
      <c r="Q149" s="262" t="s">
        <v>3075</v>
      </c>
      <c r="R149" s="262" t="s">
        <v>3107</v>
      </c>
      <c r="S149" s="262" t="s">
        <v>3108</v>
      </c>
      <c r="T149" s="262" t="s">
        <v>2091</v>
      </c>
      <c r="U149" s="262" t="s">
        <v>2092</v>
      </c>
      <c r="V149" s="262" t="s">
        <v>3075</v>
      </c>
      <c r="W149" s="262" t="s">
        <v>3075</v>
      </c>
      <c r="X149" s="262" t="s">
        <v>3075</v>
      </c>
      <c r="Y149" s="262" t="s">
        <v>3075</v>
      </c>
      <c r="Z149" s="262" t="s">
        <v>3075</v>
      </c>
      <c r="AA149" s="262" t="s">
        <v>3075</v>
      </c>
      <c r="AB149" s="262"/>
      <c r="AC149" s="262" t="s">
        <v>4659</v>
      </c>
      <c r="AD149" s="262" t="s">
        <v>4659</v>
      </c>
      <c r="AE149" s="246"/>
      <c r="AF149" s="262"/>
      <c r="AG149" s="262"/>
      <c r="AH149" s="262"/>
      <c r="AI149" s="262" t="s">
        <v>4658</v>
      </c>
      <c r="AJ149" t="s">
        <v>4897</v>
      </c>
    </row>
    <row r="150" spans="1:36" ht="15" customHeight="1" x14ac:dyDescent="0.3">
      <c r="A150" s="256">
        <v>518987</v>
      </c>
      <c r="B150" s="257" t="s">
        <v>1822</v>
      </c>
      <c r="C150" s="257" t="s">
        <v>1823</v>
      </c>
      <c r="D150" s="257" t="s">
        <v>421</v>
      </c>
      <c r="E150" s="257" t="s">
        <v>115</v>
      </c>
      <c r="F150" s="257" t="s">
        <v>2207</v>
      </c>
      <c r="G150" s="257" t="s">
        <v>4725</v>
      </c>
      <c r="H150" s="257" t="s">
        <v>620</v>
      </c>
      <c r="I150" s="258" t="s">
        <v>521</v>
      </c>
      <c r="J150" s="257" t="s">
        <v>667</v>
      </c>
      <c r="K150" s="259" t="s">
        <v>4719</v>
      </c>
      <c r="L150" s="257" t="s">
        <v>135</v>
      </c>
      <c r="N150" s="250" t="s">
        <v>3075</v>
      </c>
      <c r="O150" s="260" t="s">
        <v>3075</v>
      </c>
      <c r="P150" s="257">
        <v>0</v>
      </c>
      <c r="Q150" s="257" t="s">
        <v>3075</v>
      </c>
      <c r="R150" s="257" t="s">
        <v>4262</v>
      </c>
      <c r="S150" s="257" t="s">
        <v>4263</v>
      </c>
      <c r="T150" s="257" t="s">
        <v>2334</v>
      </c>
      <c r="U150" s="257" t="s">
        <v>2358</v>
      </c>
      <c r="V150" s="257" t="s">
        <v>3075</v>
      </c>
      <c r="W150" s="257" t="s">
        <v>3075</v>
      </c>
      <c r="X150" s="257" t="s">
        <v>3075</v>
      </c>
      <c r="Y150" s="257" t="s">
        <v>3075</v>
      </c>
      <c r="Z150" s="257" t="s">
        <v>3075</v>
      </c>
      <c r="AA150" s="257" t="s">
        <v>3075</v>
      </c>
      <c r="AB150" s="257" t="s">
        <v>3075</v>
      </c>
      <c r="AC150" s="257" t="s">
        <v>3075</v>
      </c>
      <c r="AD150" s="257" t="s">
        <v>3075</v>
      </c>
      <c r="AE150" s="246"/>
      <c r="AF150" s="257" t="s">
        <v>3075</v>
      </c>
      <c r="AG150" s="257" t="s">
        <v>2078</v>
      </c>
      <c r="AH150" s="257" t="s">
        <v>2078</v>
      </c>
      <c r="AI150" s="257" t="s">
        <v>3075</v>
      </c>
      <c r="AJ150" t="s">
        <v>4896</v>
      </c>
    </row>
    <row r="151" spans="1:36" ht="15" customHeight="1" x14ac:dyDescent="0.3">
      <c r="A151" s="261">
        <v>519002</v>
      </c>
      <c r="B151" s="262" t="s">
        <v>1003</v>
      </c>
      <c r="C151" s="262" t="s">
        <v>70</v>
      </c>
      <c r="D151" s="262" t="s">
        <v>497</v>
      </c>
      <c r="E151" s="262" t="s">
        <v>2101</v>
      </c>
      <c r="F151" s="262" t="s">
        <v>135</v>
      </c>
      <c r="G151" s="263">
        <v>35250</v>
      </c>
      <c r="H151" s="262" t="s">
        <v>620</v>
      </c>
      <c r="I151" s="258" t="s">
        <v>521</v>
      </c>
      <c r="J151" s="262" t="s">
        <v>2082</v>
      </c>
      <c r="K151" s="258"/>
      <c r="L151" s="250"/>
      <c r="M151" s="258"/>
      <c r="N151" s="250" t="s">
        <v>3075</v>
      </c>
      <c r="O151" s="260" t="s">
        <v>3075</v>
      </c>
      <c r="P151" s="257">
        <v>0</v>
      </c>
      <c r="Q151" s="262" t="s">
        <v>3075</v>
      </c>
      <c r="R151" s="262" t="s">
        <v>3073</v>
      </c>
      <c r="S151" s="262" t="s">
        <v>3074</v>
      </c>
      <c r="T151" s="262" t="s">
        <v>2357</v>
      </c>
      <c r="U151" s="262" t="s">
        <v>2084</v>
      </c>
      <c r="V151" s="262" t="s">
        <v>3075</v>
      </c>
      <c r="W151" s="262" t="s">
        <v>3075</v>
      </c>
      <c r="X151" s="262" t="s">
        <v>3075</v>
      </c>
      <c r="Y151" s="262" t="s">
        <v>3075</v>
      </c>
      <c r="Z151" s="262" t="s">
        <v>3075</v>
      </c>
      <c r="AA151" s="262" t="s">
        <v>3075</v>
      </c>
      <c r="AB151" s="262" t="s">
        <v>3075</v>
      </c>
      <c r="AC151" s="262" t="s">
        <v>3075</v>
      </c>
      <c r="AD151" s="262" t="s">
        <v>3075</v>
      </c>
      <c r="AE151" s="246"/>
      <c r="AF151" s="262" t="s">
        <v>3075</v>
      </c>
      <c r="AG151" s="262" t="s">
        <v>3075</v>
      </c>
      <c r="AH151" s="262" t="s">
        <v>3075</v>
      </c>
      <c r="AI151" s="262" t="s">
        <v>3075</v>
      </c>
      <c r="AJ151" t="s">
        <v>4897</v>
      </c>
    </row>
    <row r="152" spans="1:36" ht="15" customHeight="1" x14ac:dyDescent="0.3">
      <c r="A152" s="261">
        <v>519004</v>
      </c>
      <c r="B152" s="262" t="s">
        <v>816</v>
      </c>
      <c r="C152" s="262" t="s">
        <v>317</v>
      </c>
      <c r="D152" s="262" t="s">
        <v>582</v>
      </c>
      <c r="E152" s="262" t="s">
        <v>115</v>
      </c>
      <c r="F152" s="262" t="s">
        <v>149</v>
      </c>
      <c r="G152" s="263">
        <v>35202</v>
      </c>
      <c r="H152" s="262" t="s">
        <v>620</v>
      </c>
      <c r="I152" s="258" t="s">
        <v>521</v>
      </c>
      <c r="J152" s="262" t="s">
        <v>667</v>
      </c>
      <c r="L152" s="262" t="s">
        <v>149</v>
      </c>
      <c r="M152" s="258"/>
      <c r="N152" s="250" t="s">
        <v>3075</v>
      </c>
      <c r="O152" s="260" t="s">
        <v>3075</v>
      </c>
      <c r="P152" s="257">
        <v>0</v>
      </c>
      <c r="Q152" s="262" t="s">
        <v>3075</v>
      </c>
      <c r="R152" s="262" t="s">
        <v>4132</v>
      </c>
      <c r="S152" s="262" t="s">
        <v>4133</v>
      </c>
      <c r="T152" s="262" t="s">
        <v>2762</v>
      </c>
      <c r="U152" s="262" t="s">
        <v>2326</v>
      </c>
      <c r="V152" s="262" t="s">
        <v>3075</v>
      </c>
      <c r="W152" s="262" t="s">
        <v>3075</v>
      </c>
      <c r="X152" s="262" t="s">
        <v>3075</v>
      </c>
      <c r="Y152" s="262" t="s">
        <v>3075</v>
      </c>
      <c r="Z152" s="262" t="s">
        <v>3075</v>
      </c>
      <c r="AA152" s="262" t="s">
        <v>3075</v>
      </c>
      <c r="AB152" s="262" t="s">
        <v>3075</v>
      </c>
      <c r="AC152" s="262" t="s">
        <v>3075</v>
      </c>
      <c r="AD152" s="262" t="s">
        <v>3075</v>
      </c>
      <c r="AE152" s="246"/>
      <c r="AF152" s="262" t="s">
        <v>3075</v>
      </c>
      <c r="AG152" s="262" t="s">
        <v>3075</v>
      </c>
      <c r="AH152" s="262" t="s">
        <v>3075</v>
      </c>
      <c r="AI152" s="262" t="s">
        <v>3075</v>
      </c>
      <c r="AJ152" t="s">
        <v>4897</v>
      </c>
    </row>
    <row r="153" spans="1:36" ht="15" customHeight="1" x14ac:dyDescent="0.3">
      <c r="A153" s="256">
        <v>519033</v>
      </c>
      <c r="B153" s="257" t="s">
        <v>2003</v>
      </c>
      <c r="C153" s="257" t="s">
        <v>339</v>
      </c>
      <c r="D153" s="257" t="s">
        <v>985</v>
      </c>
      <c r="E153" s="257" t="s">
        <v>3075</v>
      </c>
      <c r="F153" s="257" t="s">
        <v>3075</v>
      </c>
      <c r="G153" s="257" t="s">
        <v>3075</v>
      </c>
      <c r="H153" s="257"/>
      <c r="I153" s="258" t="s">
        <v>521</v>
      </c>
      <c r="J153" s="250"/>
      <c r="K153" s="259" t="s">
        <v>3075</v>
      </c>
      <c r="L153" s="257" t="s">
        <v>3075</v>
      </c>
      <c r="M153" s="259" t="s">
        <v>3075</v>
      </c>
      <c r="N153" s="250" t="s">
        <v>3075</v>
      </c>
      <c r="O153" s="260" t="s">
        <v>3075</v>
      </c>
      <c r="P153" s="257">
        <v>0</v>
      </c>
      <c r="Q153" s="257" t="s">
        <v>3075</v>
      </c>
      <c r="R153" s="257" t="s">
        <v>3075</v>
      </c>
      <c r="S153" s="257" t="s">
        <v>3075</v>
      </c>
      <c r="T153" s="257" t="s">
        <v>3075</v>
      </c>
      <c r="U153" s="257" t="s">
        <v>3075</v>
      </c>
      <c r="V153" s="257" t="s">
        <v>3075</v>
      </c>
      <c r="W153" s="257" t="s">
        <v>3075</v>
      </c>
      <c r="X153" s="257" t="s">
        <v>3075</v>
      </c>
      <c r="Y153" s="257" t="s">
        <v>3075</v>
      </c>
      <c r="Z153" s="257" t="s">
        <v>3075</v>
      </c>
      <c r="AA153" s="257" t="s">
        <v>3075</v>
      </c>
      <c r="AB153" s="257" t="s">
        <v>2078</v>
      </c>
      <c r="AC153" s="257" t="s">
        <v>3075</v>
      </c>
      <c r="AD153" s="257" t="s">
        <v>3075</v>
      </c>
      <c r="AE153" s="246"/>
      <c r="AF153" s="257" t="s">
        <v>2078</v>
      </c>
      <c r="AG153" s="257" t="s">
        <v>2078</v>
      </c>
      <c r="AH153" s="257" t="s">
        <v>2078</v>
      </c>
      <c r="AI153" s="257" t="s">
        <v>3075</v>
      </c>
      <c r="AJ153" t="s">
        <v>4896</v>
      </c>
    </row>
    <row r="154" spans="1:36" ht="15" customHeight="1" x14ac:dyDescent="0.3">
      <c r="A154" s="261">
        <v>519107</v>
      </c>
      <c r="B154" s="262" t="s">
        <v>1060</v>
      </c>
      <c r="C154" s="262" t="s">
        <v>288</v>
      </c>
      <c r="D154" s="262" t="s">
        <v>456</v>
      </c>
      <c r="E154" s="262" t="s">
        <v>115</v>
      </c>
      <c r="F154" s="262" t="s">
        <v>135</v>
      </c>
      <c r="G154" s="263">
        <v>35485</v>
      </c>
      <c r="H154" s="262" t="s">
        <v>620</v>
      </c>
      <c r="I154" s="258" t="s">
        <v>521</v>
      </c>
      <c r="J154" s="262" t="s">
        <v>138</v>
      </c>
      <c r="K154" s="258" t="s">
        <v>3075</v>
      </c>
      <c r="L154" s="262"/>
      <c r="M154" s="258"/>
      <c r="N154" s="250">
        <v>632</v>
      </c>
      <c r="O154" s="260">
        <v>45343</v>
      </c>
      <c r="P154" s="257">
        <v>175000</v>
      </c>
      <c r="Q154" s="262" t="s">
        <v>3075</v>
      </c>
      <c r="R154" s="262" t="s">
        <v>4264</v>
      </c>
      <c r="S154" s="262" t="s">
        <v>3685</v>
      </c>
      <c r="T154" s="262" t="s">
        <v>2405</v>
      </c>
      <c r="U154" s="262" t="s">
        <v>2084</v>
      </c>
      <c r="V154" s="262" t="s">
        <v>3075</v>
      </c>
      <c r="W154" s="262" t="s">
        <v>3075</v>
      </c>
      <c r="X154" s="262" t="s">
        <v>3075</v>
      </c>
      <c r="Y154" s="262" t="s">
        <v>3075</v>
      </c>
      <c r="Z154" s="262" t="s">
        <v>3075</v>
      </c>
      <c r="AA154" s="262" t="s">
        <v>3075</v>
      </c>
      <c r="AB154" s="262" t="s">
        <v>3075</v>
      </c>
      <c r="AC154" s="262" t="s">
        <v>3075</v>
      </c>
      <c r="AD154" s="262" t="s">
        <v>3075</v>
      </c>
      <c r="AE154" s="246"/>
      <c r="AF154" s="262" t="s">
        <v>3075</v>
      </c>
      <c r="AG154" s="262" t="s">
        <v>3075</v>
      </c>
      <c r="AH154" s="262" t="s">
        <v>3075</v>
      </c>
      <c r="AI154" s="262" t="s">
        <v>3075</v>
      </c>
      <c r="AJ154" t="s">
        <v>4897</v>
      </c>
    </row>
    <row r="155" spans="1:36" ht="15" customHeight="1" x14ac:dyDescent="0.3">
      <c r="A155" s="261">
        <v>519117</v>
      </c>
      <c r="B155" s="262" t="s">
        <v>817</v>
      </c>
      <c r="C155" s="262" t="s">
        <v>780</v>
      </c>
      <c r="D155" s="262" t="s">
        <v>448</v>
      </c>
      <c r="E155" s="262" t="s">
        <v>115</v>
      </c>
      <c r="F155" s="262" t="s">
        <v>135</v>
      </c>
      <c r="G155" s="263">
        <v>35535</v>
      </c>
      <c r="H155" s="262" t="s">
        <v>620</v>
      </c>
      <c r="I155" s="258" t="s">
        <v>521</v>
      </c>
      <c r="J155" s="262" t="s">
        <v>138</v>
      </c>
      <c r="K155" s="258" t="s">
        <v>3075</v>
      </c>
      <c r="L155" s="262"/>
      <c r="M155" s="258"/>
      <c r="N155" s="250" t="s">
        <v>3075</v>
      </c>
      <c r="O155" s="260" t="s">
        <v>3075</v>
      </c>
      <c r="P155" s="257">
        <v>0</v>
      </c>
      <c r="Q155" s="262" t="s">
        <v>3075</v>
      </c>
      <c r="R155" s="262" t="s">
        <v>4265</v>
      </c>
      <c r="S155" s="262" t="s">
        <v>3584</v>
      </c>
      <c r="T155" s="262" t="s">
        <v>2834</v>
      </c>
      <c r="U155" s="262" t="s">
        <v>2084</v>
      </c>
      <c r="V155" s="262" t="s">
        <v>3075</v>
      </c>
      <c r="W155" s="262" t="s">
        <v>3075</v>
      </c>
      <c r="X155" s="262" t="s">
        <v>3075</v>
      </c>
      <c r="Y155" s="262" t="s">
        <v>3075</v>
      </c>
      <c r="Z155" s="262" t="s">
        <v>3075</v>
      </c>
      <c r="AA155" s="262" t="s">
        <v>3075</v>
      </c>
      <c r="AB155" s="262" t="s">
        <v>3075</v>
      </c>
      <c r="AC155" s="262" t="s">
        <v>3075</v>
      </c>
      <c r="AD155" s="262" t="s">
        <v>3075</v>
      </c>
      <c r="AE155" s="246"/>
      <c r="AF155" s="262" t="s">
        <v>3075</v>
      </c>
      <c r="AG155" s="262" t="s">
        <v>3075</v>
      </c>
      <c r="AH155" s="262" t="s">
        <v>3075</v>
      </c>
      <c r="AI155" s="262" t="s">
        <v>3075</v>
      </c>
      <c r="AJ155" t="s">
        <v>4897</v>
      </c>
    </row>
    <row r="156" spans="1:36" ht="15" customHeight="1" x14ac:dyDescent="0.3">
      <c r="A156" s="261">
        <v>519118</v>
      </c>
      <c r="B156" s="262" t="s">
        <v>1786</v>
      </c>
      <c r="C156" s="262" t="s">
        <v>1787</v>
      </c>
      <c r="D156" s="262" t="s">
        <v>1788</v>
      </c>
      <c r="E156" s="262" t="s">
        <v>115</v>
      </c>
      <c r="F156" s="262" t="s">
        <v>2763</v>
      </c>
      <c r="G156" s="263">
        <v>29179</v>
      </c>
      <c r="H156" s="262" t="s">
        <v>620</v>
      </c>
      <c r="I156" s="258" t="s">
        <v>521</v>
      </c>
      <c r="J156" s="258" t="s">
        <v>138</v>
      </c>
      <c r="K156" s="262" t="s">
        <v>3075</v>
      </c>
      <c r="L156" s="262"/>
      <c r="M156" s="258"/>
      <c r="N156" s="250" t="s">
        <v>3075</v>
      </c>
      <c r="O156" s="260" t="s">
        <v>3075</v>
      </c>
      <c r="P156" s="257">
        <v>0</v>
      </c>
      <c r="Q156" s="262" t="s">
        <v>3075</v>
      </c>
      <c r="R156" s="262" t="s">
        <v>3457</v>
      </c>
      <c r="S156" s="262" t="s">
        <v>3458</v>
      </c>
      <c r="T156" s="262" t="s">
        <v>2764</v>
      </c>
      <c r="U156" s="262" t="s">
        <v>2765</v>
      </c>
      <c r="V156" s="262" t="s">
        <v>3075</v>
      </c>
      <c r="W156" s="262" t="s">
        <v>3075</v>
      </c>
      <c r="X156" s="262" t="s">
        <v>3075</v>
      </c>
      <c r="Y156" s="262" t="s">
        <v>3075</v>
      </c>
      <c r="Z156" s="262" t="s">
        <v>3075</v>
      </c>
      <c r="AA156" s="262" t="s">
        <v>3075</v>
      </c>
      <c r="AB156" s="262" t="s">
        <v>3075</v>
      </c>
      <c r="AC156" s="262" t="s">
        <v>3075</v>
      </c>
      <c r="AD156" s="262" t="s">
        <v>3075</v>
      </c>
      <c r="AE156" s="246"/>
      <c r="AF156" s="262" t="s">
        <v>3075</v>
      </c>
      <c r="AG156" s="262" t="s">
        <v>3075</v>
      </c>
      <c r="AH156" s="262" t="s">
        <v>3075</v>
      </c>
      <c r="AI156" s="262" t="s">
        <v>3075</v>
      </c>
      <c r="AJ156" t="s">
        <v>4897</v>
      </c>
    </row>
    <row r="157" spans="1:36" ht="15" customHeight="1" x14ac:dyDescent="0.3">
      <c r="A157" s="261">
        <v>519120</v>
      </c>
      <c r="B157" s="262" t="s">
        <v>1039</v>
      </c>
      <c r="C157" s="262" t="s">
        <v>542</v>
      </c>
      <c r="D157" s="262" t="s">
        <v>431</v>
      </c>
      <c r="E157" s="262" t="s">
        <v>115</v>
      </c>
      <c r="F157" s="262" t="s">
        <v>135</v>
      </c>
      <c r="G157" s="263">
        <v>35296</v>
      </c>
      <c r="H157" s="262" t="s">
        <v>620</v>
      </c>
      <c r="I157" s="258" t="s">
        <v>521</v>
      </c>
      <c r="J157" s="258" t="s">
        <v>138</v>
      </c>
      <c r="K157" s="261">
        <v>2014</v>
      </c>
      <c r="L157" s="250"/>
      <c r="M157" s="258"/>
      <c r="N157" s="250" t="s">
        <v>3075</v>
      </c>
      <c r="O157" s="260" t="s">
        <v>3075</v>
      </c>
      <c r="P157" s="257">
        <v>0</v>
      </c>
      <c r="Q157" s="262" t="s">
        <v>3075</v>
      </c>
      <c r="R157" s="262" t="s">
        <v>3148</v>
      </c>
      <c r="S157" s="262" t="s">
        <v>3110</v>
      </c>
      <c r="T157" s="262" t="s">
        <v>2208</v>
      </c>
      <c r="U157" s="262" t="s">
        <v>2084</v>
      </c>
      <c r="V157" s="262" t="s">
        <v>3075</v>
      </c>
      <c r="W157" s="262" t="s">
        <v>3075</v>
      </c>
      <c r="X157" s="262" t="s">
        <v>3075</v>
      </c>
      <c r="Y157" s="262" t="s">
        <v>3075</v>
      </c>
      <c r="Z157" s="262" t="s">
        <v>3075</v>
      </c>
      <c r="AA157" s="262" t="s">
        <v>3075</v>
      </c>
      <c r="AB157" s="262" t="s">
        <v>3075</v>
      </c>
      <c r="AC157" s="262" t="s">
        <v>3075</v>
      </c>
      <c r="AD157" s="262" t="s">
        <v>3075</v>
      </c>
      <c r="AE157" s="246"/>
      <c r="AF157" s="262" t="s">
        <v>3075</v>
      </c>
      <c r="AG157" s="262" t="s">
        <v>3075</v>
      </c>
      <c r="AH157" s="262" t="s">
        <v>3075</v>
      </c>
      <c r="AI157" s="262" t="s">
        <v>3075</v>
      </c>
      <c r="AJ157" t="s">
        <v>4897</v>
      </c>
    </row>
    <row r="158" spans="1:36" ht="15" customHeight="1" x14ac:dyDescent="0.3">
      <c r="A158" s="261">
        <v>519175</v>
      </c>
      <c r="B158" s="262" t="s">
        <v>1161</v>
      </c>
      <c r="C158" s="262" t="s">
        <v>275</v>
      </c>
      <c r="D158" s="262" t="s">
        <v>441</v>
      </c>
      <c r="E158" s="262" t="s">
        <v>115</v>
      </c>
      <c r="F158" s="262" t="s">
        <v>135</v>
      </c>
      <c r="G158" s="263">
        <v>30883</v>
      </c>
      <c r="H158" s="262" t="s">
        <v>620</v>
      </c>
      <c r="I158" s="258" t="s">
        <v>521</v>
      </c>
      <c r="J158" s="262" t="s">
        <v>138</v>
      </c>
      <c r="K158" s="258"/>
      <c r="L158" s="250"/>
      <c r="M158" s="258"/>
      <c r="N158" s="250" t="s">
        <v>3075</v>
      </c>
      <c r="O158" s="260" t="s">
        <v>3075</v>
      </c>
      <c r="P158" s="257">
        <v>0</v>
      </c>
      <c r="Q158" s="262" t="s">
        <v>3075</v>
      </c>
      <c r="R158" s="262" t="s">
        <v>3119</v>
      </c>
      <c r="S158" s="262" t="s">
        <v>3120</v>
      </c>
      <c r="T158" s="262" t="s">
        <v>2099</v>
      </c>
      <c r="U158" s="262" t="s">
        <v>2084</v>
      </c>
      <c r="V158" s="262" t="s">
        <v>3075</v>
      </c>
      <c r="W158" s="262" t="s">
        <v>3075</v>
      </c>
      <c r="X158" s="262" t="s">
        <v>3075</v>
      </c>
      <c r="Y158" s="262" t="s">
        <v>3075</v>
      </c>
      <c r="Z158" s="262" t="s">
        <v>3075</v>
      </c>
      <c r="AA158" s="262" t="s">
        <v>3075</v>
      </c>
      <c r="AB158" s="262" t="s">
        <v>3075</v>
      </c>
      <c r="AC158" s="262" t="s">
        <v>3075</v>
      </c>
      <c r="AD158" s="262" t="s">
        <v>3075</v>
      </c>
      <c r="AE158" s="246"/>
      <c r="AF158" s="262" t="s">
        <v>3075</v>
      </c>
      <c r="AG158" s="262" t="s">
        <v>3075</v>
      </c>
      <c r="AH158" s="262" t="s">
        <v>3075</v>
      </c>
      <c r="AI158" s="262" t="s">
        <v>3075</v>
      </c>
      <c r="AJ158" t="s">
        <v>4897</v>
      </c>
    </row>
    <row r="159" spans="1:36" ht="15" customHeight="1" x14ac:dyDescent="0.3">
      <c r="A159" s="256">
        <v>519177</v>
      </c>
      <c r="B159" s="257" t="s">
        <v>2004</v>
      </c>
      <c r="C159" s="257" t="s">
        <v>565</v>
      </c>
      <c r="D159" s="257" t="s">
        <v>421</v>
      </c>
      <c r="E159" s="257" t="s">
        <v>3075</v>
      </c>
      <c r="F159" s="257" t="s">
        <v>3075</v>
      </c>
      <c r="G159" s="257" t="s">
        <v>3075</v>
      </c>
      <c r="H159" s="257"/>
      <c r="I159" s="258" t="s">
        <v>521</v>
      </c>
      <c r="J159" s="250"/>
      <c r="K159" s="259" t="s">
        <v>3075</v>
      </c>
      <c r="L159" s="257" t="s">
        <v>3075</v>
      </c>
      <c r="M159" s="259" t="s">
        <v>3075</v>
      </c>
      <c r="N159" s="250" t="s">
        <v>3075</v>
      </c>
      <c r="O159" s="260" t="s">
        <v>3075</v>
      </c>
      <c r="P159" s="257">
        <v>0</v>
      </c>
      <c r="Q159" s="257" t="s">
        <v>3075</v>
      </c>
      <c r="R159" s="257" t="s">
        <v>3075</v>
      </c>
      <c r="S159" s="257" t="s">
        <v>3075</v>
      </c>
      <c r="T159" s="257" t="s">
        <v>3075</v>
      </c>
      <c r="U159" s="257" t="s">
        <v>3075</v>
      </c>
      <c r="V159" s="257" t="s">
        <v>3075</v>
      </c>
      <c r="W159" s="257" t="s">
        <v>3075</v>
      </c>
      <c r="X159" s="257" t="s">
        <v>3075</v>
      </c>
      <c r="Y159" s="257" t="s">
        <v>3075</v>
      </c>
      <c r="Z159" s="257" t="s">
        <v>3075</v>
      </c>
      <c r="AA159" s="257" t="s">
        <v>3075</v>
      </c>
      <c r="AB159" s="257" t="s">
        <v>2078</v>
      </c>
      <c r="AC159" s="257" t="s">
        <v>3075</v>
      </c>
      <c r="AD159" s="257" t="s">
        <v>3075</v>
      </c>
      <c r="AE159" s="246"/>
      <c r="AF159" s="257" t="s">
        <v>2078</v>
      </c>
      <c r="AG159" s="257" t="s">
        <v>2078</v>
      </c>
      <c r="AH159" s="257" t="s">
        <v>2078</v>
      </c>
      <c r="AI159" s="257" t="s">
        <v>3075</v>
      </c>
      <c r="AJ159" t="s">
        <v>4896</v>
      </c>
    </row>
    <row r="160" spans="1:36" ht="15" customHeight="1" x14ac:dyDescent="0.3">
      <c r="A160" s="261">
        <v>519179</v>
      </c>
      <c r="B160" s="262" t="s">
        <v>1824</v>
      </c>
      <c r="C160" s="262" t="s">
        <v>1122</v>
      </c>
      <c r="D160" s="262" t="s">
        <v>392</v>
      </c>
      <c r="E160" s="262" t="s">
        <v>115</v>
      </c>
      <c r="F160" s="262" t="s">
        <v>135</v>
      </c>
      <c r="G160" s="263">
        <v>33695</v>
      </c>
      <c r="H160" s="262" t="s">
        <v>620</v>
      </c>
      <c r="I160" s="258" t="s">
        <v>521</v>
      </c>
      <c r="J160" s="250" t="s">
        <v>667</v>
      </c>
      <c r="K160" s="258"/>
      <c r="L160" s="262" t="s">
        <v>150</v>
      </c>
      <c r="M160" s="258"/>
      <c r="N160" s="250" t="s">
        <v>3075</v>
      </c>
      <c r="O160" s="260" t="s">
        <v>3075</v>
      </c>
      <c r="P160" s="257">
        <v>0</v>
      </c>
      <c r="Q160" s="262" t="s">
        <v>3075</v>
      </c>
      <c r="R160" s="262" t="s">
        <v>4266</v>
      </c>
      <c r="S160" s="262" t="s">
        <v>4267</v>
      </c>
      <c r="T160" s="262" t="s">
        <v>2299</v>
      </c>
      <c r="U160" s="262" t="s">
        <v>2084</v>
      </c>
      <c r="V160" s="262" t="s">
        <v>3075</v>
      </c>
      <c r="W160" s="262" t="s">
        <v>3075</v>
      </c>
      <c r="X160" s="262" t="s">
        <v>3075</v>
      </c>
      <c r="Y160" s="262" t="s">
        <v>3075</v>
      </c>
      <c r="Z160" s="262" t="s">
        <v>3075</v>
      </c>
      <c r="AA160" s="262" t="s">
        <v>3075</v>
      </c>
      <c r="AB160" s="262" t="s">
        <v>3075</v>
      </c>
      <c r="AC160" s="262" t="s">
        <v>3075</v>
      </c>
      <c r="AD160" s="262" t="s">
        <v>3075</v>
      </c>
      <c r="AE160" s="247"/>
      <c r="AF160" s="262" t="s">
        <v>3075</v>
      </c>
      <c r="AG160" s="262" t="s">
        <v>3075</v>
      </c>
      <c r="AH160" s="262" t="s">
        <v>3075</v>
      </c>
      <c r="AI160" s="262" t="s">
        <v>3075</v>
      </c>
      <c r="AJ160" t="s">
        <v>4897</v>
      </c>
    </row>
    <row r="161" spans="1:36" ht="15" customHeight="1" x14ac:dyDescent="0.3">
      <c r="A161" s="261">
        <v>519194</v>
      </c>
      <c r="B161" s="262" t="s">
        <v>1004</v>
      </c>
      <c r="C161" s="262" t="s">
        <v>719</v>
      </c>
      <c r="D161" s="262" t="s">
        <v>998</v>
      </c>
      <c r="E161" s="262" t="s">
        <v>115</v>
      </c>
      <c r="F161" s="262" t="s">
        <v>2139</v>
      </c>
      <c r="G161" s="263">
        <v>35431</v>
      </c>
      <c r="H161" s="262" t="s">
        <v>620</v>
      </c>
      <c r="I161" s="258" t="s">
        <v>521</v>
      </c>
      <c r="J161" s="262" t="s">
        <v>138</v>
      </c>
      <c r="L161" s="262" t="s">
        <v>149</v>
      </c>
      <c r="M161" s="258"/>
      <c r="N161" s="250" t="s">
        <v>3075</v>
      </c>
      <c r="O161" s="260" t="s">
        <v>3075</v>
      </c>
      <c r="P161" s="257">
        <v>0</v>
      </c>
      <c r="Q161" s="262" t="s">
        <v>3075</v>
      </c>
      <c r="R161" s="262" t="s">
        <v>3208</v>
      </c>
      <c r="S161" s="262" t="s">
        <v>3209</v>
      </c>
      <c r="T161" s="262" t="s">
        <v>2347</v>
      </c>
      <c r="U161" s="262" t="s">
        <v>2277</v>
      </c>
      <c r="V161" s="262" t="s">
        <v>3075</v>
      </c>
      <c r="W161" s="262" t="s">
        <v>3075</v>
      </c>
      <c r="X161" s="262" t="s">
        <v>3075</v>
      </c>
      <c r="Y161" s="262" t="s">
        <v>3075</v>
      </c>
      <c r="Z161" s="262" t="s">
        <v>3075</v>
      </c>
      <c r="AA161" s="262" t="s">
        <v>3075</v>
      </c>
      <c r="AB161" s="262" t="s">
        <v>3075</v>
      </c>
      <c r="AC161" s="262" t="s">
        <v>3075</v>
      </c>
      <c r="AD161" s="262" t="s">
        <v>3075</v>
      </c>
      <c r="AE161" s="247"/>
      <c r="AF161" s="262"/>
      <c r="AG161" s="262" t="s">
        <v>3075</v>
      </c>
      <c r="AH161" s="262" t="s">
        <v>3075</v>
      </c>
      <c r="AI161" s="262" t="s">
        <v>3075</v>
      </c>
      <c r="AJ161" t="s">
        <v>4897</v>
      </c>
    </row>
    <row r="162" spans="1:36" ht="15" customHeight="1" x14ac:dyDescent="0.3">
      <c r="A162" s="261">
        <v>519208</v>
      </c>
      <c r="B162" s="262" t="s">
        <v>4835</v>
      </c>
      <c r="C162" s="262" t="s">
        <v>94</v>
      </c>
      <c r="D162" s="262" t="s">
        <v>472</v>
      </c>
      <c r="E162" s="262" t="s">
        <v>115</v>
      </c>
      <c r="F162" s="262" t="s">
        <v>2268</v>
      </c>
      <c r="G162" s="263">
        <v>35432</v>
      </c>
      <c r="H162" s="262" t="s">
        <v>622</v>
      </c>
      <c r="I162" s="258" t="s">
        <v>522</v>
      </c>
      <c r="J162" s="262" t="s">
        <v>138</v>
      </c>
      <c r="K162" s="268">
        <v>2015</v>
      </c>
      <c r="L162" s="262" t="s">
        <v>137</v>
      </c>
      <c r="N162" s="250" t="s">
        <v>3075</v>
      </c>
      <c r="O162" s="260" t="s">
        <v>3075</v>
      </c>
      <c r="P162" s="257">
        <v>0</v>
      </c>
      <c r="Q162" s="250"/>
      <c r="R162" s="250"/>
      <c r="S162" s="250"/>
      <c r="T162" s="250"/>
      <c r="U162" s="250"/>
      <c r="V162" s="250"/>
      <c r="W162" s="250"/>
      <c r="X162" s="250"/>
      <c r="Y162" s="250"/>
      <c r="Z162" s="250"/>
      <c r="AA162" s="250"/>
      <c r="AB162" s="250"/>
      <c r="AC162" s="250"/>
      <c r="AD162" s="250"/>
      <c r="AE162" s="247"/>
      <c r="AF162" s="250"/>
      <c r="AG162" s="250"/>
      <c r="AH162" s="250"/>
      <c r="AI162" s="250"/>
      <c r="AJ162" t="s">
        <v>4897</v>
      </c>
    </row>
    <row r="163" spans="1:36" ht="15" customHeight="1" x14ac:dyDescent="0.3">
      <c r="A163" s="261">
        <v>519214</v>
      </c>
      <c r="B163" s="262" t="s">
        <v>1825</v>
      </c>
      <c r="C163" s="262" t="s">
        <v>83</v>
      </c>
      <c r="D163" s="262" t="s">
        <v>575</v>
      </c>
      <c r="E163" s="262" t="s">
        <v>115</v>
      </c>
      <c r="F163" s="262" t="s">
        <v>135</v>
      </c>
      <c r="G163" s="263">
        <v>32650</v>
      </c>
      <c r="H163" s="262" t="s">
        <v>620</v>
      </c>
      <c r="I163" s="258" t="s">
        <v>521</v>
      </c>
      <c r="J163" s="262" t="s">
        <v>138</v>
      </c>
      <c r="K163" s="258"/>
      <c r="L163" s="250"/>
      <c r="M163" s="258"/>
      <c r="N163" s="250" t="s">
        <v>3075</v>
      </c>
      <c r="O163" s="260" t="s">
        <v>3075</v>
      </c>
      <c r="P163" s="257">
        <v>0</v>
      </c>
      <c r="Q163" s="262" t="s">
        <v>3075</v>
      </c>
      <c r="R163" s="262" t="s">
        <v>3459</v>
      </c>
      <c r="S163" s="262" t="s">
        <v>3105</v>
      </c>
      <c r="T163" s="262" t="s">
        <v>2766</v>
      </c>
      <c r="U163" s="262" t="s">
        <v>2084</v>
      </c>
      <c r="V163" s="262" t="s">
        <v>3075</v>
      </c>
      <c r="W163" s="262" t="s">
        <v>3075</v>
      </c>
      <c r="X163" s="262" t="s">
        <v>3075</v>
      </c>
      <c r="Y163" s="262" t="s">
        <v>3075</v>
      </c>
      <c r="Z163" s="262" t="s">
        <v>3075</v>
      </c>
      <c r="AA163" s="262" t="s">
        <v>3075</v>
      </c>
      <c r="AB163" s="262" t="s">
        <v>3075</v>
      </c>
      <c r="AC163" s="262" t="s">
        <v>3075</v>
      </c>
      <c r="AD163" s="262" t="s">
        <v>3075</v>
      </c>
      <c r="AE163" s="246"/>
      <c r="AF163" s="262" t="s">
        <v>3075</v>
      </c>
      <c r="AG163" s="262" t="s">
        <v>3075</v>
      </c>
      <c r="AH163" s="262" t="s">
        <v>3075</v>
      </c>
      <c r="AI163" s="262" t="s">
        <v>3075</v>
      </c>
      <c r="AJ163" t="s">
        <v>4897</v>
      </c>
    </row>
    <row r="164" spans="1:36" ht="15" customHeight="1" x14ac:dyDescent="0.3">
      <c r="A164" s="256">
        <v>519223</v>
      </c>
      <c r="B164" s="257" t="s">
        <v>1987</v>
      </c>
      <c r="C164" s="257" t="s">
        <v>1988</v>
      </c>
      <c r="D164" s="257" t="s">
        <v>405</v>
      </c>
      <c r="E164" s="257" t="s">
        <v>3075</v>
      </c>
      <c r="F164" s="257" t="s">
        <v>3075</v>
      </c>
      <c r="G164" s="257" t="s">
        <v>3075</v>
      </c>
      <c r="H164" s="257"/>
      <c r="I164" s="258" t="s">
        <v>521</v>
      </c>
      <c r="J164" s="250"/>
      <c r="K164" s="259" t="s">
        <v>3075</v>
      </c>
      <c r="L164" s="257" t="s">
        <v>3075</v>
      </c>
      <c r="M164" s="259" t="s">
        <v>3075</v>
      </c>
      <c r="N164" s="250" t="s">
        <v>3075</v>
      </c>
      <c r="O164" s="260" t="s">
        <v>3075</v>
      </c>
      <c r="P164" s="257">
        <v>0</v>
      </c>
      <c r="Q164" s="257" t="s">
        <v>3075</v>
      </c>
      <c r="R164" s="257" t="s">
        <v>3075</v>
      </c>
      <c r="S164" s="257" t="s">
        <v>3075</v>
      </c>
      <c r="T164" s="257" t="s">
        <v>3075</v>
      </c>
      <c r="U164" s="257" t="s">
        <v>3075</v>
      </c>
      <c r="V164" s="257" t="s">
        <v>3075</v>
      </c>
      <c r="W164" s="257" t="s">
        <v>3075</v>
      </c>
      <c r="X164" s="257" t="s">
        <v>3075</v>
      </c>
      <c r="Y164" s="257" t="s">
        <v>3075</v>
      </c>
      <c r="Z164" s="257" t="s">
        <v>3075</v>
      </c>
      <c r="AA164" s="257" t="s">
        <v>3075</v>
      </c>
      <c r="AB164" s="257" t="s">
        <v>2078</v>
      </c>
      <c r="AC164" s="262" t="s">
        <v>4895</v>
      </c>
      <c r="AD164" s="262" t="s">
        <v>4895</v>
      </c>
      <c r="AE164" s="246"/>
      <c r="AF164" s="257" t="s">
        <v>2078</v>
      </c>
      <c r="AG164" s="257" t="s">
        <v>2078</v>
      </c>
      <c r="AH164" s="257" t="s">
        <v>2078</v>
      </c>
      <c r="AI164" s="257" t="s">
        <v>4895</v>
      </c>
      <c r="AJ164" t="s">
        <v>4896</v>
      </c>
    </row>
    <row r="165" spans="1:36" ht="15" customHeight="1" x14ac:dyDescent="0.3">
      <c r="A165" s="261">
        <v>519274</v>
      </c>
      <c r="B165" s="262" t="s">
        <v>1789</v>
      </c>
      <c r="C165" s="262" t="s">
        <v>68</v>
      </c>
      <c r="D165" s="262" t="s">
        <v>1082</v>
      </c>
      <c r="E165" s="262" t="s">
        <v>115</v>
      </c>
      <c r="F165" s="262" t="s">
        <v>2767</v>
      </c>
      <c r="G165" s="263">
        <v>33632</v>
      </c>
      <c r="H165" s="262" t="s">
        <v>620</v>
      </c>
      <c r="I165" s="258" t="s">
        <v>521</v>
      </c>
      <c r="J165" s="262" t="s">
        <v>138</v>
      </c>
      <c r="K165" s="250"/>
      <c r="L165" s="262" t="s">
        <v>146</v>
      </c>
      <c r="M165" s="258"/>
      <c r="N165" s="250" t="s">
        <v>3075</v>
      </c>
      <c r="O165" s="260" t="s">
        <v>3075</v>
      </c>
      <c r="P165" s="257">
        <v>0</v>
      </c>
      <c r="Q165" s="262" t="s">
        <v>3075</v>
      </c>
      <c r="R165" s="262" t="s">
        <v>3460</v>
      </c>
      <c r="S165" s="262" t="s">
        <v>3290</v>
      </c>
      <c r="T165" s="262" t="s">
        <v>2297</v>
      </c>
      <c r="U165" s="262" t="s">
        <v>2092</v>
      </c>
      <c r="V165" s="262" t="s">
        <v>3075</v>
      </c>
      <c r="W165" s="262" t="s">
        <v>3075</v>
      </c>
      <c r="X165" s="262" t="s">
        <v>3075</v>
      </c>
      <c r="Y165" s="262" t="s">
        <v>3075</v>
      </c>
      <c r="Z165" s="262" t="s">
        <v>3075</v>
      </c>
      <c r="AA165" s="262" t="s">
        <v>3075</v>
      </c>
      <c r="AB165" s="262" t="s">
        <v>3075</v>
      </c>
      <c r="AC165" s="262" t="s">
        <v>4659</v>
      </c>
      <c r="AD165" s="262" t="s">
        <v>4659</v>
      </c>
      <c r="AE165" s="246"/>
      <c r="AF165" s="262"/>
      <c r="AG165" s="262"/>
      <c r="AH165" s="262"/>
      <c r="AI165" s="262" t="s">
        <v>4658</v>
      </c>
      <c r="AJ165" t="s">
        <v>4897</v>
      </c>
    </row>
    <row r="166" spans="1:36" ht="15" customHeight="1" x14ac:dyDescent="0.3">
      <c r="A166" s="261">
        <v>519352</v>
      </c>
      <c r="B166" s="262" t="s">
        <v>2005</v>
      </c>
      <c r="C166" s="262" t="s">
        <v>699</v>
      </c>
      <c r="D166" s="262" t="s">
        <v>398</v>
      </c>
      <c r="E166" s="262" t="s">
        <v>115</v>
      </c>
      <c r="F166" s="262" t="s">
        <v>135</v>
      </c>
      <c r="G166" s="263">
        <v>33143</v>
      </c>
      <c r="H166" s="262" t="s">
        <v>620</v>
      </c>
      <c r="I166" s="258" t="s">
        <v>521</v>
      </c>
      <c r="J166" s="262" t="s">
        <v>138</v>
      </c>
      <c r="K166" s="258"/>
      <c r="L166" s="250"/>
      <c r="M166" s="258"/>
      <c r="N166" s="250" t="s">
        <v>3075</v>
      </c>
      <c r="O166" s="260" t="s">
        <v>3075</v>
      </c>
      <c r="P166" s="257">
        <v>0</v>
      </c>
      <c r="Q166" s="262" t="s">
        <v>3075</v>
      </c>
      <c r="R166" s="262" t="s">
        <v>4268</v>
      </c>
      <c r="S166" s="262" t="s">
        <v>3435</v>
      </c>
      <c r="T166" s="262" t="s">
        <v>2772</v>
      </c>
      <c r="U166" s="262" t="s">
        <v>2143</v>
      </c>
      <c r="V166" s="262" t="s">
        <v>3075</v>
      </c>
      <c r="W166" s="262" t="s">
        <v>3075</v>
      </c>
      <c r="X166" s="262" t="s">
        <v>3075</v>
      </c>
      <c r="Y166" s="262" t="s">
        <v>3075</v>
      </c>
      <c r="Z166" s="262" t="s">
        <v>3075</v>
      </c>
      <c r="AA166" s="262" t="s">
        <v>3075</v>
      </c>
      <c r="AB166" s="262" t="s">
        <v>2078</v>
      </c>
      <c r="AC166" s="262" t="s">
        <v>3075</v>
      </c>
      <c r="AD166" s="262" t="s">
        <v>3075</v>
      </c>
      <c r="AE166" s="246"/>
      <c r="AF166" s="262" t="s">
        <v>3075</v>
      </c>
      <c r="AG166" s="262"/>
      <c r="AH166" s="262" t="s">
        <v>3075</v>
      </c>
      <c r="AI166" s="262" t="s">
        <v>3075</v>
      </c>
      <c r="AJ166" t="s">
        <v>4897</v>
      </c>
    </row>
    <row r="167" spans="1:36" ht="15" customHeight="1" x14ac:dyDescent="0.3">
      <c r="A167" s="261">
        <v>519366</v>
      </c>
      <c r="B167" s="262" t="s">
        <v>1826</v>
      </c>
      <c r="C167" s="262" t="s">
        <v>263</v>
      </c>
      <c r="D167" s="262" t="s">
        <v>592</v>
      </c>
      <c r="E167" s="262" t="s">
        <v>115</v>
      </c>
      <c r="F167" s="262" t="s">
        <v>135</v>
      </c>
      <c r="G167" s="263">
        <v>29615</v>
      </c>
      <c r="H167" s="262" t="s">
        <v>620</v>
      </c>
      <c r="I167" s="258" t="s">
        <v>521</v>
      </c>
      <c r="J167" s="250" t="s">
        <v>667</v>
      </c>
      <c r="K167" s="258" t="s">
        <v>3075</v>
      </c>
      <c r="L167" s="262"/>
      <c r="M167" s="258"/>
      <c r="N167" s="250" t="s">
        <v>3075</v>
      </c>
      <c r="O167" s="260" t="s">
        <v>3075</v>
      </c>
      <c r="P167" s="257">
        <v>0</v>
      </c>
      <c r="Q167" s="262" t="s">
        <v>3075</v>
      </c>
      <c r="R167" s="262" t="s">
        <v>4269</v>
      </c>
      <c r="S167" s="262" t="s">
        <v>3737</v>
      </c>
      <c r="T167" s="262" t="s">
        <v>2349</v>
      </c>
      <c r="U167" s="262" t="s">
        <v>2084</v>
      </c>
      <c r="V167" s="262" t="s">
        <v>3075</v>
      </c>
      <c r="W167" s="262" t="s">
        <v>3075</v>
      </c>
      <c r="X167" s="262" t="s">
        <v>3075</v>
      </c>
      <c r="Y167" s="262" t="s">
        <v>3075</v>
      </c>
      <c r="Z167" s="262" t="s">
        <v>3075</v>
      </c>
      <c r="AA167" s="262" t="s">
        <v>3075</v>
      </c>
      <c r="AB167" s="262" t="s">
        <v>3075</v>
      </c>
      <c r="AC167" s="262" t="s">
        <v>4895</v>
      </c>
      <c r="AD167" s="262" t="s">
        <v>4895</v>
      </c>
      <c r="AE167" s="246"/>
      <c r="AF167" s="262" t="s">
        <v>3075</v>
      </c>
      <c r="AG167" s="262" t="s">
        <v>3075</v>
      </c>
      <c r="AH167" s="262" t="s">
        <v>3075</v>
      </c>
      <c r="AI167" s="262" t="s">
        <v>4895</v>
      </c>
      <c r="AJ167" t="s">
        <v>4897</v>
      </c>
    </row>
    <row r="168" spans="1:36" ht="15" customHeight="1" x14ac:dyDescent="0.3">
      <c r="A168" s="256">
        <v>519368</v>
      </c>
      <c r="B168" s="257" t="s">
        <v>1827</v>
      </c>
      <c r="C168" s="257" t="s">
        <v>86</v>
      </c>
      <c r="D168" s="257" t="s">
        <v>609</v>
      </c>
      <c r="E168" s="257" t="s">
        <v>115</v>
      </c>
      <c r="F168" s="257" t="s">
        <v>2769</v>
      </c>
      <c r="G168" s="257" t="s">
        <v>4767</v>
      </c>
      <c r="H168" s="257" t="s">
        <v>620</v>
      </c>
      <c r="I168" s="258" t="s">
        <v>521</v>
      </c>
      <c r="J168" s="257" t="s">
        <v>138</v>
      </c>
      <c r="K168" s="259" t="s">
        <v>4765</v>
      </c>
      <c r="L168" s="250"/>
      <c r="M168" s="259"/>
      <c r="N168" s="250" t="s">
        <v>3075</v>
      </c>
      <c r="O168" s="260" t="s">
        <v>3075</v>
      </c>
      <c r="P168" s="257">
        <v>0</v>
      </c>
      <c r="Q168" s="257" t="s">
        <v>3075</v>
      </c>
      <c r="R168" s="257" t="s">
        <v>3462</v>
      </c>
      <c r="S168" s="257" t="s">
        <v>3463</v>
      </c>
      <c r="T168" s="257" t="s">
        <v>2770</v>
      </c>
      <c r="U168" s="257" t="s">
        <v>2771</v>
      </c>
      <c r="V168" s="257" t="s">
        <v>3075</v>
      </c>
      <c r="W168" s="257" t="s">
        <v>3075</v>
      </c>
      <c r="X168" s="257" t="s">
        <v>3075</v>
      </c>
      <c r="Y168" s="257" t="s">
        <v>3075</v>
      </c>
      <c r="Z168" s="257" t="s">
        <v>3075</v>
      </c>
      <c r="AA168" s="257" t="s">
        <v>3075</v>
      </c>
      <c r="AB168" s="257" t="s">
        <v>3075</v>
      </c>
      <c r="AC168" s="262" t="s">
        <v>4895</v>
      </c>
      <c r="AD168" s="262" t="s">
        <v>4895</v>
      </c>
      <c r="AE168" s="246"/>
      <c r="AF168" s="257" t="s">
        <v>3075</v>
      </c>
      <c r="AG168" s="257" t="s">
        <v>3075</v>
      </c>
      <c r="AH168" s="257" t="s">
        <v>2078</v>
      </c>
      <c r="AI168" s="257" t="s">
        <v>4895</v>
      </c>
      <c r="AJ168" t="s">
        <v>4896</v>
      </c>
    </row>
    <row r="169" spans="1:36" ht="15" customHeight="1" x14ac:dyDescent="0.3">
      <c r="A169" s="261">
        <v>519381</v>
      </c>
      <c r="B169" s="262" t="s">
        <v>1790</v>
      </c>
      <c r="C169" s="262" t="s">
        <v>527</v>
      </c>
      <c r="D169" s="262" t="s">
        <v>400</v>
      </c>
      <c r="E169" s="262" t="s">
        <v>115</v>
      </c>
      <c r="F169" s="262" t="s">
        <v>4270</v>
      </c>
      <c r="G169" s="263">
        <v>35065</v>
      </c>
      <c r="H169" s="262" t="s">
        <v>620</v>
      </c>
      <c r="I169" s="258" t="s">
        <v>521</v>
      </c>
      <c r="J169" s="262" t="s">
        <v>138</v>
      </c>
      <c r="K169" s="258" t="s">
        <v>3075</v>
      </c>
      <c r="L169" s="262"/>
      <c r="M169" s="258"/>
      <c r="N169" s="250" t="s">
        <v>3075</v>
      </c>
      <c r="O169" s="260" t="s">
        <v>3075</v>
      </c>
      <c r="P169" s="257">
        <v>0</v>
      </c>
      <c r="Q169" s="262" t="s">
        <v>3075</v>
      </c>
      <c r="R169" s="262" t="s">
        <v>4271</v>
      </c>
      <c r="S169" s="262" t="s">
        <v>4210</v>
      </c>
      <c r="T169" s="262" t="s">
        <v>2549</v>
      </c>
      <c r="U169" s="262" t="s">
        <v>4272</v>
      </c>
      <c r="V169" s="262" t="s">
        <v>3075</v>
      </c>
      <c r="W169" s="262" t="s">
        <v>3075</v>
      </c>
      <c r="X169" s="262" t="s">
        <v>3075</v>
      </c>
      <c r="Y169" s="262" t="s">
        <v>3075</v>
      </c>
      <c r="Z169" s="262" t="s">
        <v>3075</v>
      </c>
      <c r="AA169" s="262" t="s">
        <v>3075</v>
      </c>
      <c r="AB169" s="262" t="s">
        <v>3075</v>
      </c>
      <c r="AC169" s="262" t="s">
        <v>4895</v>
      </c>
      <c r="AD169" s="262" t="s">
        <v>4895</v>
      </c>
      <c r="AE169" s="246"/>
      <c r="AF169" s="262" t="s">
        <v>3075</v>
      </c>
      <c r="AG169" s="262" t="s">
        <v>3075</v>
      </c>
      <c r="AH169" s="262" t="s">
        <v>3075</v>
      </c>
      <c r="AI169" s="262" t="s">
        <v>4895</v>
      </c>
      <c r="AJ169" t="s">
        <v>4897</v>
      </c>
    </row>
    <row r="170" spans="1:36" ht="15" customHeight="1" x14ac:dyDescent="0.3">
      <c r="A170" s="261">
        <v>519412</v>
      </c>
      <c r="B170" s="262" t="s">
        <v>1192</v>
      </c>
      <c r="C170" s="262" t="s">
        <v>66</v>
      </c>
      <c r="D170" s="262" t="s">
        <v>422</v>
      </c>
      <c r="E170" s="262" t="s">
        <v>115</v>
      </c>
      <c r="F170" s="262" t="s">
        <v>135</v>
      </c>
      <c r="G170" s="263">
        <v>33974</v>
      </c>
      <c r="H170" s="262" t="s">
        <v>620</v>
      </c>
      <c r="I170" s="258" t="s">
        <v>521</v>
      </c>
      <c r="J170" s="262" t="s">
        <v>138</v>
      </c>
      <c r="K170" s="258"/>
      <c r="L170" s="250"/>
      <c r="M170" s="258"/>
      <c r="N170" s="250" t="s">
        <v>3075</v>
      </c>
      <c r="O170" s="260" t="s">
        <v>3075</v>
      </c>
      <c r="P170" s="257">
        <v>0</v>
      </c>
      <c r="Q170" s="262" t="s">
        <v>3075</v>
      </c>
      <c r="R170" s="262" t="s">
        <v>3294</v>
      </c>
      <c r="S170" s="262" t="s">
        <v>3295</v>
      </c>
      <c r="T170" s="262" t="s">
        <v>2181</v>
      </c>
      <c r="U170" s="262" t="s">
        <v>2084</v>
      </c>
      <c r="V170" s="262" t="s">
        <v>3075</v>
      </c>
      <c r="W170" s="262" t="s">
        <v>3075</v>
      </c>
      <c r="X170" s="262" t="s">
        <v>3075</v>
      </c>
      <c r="Y170" s="262" t="s">
        <v>3075</v>
      </c>
      <c r="Z170" s="262" t="s">
        <v>3075</v>
      </c>
      <c r="AA170" s="262" t="s">
        <v>3075</v>
      </c>
      <c r="AB170" s="262" t="s">
        <v>3075</v>
      </c>
      <c r="AC170" s="262" t="s">
        <v>3075</v>
      </c>
      <c r="AD170" s="262" t="s">
        <v>3075</v>
      </c>
      <c r="AE170" s="247"/>
      <c r="AF170" s="262"/>
      <c r="AG170" s="262" t="s">
        <v>3075</v>
      </c>
      <c r="AH170" s="262" t="s">
        <v>3075</v>
      </c>
      <c r="AI170" s="262" t="s">
        <v>3075</v>
      </c>
      <c r="AJ170" t="s">
        <v>4897</v>
      </c>
    </row>
    <row r="171" spans="1:36" ht="15" customHeight="1" x14ac:dyDescent="0.3">
      <c r="A171" s="261">
        <v>519432</v>
      </c>
      <c r="B171" s="262" t="s">
        <v>1193</v>
      </c>
      <c r="C171" s="262" t="s">
        <v>547</v>
      </c>
      <c r="D171" s="262" t="s">
        <v>1194</v>
      </c>
      <c r="E171" s="262" t="s">
        <v>115</v>
      </c>
      <c r="F171" s="262" t="s">
        <v>135</v>
      </c>
      <c r="G171" s="263">
        <v>34747</v>
      </c>
      <c r="H171" s="262" t="s">
        <v>620</v>
      </c>
      <c r="I171" s="258" t="s">
        <v>521</v>
      </c>
      <c r="J171" s="250" t="s">
        <v>667</v>
      </c>
      <c r="K171" s="258" t="s">
        <v>3075</v>
      </c>
      <c r="L171" s="262"/>
      <c r="M171" s="258"/>
      <c r="N171" s="250" t="s">
        <v>3075</v>
      </c>
      <c r="O171" s="260" t="s">
        <v>3075</v>
      </c>
      <c r="P171" s="257">
        <v>0</v>
      </c>
      <c r="Q171" s="262" t="s">
        <v>3075</v>
      </c>
      <c r="R171" s="262" t="s">
        <v>4078</v>
      </c>
      <c r="S171" s="262" t="s">
        <v>3138</v>
      </c>
      <c r="T171" s="262" t="s">
        <v>2289</v>
      </c>
      <c r="U171" s="262" t="s">
        <v>2084</v>
      </c>
      <c r="V171" s="262" t="s">
        <v>3075</v>
      </c>
      <c r="W171" s="262" t="s">
        <v>3075</v>
      </c>
      <c r="X171" s="262" t="s">
        <v>3075</v>
      </c>
      <c r="Y171" s="262" t="s">
        <v>3075</v>
      </c>
      <c r="Z171" s="262" t="s">
        <v>3075</v>
      </c>
      <c r="AA171" s="262" t="s">
        <v>3075</v>
      </c>
      <c r="AB171" s="262" t="s">
        <v>3075</v>
      </c>
      <c r="AC171" s="262" t="s">
        <v>3075</v>
      </c>
      <c r="AD171" s="262" t="s">
        <v>3075</v>
      </c>
      <c r="AE171" s="246"/>
      <c r="AF171" s="262" t="s">
        <v>3075</v>
      </c>
      <c r="AG171" s="262" t="s">
        <v>3075</v>
      </c>
      <c r="AH171" s="262" t="s">
        <v>3075</v>
      </c>
      <c r="AI171" s="262" t="s">
        <v>3075</v>
      </c>
      <c r="AJ171" t="s">
        <v>4897</v>
      </c>
    </row>
    <row r="172" spans="1:36" ht="15" customHeight="1" x14ac:dyDescent="0.3">
      <c r="A172" s="261">
        <v>519443</v>
      </c>
      <c r="B172" s="262" t="s">
        <v>1040</v>
      </c>
      <c r="C172" s="262" t="s">
        <v>4273</v>
      </c>
      <c r="D172" s="262" t="s">
        <v>4274</v>
      </c>
      <c r="E172" s="262" t="s">
        <v>115</v>
      </c>
      <c r="F172" s="262" t="s">
        <v>135</v>
      </c>
      <c r="G172" s="263">
        <v>31959</v>
      </c>
      <c r="H172" s="262" t="s">
        <v>620</v>
      </c>
      <c r="I172" s="258" t="s">
        <v>521</v>
      </c>
      <c r="J172" s="262" t="s">
        <v>138</v>
      </c>
      <c r="K172" s="258"/>
      <c r="L172" s="250"/>
      <c r="M172" s="258"/>
      <c r="N172" s="250" t="s">
        <v>3075</v>
      </c>
      <c r="O172" s="260" t="s">
        <v>3075</v>
      </c>
      <c r="P172" s="257">
        <v>0</v>
      </c>
      <c r="Q172" s="250"/>
      <c r="R172" s="250"/>
      <c r="S172" s="250"/>
      <c r="T172" s="250"/>
      <c r="U172" s="250"/>
      <c r="V172" s="250"/>
      <c r="W172" s="250"/>
      <c r="X172" s="250"/>
      <c r="Y172" s="250"/>
      <c r="Z172" s="250"/>
      <c r="AA172" s="250"/>
      <c r="AB172" s="250"/>
      <c r="AC172" s="250"/>
      <c r="AD172" s="250"/>
      <c r="AE172" s="246"/>
      <c r="AF172" s="250"/>
      <c r="AG172" s="250"/>
      <c r="AH172" s="250"/>
      <c r="AI172" s="250"/>
      <c r="AJ172" t="s">
        <v>4897</v>
      </c>
    </row>
    <row r="173" spans="1:36" ht="15" customHeight="1" x14ac:dyDescent="0.3">
      <c r="A173" s="256">
        <v>519446</v>
      </c>
      <c r="B173" s="257" t="s">
        <v>2006</v>
      </c>
      <c r="C173" s="257" t="s">
        <v>66</v>
      </c>
      <c r="D173" s="257" t="s">
        <v>484</v>
      </c>
      <c r="E173" s="257" t="s">
        <v>3075</v>
      </c>
      <c r="F173" s="257" t="s">
        <v>3075</v>
      </c>
      <c r="G173" s="257" t="s">
        <v>3075</v>
      </c>
      <c r="H173" s="257"/>
      <c r="I173" s="258" t="s">
        <v>521</v>
      </c>
      <c r="J173" s="250"/>
      <c r="K173" s="259" t="s">
        <v>3075</v>
      </c>
      <c r="L173" s="257" t="s">
        <v>3075</v>
      </c>
      <c r="M173" s="259" t="s">
        <v>3075</v>
      </c>
      <c r="N173" s="250" t="s">
        <v>3075</v>
      </c>
      <c r="O173" s="260" t="s">
        <v>3075</v>
      </c>
      <c r="P173" s="257">
        <v>0</v>
      </c>
      <c r="Q173" s="257" t="s">
        <v>3075</v>
      </c>
      <c r="R173" s="257" t="s">
        <v>3075</v>
      </c>
      <c r="S173" s="257" t="s">
        <v>3075</v>
      </c>
      <c r="T173" s="257" t="s">
        <v>3075</v>
      </c>
      <c r="U173" s="257" t="s">
        <v>3075</v>
      </c>
      <c r="V173" s="257" t="s">
        <v>3075</v>
      </c>
      <c r="W173" s="257" t="s">
        <v>3075</v>
      </c>
      <c r="X173" s="257" t="s">
        <v>3075</v>
      </c>
      <c r="Y173" s="257" t="s">
        <v>3075</v>
      </c>
      <c r="Z173" s="257" t="s">
        <v>3075</v>
      </c>
      <c r="AA173" s="257" t="s">
        <v>3075</v>
      </c>
      <c r="AB173" s="257" t="s">
        <v>2078</v>
      </c>
      <c r="AC173" s="262" t="s">
        <v>4895</v>
      </c>
      <c r="AD173" s="262" t="s">
        <v>4895</v>
      </c>
      <c r="AE173" s="246"/>
      <c r="AF173" s="257" t="s">
        <v>2078</v>
      </c>
      <c r="AG173" s="257" t="s">
        <v>2078</v>
      </c>
      <c r="AH173" s="257" t="s">
        <v>2078</v>
      </c>
      <c r="AI173" s="257" t="s">
        <v>4895</v>
      </c>
      <c r="AJ173" t="s">
        <v>4896</v>
      </c>
    </row>
    <row r="174" spans="1:36" ht="15" customHeight="1" x14ac:dyDescent="0.3">
      <c r="A174" s="261">
        <v>519489</v>
      </c>
      <c r="B174" s="262" t="s">
        <v>1195</v>
      </c>
      <c r="C174" s="262" t="s">
        <v>66</v>
      </c>
      <c r="D174" s="262" t="s">
        <v>401</v>
      </c>
      <c r="E174" s="262" t="s">
        <v>115</v>
      </c>
      <c r="F174" s="262" t="s">
        <v>135</v>
      </c>
      <c r="G174" s="263">
        <v>34896</v>
      </c>
      <c r="H174" s="262" t="s">
        <v>620</v>
      </c>
      <c r="I174" s="258" t="s">
        <v>521</v>
      </c>
      <c r="J174" s="262" t="s">
        <v>138</v>
      </c>
      <c r="K174" s="258" t="s">
        <v>3075</v>
      </c>
      <c r="L174" s="262"/>
      <c r="M174" s="258"/>
      <c r="N174" s="250" t="s">
        <v>3075</v>
      </c>
      <c r="O174" s="260" t="s">
        <v>3075</v>
      </c>
      <c r="P174" s="257">
        <v>0</v>
      </c>
      <c r="Q174" s="262" t="s">
        <v>3075</v>
      </c>
      <c r="R174" s="262" t="s">
        <v>3232</v>
      </c>
      <c r="S174" s="262" t="s">
        <v>3149</v>
      </c>
      <c r="T174" s="262" t="s">
        <v>2388</v>
      </c>
      <c r="U174" s="262" t="s">
        <v>2192</v>
      </c>
      <c r="V174" s="262" t="s">
        <v>3075</v>
      </c>
      <c r="W174" s="262" t="s">
        <v>3075</v>
      </c>
      <c r="X174" s="262" t="s">
        <v>3075</v>
      </c>
      <c r="Y174" s="262" t="s">
        <v>3075</v>
      </c>
      <c r="Z174" s="262" t="s">
        <v>3075</v>
      </c>
      <c r="AA174" s="262" t="s">
        <v>3075</v>
      </c>
      <c r="AB174" s="262" t="s">
        <v>3075</v>
      </c>
      <c r="AC174" s="262" t="s">
        <v>3075</v>
      </c>
      <c r="AD174" s="262" t="s">
        <v>3075</v>
      </c>
      <c r="AE174" s="247"/>
      <c r="AF174" s="262" t="s">
        <v>3075</v>
      </c>
      <c r="AG174" s="262" t="s">
        <v>3075</v>
      </c>
      <c r="AH174" s="262" t="s">
        <v>3075</v>
      </c>
      <c r="AI174" s="262" t="s">
        <v>3075</v>
      </c>
      <c r="AJ174" t="s">
        <v>4897</v>
      </c>
    </row>
    <row r="175" spans="1:36" ht="15" customHeight="1" x14ac:dyDescent="0.3">
      <c r="A175" s="261">
        <v>519511</v>
      </c>
      <c r="B175" s="262" t="s">
        <v>1791</v>
      </c>
      <c r="C175" s="262" t="s">
        <v>1792</v>
      </c>
      <c r="D175" s="262" t="s">
        <v>348</v>
      </c>
      <c r="E175" s="262" t="s">
        <v>115</v>
      </c>
      <c r="F175" s="262" t="s">
        <v>135</v>
      </c>
      <c r="G175" s="263">
        <v>34097</v>
      </c>
      <c r="H175" s="262" t="s">
        <v>620</v>
      </c>
      <c r="I175" s="258" t="s">
        <v>521</v>
      </c>
      <c r="J175" s="262" t="s">
        <v>138</v>
      </c>
      <c r="K175" s="250"/>
      <c r="L175" s="258" t="s">
        <v>146</v>
      </c>
      <c r="M175" s="262"/>
      <c r="N175" s="250" t="s">
        <v>3075</v>
      </c>
      <c r="O175" s="260" t="s">
        <v>3075</v>
      </c>
      <c r="P175" s="257">
        <v>0</v>
      </c>
      <c r="Q175" s="262" t="s">
        <v>3075</v>
      </c>
      <c r="R175" s="262" t="s">
        <v>3465</v>
      </c>
      <c r="S175" s="262" t="s">
        <v>3109</v>
      </c>
      <c r="T175" s="262" t="s">
        <v>2489</v>
      </c>
      <c r="U175" s="262" t="s">
        <v>2092</v>
      </c>
      <c r="V175" s="262" t="s">
        <v>3075</v>
      </c>
      <c r="W175" s="262" t="s">
        <v>3075</v>
      </c>
      <c r="X175" s="262" t="s">
        <v>3075</v>
      </c>
      <c r="Y175" s="262" t="s">
        <v>3075</v>
      </c>
      <c r="Z175" s="262" t="s">
        <v>3075</v>
      </c>
      <c r="AA175" s="262" t="s">
        <v>3075</v>
      </c>
      <c r="AB175" s="262" t="s">
        <v>3075</v>
      </c>
      <c r="AC175" s="262" t="s">
        <v>4895</v>
      </c>
      <c r="AD175" s="262" t="s">
        <v>4895</v>
      </c>
      <c r="AE175" s="246"/>
      <c r="AF175" s="262" t="s">
        <v>3075</v>
      </c>
      <c r="AG175" s="262" t="s">
        <v>3075</v>
      </c>
      <c r="AH175" s="262" t="s">
        <v>3075</v>
      </c>
      <c r="AI175" s="262" t="s">
        <v>4895</v>
      </c>
      <c r="AJ175" t="s">
        <v>4897</v>
      </c>
    </row>
    <row r="176" spans="1:36" ht="15" customHeight="1" x14ac:dyDescent="0.3">
      <c r="A176" s="256">
        <v>519557</v>
      </c>
      <c r="B176" s="257" t="s">
        <v>2007</v>
      </c>
      <c r="C176" s="257" t="s">
        <v>2008</v>
      </c>
      <c r="D176" s="257" t="s">
        <v>1151</v>
      </c>
      <c r="E176" s="257" t="s">
        <v>3075</v>
      </c>
      <c r="F176" s="257" t="s">
        <v>3075</v>
      </c>
      <c r="G176" s="257" t="s">
        <v>3075</v>
      </c>
      <c r="H176" s="257"/>
      <c r="I176" s="258" t="s">
        <v>521</v>
      </c>
      <c r="J176" s="250"/>
      <c r="K176" s="257" t="s">
        <v>3075</v>
      </c>
      <c r="L176" s="259" t="s">
        <v>3075</v>
      </c>
      <c r="M176" s="257" t="s">
        <v>3075</v>
      </c>
      <c r="N176" s="250" t="s">
        <v>3075</v>
      </c>
      <c r="O176" s="260" t="s">
        <v>3075</v>
      </c>
      <c r="P176" s="257">
        <v>0</v>
      </c>
      <c r="Q176" s="257" t="s">
        <v>3075</v>
      </c>
      <c r="R176" s="257" t="s">
        <v>3075</v>
      </c>
      <c r="S176" s="257" t="s">
        <v>3075</v>
      </c>
      <c r="T176" s="257" t="s">
        <v>3075</v>
      </c>
      <c r="U176" s="257" t="s">
        <v>3075</v>
      </c>
      <c r="V176" s="257" t="s">
        <v>3075</v>
      </c>
      <c r="W176" s="257" t="s">
        <v>3075</v>
      </c>
      <c r="X176" s="257" t="s">
        <v>3075</v>
      </c>
      <c r="Y176" s="257" t="s">
        <v>3075</v>
      </c>
      <c r="Z176" s="257" t="s">
        <v>3075</v>
      </c>
      <c r="AA176" s="257" t="s">
        <v>3075</v>
      </c>
      <c r="AB176" s="257" t="s">
        <v>2078</v>
      </c>
      <c r="AC176" s="262" t="s">
        <v>4895</v>
      </c>
      <c r="AD176" s="262" t="s">
        <v>4895</v>
      </c>
      <c r="AE176" s="246"/>
      <c r="AF176" s="257" t="s">
        <v>2078</v>
      </c>
      <c r="AG176" s="257" t="s">
        <v>2078</v>
      </c>
      <c r="AH176" s="257" t="s">
        <v>2078</v>
      </c>
      <c r="AI176" s="257" t="s">
        <v>4895</v>
      </c>
      <c r="AJ176" t="s">
        <v>4896</v>
      </c>
    </row>
    <row r="177" spans="1:36" ht="15" customHeight="1" x14ac:dyDescent="0.3">
      <c r="A177" s="261">
        <v>519591</v>
      </c>
      <c r="B177" s="262" t="s">
        <v>1828</v>
      </c>
      <c r="C177" s="262" t="s">
        <v>579</v>
      </c>
      <c r="D177" s="262" t="s">
        <v>577</v>
      </c>
      <c r="E177" s="262" t="s">
        <v>2101</v>
      </c>
      <c r="F177" s="262" t="s">
        <v>2300</v>
      </c>
      <c r="G177" s="263">
        <v>35094</v>
      </c>
      <c r="H177" s="262" t="s">
        <v>620</v>
      </c>
      <c r="I177" s="258" t="s">
        <v>521</v>
      </c>
      <c r="J177" s="262" t="s">
        <v>138</v>
      </c>
      <c r="K177" s="262"/>
      <c r="L177" s="259" t="s">
        <v>150</v>
      </c>
      <c r="M177" s="262"/>
      <c r="N177" s="250" t="s">
        <v>3075</v>
      </c>
      <c r="O177" s="260" t="s">
        <v>3075</v>
      </c>
      <c r="P177" s="257">
        <v>0</v>
      </c>
      <c r="Q177" s="262" t="s">
        <v>3075</v>
      </c>
      <c r="R177" s="262" t="s">
        <v>3079</v>
      </c>
      <c r="S177" s="262" t="s">
        <v>3080</v>
      </c>
      <c r="T177" s="262" t="s">
        <v>2773</v>
      </c>
      <c r="U177" s="262" t="s">
        <v>2084</v>
      </c>
      <c r="V177" s="262" t="s">
        <v>3075</v>
      </c>
      <c r="W177" s="262" t="s">
        <v>3075</v>
      </c>
      <c r="X177" s="262" t="s">
        <v>3075</v>
      </c>
      <c r="Y177" s="262" t="s">
        <v>3075</v>
      </c>
      <c r="Z177" s="262" t="s">
        <v>3075</v>
      </c>
      <c r="AA177" s="262" t="s">
        <v>3075</v>
      </c>
      <c r="AB177" s="262" t="s">
        <v>3075</v>
      </c>
      <c r="AC177" s="262" t="s">
        <v>3075</v>
      </c>
      <c r="AD177" s="262" t="s">
        <v>3075</v>
      </c>
      <c r="AE177" s="247"/>
      <c r="AF177" s="262" t="s">
        <v>3075</v>
      </c>
      <c r="AG177" s="262" t="s">
        <v>3075</v>
      </c>
      <c r="AH177" s="262" t="s">
        <v>3075</v>
      </c>
      <c r="AI177" s="262" t="s">
        <v>3075</v>
      </c>
      <c r="AJ177" t="s">
        <v>4897</v>
      </c>
    </row>
    <row r="178" spans="1:36" ht="15" customHeight="1" x14ac:dyDescent="0.3">
      <c r="A178" s="256">
        <v>519629</v>
      </c>
      <c r="B178" s="257" t="s">
        <v>1196</v>
      </c>
      <c r="C178" s="257" t="s">
        <v>1197</v>
      </c>
      <c r="D178" s="257" t="s">
        <v>598</v>
      </c>
      <c r="E178" s="257" t="s">
        <v>115</v>
      </c>
      <c r="F178" s="257" t="s">
        <v>2577</v>
      </c>
      <c r="G178" s="257" t="s">
        <v>4723</v>
      </c>
      <c r="H178" s="257" t="s">
        <v>620</v>
      </c>
      <c r="I178" s="258" t="s">
        <v>521</v>
      </c>
      <c r="J178" s="257" t="s">
        <v>667</v>
      </c>
      <c r="K178" s="257" t="s">
        <v>4719</v>
      </c>
      <c r="L178" s="259" t="s">
        <v>149</v>
      </c>
      <c r="M178" s="257"/>
      <c r="N178" s="250" t="s">
        <v>3075</v>
      </c>
      <c r="O178" s="260" t="s">
        <v>3075</v>
      </c>
      <c r="P178" s="257">
        <v>0</v>
      </c>
      <c r="Q178" s="257" t="s">
        <v>3075</v>
      </c>
      <c r="R178" s="257" t="s">
        <v>4275</v>
      </c>
      <c r="S178" s="257" t="s">
        <v>4276</v>
      </c>
      <c r="T178" s="257" t="s">
        <v>2325</v>
      </c>
      <c r="U178" s="257" t="s">
        <v>4277</v>
      </c>
      <c r="V178" s="257" t="s">
        <v>3075</v>
      </c>
      <c r="W178" s="257" t="s">
        <v>3075</v>
      </c>
      <c r="X178" s="257" t="s">
        <v>3075</v>
      </c>
      <c r="Y178" s="257" t="s">
        <v>3075</v>
      </c>
      <c r="Z178" s="257" t="s">
        <v>3075</v>
      </c>
      <c r="AA178" s="257" t="s">
        <v>3075</v>
      </c>
      <c r="AB178" s="257" t="s">
        <v>3075</v>
      </c>
      <c r="AC178" s="257" t="s">
        <v>3075</v>
      </c>
      <c r="AD178" s="257" t="s">
        <v>3075</v>
      </c>
      <c r="AE178" s="246"/>
      <c r="AF178" s="257" t="s">
        <v>3075</v>
      </c>
      <c r="AG178" s="257" t="s">
        <v>2078</v>
      </c>
      <c r="AH178" s="257" t="s">
        <v>2078</v>
      </c>
      <c r="AI178" s="257" t="s">
        <v>3075</v>
      </c>
      <c r="AJ178" t="s">
        <v>4896</v>
      </c>
    </row>
    <row r="179" spans="1:36" ht="15" customHeight="1" x14ac:dyDescent="0.3">
      <c r="A179" s="261">
        <v>519635</v>
      </c>
      <c r="B179" s="262" t="s">
        <v>4868</v>
      </c>
      <c r="C179" s="262" t="s">
        <v>66</v>
      </c>
      <c r="D179" s="262" t="s">
        <v>414</v>
      </c>
      <c r="E179" s="262" t="s">
        <v>115</v>
      </c>
      <c r="F179" s="262" t="s">
        <v>2622</v>
      </c>
      <c r="G179" s="263">
        <v>34710</v>
      </c>
      <c r="H179" s="262" t="s">
        <v>620</v>
      </c>
      <c r="I179" s="258" t="s">
        <v>521</v>
      </c>
      <c r="J179" s="262" t="s">
        <v>138</v>
      </c>
      <c r="K179" s="262"/>
      <c r="L179" s="259" t="s">
        <v>146</v>
      </c>
      <c r="M179" s="262"/>
      <c r="N179" s="250">
        <v>740</v>
      </c>
      <c r="O179" s="260">
        <v>45348</v>
      </c>
      <c r="P179" s="257">
        <v>30000</v>
      </c>
      <c r="Q179" s="262" t="s">
        <v>3075</v>
      </c>
      <c r="R179" s="262" t="s">
        <v>4278</v>
      </c>
      <c r="S179" s="262" t="s">
        <v>3087</v>
      </c>
      <c r="T179" s="262" t="s">
        <v>2100</v>
      </c>
      <c r="U179" s="262" t="s">
        <v>4279</v>
      </c>
      <c r="V179" s="262" t="s">
        <v>3075</v>
      </c>
      <c r="W179" s="262" t="s">
        <v>3075</v>
      </c>
      <c r="X179" s="262" t="s">
        <v>3075</v>
      </c>
      <c r="Y179" s="262" t="s">
        <v>3075</v>
      </c>
      <c r="Z179" s="262" t="s">
        <v>3075</v>
      </c>
      <c r="AA179" s="262" t="s">
        <v>3075</v>
      </c>
      <c r="AB179" s="262" t="s">
        <v>3075</v>
      </c>
      <c r="AC179" s="262" t="s">
        <v>3075</v>
      </c>
      <c r="AD179" s="262" t="s">
        <v>3075</v>
      </c>
      <c r="AE179" s="246"/>
      <c r="AF179" s="262" t="s">
        <v>3075</v>
      </c>
      <c r="AG179" s="262" t="s">
        <v>3075</v>
      </c>
      <c r="AH179" s="262" t="s">
        <v>3075</v>
      </c>
      <c r="AI179" s="262" t="s">
        <v>3075</v>
      </c>
      <c r="AJ179" t="s">
        <v>4897</v>
      </c>
    </row>
    <row r="180" spans="1:36" ht="15" customHeight="1" x14ac:dyDescent="0.3">
      <c r="A180" s="261">
        <v>519646</v>
      </c>
      <c r="B180" s="262" t="s">
        <v>1776</v>
      </c>
      <c r="C180" s="262" t="s">
        <v>317</v>
      </c>
      <c r="D180" s="262" t="s">
        <v>407</v>
      </c>
      <c r="E180" s="262" t="s">
        <v>115</v>
      </c>
      <c r="F180" s="262" t="s">
        <v>2228</v>
      </c>
      <c r="G180" s="263">
        <v>33989</v>
      </c>
      <c r="H180" s="262" t="s">
        <v>620</v>
      </c>
      <c r="I180" s="258" t="s">
        <v>521</v>
      </c>
      <c r="J180" s="262" t="s">
        <v>138</v>
      </c>
      <c r="K180" s="262" t="s">
        <v>3075</v>
      </c>
      <c r="L180" s="258"/>
      <c r="M180" s="262"/>
      <c r="N180" s="250" t="s">
        <v>3075</v>
      </c>
      <c r="O180" s="260" t="s">
        <v>3075</v>
      </c>
      <c r="P180" s="257">
        <v>0</v>
      </c>
      <c r="Q180" s="262" t="s">
        <v>3075</v>
      </c>
      <c r="R180" s="262" t="s">
        <v>3223</v>
      </c>
      <c r="S180" s="262" t="s">
        <v>3224</v>
      </c>
      <c r="T180" s="262" t="s">
        <v>2375</v>
      </c>
      <c r="U180" s="262" t="s">
        <v>2229</v>
      </c>
      <c r="V180" s="262" t="s">
        <v>3075</v>
      </c>
      <c r="W180" s="262" t="s">
        <v>3075</v>
      </c>
      <c r="X180" s="262" t="s">
        <v>3075</v>
      </c>
      <c r="Y180" s="262" t="s">
        <v>3075</v>
      </c>
      <c r="Z180" s="262" t="s">
        <v>3075</v>
      </c>
      <c r="AA180" s="262" t="s">
        <v>3075</v>
      </c>
      <c r="AB180" s="262" t="s">
        <v>3075</v>
      </c>
      <c r="AC180" s="262" t="s">
        <v>3075</v>
      </c>
      <c r="AD180" s="262" t="s">
        <v>3075</v>
      </c>
      <c r="AE180" s="246"/>
      <c r="AF180" s="262"/>
      <c r="AG180" s="262"/>
      <c r="AH180" s="262" t="s">
        <v>3075</v>
      </c>
      <c r="AI180" s="262" t="s">
        <v>3075</v>
      </c>
      <c r="AJ180" t="s">
        <v>4897</v>
      </c>
    </row>
    <row r="181" spans="1:36" ht="15" customHeight="1" x14ac:dyDescent="0.3">
      <c r="A181" s="261">
        <v>519653</v>
      </c>
      <c r="B181" s="262" t="s">
        <v>1162</v>
      </c>
      <c r="C181" s="262" t="s">
        <v>83</v>
      </c>
      <c r="D181" s="262" t="s">
        <v>492</v>
      </c>
      <c r="E181" s="262" t="s">
        <v>115</v>
      </c>
      <c r="F181" s="262" t="s">
        <v>135</v>
      </c>
      <c r="G181" s="263">
        <v>35065</v>
      </c>
      <c r="H181" s="262" t="s">
        <v>620</v>
      </c>
      <c r="I181" s="258" t="s">
        <v>521</v>
      </c>
      <c r="J181" s="250" t="s">
        <v>667</v>
      </c>
      <c r="K181" s="262" t="s">
        <v>3075</v>
      </c>
      <c r="L181" s="258"/>
      <c r="M181" s="262"/>
      <c r="N181" s="250" t="s">
        <v>3075</v>
      </c>
      <c r="O181" s="260" t="s">
        <v>3075</v>
      </c>
      <c r="P181" s="257">
        <v>0</v>
      </c>
      <c r="Q181" s="262" t="s">
        <v>3075</v>
      </c>
      <c r="R181" s="262" t="s">
        <v>4280</v>
      </c>
      <c r="S181" s="262" t="s">
        <v>3765</v>
      </c>
      <c r="T181" s="262" t="s">
        <v>4281</v>
      </c>
      <c r="U181" s="262" t="s">
        <v>2143</v>
      </c>
      <c r="V181" s="262" t="s">
        <v>3075</v>
      </c>
      <c r="W181" s="262" t="s">
        <v>3075</v>
      </c>
      <c r="X181" s="262" t="s">
        <v>3075</v>
      </c>
      <c r="Y181" s="262" t="s">
        <v>3075</v>
      </c>
      <c r="Z181" s="262" t="s">
        <v>3075</v>
      </c>
      <c r="AA181" s="262" t="s">
        <v>3075</v>
      </c>
      <c r="AB181" s="262" t="s">
        <v>3075</v>
      </c>
      <c r="AC181" s="262" t="s">
        <v>3075</v>
      </c>
      <c r="AD181" s="262" t="s">
        <v>3075</v>
      </c>
      <c r="AE181" s="246"/>
      <c r="AF181" s="262" t="s">
        <v>3075</v>
      </c>
      <c r="AG181" s="262" t="s">
        <v>3075</v>
      </c>
      <c r="AH181" s="262" t="s">
        <v>3075</v>
      </c>
      <c r="AI181" s="262" t="s">
        <v>3075</v>
      </c>
      <c r="AJ181" t="s">
        <v>4897</v>
      </c>
    </row>
    <row r="182" spans="1:36" ht="15" customHeight="1" x14ac:dyDescent="0.3">
      <c r="A182" s="261">
        <v>519681</v>
      </c>
      <c r="B182" s="262" t="s">
        <v>4282</v>
      </c>
      <c r="C182" s="262" t="s">
        <v>218</v>
      </c>
      <c r="D182" s="262" t="s">
        <v>869</v>
      </c>
      <c r="E182" s="262" t="s">
        <v>115</v>
      </c>
      <c r="F182" s="262" t="s">
        <v>4283</v>
      </c>
      <c r="G182" s="263">
        <v>31414</v>
      </c>
      <c r="H182" s="262" t="s">
        <v>620</v>
      </c>
      <c r="I182" s="258" t="s">
        <v>521</v>
      </c>
      <c r="J182" s="262" t="s">
        <v>667</v>
      </c>
      <c r="K182" s="262"/>
      <c r="L182" s="259" t="s">
        <v>149</v>
      </c>
      <c r="M182" s="262"/>
      <c r="N182" s="250" t="s">
        <v>3075</v>
      </c>
      <c r="O182" s="260" t="s">
        <v>3075</v>
      </c>
      <c r="P182" s="257">
        <v>0</v>
      </c>
      <c r="Q182" s="262" t="s">
        <v>3075</v>
      </c>
      <c r="R182" s="262" t="s">
        <v>4284</v>
      </c>
      <c r="S182" s="262" t="s">
        <v>4285</v>
      </c>
      <c r="T182" s="262" t="s">
        <v>4286</v>
      </c>
      <c r="U182" s="262" t="s">
        <v>4287</v>
      </c>
      <c r="V182" s="262" t="s">
        <v>3075</v>
      </c>
      <c r="W182" s="262" t="s">
        <v>3075</v>
      </c>
      <c r="X182" s="262" t="s">
        <v>3075</v>
      </c>
      <c r="Y182" s="262" t="s">
        <v>2078</v>
      </c>
      <c r="Z182" s="262" t="s">
        <v>2078</v>
      </c>
      <c r="AA182" s="262" t="s">
        <v>2078</v>
      </c>
      <c r="AB182" s="262" t="s">
        <v>2078</v>
      </c>
      <c r="AC182" s="262" t="s">
        <v>3075</v>
      </c>
      <c r="AD182" s="262" t="s">
        <v>3075</v>
      </c>
      <c r="AE182" s="246"/>
      <c r="AF182" s="262" t="s">
        <v>3075</v>
      </c>
      <c r="AG182" s="262" t="s">
        <v>3075</v>
      </c>
      <c r="AH182" s="262" t="s">
        <v>3075</v>
      </c>
      <c r="AI182" s="262" t="s">
        <v>3075</v>
      </c>
      <c r="AJ182" t="s">
        <v>4897</v>
      </c>
    </row>
    <row r="183" spans="1:36" ht="15" customHeight="1" x14ac:dyDescent="0.3">
      <c r="A183" s="261">
        <v>519721</v>
      </c>
      <c r="B183" s="262" t="s">
        <v>4860</v>
      </c>
      <c r="C183" s="262" t="s">
        <v>95</v>
      </c>
      <c r="D183" s="262" t="s">
        <v>1198</v>
      </c>
      <c r="E183" s="262" t="s">
        <v>115</v>
      </c>
      <c r="F183" s="262" t="s">
        <v>4861</v>
      </c>
      <c r="G183" s="263">
        <v>35068</v>
      </c>
      <c r="H183" s="262" t="s">
        <v>620</v>
      </c>
      <c r="I183" s="258" t="s">
        <v>521</v>
      </c>
      <c r="J183" s="262" t="s">
        <v>2082</v>
      </c>
      <c r="K183" s="262"/>
      <c r="L183" s="259" t="s">
        <v>150</v>
      </c>
      <c r="M183" s="262"/>
      <c r="N183" s="250" t="s">
        <v>3075</v>
      </c>
      <c r="O183" s="260" t="s">
        <v>3075</v>
      </c>
      <c r="P183" s="257">
        <v>0</v>
      </c>
      <c r="Q183" s="250"/>
      <c r="R183" s="250"/>
      <c r="S183" s="250"/>
      <c r="T183" s="250"/>
      <c r="U183" s="250"/>
      <c r="V183" s="250"/>
      <c r="W183" s="250"/>
      <c r="X183" s="250"/>
      <c r="Y183" s="250"/>
      <c r="Z183" s="250"/>
      <c r="AA183" s="250"/>
      <c r="AB183" s="250"/>
      <c r="AC183" s="250"/>
      <c r="AD183" s="250"/>
      <c r="AE183" s="247"/>
      <c r="AF183" s="250"/>
      <c r="AG183" s="250"/>
      <c r="AH183" s="250"/>
      <c r="AI183" s="250"/>
      <c r="AJ183" t="s">
        <v>4897</v>
      </c>
    </row>
    <row r="184" spans="1:36" ht="15" customHeight="1" x14ac:dyDescent="0.3">
      <c r="A184" s="261">
        <v>519765</v>
      </c>
      <c r="B184" s="262" t="s">
        <v>1164</v>
      </c>
      <c r="C184" s="262" t="s">
        <v>1165</v>
      </c>
      <c r="D184" s="262" t="s">
        <v>418</v>
      </c>
      <c r="E184" s="262" t="s">
        <v>115</v>
      </c>
      <c r="F184" s="262" t="s">
        <v>2228</v>
      </c>
      <c r="G184" s="263">
        <v>35476</v>
      </c>
      <c r="H184" s="262" t="s">
        <v>620</v>
      </c>
      <c r="I184" s="258" t="s">
        <v>521</v>
      </c>
      <c r="J184" s="262" t="s">
        <v>136</v>
      </c>
      <c r="K184" s="261">
        <v>2015</v>
      </c>
      <c r="M184" s="262"/>
      <c r="N184" s="250">
        <v>600</v>
      </c>
      <c r="O184" s="260">
        <v>45343</v>
      </c>
      <c r="P184" s="257">
        <v>350000</v>
      </c>
      <c r="Q184" s="262" t="s">
        <v>3075</v>
      </c>
      <c r="R184" s="262" t="s">
        <v>4288</v>
      </c>
      <c r="S184" s="262" t="s">
        <v>3212</v>
      </c>
      <c r="T184" s="262" t="s">
        <v>2246</v>
      </c>
      <c r="U184" s="262" t="s">
        <v>2210</v>
      </c>
      <c r="V184" s="262" t="s">
        <v>3075</v>
      </c>
      <c r="W184" s="262" t="s">
        <v>3075</v>
      </c>
      <c r="X184" s="262" t="s">
        <v>3075</v>
      </c>
      <c r="Y184" s="262" t="s">
        <v>3075</v>
      </c>
      <c r="Z184" s="262" t="s">
        <v>3075</v>
      </c>
      <c r="AA184" s="262" t="s">
        <v>3075</v>
      </c>
      <c r="AB184" s="262" t="s">
        <v>3075</v>
      </c>
      <c r="AC184" s="262" t="s">
        <v>3075</v>
      </c>
      <c r="AD184" s="262" t="s">
        <v>3075</v>
      </c>
      <c r="AE184" s="246"/>
      <c r="AF184" s="262" t="s">
        <v>3075</v>
      </c>
      <c r="AG184" s="262" t="s">
        <v>3075</v>
      </c>
      <c r="AH184" s="262" t="s">
        <v>3075</v>
      </c>
      <c r="AI184" s="262" t="s">
        <v>3075</v>
      </c>
      <c r="AJ184" t="s">
        <v>4897</v>
      </c>
    </row>
    <row r="185" spans="1:36" ht="15" customHeight="1" x14ac:dyDescent="0.3">
      <c r="A185" s="256">
        <v>519792</v>
      </c>
      <c r="B185" s="257" t="s">
        <v>2009</v>
      </c>
      <c r="C185" s="257" t="s">
        <v>710</v>
      </c>
      <c r="D185" s="257" t="s">
        <v>2010</v>
      </c>
      <c r="E185" s="257" t="s">
        <v>115</v>
      </c>
      <c r="F185" s="257" t="s">
        <v>2088</v>
      </c>
      <c r="G185" s="257" t="s">
        <v>4828</v>
      </c>
      <c r="H185" s="257" t="s">
        <v>622</v>
      </c>
      <c r="I185" s="258" t="s">
        <v>521</v>
      </c>
      <c r="J185" s="257" t="s">
        <v>667</v>
      </c>
      <c r="K185" s="257" t="s">
        <v>3075</v>
      </c>
      <c r="L185" s="259" t="s">
        <v>135</v>
      </c>
      <c r="M185" s="250"/>
      <c r="N185" s="250" t="s">
        <v>3075</v>
      </c>
      <c r="O185" s="260" t="s">
        <v>3075</v>
      </c>
      <c r="P185" s="257">
        <v>0</v>
      </c>
      <c r="Q185" s="257" t="s">
        <v>3075</v>
      </c>
      <c r="R185" s="257" t="s">
        <v>4289</v>
      </c>
      <c r="S185" s="257" t="s">
        <v>4290</v>
      </c>
      <c r="T185" s="257" t="s">
        <v>4291</v>
      </c>
      <c r="U185" s="257" t="s">
        <v>2238</v>
      </c>
      <c r="V185" s="257" t="s">
        <v>3075</v>
      </c>
      <c r="W185" s="257" t="s">
        <v>3075</v>
      </c>
      <c r="X185" s="257" t="s">
        <v>3075</v>
      </c>
      <c r="Y185" s="257" t="s">
        <v>3075</v>
      </c>
      <c r="Z185" s="257" t="s">
        <v>3075</v>
      </c>
      <c r="AA185" s="257" t="s">
        <v>3075</v>
      </c>
      <c r="AB185" s="257" t="s">
        <v>2078</v>
      </c>
      <c r="AC185" s="262" t="s">
        <v>4895</v>
      </c>
      <c r="AD185" s="262" t="s">
        <v>4895</v>
      </c>
      <c r="AE185" s="246"/>
      <c r="AF185" s="257" t="s">
        <v>3075</v>
      </c>
      <c r="AG185" s="257" t="s">
        <v>2078</v>
      </c>
      <c r="AH185" s="257" t="s">
        <v>2078</v>
      </c>
      <c r="AI185" s="257" t="s">
        <v>4895</v>
      </c>
      <c r="AJ185" t="s">
        <v>4896</v>
      </c>
    </row>
    <row r="186" spans="1:36" ht="15" customHeight="1" x14ac:dyDescent="0.3">
      <c r="A186" s="261">
        <v>519804</v>
      </c>
      <c r="B186" s="262" t="s">
        <v>1166</v>
      </c>
      <c r="C186" s="262" t="s">
        <v>286</v>
      </c>
      <c r="D186" s="262" t="s">
        <v>517</v>
      </c>
      <c r="E186" s="262" t="s">
        <v>115</v>
      </c>
      <c r="F186" s="262" t="s">
        <v>2131</v>
      </c>
      <c r="G186" s="263">
        <v>34881</v>
      </c>
      <c r="H186" s="262" t="s">
        <v>620</v>
      </c>
      <c r="I186" s="258" t="s">
        <v>521</v>
      </c>
      <c r="J186" s="262" t="s">
        <v>667</v>
      </c>
      <c r="K186" s="250"/>
      <c r="L186" s="258" t="s">
        <v>150</v>
      </c>
      <c r="M186" s="262"/>
      <c r="N186" s="250" t="s">
        <v>3075</v>
      </c>
      <c r="O186" s="260" t="s">
        <v>3075</v>
      </c>
      <c r="P186" s="257">
        <v>0</v>
      </c>
      <c r="Q186" s="262" t="s">
        <v>3075</v>
      </c>
      <c r="R186" s="262" t="s">
        <v>4026</v>
      </c>
      <c r="S186" s="262" t="s">
        <v>4027</v>
      </c>
      <c r="T186" s="262" t="s">
        <v>2132</v>
      </c>
      <c r="U186" s="262" t="s">
        <v>2133</v>
      </c>
      <c r="V186" s="262" t="s">
        <v>3075</v>
      </c>
      <c r="W186" s="262" t="s">
        <v>3075</v>
      </c>
      <c r="X186" s="262" t="s">
        <v>3075</v>
      </c>
      <c r="Y186" s="262" t="s">
        <v>3075</v>
      </c>
      <c r="Z186" s="262" t="s">
        <v>3075</v>
      </c>
      <c r="AA186" s="262" t="s">
        <v>3075</v>
      </c>
      <c r="AB186" s="262" t="s">
        <v>3075</v>
      </c>
      <c r="AC186" s="262" t="s">
        <v>3075</v>
      </c>
      <c r="AD186" s="262" t="s">
        <v>3075</v>
      </c>
      <c r="AE186" s="246"/>
      <c r="AF186" s="262" t="s">
        <v>3075</v>
      </c>
      <c r="AG186" s="262" t="s">
        <v>3075</v>
      </c>
      <c r="AH186" s="262" t="s">
        <v>3075</v>
      </c>
      <c r="AI186" s="262" t="s">
        <v>3075</v>
      </c>
      <c r="AJ186" t="s">
        <v>4897</v>
      </c>
    </row>
    <row r="187" spans="1:36" ht="15" customHeight="1" x14ac:dyDescent="0.3">
      <c r="A187" s="261">
        <v>519864</v>
      </c>
      <c r="B187" s="262" t="s">
        <v>1829</v>
      </c>
      <c r="C187" s="262" t="s">
        <v>699</v>
      </c>
      <c r="D187" s="262" t="s">
        <v>805</v>
      </c>
      <c r="E187" s="262" t="s">
        <v>115</v>
      </c>
      <c r="F187" s="262" t="s">
        <v>2251</v>
      </c>
      <c r="G187" s="263">
        <v>36161</v>
      </c>
      <c r="H187" s="262" t="s">
        <v>620</v>
      </c>
      <c r="I187" s="258" t="s">
        <v>521</v>
      </c>
      <c r="J187" s="250" t="s">
        <v>667</v>
      </c>
      <c r="K187" s="262" t="s">
        <v>3075</v>
      </c>
      <c r="L187" s="258"/>
      <c r="M187" s="262"/>
      <c r="N187" s="250" t="s">
        <v>3075</v>
      </c>
      <c r="O187" s="260" t="s">
        <v>3075</v>
      </c>
      <c r="P187" s="257">
        <v>0</v>
      </c>
      <c r="Q187" s="262" t="s">
        <v>3075</v>
      </c>
      <c r="R187" s="262" t="s">
        <v>4292</v>
      </c>
      <c r="S187" s="262" t="s">
        <v>3435</v>
      </c>
      <c r="T187" s="262" t="s">
        <v>4293</v>
      </c>
      <c r="U187" s="262" t="s">
        <v>2757</v>
      </c>
      <c r="V187" s="262" t="s">
        <v>3075</v>
      </c>
      <c r="W187" s="262" t="s">
        <v>3075</v>
      </c>
      <c r="X187" s="262" t="s">
        <v>3075</v>
      </c>
      <c r="Y187" s="262" t="s">
        <v>3075</v>
      </c>
      <c r="Z187" s="262" t="s">
        <v>3075</v>
      </c>
      <c r="AA187" s="262" t="s">
        <v>3075</v>
      </c>
      <c r="AB187" s="262" t="s">
        <v>3075</v>
      </c>
      <c r="AC187" s="262" t="s">
        <v>4895</v>
      </c>
      <c r="AD187" s="262" t="s">
        <v>4895</v>
      </c>
      <c r="AE187" s="246"/>
      <c r="AF187" s="262" t="s">
        <v>3075</v>
      </c>
      <c r="AG187" s="262"/>
      <c r="AH187" s="262" t="s">
        <v>3075</v>
      </c>
      <c r="AI187" s="262" t="s">
        <v>4895</v>
      </c>
      <c r="AJ187" t="s">
        <v>4897</v>
      </c>
    </row>
    <row r="188" spans="1:36" ht="15" customHeight="1" x14ac:dyDescent="0.3">
      <c r="A188" s="261">
        <v>519873</v>
      </c>
      <c r="B188" s="262" t="s">
        <v>4688</v>
      </c>
      <c r="C188" s="262" t="s">
        <v>4689</v>
      </c>
      <c r="D188" s="262" t="s">
        <v>4690</v>
      </c>
      <c r="E188" s="262" t="s">
        <v>115</v>
      </c>
      <c r="F188" s="262" t="s">
        <v>2419</v>
      </c>
      <c r="G188" s="263">
        <v>33239</v>
      </c>
      <c r="H188" s="262" t="s">
        <v>620</v>
      </c>
      <c r="I188" s="258" t="s">
        <v>522</v>
      </c>
      <c r="J188" s="262" t="s">
        <v>2082</v>
      </c>
      <c r="K188" s="250"/>
      <c r="L188" s="258" t="s">
        <v>150</v>
      </c>
      <c r="M188" s="262"/>
      <c r="N188" s="250" t="s">
        <v>3075</v>
      </c>
      <c r="O188" s="260" t="s">
        <v>3075</v>
      </c>
      <c r="P188" s="257">
        <v>0</v>
      </c>
      <c r="Q188" s="250"/>
      <c r="R188" s="250"/>
      <c r="S188" s="250"/>
      <c r="T188" s="250"/>
      <c r="U188" s="250"/>
      <c r="V188" s="250"/>
      <c r="W188" s="250"/>
      <c r="X188" s="250"/>
      <c r="Y188" s="250"/>
      <c r="Z188" s="250"/>
      <c r="AA188" s="250"/>
      <c r="AB188" s="250"/>
      <c r="AC188" s="250"/>
      <c r="AD188" s="250"/>
      <c r="AE188" s="246"/>
      <c r="AF188" s="250"/>
      <c r="AG188" s="250"/>
      <c r="AH188" s="250"/>
      <c r="AI188" s="250"/>
      <c r="AJ188" t="s">
        <v>4897</v>
      </c>
    </row>
    <row r="189" spans="1:36" ht="15" customHeight="1" x14ac:dyDescent="0.3">
      <c r="A189" s="261">
        <v>519917</v>
      </c>
      <c r="B189" s="262" t="s">
        <v>1167</v>
      </c>
      <c r="C189" s="262" t="s">
        <v>579</v>
      </c>
      <c r="D189" s="262" t="s">
        <v>344</v>
      </c>
      <c r="E189" s="262" t="s">
        <v>115</v>
      </c>
      <c r="F189" s="262" t="s">
        <v>2122</v>
      </c>
      <c r="G189" s="263">
        <v>34930</v>
      </c>
      <c r="H189" s="262" t="s">
        <v>622</v>
      </c>
      <c r="I189" s="258" t="s">
        <v>521</v>
      </c>
      <c r="J189" s="262" t="s">
        <v>667</v>
      </c>
      <c r="K189" s="261">
        <v>2014</v>
      </c>
      <c r="L189" s="258" t="s">
        <v>137</v>
      </c>
      <c r="M189" s="250"/>
      <c r="N189" s="250" t="s">
        <v>3075</v>
      </c>
      <c r="O189" s="260" t="s">
        <v>3075</v>
      </c>
      <c r="P189" s="257">
        <v>0</v>
      </c>
      <c r="Q189" s="262" t="s">
        <v>3075</v>
      </c>
      <c r="R189" s="262" t="s">
        <v>4023</v>
      </c>
      <c r="S189" s="262" t="s">
        <v>3129</v>
      </c>
      <c r="T189" s="262" t="s">
        <v>2123</v>
      </c>
      <c r="U189" s="262" t="s">
        <v>2084</v>
      </c>
      <c r="V189" s="262" t="s">
        <v>3075</v>
      </c>
      <c r="W189" s="262" t="s">
        <v>3075</v>
      </c>
      <c r="X189" s="262" t="s">
        <v>3075</v>
      </c>
      <c r="Y189" s="262" t="s">
        <v>3075</v>
      </c>
      <c r="Z189" s="262" t="s">
        <v>3075</v>
      </c>
      <c r="AA189" s="262" t="s">
        <v>3075</v>
      </c>
      <c r="AB189" s="262" t="s">
        <v>3075</v>
      </c>
      <c r="AC189" s="262" t="s">
        <v>3075</v>
      </c>
      <c r="AD189" s="262" t="s">
        <v>3075</v>
      </c>
      <c r="AE189" s="247"/>
      <c r="AF189" s="262" t="s">
        <v>3075</v>
      </c>
      <c r="AG189" s="262"/>
      <c r="AH189" s="262" t="s">
        <v>3075</v>
      </c>
      <c r="AI189" s="262" t="s">
        <v>3075</v>
      </c>
      <c r="AJ189" t="s">
        <v>4897</v>
      </c>
    </row>
    <row r="190" spans="1:36" ht="15" customHeight="1" x14ac:dyDescent="0.3">
      <c r="A190" s="261">
        <v>519920</v>
      </c>
      <c r="B190" s="262" t="s">
        <v>1168</v>
      </c>
      <c r="C190" s="262" t="s">
        <v>1169</v>
      </c>
      <c r="D190" s="262" t="s">
        <v>496</v>
      </c>
      <c r="E190" s="262" t="s">
        <v>115</v>
      </c>
      <c r="F190" s="262" t="s">
        <v>2135</v>
      </c>
      <c r="G190" s="263">
        <v>35796</v>
      </c>
      <c r="H190" s="262" t="s">
        <v>620</v>
      </c>
      <c r="I190" s="258" t="s">
        <v>521</v>
      </c>
      <c r="J190" s="262" t="s">
        <v>138</v>
      </c>
      <c r="K190" s="262"/>
      <c r="M190" s="262"/>
      <c r="N190" s="250" t="s">
        <v>3075</v>
      </c>
      <c r="O190" s="260" t="s">
        <v>3075</v>
      </c>
      <c r="P190" s="257">
        <v>0</v>
      </c>
      <c r="Q190" s="262" t="s">
        <v>3075</v>
      </c>
      <c r="R190" s="262" t="s">
        <v>3125</v>
      </c>
      <c r="S190" s="262" t="s">
        <v>3126</v>
      </c>
      <c r="T190" s="262" t="s">
        <v>2136</v>
      </c>
      <c r="U190" s="262" t="s">
        <v>2137</v>
      </c>
      <c r="V190" s="262" t="s">
        <v>3075</v>
      </c>
      <c r="W190" s="262" t="s">
        <v>3075</v>
      </c>
      <c r="X190" s="262" t="s">
        <v>3075</v>
      </c>
      <c r="Y190" s="262" t="s">
        <v>3075</v>
      </c>
      <c r="Z190" s="262" t="s">
        <v>3075</v>
      </c>
      <c r="AA190" s="262" t="s">
        <v>3075</v>
      </c>
      <c r="AB190" s="262" t="s">
        <v>3075</v>
      </c>
      <c r="AC190" s="262" t="s">
        <v>3075</v>
      </c>
      <c r="AD190" s="262" t="s">
        <v>3075</v>
      </c>
      <c r="AE190" s="246"/>
      <c r="AF190" s="262" t="s">
        <v>3075</v>
      </c>
      <c r="AG190" s="262" t="s">
        <v>3075</v>
      </c>
      <c r="AH190" s="262" t="s">
        <v>3075</v>
      </c>
      <c r="AI190" s="262" t="s">
        <v>3075</v>
      </c>
      <c r="AJ190" t="s">
        <v>4897</v>
      </c>
    </row>
    <row r="191" spans="1:36" ht="15" customHeight="1" x14ac:dyDescent="0.3">
      <c r="A191" s="261">
        <v>519935</v>
      </c>
      <c r="B191" s="262" t="s">
        <v>1830</v>
      </c>
      <c r="C191" s="262" t="s">
        <v>547</v>
      </c>
      <c r="D191" s="262" t="s">
        <v>423</v>
      </c>
      <c r="E191" s="262" t="s">
        <v>115</v>
      </c>
      <c r="F191" s="262" t="s">
        <v>2228</v>
      </c>
      <c r="G191" s="263">
        <v>35943</v>
      </c>
      <c r="H191" s="262" t="s">
        <v>620</v>
      </c>
      <c r="I191" s="258" t="s">
        <v>521</v>
      </c>
      <c r="J191" s="262" t="s">
        <v>138</v>
      </c>
      <c r="K191" s="261">
        <v>2016</v>
      </c>
      <c r="M191" s="262"/>
      <c r="N191" s="250" t="s">
        <v>3075</v>
      </c>
      <c r="O191" s="260" t="s">
        <v>3075</v>
      </c>
      <c r="P191" s="257">
        <v>0</v>
      </c>
      <c r="Q191" s="262" t="s">
        <v>3075</v>
      </c>
      <c r="R191" s="262" t="s">
        <v>3469</v>
      </c>
      <c r="S191" s="262" t="s">
        <v>3341</v>
      </c>
      <c r="T191" s="262" t="s">
        <v>2598</v>
      </c>
      <c r="U191" s="262" t="s">
        <v>2776</v>
      </c>
      <c r="V191" s="262" t="s">
        <v>3075</v>
      </c>
      <c r="W191" s="262" t="s">
        <v>3075</v>
      </c>
      <c r="X191" s="262" t="s">
        <v>3075</v>
      </c>
      <c r="Y191" s="262" t="s">
        <v>3075</v>
      </c>
      <c r="Z191" s="262" t="s">
        <v>3075</v>
      </c>
      <c r="AA191" s="262" t="s">
        <v>3075</v>
      </c>
      <c r="AB191" s="262" t="s">
        <v>3075</v>
      </c>
      <c r="AC191" s="262" t="s">
        <v>4895</v>
      </c>
      <c r="AD191" s="262" t="s">
        <v>4895</v>
      </c>
      <c r="AE191" s="246"/>
      <c r="AF191" s="262" t="s">
        <v>3075</v>
      </c>
      <c r="AG191" s="262"/>
      <c r="AH191" s="262" t="s">
        <v>3075</v>
      </c>
      <c r="AI191" s="262" t="s">
        <v>4895</v>
      </c>
      <c r="AJ191" t="s">
        <v>4897</v>
      </c>
    </row>
    <row r="192" spans="1:36" ht="15" customHeight="1" x14ac:dyDescent="0.3">
      <c r="A192" s="261">
        <v>519942</v>
      </c>
      <c r="B192" s="262" t="s">
        <v>1831</v>
      </c>
      <c r="C192" s="262" t="s">
        <v>725</v>
      </c>
      <c r="D192" s="262" t="s">
        <v>701</v>
      </c>
      <c r="E192" s="262" t="s">
        <v>115</v>
      </c>
      <c r="F192" s="262" t="s">
        <v>135</v>
      </c>
      <c r="G192" s="263">
        <v>34700</v>
      </c>
      <c r="H192" s="262" t="s">
        <v>620</v>
      </c>
      <c r="I192" s="258" t="s">
        <v>521</v>
      </c>
      <c r="J192" s="250" t="s">
        <v>667</v>
      </c>
      <c r="K192" s="262" t="s">
        <v>3075</v>
      </c>
      <c r="L192" s="258"/>
      <c r="M192" s="262"/>
      <c r="N192" s="250" t="s">
        <v>3075</v>
      </c>
      <c r="O192" s="260" t="s">
        <v>3075</v>
      </c>
      <c r="P192" s="257">
        <v>0</v>
      </c>
      <c r="Q192" s="262" t="s">
        <v>3075</v>
      </c>
      <c r="R192" s="262" t="s">
        <v>4295</v>
      </c>
      <c r="S192" s="262" t="s">
        <v>4296</v>
      </c>
      <c r="T192" s="262" t="s">
        <v>4297</v>
      </c>
      <c r="U192" s="262" t="s">
        <v>2084</v>
      </c>
      <c r="V192" s="262" t="s">
        <v>3075</v>
      </c>
      <c r="W192" s="262" t="s">
        <v>3075</v>
      </c>
      <c r="X192" s="262" t="s">
        <v>3075</v>
      </c>
      <c r="Y192" s="262" t="s">
        <v>3075</v>
      </c>
      <c r="Z192" s="262" t="s">
        <v>3075</v>
      </c>
      <c r="AA192" s="262" t="s">
        <v>3075</v>
      </c>
      <c r="AB192" s="262" t="s">
        <v>3075</v>
      </c>
      <c r="AC192" s="262" t="s">
        <v>4895</v>
      </c>
      <c r="AD192" s="262" t="s">
        <v>4895</v>
      </c>
      <c r="AE192" s="246"/>
      <c r="AF192" s="262" t="s">
        <v>3075</v>
      </c>
      <c r="AG192" s="262" t="s">
        <v>3075</v>
      </c>
      <c r="AH192" s="262" t="s">
        <v>3075</v>
      </c>
      <c r="AI192" s="262" t="s">
        <v>4895</v>
      </c>
      <c r="AJ192" t="s">
        <v>4897</v>
      </c>
    </row>
    <row r="193" spans="1:36" ht="15" customHeight="1" x14ac:dyDescent="0.3">
      <c r="A193" s="261">
        <v>519946</v>
      </c>
      <c r="B193" s="262" t="s">
        <v>4887</v>
      </c>
      <c r="C193" s="262" t="s">
        <v>80</v>
      </c>
      <c r="D193" s="262" t="s">
        <v>446</v>
      </c>
      <c r="E193" s="262" t="s">
        <v>115</v>
      </c>
      <c r="F193" s="262" t="s">
        <v>2138</v>
      </c>
      <c r="G193" s="263">
        <v>34811</v>
      </c>
      <c r="H193" s="262" t="s">
        <v>620</v>
      </c>
      <c r="I193" s="258" t="s">
        <v>522</v>
      </c>
      <c r="J193" s="262" t="s">
        <v>138</v>
      </c>
      <c r="K193" s="262"/>
      <c r="M193" s="262"/>
      <c r="N193" s="250" t="s">
        <v>3075</v>
      </c>
      <c r="O193" s="260" t="s">
        <v>3075</v>
      </c>
      <c r="P193" s="257">
        <v>0</v>
      </c>
      <c r="Q193" s="250"/>
      <c r="R193" s="250"/>
      <c r="S193" s="250"/>
      <c r="T193" s="250"/>
      <c r="U193" s="250"/>
      <c r="V193" s="250"/>
      <c r="W193" s="250"/>
      <c r="X193" s="250"/>
      <c r="Y193" s="250"/>
      <c r="Z193" s="250"/>
      <c r="AA193" s="250"/>
      <c r="AB193" s="250"/>
      <c r="AC193" s="250"/>
      <c r="AD193" s="250"/>
      <c r="AE193" s="247"/>
      <c r="AF193" s="250"/>
      <c r="AG193" s="250"/>
      <c r="AH193" s="250"/>
      <c r="AI193" s="250"/>
      <c r="AJ193" t="s">
        <v>4897</v>
      </c>
    </row>
    <row r="194" spans="1:36" ht="15" customHeight="1" x14ac:dyDescent="0.3">
      <c r="A194" s="261">
        <v>519961</v>
      </c>
      <c r="B194" s="262" t="s">
        <v>1832</v>
      </c>
      <c r="C194" s="262" t="s">
        <v>1833</v>
      </c>
      <c r="D194" s="262" t="s">
        <v>344</v>
      </c>
      <c r="E194" s="262" t="s">
        <v>115</v>
      </c>
      <c r="F194" s="262" t="s">
        <v>2668</v>
      </c>
      <c r="G194" s="263">
        <v>27120</v>
      </c>
      <c r="H194" s="262" t="s">
        <v>620</v>
      </c>
      <c r="I194" s="258" t="s">
        <v>521</v>
      </c>
      <c r="J194" s="262" t="s">
        <v>138</v>
      </c>
      <c r="K194" s="262" t="s">
        <v>3075</v>
      </c>
      <c r="L194" s="258"/>
      <c r="M194" s="262"/>
      <c r="N194" s="250" t="s">
        <v>3075</v>
      </c>
      <c r="O194" s="260" t="s">
        <v>3075</v>
      </c>
      <c r="P194" s="257">
        <v>0</v>
      </c>
      <c r="Q194" s="262" t="s">
        <v>3075</v>
      </c>
      <c r="R194" s="262" t="s">
        <v>3470</v>
      </c>
      <c r="S194" s="262" t="s">
        <v>3471</v>
      </c>
      <c r="T194" s="262" t="s">
        <v>2123</v>
      </c>
      <c r="U194" s="262" t="s">
        <v>2084</v>
      </c>
      <c r="V194" s="262" t="s">
        <v>3075</v>
      </c>
      <c r="W194" s="262" t="s">
        <v>3075</v>
      </c>
      <c r="X194" s="262" t="s">
        <v>3075</v>
      </c>
      <c r="Y194" s="262" t="s">
        <v>3075</v>
      </c>
      <c r="Z194" s="262" t="s">
        <v>3075</v>
      </c>
      <c r="AA194" s="262" t="s">
        <v>3075</v>
      </c>
      <c r="AB194" s="262" t="s">
        <v>3075</v>
      </c>
      <c r="AC194" s="262" t="s">
        <v>3075</v>
      </c>
      <c r="AD194" s="262" t="s">
        <v>3075</v>
      </c>
      <c r="AE194" s="247"/>
      <c r="AF194" s="262" t="s">
        <v>3075</v>
      </c>
      <c r="AG194" s="262" t="s">
        <v>3075</v>
      </c>
      <c r="AH194" s="262" t="s">
        <v>3075</v>
      </c>
      <c r="AI194" s="262" t="s">
        <v>3075</v>
      </c>
      <c r="AJ194" t="s">
        <v>4897</v>
      </c>
    </row>
    <row r="195" spans="1:36" ht="15" customHeight="1" x14ac:dyDescent="0.3">
      <c r="A195" s="261">
        <v>519963</v>
      </c>
      <c r="B195" s="262" t="s">
        <v>1834</v>
      </c>
      <c r="C195" s="262" t="s">
        <v>93</v>
      </c>
      <c r="D195" s="262" t="s">
        <v>486</v>
      </c>
      <c r="E195" s="262" t="s">
        <v>115</v>
      </c>
      <c r="F195" s="262" t="s">
        <v>2409</v>
      </c>
      <c r="G195" s="263">
        <v>31778</v>
      </c>
      <c r="H195" s="262" t="s">
        <v>620</v>
      </c>
      <c r="I195" s="258" t="s">
        <v>521</v>
      </c>
      <c r="J195" s="262" t="s">
        <v>138</v>
      </c>
      <c r="K195" s="262" t="s">
        <v>3075</v>
      </c>
      <c r="L195" s="258"/>
      <c r="M195" s="262"/>
      <c r="N195" s="250" t="s">
        <v>3075</v>
      </c>
      <c r="O195" s="260" t="s">
        <v>3075</v>
      </c>
      <c r="P195" s="257">
        <v>0</v>
      </c>
      <c r="Q195" s="262" t="s">
        <v>3075</v>
      </c>
      <c r="R195" s="262" t="s">
        <v>3472</v>
      </c>
      <c r="S195" s="262" t="s">
        <v>3156</v>
      </c>
      <c r="T195" s="262" t="s">
        <v>2455</v>
      </c>
      <c r="U195" s="262" t="s">
        <v>2084</v>
      </c>
      <c r="V195" s="262" t="s">
        <v>3075</v>
      </c>
      <c r="W195" s="262" t="s">
        <v>3075</v>
      </c>
      <c r="X195" s="262" t="s">
        <v>3075</v>
      </c>
      <c r="Y195" s="262" t="s">
        <v>3075</v>
      </c>
      <c r="Z195" s="262" t="s">
        <v>3075</v>
      </c>
      <c r="AA195" s="262" t="s">
        <v>3075</v>
      </c>
      <c r="AB195" s="262" t="s">
        <v>3075</v>
      </c>
      <c r="AC195" s="262" t="s">
        <v>4895</v>
      </c>
      <c r="AD195" s="262" t="s">
        <v>4895</v>
      </c>
      <c r="AE195" s="246"/>
      <c r="AF195" s="262" t="s">
        <v>3075</v>
      </c>
      <c r="AG195" s="262" t="s">
        <v>3075</v>
      </c>
      <c r="AH195" s="262" t="s">
        <v>3075</v>
      </c>
      <c r="AI195" s="262" t="s">
        <v>4895</v>
      </c>
      <c r="AJ195" t="s">
        <v>4897</v>
      </c>
    </row>
    <row r="196" spans="1:36" ht="15" customHeight="1" x14ac:dyDescent="0.3">
      <c r="A196" s="261">
        <v>520007</v>
      </c>
      <c r="B196" s="262" t="s">
        <v>1621</v>
      </c>
      <c r="C196" s="262" t="s">
        <v>318</v>
      </c>
      <c r="D196" s="262" t="s">
        <v>421</v>
      </c>
      <c r="E196" s="262" t="s">
        <v>115</v>
      </c>
      <c r="F196" s="262" t="s">
        <v>4377</v>
      </c>
      <c r="G196" s="263">
        <v>36058</v>
      </c>
      <c r="H196" s="262" t="s">
        <v>620</v>
      </c>
      <c r="I196" s="258" t="s">
        <v>521</v>
      </c>
      <c r="J196" s="262" t="s">
        <v>138</v>
      </c>
      <c r="K196" s="261">
        <v>2017</v>
      </c>
      <c r="M196" s="262"/>
      <c r="N196" s="250" t="s">
        <v>3075</v>
      </c>
      <c r="O196" s="260" t="s">
        <v>3075</v>
      </c>
      <c r="P196" s="257">
        <v>0</v>
      </c>
      <c r="Q196" s="262" t="s">
        <v>3075</v>
      </c>
      <c r="R196" s="262" t="s">
        <v>3199</v>
      </c>
      <c r="S196" s="262" t="s">
        <v>3131</v>
      </c>
      <c r="T196" s="262" t="s">
        <v>2334</v>
      </c>
      <c r="U196" s="262" t="s">
        <v>2335</v>
      </c>
      <c r="V196" s="262" t="s">
        <v>3075</v>
      </c>
      <c r="W196" s="262" t="s">
        <v>3075</v>
      </c>
      <c r="X196" s="262" t="s">
        <v>3075</v>
      </c>
      <c r="Y196" s="262" t="s">
        <v>3075</v>
      </c>
      <c r="Z196" s="262" t="s">
        <v>3075</v>
      </c>
      <c r="AA196" s="262" t="s">
        <v>3075</v>
      </c>
      <c r="AB196" s="262" t="s">
        <v>3075</v>
      </c>
      <c r="AC196" s="262" t="s">
        <v>3075</v>
      </c>
      <c r="AD196" s="262" t="s">
        <v>3075</v>
      </c>
      <c r="AE196" s="246"/>
      <c r="AF196" s="262" t="s">
        <v>3075</v>
      </c>
      <c r="AG196" s="262" t="s">
        <v>3075</v>
      </c>
      <c r="AH196" s="262" t="s">
        <v>3075</v>
      </c>
      <c r="AI196" s="262" t="s">
        <v>3075</v>
      </c>
      <c r="AJ196" t="s">
        <v>4897</v>
      </c>
    </row>
    <row r="197" spans="1:36" ht="15" customHeight="1" x14ac:dyDescent="0.3">
      <c r="A197" s="261">
        <v>520015</v>
      </c>
      <c r="B197" s="262" t="s">
        <v>1199</v>
      </c>
      <c r="C197" s="262" t="s">
        <v>1200</v>
      </c>
      <c r="D197" s="262" t="s">
        <v>445</v>
      </c>
      <c r="E197" s="262" t="s">
        <v>115</v>
      </c>
      <c r="F197" s="262" t="s">
        <v>135</v>
      </c>
      <c r="G197" s="263">
        <v>30083</v>
      </c>
      <c r="H197" s="262" t="s">
        <v>620</v>
      </c>
      <c r="I197" s="258" t="s">
        <v>521</v>
      </c>
      <c r="J197" s="250" t="s">
        <v>667</v>
      </c>
      <c r="K197" s="262" t="s">
        <v>3075</v>
      </c>
      <c r="L197" s="258"/>
      <c r="M197" s="262"/>
      <c r="N197" s="250" t="s">
        <v>3075</v>
      </c>
      <c r="O197" s="260" t="s">
        <v>3075</v>
      </c>
      <c r="P197" s="257">
        <v>0</v>
      </c>
      <c r="Q197" s="262" t="s">
        <v>3075</v>
      </c>
      <c r="R197" s="262" t="s">
        <v>4134</v>
      </c>
      <c r="S197" s="262" t="s">
        <v>4135</v>
      </c>
      <c r="T197" s="262" t="s">
        <v>2401</v>
      </c>
      <c r="U197" s="262" t="s">
        <v>2084</v>
      </c>
      <c r="V197" s="262" t="s">
        <v>3075</v>
      </c>
      <c r="W197" s="262" t="s">
        <v>3075</v>
      </c>
      <c r="X197" s="262" t="s">
        <v>3075</v>
      </c>
      <c r="Y197" s="262" t="s">
        <v>3075</v>
      </c>
      <c r="Z197" s="262" t="s">
        <v>3075</v>
      </c>
      <c r="AA197" s="262" t="s">
        <v>3075</v>
      </c>
      <c r="AB197" s="262" t="s">
        <v>3075</v>
      </c>
      <c r="AC197" s="262" t="s">
        <v>3075</v>
      </c>
      <c r="AD197" s="262" t="s">
        <v>3075</v>
      </c>
      <c r="AE197" s="246"/>
      <c r="AF197" s="262" t="s">
        <v>3075</v>
      </c>
      <c r="AG197" s="262" t="s">
        <v>3075</v>
      </c>
      <c r="AH197" s="262" t="s">
        <v>3075</v>
      </c>
      <c r="AI197" s="262" t="s">
        <v>3075</v>
      </c>
      <c r="AJ197" t="s">
        <v>4897</v>
      </c>
    </row>
    <row r="198" spans="1:36" ht="15" customHeight="1" x14ac:dyDescent="0.3">
      <c r="A198" s="256">
        <v>520077</v>
      </c>
      <c r="B198" s="257" t="s">
        <v>1835</v>
      </c>
      <c r="C198" s="257" t="s">
        <v>90</v>
      </c>
      <c r="D198" s="257" t="s">
        <v>997</v>
      </c>
      <c r="E198" s="257" t="s">
        <v>115</v>
      </c>
      <c r="F198" s="257" t="s">
        <v>137</v>
      </c>
      <c r="G198" s="257" t="s">
        <v>4806</v>
      </c>
      <c r="H198" s="257" t="s">
        <v>620</v>
      </c>
      <c r="I198" s="258" t="s">
        <v>521</v>
      </c>
      <c r="J198" s="257" t="s">
        <v>667</v>
      </c>
      <c r="K198" s="257" t="s">
        <v>4652</v>
      </c>
      <c r="L198" s="259" t="s">
        <v>137</v>
      </c>
      <c r="M198" s="250"/>
      <c r="N198" s="250" t="s">
        <v>3075</v>
      </c>
      <c r="O198" s="260" t="s">
        <v>3075</v>
      </c>
      <c r="P198" s="257">
        <v>0</v>
      </c>
      <c r="Q198" s="257" t="s">
        <v>3075</v>
      </c>
      <c r="R198" s="257" t="s">
        <v>4136</v>
      </c>
      <c r="S198" s="257" t="s">
        <v>4137</v>
      </c>
      <c r="T198" s="257" t="s">
        <v>2778</v>
      </c>
      <c r="U198" s="257" t="s">
        <v>2323</v>
      </c>
      <c r="V198" s="257" t="s">
        <v>3075</v>
      </c>
      <c r="W198" s="257" t="s">
        <v>3075</v>
      </c>
      <c r="X198" s="257" t="s">
        <v>3075</v>
      </c>
      <c r="Y198" s="257" t="s">
        <v>3075</v>
      </c>
      <c r="Z198" s="257" t="s">
        <v>2078</v>
      </c>
      <c r="AA198" s="257" t="s">
        <v>2078</v>
      </c>
      <c r="AB198" s="257" t="s">
        <v>2078</v>
      </c>
      <c r="AC198" s="257" t="s">
        <v>3075</v>
      </c>
      <c r="AD198" s="257" t="s">
        <v>3075</v>
      </c>
      <c r="AE198" s="246"/>
      <c r="AF198" s="257" t="s">
        <v>3075</v>
      </c>
      <c r="AG198" s="257" t="s">
        <v>2078</v>
      </c>
      <c r="AH198" s="257" t="s">
        <v>2078</v>
      </c>
      <c r="AI198" s="257" t="s">
        <v>3075</v>
      </c>
      <c r="AJ198" t="s">
        <v>4896</v>
      </c>
    </row>
    <row r="199" spans="1:36" ht="15" customHeight="1" x14ac:dyDescent="0.3">
      <c r="A199" s="256">
        <v>520093</v>
      </c>
      <c r="B199" s="257" t="s">
        <v>2011</v>
      </c>
      <c r="C199" s="257" t="s">
        <v>381</v>
      </c>
      <c r="D199" s="257" t="s">
        <v>468</v>
      </c>
      <c r="E199" s="257" t="s">
        <v>115</v>
      </c>
      <c r="F199" s="257" t="s">
        <v>2172</v>
      </c>
      <c r="G199" s="257" t="s">
        <v>4812</v>
      </c>
      <c r="H199" s="257" t="s">
        <v>620</v>
      </c>
      <c r="I199" s="258" t="s">
        <v>521</v>
      </c>
      <c r="J199" s="257" t="s">
        <v>136</v>
      </c>
      <c r="K199" s="257" t="s">
        <v>4811</v>
      </c>
      <c r="L199" s="259" t="s">
        <v>146</v>
      </c>
      <c r="M199" s="250"/>
      <c r="N199" s="250" t="s">
        <v>3075</v>
      </c>
      <c r="O199" s="260" t="s">
        <v>3075</v>
      </c>
      <c r="P199" s="257">
        <v>0</v>
      </c>
      <c r="Q199" s="257" t="s">
        <v>3075</v>
      </c>
      <c r="R199" s="257" t="s">
        <v>4298</v>
      </c>
      <c r="S199" s="257" t="s">
        <v>3442</v>
      </c>
      <c r="T199" s="257" t="s">
        <v>2169</v>
      </c>
      <c r="U199" s="257" t="s">
        <v>2174</v>
      </c>
      <c r="V199" s="257" t="s">
        <v>3075</v>
      </c>
      <c r="W199" s="257" t="s">
        <v>3075</v>
      </c>
      <c r="X199" s="257" t="s">
        <v>3075</v>
      </c>
      <c r="Y199" s="257" t="s">
        <v>3075</v>
      </c>
      <c r="Z199" s="257" t="s">
        <v>3075</v>
      </c>
      <c r="AA199" s="257" t="s">
        <v>3075</v>
      </c>
      <c r="AB199" s="257" t="s">
        <v>2078</v>
      </c>
      <c r="AC199" s="262" t="s">
        <v>4895</v>
      </c>
      <c r="AD199" s="262" t="s">
        <v>4895</v>
      </c>
      <c r="AE199" s="246"/>
      <c r="AF199" s="257" t="s">
        <v>3075</v>
      </c>
      <c r="AG199" s="257" t="s">
        <v>2078</v>
      </c>
      <c r="AH199" s="257" t="s">
        <v>2078</v>
      </c>
      <c r="AI199" s="257" t="s">
        <v>4895</v>
      </c>
      <c r="AJ199" t="s">
        <v>4896</v>
      </c>
    </row>
    <row r="200" spans="1:36" ht="15" customHeight="1" x14ac:dyDescent="0.3">
      <c r="A200" s="256">
        <v>520117</v>
      </c>
      <c r="B200" s="257" t="s">
        <v>1836</v>
      </c>
      <c r="C200" s="257" t="s">
        <v>1837</v>
      </c>
      <c r="D200" s="257" t="s">
        <v>708</v>
      </c>
      <c r="E200" s="257" t="s">
        <v>115</v>
      </c>
      <c r="F200" s="257" t="s">
        <v>135</v>
      </c>
      <c r="G200" s="257" t="s">
        <v>4716</v>
      </c>
      <c r="H200" s="257" t="s">
        <v>620</v>
      </c>
      <c r="I200" s="258" t="s">
        <v>521</v>
      </c>
      <c r="J200" s="257" t="s">
        <v>667</v>
      </c>
      <c r="K200" s="257" t="s">
        <v>4712</v>
      </c>
      <c r="L200" s="259" t="s">
        <v>135</v>
      </c>
      <c r="M200" s="250"/>
      <c r="N200" s="250" t="s">
        <v>3075</v>
      </c>
      <c r="O200" s="260" t="s">
        <v>3075</v>
      </c>
      <c r="P200" s="257">
        <v>0</v>
      </c>
      <c r="Q200" s="257" t="s">
        <v>3075</v>
      </c>
      <c r="R200" s="257" t="s">
        <v>4138</v>
      </c>
      <c r="S200" s="257" t="s">
        <v>4139</v>
      </c>
      <c r="T200" s="257" t="s">
        <v>2123</v>
      </c>
      <c r="U200" s="257" t="s">
        <v>2084</v>
      </c>
      <c r="V200" s="257" t="s">
        <v>3075</v>
      </c>
      <c r="W200" s="257" t="s">
        <v>3075</v>
      </c>
      <c r="X200" s="257" t="s">
        <v>3075</v>
      </c>
      <c r="Y200" s="257" t="s">
        <v>3075</v>
      </c>
      <c r="Z200" s="257" t="s">
        <v>3075</v>
      </c>
      <c r="AA200" s="257" t="s">
        <v>3075</v>
      </c>
      <c r="AB200" s="257" t="s">
        <v>3075</v>
      </c>
      <c r="AC200" s="262" t="s">
        <v>4895</v>
      </c>
      <c r="AD200" s="262" t="s">
        <v>4895</v>
      </c>
      <c r="AE200" s="247"/>
      <c r="AF200" s="257" t="s">
        <v>2078</v>
      </c>
      <c r="AG200" s="257" t="s">
        <v>2078</v>
      </c>
      <c r="AH200" s="257" t="s">
        <v>2078</v>
      </c>
      <c r="AI200" s="257" t="s">
        <v>4895</v>
      </c>
      <c r="AJ200" t="s">
        <v>4896</v>
      </c>
    </row>
    <row r="201" spans="1:36" ht="15" customHeight="1" x14ac:dyDescent="0.3">
      <c r="A201" s="261">
        <v>520130</v>
      </c>
      <c r="B201" s="262" t="s">
        <v>1838</v>
      </c>
      <c r="C201" s="262" t="s">
        <v>580</v>
      </c>
      <c r="D201" s="262" t="s">
        <v>399</v>
      </c>
      <c r="E201" s="262" t="s">
        <v>115</v>
      </c>
      <c r="F201" s="262" t="s">
        <v>135</v>
      </c>
      <c r="G201" s="263">
        <v>29090</v>
      </c>
      <c r="H201" s="262" t="s">
        <v>620</v>
      </c>
      <c r="I201" s="258" t="s">
        <v>521</v>
      </c>
      <c r="J201" s="262" t="s">
        <v>136</v>
      </c>
      <c r="K201" s="262" t="s">
        <v>3075</v>
      </c>
      <c r="L201" s="258"/>
      <c r="M201" s="262"/>
      <c r="N201" s="250" t="s">
        <v>3075</v>
      </c>
      <c r="O201" s="260" t="s">
        <v>3075</v>
      </c>
      <c r="P201" s="257">
        <v>0</v>
      </c>
      <c r="Q201" s="262" t="s">
        <v>3075</v>
      </c>
      <c r="R201" s="262" t="s">
        <v>4299</v>
      </c>
      <c r="S201" s="262" t="s">
        <v>3422</v>
      </c>
      <c r="T201" s="262" t="s">
        <v>2211</v>
      </c>
      <c r="U201" s="262" t="s">
        <v>2126</v>
      </c>
      <c r="V201" s="262" t="s">
        <v>3075</v>
      </c>
      <c r="W201" s="262" t="s">
        <v>3075</v>
      </c>
      <c r="X201" s="262" t="s">
        <v>3075</v>
      </c>
      <c r="Y201" s="262" t="s">
        <v>3075</v>
      </c>
      <c r="Z201" s="262" t="s">
        <v>3075</v>
      </c>
      <c r="AA201" s="262" t="s">
        <v>3075</v>
      </c>
      <c r="AB201" s="262" t="s">
        <v>3075</v>
      </c>
      <c r="AC201" s="262" t="s">
        <v>3075</v>
      </c>
      <c r="AD201" s="262" t="s">
        <v>3075</v>
      </c>
      <c r="AE201" s="246"/>
      <c r="AF201" s="262" t="s">
        <v>3075</v>
      </c>
      <c r="AG201" s="262" t="s">
        <v>3075</v>
      </c>
      <c r="AH201" s="262" t="s">
        <v>3075</v>
      </c>
      <c r="AI201" s="262" t="s">
        <v>3075</v>
      </c>
      <c r="AJ201" t="s">
        <v>4897</v>
      </c>
    </row>
    <row r="202" spans="1:36" ht="15" customHeight="1" x14ac:dyDescent="0.3">
      <c r="A202" s="256">
        <v>520193</v>
      </c>
      <c r="B202" s="257" t="s">
        <v>1839</v>
      </c>
      <c r="C202" s="257" t="s">
        <v>726</v>
      </c>
      <c r="D202" s="257" t="s">
        <v>1840</v>
      </c>
      <c r="E202" s="257" t="s">
        <v>115</v>
      </c>
      <c r="F202" s="257" t="s">
        <v>135</v>
      </c>
      <c r="G202" s="257" t="s">
        <v>4711</v>
      </c>
      <c r="H202" s="257" t="s">
        <v>620</v>
      </c>
      <c r="I202" s="258" t="s">
        <v>521</v>
      </c>
      <c r="J202" s="257" t="s">
        <v>138</v>
      </c>
      <c r="K202" s="257" t="s">
        <v>4712</v>
      </c>
      <c r="L202" s="259" t="s">
        <v>3075</v>
      </c>
      <c r="M202" s="250"/>
      <c r="N202" s="250" t="s">
        <v>3075</v>
      </c>
      <c r="O202" s="260" t="s">
        <v>3075</v>
      </c>
      <c r="P202" s="257">
        <v>0</v>
      </c>
      <c r="Q202" s="257" t="s">
        <v>3075</v>
      </c>
      <c r="R202" s="257" t="s">
        <v>3473</v>
      </c>
      <c r="S202" s="257" t="s">
        <v>3216</v>
      </c>
      <c r="T202" s="257" t="s">
        <v>2780</v>
      </c>
      <c r="U202" s="257" t="s">
        <v>2084</v>
      </c>
      <c r="V202" s="257" t="s">
        <v>3075</v>
      </c>
      <c r="W202" s="257" t="s">
        <v>3075</v>
      </c>
      <c r="X202" s="257" t="s">
        <v>3075</v>
      </c>
      <c r="Y202" s="257" t="s">
        <v>3075</v>
      </c>
      <c r="Z202" s="257" t="s">
        <v>3075</v>
      </c>
      <c r="AA202" s="257" t="s">
        <v>3075</v>
      </c>
      <c r="AB202" s="257" t="s">
        <v>3075</v>
      </c>
      <c r="AC202" s="262" t="s">
        <v>4895</v>
      </c>
      <c r="AD202" s="262" t="s">
        <v>4895</v>
      </c>
      <c r="AE202" s="246"/>
      <c r="AF202" s="257" t="s">
        <v>2078</v>
      </c>
      <c r="AG202" s="257" t="s">
        <v>2078</v>
      </c>
      <c r="AH202" s="257" t="s">
        <v>2078</v>
      </c>
      <c r="AI202" s="257" t="s">
        <v>4895</v>
      </c>
      <c r="AJ202" t="s">
        <v>4896</v>
      </c>
    </row>
    <row r="203" spans="1:36" ht="15" customHeight="1" x14ac:dyDescent="0.3">
      <c r="A203" s="261">
        <v>520209</v>
      </c>
      <c r="B203" s="262" t="s">
        <v>818</v>
      </c>
      <c r="C203" s="262" t="s">
        <v>66</v>
      </c>
      <c r="D203" s="262" t="s">
        <v>359</v>
      </c>
      <c r="E203" s="262" t="s">
        <v>2101</v>
      </c>
      <c r="F203" s="262" t="s">
        <v>2410</v>
      </c>
      <c r="G203" s="263">
        <v>31099</v>
      </c>
      <c r="H203" s="262" t="s">
        <v>620</v>
      </c>
      <c r="I203" s="258" t="s">
        <v>521</v>
      </c>
      <c r="J203" s="262" t="s">
        <v>136</v>
      </c>
      <c r="K203" s="262" t="s">
        <v>3075</v>
      </c>
      <c r="L203" s="258"/>
      <c r="M203" s="262"/>
      <c r="N203" s="250" t="s">
        <v>3075</v>
      </c>
      <c r="O203" s="260" t="s">
        <v>3075</v>
      </c>
      <c r="P203" s="257">
        <v>0</v>
      </c>
      <c r="Q203" s="262" t="s">
        <v>3075</v>
      </c>
      <c r="R203" s="262" t="s">
        <v>3753</v>
      </c>
      <c r="S203" s="262" t="s">
        <v>3133</v>
      </c>
      <c r="T203" s="262" t="s">
        <v>2781</v>
      </c>
      <c r="U203" s="262" t="s">
        <v>2411</v>
      </c>
      <c r="V203" s="262" t="s">
        <v>3075</v>
      </c>
      <c r="W203" s="262" t="s">
        <v>3075</v>
      </c>
      <c r="X203" s="262" t="s">
        <v>3075</v>
      </c>
      <c r="Y203" s="262" t="s">
        <v>3075</v>
      </c>
      <c r="Z203" s="262" t="s">
        <v>3075</v>
      </c>
      <c r="AA203" s="262" t="s">
        <v>3075</v>
      </c>
      <c r="AB203" s="262" t="s">
        <v>3075</v>
      </c>
      <c r="AC203" s="262" t="s">
        <v>3075</v>
      </c>
      <c r="AD203" s="262" t="s">
        <v>3075</v>
      </c>
      <c r="AE203" s="246"/>
      <c r="AF203" s="262" t="s">
        <v>3075</v>
      </c>
      <c r="AG203" s="262" t="s">
        <v>3075</v>
      </c>
      <c r="AH203" s="262" t="s">
        <v>3075</v>
      </c>
      <c r="AI203" s="262" t="s">
        <v>3075</v>
      </c>
      <c r="AJ203" t="s">
        <v>4897</v>
      </c>
    </row>
    <row r="204" spans="1:36" ht="15" customHeight="1" x14ac:dyDescent="0.3">
      <c r="A204" s="261">
        <v>520236</v>
      </c>
      <c r="B204" s="262" t="s">
        <v>1170</v>
      </c>
      <c r="C204" s="262" t="s">
        <v>559</v>
      </c>
      <c r="D204" s="262" t="s">
        <v>436</v>
      </c>
      <c r="E204" s="262" t="s">
        <v>115</v>
      </c>
      <c r="F204" s="262" t="s">
        <v>135</v>
      </c>
      <c r="G204" s="263">
        <v>30338</v>
      </c>
      <c r="H204" s="262" t="s">
        <v>620</v>
      </c>
      <c r="I204" s="258" t="s">
        <v>521</v>
      </c>
      <c r="J204" s="250" t="s">
        <v>667</v>
      </c>
      <c r="K204" s="262" t="s">
        <v>3075</v>
      </c>
      <c r="L204" s="258"/>
      <c r="M204" s="262"/>
      <c r="N204" s="250" t="s">
        <v>3075</v>
      </c>
      <c r="O204" s="260" t="s">
        <v>3075</v>
      </c>
      <c r="P204" s="257">
        <v>0</v>
      </c>
      <c r="Q204" s="262" t="s">
        <v>3075</v>
      </c>
      <c r="R204" s="262" t="s">
        <v>4300</v>
      </c>
      <c r="S204" s="262" t="s">
        <v>3263</v>
      </c>
      <c r="T204" s="262" t="s">
        <v>2444</v>
      </c>
      <c r="U204" s="262" t="s">
        <v>2084</v>
      </c>
      <c r="V204" s="262" t="s">
        <v>3075</v>
      </c>
      <c r="W204" s="262" t="s">
        <v>3075</v>
      </c>
      <c r="X204" s="262" t="s">
        <v>3075</v>
      </c>
      <c r="Y204" s="262" t="s">
        <v>3075</v>
      </c>
      <c r="Z204" s="262" t="s">
        <v>3075</v>
      </c>
      <c r="AA204" s="262" t="s">
        <v>3075</v>
      </c>
      <c r="AB204" s="262" t="s">
        <v>3075</v>
      </c>
      <c r="AC204" s="262" t="s">
        <v>3075</v>
      </c>
      <c r="AD204" s="262" t="s">
        <v>3075</v>
      </c>
      <c r="AE204" s="246"/>
      <c r="AF204" s="262" t="s">
        <v>3075</v>
      </c>
      <c r="AG204" s="262" t="s">
        <v>3075</v>
      </c>
      <c r="AH204" s="262" t="s">
        <v>3075</v>
      </c>
      <c r="AI204" s="262" t="s">
        <v>3075</v>
      </c>
      <c r="AJ204" t="s">
        <v>4897</v>
      </c>
    </row>
    <row r="205" spans="1:36" ht="15" customHeight="1" x14ac:dyDescent="0.3">
      <c r="A205" s="261">
        <v>520254</v>
      </c>
      <c r="B205" s="262" t="s">
        <v>1171</v>
      </c>
      <c r="C205" s="262" t="s">
        <v>543</v>
      </c>
      <c r="D205" s="262" t="s">
        <v>338</v>
      </c>
      <c r="E205" s="262" t="s">
        <v>115</v>
      </c>
      <c r="F205" s="262" t="s">
        <v>135</v>
      </c>
      <c r="G205" s="263">
        <v>29142</v>
      </c>
      <c r="H205" s="262" t="s">
        <v>620</v>
      </c>
      <c r="I205" s="258" t="s">
        <v>521</v>
      </c>
      <c r="J205" s="262" t="s">
        <v>138</v>
      </c>
      <c r="K205" s="262"/>
      <c r="M205" s="262"/>
      <c r="N205" s="250" t="s">
        <v>3075</v>
      </c>
      <c r="O205" s="260" t="s">
        <v>3075</v>
      </c>
      <c r="P205" s="257">
        <v>0</v>
      </c>
      <c r="Q205" s="262" t="s">
        <v>3075</v>
      </c>
      <c r="R205" s="262" t="s">
        <v>3121</v>
      </c>
      <c r="S205" s="262" t="s">
        <v>3076</v>
      </c>
      <c r="T205" s="262" t="s">
        <v>2124</v>
      </c>
      <c r="U205" s="262" t="s">
        <v>2084</v>
      </c>
      <c r="V205" s="262" t="s">
        <v>3075</v>
      </c>
      <c r="W205" s="262" t="s">
        <v>3075</v>
      </c>
      <c r="X205" s="262" t="s">
        <v>3075</v>
      </c>
      <c r="Y205" s="262" t="s">
        <v>3075</v>
      </c>
      <c r="Z205" s="262" t="s">
        <v>3075</v>
      </c>
      <c r="AA205" s="262" t="s">
        <v>3075</v>
      </c>
      <c r="AB205" s="262" t="s">
        <v>3075</v>
      </c>
      <c r="AC205" s="262" t="s">
        <v>3075</v>
      </c>
      <c r="AD205" s="262" t="s">
        <v>3075</v>
      </c>
      <c r="AE205" s="246"/>
      <c r="AF205" s="262" t="s">
        <v>3075</v>
      </c>
      <c r="AG205" s="262" t="s">
        <v>3075</v>
      </c>
      <c r="AH205" s="262" t="s">
        <v>3075</v>
      </c>
      <c r="AI205" s="262" t="s">
        <v>3075</v>
      </c>
      <c r="AJ205" t="s">
        <v>4897</v>
      </c>
    </row>
    <row r="206" spans="1:36" ht="15" customHeight="1" x14ac:dyDescent="0.3">
      <c r="A206" s="261">
        <v>520263</v>
      </c>
      <c r="B206" s="262" t="s">
        <v>1202</v>
      </c>
      <c r="C206" s="262" t="s">
        <v>604</v>
      </c>
      <c r="D206" s="262" t="s">
        <v>1203</v>
      </c>
      <c r="E206" s="262" t="s">
        <v>115</v>
      </c>
      <c r="F206" s="262" t="s">
        <v>135</v>
      </c>
      <c r="G206" s="263">
        <v>33398</v>
      </c>
      <c r="H206" s="262" t="s">
        <v>620</v>
      </c>
      <c r="I206" s="258" t="s">
        <v>521</v>
      </c>
      <c r="J206" s="262" t="s">
        <v>138</v>
      </c>
      <c r="K206" s="261">
        <v>2011</v>
      </c>
      <c r="M206" s="262"/>
      <c r="N206" s="250" t="s">
        <v>3075</v>
      </c>
      <c r="O206" s="260" t="s">
        <v>3075</v>
      </c>
      <c r="P206" s="257">
        <v>0</v>
      </c>
      <c r="Q206" s="262" t="s">
        <v>3075</v>
      </c>
      <c r="R206" s="262" t="s">
        <v>3474</v>
      </c>
      <c r="S206" s="262" t="s">
        <v>3446</v>
      </c>
      <c r="T206" s="262" t="s">
        <v>2783</v>
      </c>
      <c r="U206" s="262" t="s">
        <v>2084</v>
      </c>
      <c r="V206" s="262" t="s">
        <v>3075</v>
      </c>
      <c r="W206" s="262" t="s">
        <v>3075</v>
      </c>
      <c r="X206" s="262" t="s">
        <v>3075</v>
      </c>
      <c r="Y206" s="262" t="s">
        <v>3075</v>
      </c>
      <c r="Z206" s="262" t="s">
        <v>3075</v>
      </c>
      <c r="AA206" s="262" t="s">
        <v>3075</v>
      </c>
      <c r="AB206" s="262" t="s">
        <v>3075</v>
      </c>
      <c r="AC206" s="262" t="s">
        <v>3075</v>
      </c>
      <c r="AD206" s="262" t="s">
        <v>3075</v>
      </c>
      <c r="AE206" s="246"/>
      <c r="AF206" s="262" t="s">
        <v>3075</v>
      </c>
      <c r="AG206" s="262" t="s">
        <v>3075</v>
      </c>
      <c r="AH206" s="262" t="s">
        <v>3075</v>
      </c>
      <c r="AI206" s="262" t="s">
        <v>3075</v>
      </c>
      <c r="AJ206" t="s">
        <v>4897</v>
      </c>
    </row>
    <row r="207" spans="1:36" ht="15" customHeight="1" x14ac:dyDescent="0.3">
      <c r="A207" s="261">
        <v>520269</v>
      </c>
      <c r="B207" s="262" t="s">
        <v>4831</v>
      </c>
      <c r="C207" s="262" t="s">
        <v>87</v>
      </c>
      <c r="D207" s="262" t="s">
        <v>467</v>
      </c>
      <c r="E207" s="262" t="s">
        <v>115</v>
      </c>
      <c r="F207" s="262" t="s">
        <v>2285</v>
      </c>
      <c r="G207" s="263">
        <v>35504</v>
      </c>
      <c r="H207" s="262" t="s">
        <v>620</v>
      </c>
      <c r="I207" s="258" t="s">
        <v>521</v>
      </c>
      <c r="J207" s="262" t="s">
        <v>136</v>
      </c>
      <c r="K207" s="261">
        <v>2017</v>
      </c>
      <c r="M207" s="262"/>
      <c r="N207" s="250">
        <v>643</v>
      </c>
      <c r="O207" s="260">
        <v>45344</v>
      </c>
      <c r="P207" s="257">
        <v>245000</v>
      </c>
      <c r="Q207" s="250"/>
      <c r="R207" s="250"/>
      <c r="S207" s="250"/>
      <c r="T207" s="250"/>
      <c r="U207" s="250"/>
      <c r="V207" s="250"/>
      <c r="W207" s="250"/>
      <c r="X207" s="250"/>
      <c r="Y207" s="250"/>
      <c r="Z207" s="250"/>
      <c r="AA207" s="250"/>
      <c r="AB207" s="250"/>
      <c r="AC207" s="250"/>
      <c r="AD207" s="250"/>
      <c r="AE207" s="247"/>
      <c r="AF207" s="250"/>
      <c r="AG207" s="250"/>
      <c r="AH207" s="250"/>
      <c r="AI207" s="250"/>
      <c r="AJ207" t="s">
        <v>4897</v>
      </c>
    </row>
    <row r="208" spans="1:36" ht="15" customHeight="1" x14ac:dyDescent="0.3">
      <c r="A208" s="256">
        <v>520294</v>
      </c>
      <c r="B208" s="257" t="s">
        <v>2012</v>
      </c>
      <c r="C208" s="257" t="s">
        <v>727</v>
      </c>
      <c r="D208" s="257" t="s">
        <v>338</v>
      </c>
      <c r="E208" s="257" t="s">
        <v>3075</v>
      </c>
      <c r="F208" s="257" t="s">
        <v>3075</v>
      </c>
      <c r="G208" s="257" t="s">
        <v>3075</v>
      </c>
      <c r="H208" s="257"/>
      <c r="I208" s="258" t="s">
        <v>521</v>
      </c>
      <c r="J208" s="250"/>
      <c r="K208" s="257" t="s">
        <v>3075</v>
      </c>
      <c r="L208" s="259" t="s">
        <v>3075</v>
      </c>
      <c r="M208" s="257" t="s">
        <v>3075</v>
      </c>
      <c r="N208" s="250" t="s">
        <v>3075</v>
      </c>
      <c r="O208" s="260" t="s">
        <v>3075</v>
      </c>
      <c r="P208" s="257">
        <v>0</v>
      </c>
      <c r="Q208" s="257" t="s">
        <v>3075</v>
      </c>
      <c r="R208" s="257" t="s">
        <v>3075</v>
      </c>
      <c r="S208" s="257" t="s">
        <v>3075</v>
      </c>
      <c r="T208" s="257" t="s">
        <v>3075</v>
      </c>
      <c r="U208" s="257" t="s">
        <v>3075</v>
      </c>
      <c r="V208" s="257" t="s">
        <v>3075</v>
      </c>
      <c r="W208" s="257" t="s">
        <v>3075</v>
      </c>
      <c r="X208" s="257" t="s">
        <v>3075</v>
      </c>
      <c r="Y208" s="257" t="s">
        <v>3075</v>
      </c>
      <c r="Z208" s="257" t="s">
        <v>3075</v>
      </c>
      <c r="AA208" s="257" t="s">
        <v>3075</v>
      </c>
      <c r="AB208" s="257" t="s">
        <v>2078</v>
      </c>
      <c r="AC208" s="262" t="s">
        <v>4895</v>
      </c>
      <c r="AD208" s="262" t="s">
        <v>4895</v>
      </c>
      <c r="AE208" s="246"/>
      <c r="AF208" s="257" t="s">
        <v>2078</v>
      </c>
      <c r="AG208" s="257" t="s">
        <v>2078</v>
      </c>
      <c r="AH208" s="257" t="s">
        <v>2078</v>
      </c>
      <c r="AI208" s="257" t="s">
        <v>4895</v>
      </c>
      <c r="AJ208" t="s">
        <v>4896</v>
      </c>
    </row>
    <row r="209" spans="1:36" ht="15" customHeight="1" x14ac:dyDescent="0.3">
      <c r="A209" s="261">
        <v>520314</v>
      </c>
      <c r="B209" s="262" t="s">
        <v>1841</v>
      </c>
      <c r="C209" s="262" t="s">
        <v>1842</v>
      </c>
      <c r="D209" s="262" t="s">
        <v>483</v>
      </c>
      <c r="E209" s="262" t="s">
        <v>115</v>
      </c>
      <c r="F209" s="262" t="s">
        <v>2786</v>
      </c>
      <c r="G209" s="263">
        <v>28488</v>
      </c>
      <c r="H209" s="262" t="s">
        <v>620</v>
      </c>
      <c r="I209" s="258" t="s">
        <v>521</v>
      </c>
      <c r="J209" s="262" t="s">
        <v>138</v>
      </c>
      <c r="K209" s="262"/>
      <c r="M209" s="262"/>
      <c r="N209" s="250" t="s">
        <v>3075</v>
      </c>
      <c r="O209" s="260" t="s">
        <v>3075</v>
      </c>
      <c r="P209" s="257">
        <v>0</v>
      </c>
      <c r="Q209" s="262" t="s">
        <v>3075</v>
      </c>
      <c r="R209" s="262" t="s">
        <v>3475</v>
      </c>
      <c r="S209" s="262" t="s">
        <v>3476</v>
      </c>
      <c r="T209" s="262" t="s">
        <v>2413</v>
      </c>
      <c r="U209" s="262" t="s">
        <v>2787</v>
      </c>
      <c r="V209" s="262" t="s">
        <v>3075</v>
      </c>
      <c r="W209" s="262" t="s">
        <v>3075</v>
      </c>
      <c r="X209" s="262" t="s">
        <v>3075</v>
      </c>
      <c r="Y209" s="262" t="s">
        <v>3075</v>
      </c>
      <c r="Z209" s="262" t="s">
        <v>3075</v>
      </c>
      <c r="AA209" s="262" t="s">
        <v>3075</v>
      </c>
      <c r="AB209" s="262" t="s">
        <v>3075</v>
      </c>
      <c r="AC209" s="262" t="s">
        <v>4895</v>
      </c>
      <c r="AD209" s="262" t="s">
        <v>4895</v>
      </c>
      <c r="AE209" s="246"/>
      <c r="AF209" s="262" t="s">
        <v>3075</v>
      </c>
      <c r="AG209" s="262" t="s">
        <v>3075</v>
      </c>
      <c r="AH209" s="262" t="s">
        <v>3075</v>
      </c>
      <c r="AI209" s="262" t="s">
        <v>4895</v>
      </c>
      <c r="AJ209" t="s">
        <v>4897</v>
      </c>
    </row>
    <row r="210" spans="1:36" ht="15" customHeight="1" x14ac:dyDescent="0.3">
      <c r="A210" s="261">
        <v>520316</v>
      </c>
      <c r="B210" s="262" t="s">
        <v>1843</v>
      </c>
      <c r="C210" s="262" t="s">
        <v>576</v>
      </c>
      <c r="D210" s="262" t="s">
        <v>683</v>
      </c>
      <c r="E210" s="262" t="s">
        <v>115</v>
      </c>
      <c r="F210" s="262" t="s">
        <v>135</v>
      </c>
      <c r="G210" s="263">
        <v>35909</v>
      </c>
      <c r="H210" s="262" t="s">
        <v>620</v>
      </c>
      <c r="I210" s="258" t="s">
        <v>521</v>
      </c>
      <c r="J210" s="262" t="s">
        <v>136</v>
      </c>
      <c r="K210" s="262"/>
      <c r="M210" s="262"/>
      <c r="N210" s="250" t="s">
        <v>3075</v>
      </c>
      <c r="O210" s="260" t="s">
        <v>3075</v>
      </c>
      <c r="P210" s="257">
        <v>0</v>
      </c>
      <c r="Q210" s="262" t="s">
        <v>3075</v>
      </c>
      <c r="R210" s="262" t="s">
        <v>4301</v>
      </c>
      <c r="S210" s="262" t="s">
        <v>4302</v>
      </c>
      <c r="T210" s="262" t="s">
        <v>2752</v>
      </c>
      <c r="U210" s="262" t="s">
        <v>2092</v>
      </c>
      <c r="V210" s="262" t="s">
        <v>3075</v>
      </c>
      <c r="W210" s="262" t="s">
        <v>3075</v>
      </c>
      <c r="X210" s="262" t="s">
        <v>3075</v>
      </c>
      <c r="Y210" s="262" t="s">
        <v>3075</v>
      </c>
      <c r="Z210" s="262" t="s">
        <v>3075</v>
      </c>
      <c r="AA210" s="262" t="s">
        <v>3075</v>
      </c>
      <c r="AB210" s="262" t="s">
        <v>3075</v>
      </c>
      <c r="AC210" s="262" t="s">
        <v>3075</v>
      </c>
      <c r="AD210" s="262" t="s">
        <v>3075</v>
      </c>
      <c r="AE210" s="246"/>
      <c r="AF210" s="262" t="s">
        <v>3075</v>
      </c>
      <c r="AG210" s="262" t="s">
        <v>3075</v>
      </c>
      <c r="AH210" s="262" t="s">
        <v>3075</v>
      </c>
      <c r="AI210" s="262" t="s">
        <v>3075</v>
      </c>
      <c r="AJ210" t="s">
        <v>4897</v>
      </c>
    </row>
    <row r="211" spans="1:36" ht="15" customHeight="1" x14ac:dyDescent="0.3">
      <c r="A211" s="261">
        <v>520327</v>
      </c>
      <c r="B211" s="262" t="s">
        <v>1204</v>
      </c>
      <c r="C211" s="262" t="s">
        <v>1157</v>
      </c>
      <c r="D211" s="262" t="s">
        <v>508</v>
      </c>
      <c r="E211" s="262" t="s">
        <v>115</v>
      </c>
      <c r="F211" s="262" t="s">
        <v>135</v>
      </c>
      <c r="G211" s="263">
        <v>30545</v>
      </c>
      <c r="H211" s="262" t="s">
        <v>620</v>
      </c>
      <c r="I211" s="258" t="s">
        <v>521</v>
      </c>
      <c r="J211" s="262" t="s">
        <v>138</v>
      </c>
      <c r="K211" s="262" t="s">
        <v>3075</v>
      </c>
      <c r="L211" s="258"/>
      <c r="M211" s="262"/>
      <c r="N211" s="250" t="s">
        <v>3075</v>
      </c>
      <c r="O211" s="260" t="s">
        <v>3075</v>
      </c>
      <c r="P211" s="257">
        <v>0</v>
      </c>
      <c r="Q211" s="262" t="s">
        <v>3075</v>
      </c>
      <c r="R211" s="262" t="s">
        <v>4303</v>
      </c>
      <c r="S211" s="262" t="s">
        <v>4304</v>
      </c>
      <c r="T211" s="262" t="s">
        <v>2110</v>
      </c>
      <c r="U211" s="262" t="s">
        <v>2084</v>
      </c>
      <c r="V211" s="262" t="s">
        <v>3075</v>
      </c>
      <c r="W211" s="262" t="s">
        <v>3075</v>
      </c>
      <c r="X211" s="262" t="s">
        <v>3075</v>
      </c>
      <c r="Y211" s="262" t="s">
        <v>3075</v>
      </c>
      <c r="Z211" s="262" t="s">
        <v>3075</v>
      </c>
      <c r="AA211" s="262" t="s">
        <v>3075</v>
      </c>
      <c r="AB211" s="262" t="s">
        <v>3075</v>
      </c>
      <c r="AC211" s="262" t="s">
        <v>3075</v>
      </c>
      <c r="AD211" s="262" t="s">
        <v>3075</v>
      </c>
      <c r="AE211" s="247"/>
      <c r="AF211" s="262" t="s">
        <v>3075</v>
      </c>
      <c r="AG211" s="262" t="s">
        <v>3075</v>
      </c>
      <c r="AH211" s="262" t="s">
        <v>3075</v>
      </c>
      <c r="AI211" s="262" t="s">
        <v>3075</v>
      </c>
      <c r="AJ211" t="s">
        <v>4897</v>
      </c>
    </row>
    <row r="212" spans="1:36" ht="15" customHeight="1" x14ac:dyDescent="0.3">
      <c r="A212" s="256">
        <v>520353</v>
      </c>
      <c r="B212" s="257" t="s">
        <v>4660</v>
      </c>
      <c r="C212" s="257" t="s">
        <v>95</v>
      </c>
      <c r="D212" s="257" t="s">
        <v>3075</v>
      </c>
      <c r="E212" s="257" t="s">
        <v>3075</v>
      </c>
      <c r="F212" s="257" t="s">
        <v>3075</v>
      </c>
      <c r="G212" s="257" t="s">
        <v>3075</v>
      </c>
      <c r="H212" s="257"/>
      <c r="I212" s="258" t="s">
        <v>521</v>
      </c>
      <c r="J212" s="250"/>
      <c r="K212" s="257" t="s">
        <v>3075</v>
      </c>
      <c r="L212" s="259" t="s">
        <v>3075</v>
      </c>
      <c r="M212" s="257" t="s">
        <v>3075</v>
      </c>
      <c r="N212" s="250" t="s">
        <v>3075</v>
      </c>
      <c r="O212" s="260" t="s">
        <v>3075</v>
      </c>
      <c r="P212" s="257">
        <v>0</v>
      </c>
      <c r="Q212" s="257" t="s">
        <v>3075</v>
      </c>
      <c r="R212" s="257" t="s">
        <v>3075</v>
      </c>
      <c r="S212" s="257" t="s">
        <v>3075</v>
      </c>
      <c r="T212" s="257" t="s">
        <v>3075</v>
      </c>
      <c r="U212" s="257" t="s">
        <v>3075</v>
      </c>
      <c r="V212" s="257" t="s">
        <v>3075</v>
      </c>
      <c r="W212" s="257" t="s">
        <v>3075</v>
      </c>
      <c r="X212" s="257" t="s">
        <v>3075</v>
      </c>
      <c r="Y212" s="257" t="s">
        <v>3075</v>
      </c>
      <c r="Z212" s="257" t="s">
        <v>3075</v>
      </c>
      <c r="AA212" s="257" t="s">
        <v>3075</v>
      </c>
      <c r="AB212" s="257" t="s">
        <v>3075</v>
      </c>
      <c r="AC212" s="257" t="s">
        <v>3075</v>
      </c>
      <c r="AD212" s="257" t="s">
        <v>3075</v>
      </c>
      <c r="AE212" s="247"/>
      <c r="AF212" s="257" t="s">
        <v>3075</v>
      </c>
      <c r="AG212" s="257" t="s">
        <v>3075</v>
      </c>
      <c r="AH212" s="257" t="s">
        <v>2078</v>
      </c>
      <c r="AI212" s="257" t="s">
        <v>3075</v>
      </c>
      <c r="AJ212" t="s">
        <v>4896</v>
      </c>
    </row>
    <row r="213" spans="1:36" ht="15" customHeight="1" x14ac:dyDescent="0.3">
      <c r="A213" s="256">
        <v>520384</v>
      </c>
      <c r="B213" s="257" t="s">
        <v>4305</v>
      </c>
      <c r="C213" s="257" t="s">
        <v>744</v>
      </c>
      <c r="D213" s="257" t="s">
        <v>728</v>
      </c>
      <c r="E213" s="257" t="s">
        <v>115</v>
      </c>
      <c r="F213" s="257" t="s">
        <v>2355</v>
      </c>
      <c r="G213" s="257" t="s">
        <v>4794</v>
      </c>
      <c r="H213" s="257" t="s">
        <v>620</v>
      </c>
      <c r="I213" s="258" t="s">
        <v>521</v>
      </c>
      <c r="J213" s="257" t="s">
        <v>667</v>
      </c>
      <c r="K213" s="257" t="s">
        <v>4789</v>
      </c>
      <c r="L213" s="259" t="s">
        <v>137</v>
      </c>
      <c r="M213" s="250"/>
      <c r="N213" s="250" t="s">
        <v>3075</v>
      </c>
      <c r="O213" s="260" t="s">
        <v>3075</v>
      </c>
      <c r="P213" s="257">
        <v>0</v>
      </c>
      <c r="Q213" s="257" t="s">
        <v>3075</v>
      </c>
      <c r="R213" s="257" t="s">
        <v>4066</v>
      </c>
      <c r="S213" s="257" t="s">
        <v>4067</v>
      </c>
      <c r="T213" s="257" t="s">
        <v>2385</v>
      </c>
      <c r="U213" s="257" t="s">
        <v>2386</v>
      </c>
      <c r="V213" s="257" t="s">
        <v>3075</v>
      </c>
      <c r="W213" s="257" t="s">
        <v>3075</v>
      </c>
      <c r="X213" s="257" t="s">
        <v>3075</v>
      </c>
      <c r="Y213" s="257" t="s">
        <v>3075</v>
      </c>
      <c r="Z213" s="257" t="s">
        <v>3075</v>
      </c>
      <c r="AA213" s="257" t="s">
        <v>3075</v>
      </c>
      <c r="AB213" s="257" t="s">
        <v>3075</v>
      </c>
      <c r="AC213" s="257" t="s">
        <v>3075</v>
      </c>
      <c r="AD213" s="257" t="s">
        <v>3075</v>
      </c>
      <c r="AE213" s="246"/>
      <c r="AF213" s="257" t="s">
        <v>3075</v>
      </c>
      <c r="AG213" s="257" t="s">
        <v>3075</v>
      </c>
      <c r="AH213" s="257" t="s">
        <v>2078</v>
      </c>
      <c r="AI213" s="257" t="s">
        <v>3075</v>
      </c>
      <c r="AJ213" t="s">
        <v>4896</v>
      </c>
    </row>
    <row r="214" spans="1:36" ht="15" customHeight="1" x14ac:dyDescent="0.3">
      <c r="A214" s="261">
        <v>520404</v>
      </c>
      <c r="B214" s="262" t="s">
        <v>1041</v>
      </c>
      <c r="C214" s="262" t="s">
        <v>271</v>
      </c>
      <c r="D214" s="262" t="s">
        <v>445</v>
      </c>
      <c r="E214" s="262" t="s">
        <v>115</v>
      </c>
      <c r="F214" s="262" t="s">
        <v>2212</v>
      </c>
      <c r="G214" s="263">
        <v>34349</v>
      </c>
      <c r="H214" s="262" t="s">
        <v>620</v>
      </c>
      <c r="I214" s="258" t="s">
        <v>521</v>
      </c>
      <c r="J214" s="262" t="s">
        <v>138</v>
      </c>
      <c r="K214" s="261">
        <v>2013</v>
      </c>
      <c r="M214" s="262"/>
      <c r="N214" s="250" t="s">
        <v>3075</v>
      </c>
      <c r="O214" s="260" t="s">
        <v>3075</v>
      </c>
      <c r="P214" s="257">
        <v>0</v>
      </c>
      <c r="Q214" s="262" t="s">
        <v>3075</v>
      </c>
      <c r="R214" s="262" t="s">
        <v>3151</v>
      </c>
      <c r="S214" s="262" t="s">
        <v>3124</v>
      </c>
      <c r="T214" s="262" t="s">
        <v>2213</v>
      </c>
      <c r="U214" s="262" t="s">
        <v>2214</v>
      </c>
      <c r="V214" s="262" t="s">
        <v>3075</v>
      </c>
      <c r="W214" s="262" t="s">
        <v>3075</v>
      </c>
      <c r="X214" s="262" t="s">
        <v>3075</v>
      </c>
      <c r="Y214" s="262" t="s">
        <v>3075</v>
      </c>
      <c r="Z214" s="262" t="s">
        <v>3075</v>
      </c>
      <c r="AA214" s="262" t="s">
        <v>3075</v>
      </c>
      <c r="AB214" s="262" t="s">
        <v>3075</v>
      </c>
      <c r="AC214" s="262" t="s">
        <v>3075</v>
      </c>
      <c r="AD214" s="262" t="s">
        <v>3075</v>
      </c>
      <c r="AE214" s="246"/>
      <c r="AF214" s="262" t="s">
        <v>3075</v>
      </c>
      <c r="AG214" s="262" t="s">
        <v>3075</v>
      </c>
      <c r="AH214" s="262" t="s">
        <v>3075</v>
      </c>
      <c r="AI214" s="262" t="s">
        <v>3075</v>
      </c>
      <c r="AJ214" t="s">
        <v>4897</v>
      </c>
    </row>
    <row r="215" spans="1:36" ht="15" customHeight="1" x14ac:dyDescent="0.3">
      <c r="A215" s="261">
        <v>520417</v>
      </c>
      <c r="B215" s="262" t="s">
        <v>1205</v>
      </c>
      <c r="C215" s="262" t="s">
        <v>70</v>
      </c>
      <c r="D215" s="262" t="s">
        <v>311</v>
      </c>
      <c r="E215" s="262" t="s">
        <v>115</v>
      </c>
      <c r="F215" s="262" t="s">
        <v>2420</v>
      </c>
      <c r="G215" s="263">
        <v>32812</v>
      </c>
      <c r="H215" s="262" t="s">
        <v>620</v>
      </c>
      <c r="I215" s="258" t="s">
        <v>521</v>
      </c>
      <c r="J215" s="262" t="s">
        <v>138</v>
      </c>
      <c r="K215" s="262" t="s">
        <v>3075</v>
      </c>
      <c r="L215" s="258"/>
      <c r="M215" s="262"/>
      <c r="N215" s="250" t="s">
        <v>3075</v>
      </c>
      <c r="O215" s="260" t="s">
        <v>3075</v>
      </c>
      <c r="P215" s="257">
        <v>0</v>
      </c>
      <c r="Q215" s="262" t="s">
        <v>3075</v>
      </c>
      <c r="R215" s="262" t="s">
        <v>3246</v>
      </c>
      <c r="S215" s="262" t="s">
        <v>3247</v>
      </c>
      <c r="T215" s="262" t="s">
        <v>2421</v>
      </c>
      <c r="U215" s="262" t="s">
        <v>2143</v>
      </c>
      <c r="V215" s="262" t="s">
        <v>3075</v>
      </c>
      <c r="W215" s="262" t="s">
        <v>3075</v>
      </c>
      <c r="X215" s="262" t="s">
        <v>3075</v>
      </c>
      <c r="Y215" s="262" t="s">
        <v>3075</v>
      </c>
      <c r="Z215" s="262" t="s">
        <v>3075</v>
      </c>
      <c r="AA215" s="262" t="s">
        <v>3075</v>
      </c>
      <c r="AB215" s="262" t="s">
        <v>3075</v>
      </c>
      <c r="AC215" s="262" t="s">
        <v>3075</v>
      </c>
      <c r="AD215" s="262" t="s">
        <v>3075</v>
      </c>
      <c r="AE215" s="247"/>
      <c r="AF215" s="262" t="s">
        <v>3075</v>
      </c>
      <c r="AG215" s="262" t="s">
        <v>3075</v>
      </c>
      <c r="AH215" s="262" t="s">
        <v>3075</v>
      </c>
      <c r="AI215" s="262" t="s">
        <v>3075</v>
      </c>
      <c r="AJ215" t="s">
        <v>4897</v>
      </c>
    </row>
    <row r="216" spans="1:36" ht="15" customHeight="1" x14ac:dyDescent="0.3">
      <c r="A216" s="261">
        <v>520448</v>
      </c>
      <c r="B216" s="262" t="s">
        <v>1844</v>
      </c>
      <c r="C216" s="262" t="s">
        <v>83</v>
      </c>
      <c r="D216" s="262" t="s">
        <v>1615</v>
      </c>
      <c r="E216" s="262" t="s">
        <v>115</v>
      </c>
      <c r="F216" s="262" t="s">
        <v>135</v>
      </c>
      <c r="G216" s="263">
        <v>35996</v>
      </c>
      <c r="H216" s="262" t="s">
        <v>620</v>
      </c>
      <c r="I216" s="258" t="s">
        <v>521</v>
      </c>
      <c r="J216" s="250" t="s">
        <v>667</v>
      </c>
      <c r="K216" s="262" t="s">
        <v>3075</v>
      </c>
      <c r="L216" s="258"/>
      <c r="M216" s="262"/>
      <c r="N216" s="250">
        <v>895</v>
      </c>
      <c r="O216" s="260">
        <v>45356</v>
      </c>
      <c r="P216" s="257">
        <v>950000</v>
      </c>
      <c r="Q216" s="262" t="s">
        <v>3075</v>
      </c>
      <c r="R216" s="262" t="s">
        <v>4140</v>
      </c>
      <c r="S216" s="262" t="s">
        <v>2451</v>
      </c>
      <c r="T216" s="262" t="s">
        <v>2788</v>
      </c>
      <c r="U216" s="262" t="s">
        <v>2092</v>
      </c>
      <c r="V216" s="262" t="s">
        <v>3075</v>
      </c>
      <c r="W216" s="262" t="s">
        <v>3075</v>
      </c>
      <c r="X216" s="262" t="s">
        <v>3075</v>
      </c>
      <c r="Y216" s="262" t="s">
        <v>3075</v>
      </c>
      <c r="Z216" s="262" t="s">
        <v>3075</v>
      </c>
      <c r="AA216" s="262" t="s">
        <v>3075</v>
      </c>
      <c r="AB216" s="262" t="s">
        <v>3075</v>
      </c>
      <c r="AC216" s="262" t="s">
        <v>3075</v>
      </c>
      <c r="AD216" s="262" t="s">
        <v>3075</v>
      </c>
      <c r="AE216" s="246"/>
      <c r="AF216" s="262" t="s">
        <v>3075</v>
      </c>
      <c r="AG216" s="262"/>
      <c r="AH216" s="262" t="s">
        <v>3075</v>
      </c>
      <c r="AI216" s="262" t="s">
        <v>3075</v>
      </c>
      <c r="AJ216" t="s">
        <v>4897</v>
      </c>
    </row>
    <row r="217" spans="1:36" ht="15" customHeight="1" x14ac:dyDescent="0.3">
      <c r="A217" s="261">
        <v>520471</v>
      </c>
      <c r="B217" s="262" t="s">
        <v>819</v>
      </c>
      <c r="C217" s="262" t="s">
        <v>329</v>
      </c>
      <c r="D217" s="262" t="s">
        <v>694</v>
      </c>
      <c r="E217" s="262" t="s">
        <v>115</v>
      </c>
      <c r="F217" s="262" t="s">
        <v>135</v>
      </c>
      <c r="G217" s="263">
        <v>31647</v>
      </c>
      <c r="H217" s="262" t="s">
        <v>620</v>
      </c>
      <c r="I217" s="258" t="s">
        <v>521</v>
      </c>
      <c r="J217" s="262" t="s">
        <v>138</v>
      </c>
      <c r="K217" s="262" t="s">
        <v>3075</v>
      </c>
      <c r="L217" s="258"/>
      <c r="M217" s="262"/>
      <c r="N217" s="250" t="s">
        <v>3075</v>
      </c>
      <c r="O217" s="260" t="s">
        <v>3075</v>
      </c>
      <c r="P217" s="257">
        <v>0</v>
      </c>
      <c r="Q217" s="262" t="s">
        <v>3075</v>
      </c>
      <c r="R217" s="262" t="s">
        <v>3478</v>
      </c>
      <c r="S217" s="262" t="s">
        <v>3444</v>
      </c>
      <c r="T217" s="262" t="s">
        <v>2880</v>
      </c>
      <c r="U217" s="262" t="s">
        <v>2084</v>
      </c>
      <c r="V217" s="262" t="s">
        <v>3075</v>
      </c>
      <c r="W217" s="262" t="s">
        <v>3075</v>
      </c>
      <c r="X217" s="262" t="s">
        <v>3075</v>
      </c>
      <c r="Y217" s="262" t="s">
        <v>3075</v>
      </c>
      <c r="Z217" s="262" t="s">
        <v>3075</v>
      </c>
      <c r="AA217" s="262" t="s">
        <v>3075</v>
      </c>
      <c r="AB217" s="262" t="s">
        <v>3075</v>
      </c>
      <c r="AC217" s="262" t="s">
        <v>3075</v>
      </c>
      <c r="AD217" s="262" t="s">
        <v>3075</v>
      </c>
      <c r="AE217" s="247"/>
      <c r="AF217" s="262" t="s">
        <v>3075</v>
      </c>
      <c r="AG217" s="262" t="s">
        <v>3075</v>
      </c>
      <c r="AH217" s="262" t="s">
        <v>3075</v>
      </c>
      <c r="AI217" s="262" t="s">
        <v>3075</v>
      </c>
      <c r="AJ217" t="s">
        <v>4897</v>
      </c>
    </row>
    <row r="218" spans="1:36" ht="15" customHeight="1" x14ac:dyDescent="0.3">
      <c r="A218" s="261">
        <v>520488</v>
      </c>
      <c r="B218" s="262" t="s">
        <v>1073</v>
      </c>
      <c r="C218" s="262" t="s">
        <v>583</v>
      </c>
      <c r="D218" s="262" t="s">
        <v>450</v>
      </c>
      <c r="E218" s="262" t="s">
        <v>115</v>
      </c>
      <c r="F218" s="262" t="s">
        <v>2141</v>
      </c>
      <c r="G218" s="263">
        <v>35561</v>
      </c>
      <c r="H218" s="262" t="s">
        <v>620</v>
      </c>
      <c r="I218" s="258" t="s">
        <v>521</v>
      </c>
      <c r="J218" s="262" t="s">
        <v>136</v>
      </c>
      <c r="K218" s="250"/>
      <c r="L218" s="258" t="s">
        <v>150</v>
      </c>
      <c r="M218" s="262"/>
      <c r="N218" s="250" t="s">
        <v>3075</v>
      </c>
      <c r="O218" s="260" t="s">
        <v>3075</v>
      </c>
      <c r="P218" s="257">
        <v>0</v>
      </c>
      <c r="Q218" s="262" t="s">
        <v>3075</v>
      </c>
      <c r="R218" s="262" t="s">
        <v>3759</v>
      </c>
      <c r="S218" s="262" t="s">
        <v>3760</v>
      </c>
      <c r="T218" s="262" t="s">
        <v>2142</v>
      </c>
      <c r="U218" s="262" t="s">
        <v>2143</v>
      </c>
      <c r="V218" s="262" t="s">
        <v>3075</v>
      </c>
      <c r="W218" s="262" t="s">
        <v>3075</v>
      </c>
      <c r="X218" s="262" t="s">
        <v>3075</v>
      </c>
      <c r="Y218" s="262" t="s">
        <v>3075</v>
      </c>
      <c r="Z218" s="262" t="s">
        <v>3075</v>
      </c>
      <c r="AA218" s="262" t="s">
        <v>3075</v>
      </c>
      <c r="AB218" s="262" t="s">
        <v>3075</v>
      </c>
      <c r="AC218" s="262" t="s">
        <v>3075</v>
      </c>
      <c r="AD218" s="262" t="s">
        <v>3075</v>
      </c>
      <c r="AE218" s="246"/>
      <c r="AF218" s="262"/>
      <c r="AG218" s="262" t="s">
        <v>3075</v>
      </c>
      <c r="AH218" s="262" t="s">
        <v>3075</v>
      </c>
      <c r="AI218" s="262" t="s">
        <v>3075</v>
      </c>
      <c r="AJ218" t="s">
        <v>4897</v>
      </c>
    </row>
    <row r="219" spans="1:36" ht="15" customHeight="1" x14ac:dyDescent="0.3">
      <c r="A219" s="261">
        <v>520494</v>
      </c>
      <c r="B219" s="262" t="s">
        <v>820</v>
      </c>
      <c r="C219" s="262" t="s">
        <v>283</v>
      </c>
      <c r="D219" s="262" t="s">
        <v>423</v>
      </c>
      <c r="E219" s="262" t="s">
        <v>115</v>
      </c>
      <c r="F219" s="262" t="s">
        <v>2471</v>
      </c>
      <c r="G219" s="263">
        <v>35796</v>
      </c>
      <c r="H219" s="262" t="s">
        <v>620</v>
      </c>
      <c r="I219" s="258" t="s">
        <v>521</v>
      </c>
      <c r="J219" s="262" t="s">
        <v>667</v>
      </c>
      <c r="K219" s="261">
        <v>2016</v>
      </c>
      <c r="M219" s="262"/>
      <c r="N219" s="250" t="s">
        <v>3075</v>
      </c>
      <c r="O219" s="260" t="s">
        <v>3075</v>
      </c>
      <c r="P219" s="257">
        <v>0</v>
      </c>
      <c r="Q219" s="262" t="s">
        <v>3075</v>
      </c>
      <c r="R219" s="262" t="s">
        <v>4141</v>
      </c>
      <c r="S219" s="262" t="s">
        <v>3177</v>
      </c>
      <c r="T219" s="262" t="s">
        <v>2110</v>
      </c>
      <c r="U219" s="262" t="s">
        <v>2084</v>
      </c>
      <c r="V219" s="262" t="s">
        <v>3075</v>
      </c>
      <c r="W219" s="262" t="s">
        <v>3075</v>
      </c>
      <c r="X219" s="262" t="s">
        <v>3075</v>
      </c>
      <c r="Y219" s="262" t="s">
        <v>3075</v>
      </c>
      <c r="Z219" s="262" t="s">
        <v>3075</v>
      </c>
      <c r="AA219" s="262" t="s">
        <v>3075</v>
      </c>
      <c r="AB219" s="262" t="s">
        <v>3075</v>
      </c>
      <c r="AC219" s="262" t="s">
        <v>3075</v>
      </c>
      <c r="AD219" s="262" t="s">
        <v>3075</v>
      </c>
      <c r="AE219" s="246"/>
      <c r="AF219" s="262" t="s">
        <v>3075</v>
      </c>
      <c r="AG219" s="262" t="s">
        <v>3075</v>
      </c>
      <c r="AH219" s="262" t="s">
        <v>3075</v>
      </c>
      <c r="AI219" s="262" t="s">
        <v>3075</v>
      </c>
      <c r="AJ219" t="s">
        <v>4897</v>
      </c>
    </row>
    <row r="220" spans="1:36" ht="15" customHeight="1" x14ac:dyDescent="0.3">
      <c r="A220" s="261">
        <v>520497</v>
      </c>
      <c r="B220" s="262" t="s">
        <v>1074</v>
      </c>
      <c r="C220" s="262" t="s">
        <v>255</v>
      </c>
      <c r="D220" s="262" t="s">
        <v>347</v>
      </c>
      <c r="E220" s="262" t="s">
        <v>115</v>
      </c>
      <c r="F220" s="262" t="s">
        <v>2212</v>
      </c>
      <c r="G220" s="263">
        <v>34335</v>
      </c>
      <c r="H220" s="262" t="s">
        <v>620</v>
      </c>
      <c r="I220" s="258" t="s">
        <v>521</v>
      </c>
      <c r="J220" s="262" t="s">
        <v>136</v>
      </c>
      <c r="K220" s="262" t="s">
        <v>3075</v>
      </c>
      <c r="L220" s="258"/>
      <c r="M220" s="262"/>
      <c r="N220" s="250" t="s">
        <v>3075</v>
      </c>
      <c r="O220" s="260" t="s">
        <v>3075</v>
      </c>
      <c r="P220" s="257">
        <v>0</v>
      </c>
      <c r="Q220" s="262" t="s">
        <v>3075</v>
      </c>
      <c r="R220" s="262" t="s">
        <v>4306</v>
      </c>
      <c r="S220" s="262" t="s">
        <v>4307</v>
      </c>
      <c r="T220" s="262" t="s">
        <v>2175</v>
      </c>
      <c r="U220" s="262" t="s">
        <v>4308</v>
      </c>
      <c r="V220" s="262" t="s">
        <v>3075</v>
      </c>
      <c r="W220" s="262" t="s">
        <v>3075</v>
      </c>
      <c r="X220" s="262" t="s">
        <v>3075</v>
      </c>
      <c r="Y220" s="262" t="s">
        <v>3075</v>
      </c>
      <c r="Z220" s="262" t="s">
        <v>3075</v>
      </c>
      <c r="AA220" s="262" t="s">
        <v>3075</v>
      </c>
      <c r="AB220" s="262" t="s">
        <v>3075</v>
      </c>
      <c r="AC220" s="262" t="s">
        <v>3075</v>
      </c>
      <c r="AD220" s="262" t="s">
        <v>3075</v>
      </c>
      <c r="AE220" s="246"/>
      <c r="AF220" s="262" t="s">
        <v>3075</v>
      </c>
      <c r="AG220" s="262" t="s">
        <v>3075</v>
      </c>
      <c r="AH220" s="262" t="s">
        <v>3075</v>
      </c>
      <c r="AI220" s="262" t="s">
        <v>3075</v>
      </c>
      <c r="AJ220" t="s">
        <v>4897</v>
      </c>
    </row>
    <row r="221" spans="1:36" ht="15" customHeight="1" x14ac:dyDescent="0.3">
      <c r="A221" s="261">
        <v>520520</v>
      </c>
      <c r="B221" s="262" t="s">
        <v>4832</v>
      </c>
      <c r="C221" s="262" t="s">
        <v>83</v>
      </c>
      <c r="D221" s="262" t="s">
        <v>608</v>
      </c>
      <c r="E221" s="262" t="s">
        <v>2101</v>
      </c>
      <c r="F221" s="262" t="s">
        <v>135</v>
      </c>
      <c r="G221" s="263">
        <v>33647</v>
      </c>
      <c r="H221" s="262" t="s">
        <v>620</v>
      </c>
      <c r="I221" s="258" t="s">
        <v>521</v>
      </c>
      <c r="J221" s="262" t="s">
        <v>2082</v>
      </c>
      <c r="K221" s="261">
        <v>2016</v>
      </c>
      <c r="M221" s="262"/>
      <c r="N221" s="250" t="s">
        <v>3075</v>
      </c>
      <c r="O221" s="260" t="s">
        <v>3075</v>
      </c>
      <c r="P221" s="257">
        <v>0</v>
      </c>
      <c r="Q221" s="250"/>
      <c r="R221" s="250"/>
      <c r="S221" s="250"/>
      <c r="T221" s="250"/>
      <c r="U221" s="250"/>
      <c r="V221" s="250"/>
      <c r="W221" s="250"/>
      <c r="X221" s="250"/>
      <c r="Y221" s="250"/>
      <c r="Z221" s="250"/>
      <c r="AA221" s="250"/>
      <c r="AB221" s="250"/>
      <c r="AC221" s="250"/>
      <c r="AD221" s="250"/>
      <c r="AE221" s="247"/>
      <c r="AF221" s="250"/>
      <c r="AG221" s="250"/>
      <c r="AH221" s="250"/>
      <c r="AI221" s="250"/>
      <c r="AJ221" t="s">
        <v>4897</v>
      </c>
    </row>
    <row r="222" spans="1:36" ht="15" customHeight="1" x14ac:dyDescent="0.3">
      <c r="A222" s="256">
        <v>520557</v>
      </c>
      <c r="B222" s="257" t="s">
        <v>1042</v>
      </c>
      <c r="C222" s="257" t="s">
        <v>580</v>
      </c>
      <c r="D222" s="257" t="s">
        <v>561</v>
      </c>
      <c r="E222" s="257" t="s">
        <v>115</v>
      </c>
      <c r="F222" s="257" t="s">
        <v>2215</v>
      </c>
      <c r="G222" s="257" t="s">
        <v>4786</v>
      </c>
      <c r="H222" s="257" t="s">
        <v>620</v>
      </c>
      <c r="I222" s="258" t="s">
        <v>521</v>
      </c>
      <c r="J222" s="257" t="s">
        <v>138</v>
      </c>
      <c r="K222" s="257" t="s">
        <v>4649</v>
      </c>
      <c r="L222" s="259" t="s">
        <v>137</v>
      </c>
      <c r="M222" s="250"/>
      <c r="N222" s="250" t="s">
        <v>3075</v>
      </c>
      <c r="O222" s="260" t="s">
        <v>3075</v>
      </c>
      <c r="P222" s="257">
        <v>0</v>
      </c>
      <c r="Q222" s="257" t="s">
        <v>3075</v>
      </c>
      <c r="R222" s="257" t="s">
        <v>3152</v>
      </c>
      <c r="S222" s="257" t="s">
        <v>3153</v>
      </c>
      <c r="T222" s="257" t="s">
        <v>2216</v>
      </c>
      <c r="U222" s="257" t="s">
        <v>2210</v>
      </c>
      <c r="V222" s="257" t="s">
        <v>3075</v>
      </c>
      <c r="W222" s="257" t="s">
        <v>3075</v>
      </c>
      <c r="X222" s="257" t="s">
        <v>3075</v>
      </c>
      <c r="Y222" s="257" t="s">
        <v>3075</v>
      </c>
      <c r="Z222" s="257" t="s">
        <v>3075</v>
      </c>
      <c r="AA222" s="257" t="s">
        <v>3075</v>
      </c>
      <c r="AB222" s="257" t="s">
        <v>3075</v>
      </c>
      <c r="AC222" s="257" t="s">
        <v>3075</v>
      </c>
      <c r="AD222" s="257" t="s">
        <v>3075</v>
      </c>
      <c r="AE222" s="246"/>
      <c r="AF222" s="257" t="s">
        <v>3075</v>
      </c>
      <c r="AG222" s="257" t="s">
        <v>3075</v>
      </c>
      <c r="AH222" s="257" t="s">
        <v>2078</v>
      </c>
      <c r="AI222" s="257" t="s">
        <v>3075</v>
      </c>
      <c r="AJ222" t="s">
        <v>4896</v>
      </c>
    </row>
    <row r="223" spans="1:36" ht="15" customHeight="1" x14ac:dyDescent="0.3">
      <c r="A223" s="261">
        <v>520584</v>
      </c>
      <c r="B223" s="262" t="s">
        <v>1206</v>
      </c>
      <c r="C223" s="262" t="s">
        <v>283</v>
      </c>
      <c r="D223" s="262" t="s">
        <v>876</v>
      </c>
      <c r="E223" s="262" t="s">
        <v>115</v>
      </c>
      <c r="F223" s="262" t="s">
        <v>2138</v>
      </c>
      <c r="G223" s="263">
        <v>35893</v>
      </c>
      <c r="H223" s="262" t="s">
        <v>620</v>
      </c>
      <c r="I223" s="258" t="s">
        <v>521</v>
      </c>
      <c r="J223" s="262" t="s">
        <v>667</v>
      </c>
      <c r="K223" s="261"/>
      <c r="L223" s="259" t="s">
        <v>150</v>
      </c>
      <c r="M223" s="262" t="s">
        <v>150</v>
      </c>
      <c r="N223" s="250">
        <v>707</v>
      </c>
      <c r="O223" s="260">
        <v>45347</v>
      </c>
      <c r="P223" s="257">
        <v>20000</v>
      </c>
      <c r="Q223" s="262" t="s">
        <v>3075</v>
      </c>
      <c r="R223" s="262" t="s">
        <v>4142</v>
      </c>
      <c r="S223" s="262" t="s">
        <v>4143</v>
      </c>
      <c r="T223" s="262" t="s">
        <v>2321</v>
      </c>
      <c r="U223" s="262" t="s">
        <v>2084</v>
      </c>
      <c r="V223" s="262" t="s">
        <v>3075</v>
      </c>
      <c r="W223" s="262" t="s">
        <v>3075</v>
      </c>
      <c r="X223" s="262" t="s">
        <v>3075</v>
      </c>
      <c r="Y223" s="262" t="s">
        <v>3075</v>
      </c>
      <c r="Z223" s="262" t="s">
        <v>3075</v>
      </c>
      <c r="AA223" s="262" t="s">
        <v>3075</v>
      </c>
      <c r="AB223" s="262" t="s">
        <v>3075</v>
      </c>
      <c r="AC223" s="262" t="s">
        <v>3075</v>
      </c>
      <c r="AD223" s="262" t="s">
        <v>3075</v>
      </c>
      <c r="AE223" s="247"/>
      <c r="AF223" s="262" t="s">
        <v>3075</v>
      </c>
      <c r="AG223" s="262" t="s">
        <v>3075</v>
      </c>
      <c r="AH223" s="262" t="s">
        <v>3075</v>
      </c>
      <c r="AI223" s="262" t="s">
        <v>3075</v>
      </c>
      <c r="AJ223" t="s">
        <v>4897</v>
      </c>
    </row>
    <row r="224" spans="1:36" ht="15" customHeight="1" x14ac:dyDescent="0.3">
      <c r="A224" s="261">
        <v>520601</v>
      </c>
      <c r="B224" s="262" t="s">
        <v>1172</v>
      </c>
      <c r="C224" s="262" t="s">
        <v>64</v>
      </c>
      <c r="D224" s="262" t="s">
        <v>337</v>
      </c>
      <c r="E224" s="262" t="s">
        <v>115</v>
      </c>
      <c r="F224" s="262" t="s">
        <v>135</v>
      </c>
      <c r="G224" s="263">
        <v>29420</v>
      </c>
      <c r="H224" s="262" t="s">
        <v>620</v>
      </c>
      <c r="I224" s="258" t="s">
        <v>521</v>
      </c>
      <c r="J224" s="262" t="s">
        <v>667</v>
      </c>
      <c r="K224" s="262"/>
      <c r="M224" s="262"/>
      <c r="N224" s="250" t="s">
        <v>3075</v>
      </c>
      <c r="O224" s="260" t="s">
        <v>3075</v>
      </c>
      <c r="P224" s="257">
        <v>0</v>
      </c>
      <c r="Q224" s="262" t="s">
        <v>3075</v>
      </c>
      <c r="R224" s="262" t="s">
        <v>4028</v>
      </c>
      <c r="S224" s="262" t="s">
        <v>3445</v>
      </c>
      <c r="T224" s="262" t="s">
        <v>2144</v>
      </c>
      <c r="U224" s="262" t="s">
        <v>2084</v>
      </c>
      <c r="V224" s="262" t="s">
        <v>3075</v>
      </c>
      <c r="W224" s="262" t="s">
        <v>3075</v>
      </c>
      <c r="X224" s="262" t="s">
        <v>3075</v>
      </c>
      <c r="Y224" s="262" t="s">
        <v>3075</v>
      </c>
      <c r="Z224" s="262" t="s">
        <v>3075</v>
      </c>
      <c r="AA224" s="262" t="s">
        <v>3075</v>
      </c>
      <c r="AB224" s="262" t="s">
        <v>3075</v>
      </c>
      <c r="AC224" s="262" t="s">
        <v>3075</v>
      </c>
      <c r="AD224" s="262" t="s">
        <v>3075</v>
      </c>
      <c r="AE224" s="246"/>
      <c r="AF224" s="262" t="s">
        <v>3075</v>
      </c>
      <c r="AG224" s="262" t="s">
        <v>3075</v>
      </c>
      <c r="AH224" s="262" t="s">
        <v>3075</v>
      </c>
      <c r="AI224" s="262" t="s">
        <v>3075</v>
      </c>
      <c r="AJ224" t="s">
        <v>4897</v>
      </c>
    </row>
    <row r="225" spans="1:36" ht="15" customHeight="1" x14ac:dyDescent="0.3">
      <c r="A225" s="261">
        <v>520627</v>
      </c>
      <c r="B225" s="262" t="s">
        <v>1207</v>
      </c>
      <c r="C225" s="262" t="s">
        <v>73</v>
      </c>
      <c r="D225" s="262" t="s">
        <v>341</v>
      </c>
      <c r="E225" s="262" t="s">
        <v>115</v>
      </c>
      <c r="F225" s="262" t="s">
        <v>2212</v>
      </c>
      <c r="G225" s="263">
        <v>35796</v>
      </c>
      <c r="H225" s="262" t="s">
        <v>620</v>
      </c>
      <c r="I225" s="258" t="s">
        <v>521</v>
      </c>
      <c r="J225" s="262" t="s">
        <v>138</v>
      </c>
      <c r="K225" s="261">
        <v>2016</v>
      </c>
      <c r="M225" s="262"/>
      <c r="N225" s="250" t="s">
        <v>3075</v>
      </c>
      <c r="O225" s="260" t="s">
        <v>3075</v>
      </c>
      <c r="P225" s="257">
        <v>0</v>
      </c>
      <c r="Q225" s="262" t="s">
        <v>3075</v>
      </c>
      <c r="R225" s="262" t="s">
        <v>3233</v>
      </c>
      <c r="S225" s="262" t="s">
        <v>3234</v>
      </c>
      <c r="T225" s="262" t="s">
        <v>2389</v>
      </c>
      <c r="U225" s="262" t="s">
        <v>2210</v>
      </c>
      <c r="V225" s="262" t="s">
        <v>3075</v>
      </c>
      <c r="W225" s="262" t="s">
        <v>3075</v>
      </c>
      <c r="X225" s="262" t="s">
        <v>3075</v>
      </c>
      <c r="Y225" s="262" t="s">
        <v>3075</v>
      </c>
      <c r="Z225" s="262" t="s">
        <v>3075</v>
      </c>
      <c r="AA225" s="262" t="s">
        <v>3075</v>
      </c>
      <c r="AB225" s="262" t="s">
        <v>3075</v>
      </c>
      <c r="AC225" s="262" t="s">
        <v>3075</v>
      </c>
      <c r="AD225" s="262" t="s">
        <v>3075</v>
      </c>
      <c r="AE225" s="246"/>
      <c r="AF225" s="262" t="s">
        <v>3075</v>
      </c>
      <c r="AG225" s="262" t="s">
        <v>3075</v>
      </c>
      <c r="AH225" s="262" t="s">
        <v>3075</v>
      </c>
      <c r="AI225" s="262" t="s">
        <v>3075</v>
      </c>
      <c r="AJ225" t="s">
        <v>4897</v>
      </c>
    </row>
    <row r="226" spans="1:36" ht="15" customHeight="1" x14ac:dyDescent="0.3">
      <c r="A226" s="256">
        <v>520670</v>
      </c>
      <c r="B226" s="257" t="s">
        <v>1845</v>
      </c>
      <c r="C226" s="257" t="s">
        <v>99</v>
      </c>
      <c r="D226" s="257" t="s">
        <v>708</v>
      </c>
      <c r="E226" s="257" t="s">
        <v>115</v>
      </c>
      <c r="F226" s="257" t="s">
        <v>135</v>
      </c>
      <c r="G226" s="257" t="s">
        <v>4694</v>
      </c>
      <c r="H226" s="257" t="s">
        <v>620</v>
      </c>
      <c r="I226" s="258" t="s">
        <v>521</v>
      </c>
      <c r="J226" s="257" t="s">
        <v>667</v>
      </c>
      <c r="K226" s="257" t="s">
        <v>4651</v>
      </c>
      <c r="L226" s="259" t="s">
        <v>135</v>
      </c>
      <c r="M226" s="250"/>
      <c r="N226" s="250" t="s">
        <v>3075</v>
      </c>
      <c r="O226" s="260" t="s">
        <v>3075</v>
      </c>
      <c r="P226" s="257">
        <v>0</v>
      </c>
      <c r="Q226" s="257" t="s">
        <v>3075</v>
      </c>
      <c r="R226" s="257" t="s">
        <v>4144</v>
      </c>
      <c r="S226" s="257" t="s">
        <v>3245</v>
      </c>
      <c r="T226" s="257" t="s">
        <v>2123</v>
      </c>
      <c r="U226" s="257" t="s">
        <v>2084</v>
      </c>
      <c r="V226" s="257" t="s">
        <v>3075</v>
      </c>
      <c r="W226" s="257" t="s">
        <v>3075</v>
      </c>
      <c r="X226" s="257" t="s">
        <v>3075</v>
      </c>
      <c r="Y226" s="257" t="s">
        <v>3075</v>
      </c>
      <c r="Z226" s="257" t="s">
        <v>3075</v>
      </c>
      <c r="AA226" s="257" t="s">
        <v>3075</v>
      </c>
      <c r="AB226" s="257" t="s">
        <v>3075</v>
      </c>
      <c r="AC226" s="262" t="s">
        <v>4895</v>
      </c>
      <c r="AD226" s="262" t="s">
        <v>4895</v>
      </c>
      <c r="AE226" s="247"/>
      <c r="AF226" s="257" t="s">
        <v>3075</v>
      </c>
      <c r="AG226" s="257" t="s">
        <v>2078</v>
      </c>
      <c r="AH226" s="257" t="s">
        <v>2078</v>
      </c>
      <c r="AI226" s="257" t="s">
        <v>4895</v>
      </c>
      <c r="AJ226" t="s">
        <v>4896</v>
      </c>
    </row>
    <row r="227" spans="1:36" ht="15" customHeight="1" x14ac:dyDescent="0.3">
      <c r="A227" s="256">
        <v>520676</v>
      </c>
      <c r="B227" s="257" t="s">
        <v>1846</v>
      </c>
      <c r="C227" s="257" t="s">
        <v>66</v>
      </c>
      <c r="D227" s="257" t="s">
        <v>391</v>
      </c>
      <c r="E227" s="257" t="s">
        <v>115</v>
      </c>
      <c r="F227" s="257" t="s">
        <v>135</v>
      </c>
      <c r="G227" s="257" t="s">
        <v>4817</v>
      </c>
      <c r="H227" s="257" t="s">
        <v>620</v>
      </c>
      <c r="I227" s="258" t="s">
        <v>521</v>
      </c>
      <c r="J227" s="257" t="s">
        <v>136</v>
      </c>
      <c r="K227" s="257" t="s">
        <v>4818</v>
      </c>
      <c r="M227" s="257"/>
      <c r="N227" s="250" t="s">
        <v>3075</v>
      </c>
      <c r="O227" s="260" t="s">
        <v>3075</v>
      </c>
      <c r="P227" s="257">
        <v>0</v>
      </c>
      <c r="Q227" s="257" t="s">
        <v>3075</v>
      </c>
      <c r="R227" s="257" t="s">
        <v>3875</v>
      </c>
      <c r="S227" s="257" t="s">
        <v>3161</v>
      </c>
      <c r="T227" s="257" t="s">
        <v>2097</v>
      </c>
      <c r="U227" s="257" t="s">
        <v>2084</v>
      </c>
      <c r="V227" s="257" t="s">
        <v>3075</v>
      </c>
      <c r="W227" s="257" t="s">
        <v>3075</v>
      </c>
      <c r="X227" s="257" t="s">
        <v>3075</v>
      </c>
      <c r="Y227" s="257" t="s">
        <v>3075</v>
      </c>
      <c r="Z227" s="257" t="s">
        <v>3075</v>
      </c>
      <c r="AA227" s="257" t="s">
        <v>3075</v>
      </c>
      <c r="AB227" s="257" t="s">
        <v>3075</v>
      </c>
      <c r="AC227" s="262" t="s">
        <v>4895</v>
      </c>
      <c r="AD227" s="262" t="s">
        <v>4895</v>
      </c>
      <c r="AE227" s="246"/>
      <c r="AF227" s="257" t="s">
        <v>3075</v>
      </c>
      <c r="AG227" s="257" t="s">
        <v>2078</v>
      </c>
      <c r="AH227" s="257" t="s">
        <v>2078</v>
      </c>
      <c r="AI227" s="257" t="s">
        <v>4895</v>
      </c>
      <c r="AJ227" t="s">
        <v>4896</v>
      </c>
    </row>
    <row r="228" spans="1:36" ht="15" customHeight="1" x14ac:dyDescent="0.3">
      <c r="A228" s="256">
        <v>520691</v>
      </c>
      <c r="B228" s="257" t="s">
        <v>2013</v>
      </c>
      <c r="C228" s="257" t="s">
        <v>721</v>
      </c>
      <c r="D228" s="257" t="s">
        <v>695</v>
      </c>
      <c r="E228" s="257" t="s">
        <v>3075</v>
      </c>
      <c r="F228" s="257" t="s">
        <v>3075</v>
      </c>
      <c r="G228" s="257" t="s">
        <v>3075</v>
      </c>
      <c r="H228" s="257"/>
      <c r="I228" s="258" t="s">
        <v>521</v>
      </c>
      <c r="J228" s="250"/>
      <c r="K228" s="257" t="s">
        <v>3075</v>
      </c>
      <c r="L228" s="259" t="s">
        <v>3075</v>
      </c>
      <c r="M228" s="257" t="s">
        <v>3075</v>
      </c>
      <c r="N228" s="250" t="s">
        <v>3075</v>
      </c>
      <c r="O228" s="260" t="s">
        <v>3075</v>
      </c>
      <c r="P228" s="257">
        <v>0</v>
      </c>
      <c r="Q228" s="257" t="s">
        <v>3075</v>
      </c>
      <c r="R228" s="257" t="s">
        <v>3075</v>
      </c>
      <c r="S228" s="257" t="s">
        <v>3075</v>
      </c>
      <c r="T228" s="257" t="s">
        <v>3075</v>
      </c>
      <c r="U228" s="257" t="s">
        <v>3075</v>
      </c>
      <c r="V228" s="257" t="s">
        <v>3075</v>
      </c>
      <c r="W228" s="257" t="s">
        <v>3075</v>
      </c>
      <c r="X228" s="257" t="s">
        <v>3075</v>
      </c>
      <c r="Y228" s="257" t="s">
        <v>3075</v>
      </c>
      <c r="Z228" s="257" t="s">
        <v>3075</v>
      </c>
      <c r="AA228" s="257" t="s">
        <v>3075</v>
      </c>
      <c r="AB228" s="257" t="s">
        <v>2078</v>
      </c>
      <c r="AC228" s="262" t="s">
        <v>4895</v>
      </c>
      <c r="AD228" s="262" t="s">
        <v>4895</v>
      </c>
      <c r="AE228" s="246"/>
      <c r="AF228" s="257" t="s">
        <v>2078</v>
      </c>
      <c r="AG228" s="257" t="s">
        <v>2078</v>
      </c>
      <c r="AH228" s="257" t="s">
        <v>2078</v>
      </c>
      <c r="AI228" s="257" t="s">
        <v>4895</v>
      </c>
      <c r="AJ228" t="s">
        <v>4896</v>
      </c>
    </row>
    <row r="229" spans="1:36" ht="15" customHeight="1" x14ac:dyDescent="0.3">
      <c r="A229" s="261">
        <v>520703</v>
      </c>
      <c r="B229" s="262" t="s">
        <v>1043</v>
      </c>
      <c r="C229" s="262" t="s">
        <v>63</v>
      </c>
      <c r="D229" s="262" t="s">
        <v>585</v>
      </c>
      <c r="E229" s="262" t="s">
        <v>115</v>
      </c>
      <c r="F229" s="262" t="s">
        <v>135</v>
      </c>
      <c r="G229" s="263">
        <v>30969</v>
      </c>
      <c r="H229" s="262" t="s">
        <v>620</v>
      </c>
      <c r="I229" s="258" t="s">
        <v>521</v>
      </c>
      <c r="J229" s="262" t="s">
        <v>667</v>
      </c>
      <c r="K229" s="261">
        <v>2002</v>
      </c>
      <c r="M229" s="262"/>
      <c r="N229" s="250" t="s">
        <v>3075</v>
      </c>
      <c r="O229" s="260" t="s">
        <v>3075</v>
      </c>
      <c r="P229" s="257">
        <v>0</v>
      </c>
      <c r="Q229" s="262" t="s">
        <v>3075</v>
      </c>
      <c r="R229" s="262" t="s">
        <v>4034</v>
      </c>
      <c r="S229" s="262" t="s">
        <v>3220</v>
      </c>
      <c r="T229" s="262" t="s">
        <v>2163</v>
      </c>
      <c r="U229" s="262" t="s">
        <v>2092</v>
      </c>
      <c r="V229" s="262" t="s">
        <v>3075</v>
      </c>
      <c r="W229" s="262" t="s">
        <v>3075</v>
      </c>
      <c r="X229" s="262" t="s">
        <v>3075</v>
      </c>
      <c r="Y229" s="262" t="s">
        <v>3075</v>
      </c>
      <c r="Z229" s="262" t="s">
        <v>3075</v>
      </c>
      <c r="AA229" s="262" t="s">
        <v>3075</v>
      </c>
      <c r="AB229" s="262" t="s">
        <v>3075</v>
      </c>
      <c r="AC229" s="262" t="s">
        <v>3075</v>
      </c>
      <c r="AD229" s="262" t="s">
        <v>3075</v>
      </c>
      <c r="AE229" s="246"/>
      <c r="AF229" s="262" t="s">
        <v>3075</v>
      </c>
      <c r="AG229" s="262"/>
      <c r="AH229" s="262" t="s">
        <v>3075</v>
      </c>
      <c r="AI229" s="262" t="s">
        <v>3075</v>
      </c>
      <c r="AJ229" t="s">
        <v>4897</v>
      </c>
    </row>
    <row r="230" spans="1:36" ht="15" customHeight="1" x14ac:dyDescent="0.3">
      <c r="A230" s="261">
        <v>520717</v>
      </c>
      <c r="B230" s="262" t="s">
        <v>1847</v>
      </c>
      <c r="C230" s="262" t="s">
        <v>1848</v>
      </c>
      <c r="D230" s="262" t="s">
        <v>1849</v>
      </c>
      <c r="E230" s="262" t="s">
        <v>115</v>
      </c>
      <c r="F230" s="262" t="s">
        <v>2233</v>
      </c>
      <c r="G230" s="263">
        <v>32642</v>
      </c>
      <c r="H230" s="262" t="s">
        <v>620</v>
      </c>
      <c r="I230" s="258" t="s">
        <v>521</v>
      </c>
      <c r="J230" s="262" t="s">
        <v>667</v>
      </c>
      <c r="K230" s="262"/>
      <c r="M230" s="262"/>
      <c r="N230" s="250" t="s">
        <v>3075</v>
      </c>
      <c r="O230" s="260" t="s">
        <v>3075</v>
      </c>
      <c r="P230" s="257">
        <v>0</v>
      </c>
      <c r="Q230" s="262" t="s">
        <v>3075</v>
      </c>
      <c r="R230" s="262" t="s">
        <v>4309</v>
      </c>
      <c r="S230" s="262" t="s">
        <v>3535</v>
      </c>
      <c r="T230" s="262" t="s">
        <v>4310</v>
      </c>
      <c r="U230" s="262" t="s">
        <v>2174</v>
      </c>
      <c r="V230" s="262" t="s">
        <v>3075</v>
      </c>
      <c r="W230" s="262" t="s">
        <v>3075</v>
      </c>
      <c r="X230" s="262" t="s">
        <v>3075</v>
      </c>
      <c r="Y230" s="262" t="s">
        <v>3075</v>
      </c>
      <c r="Z230" s="262" t="s">
        <v>3075</v>
      </c>
      <c r="AA230" s="262" t="s">
        <v>3075</v>
      </c>
      <c r="AB230" s="262" t="s">
        <v>3075</v>
      </c>
      <c r="AC230" s="262" t="s">
        <v>4895</v>
      </c>
      <c r="AD230" s="262" t="s">
        <v>4895</v>
      </c>
      <c r="AE230" s="246"/>
      <c r="AF230" s="262" t="s">
        <v>3075</v>
      </c>
      <c r="AG230" s="262" t="s">
        <v>3075</v>
      </c>
      <c r="AH230" s="262" t="s">
        <v>3075</v>
      </c>
      <c r="AI230" s="262" t="s">
        <v>4895</v>
      </c>
      <c r="AJ230" t="s">
        <v>4897</v>
      </c>
    </row>
    <row r="231" spans="1:36" ht="15" customHeight="1" x14ac:dyDescent="0.3">
      <c r="A231" s="261">
        <v>520751</v>
      </c>
      <c r="B231" s="262" t="s">
        <v>1208</v>
      </c>
      <c r="C231" s="262" t="s">
        <v>1201</v>
      </c>
      <c r="D231" s="262" t="s">
        <v>1209</v>
      </c>
      <c r="E231" s="262" t="s">
        <v>115</v>
      </c>
      <c r="F231" s="262" t="s">
        <v>2212</v>
      </c>
      <c r="G231" s="263">
        <v>36161</v>
      </c>
      <c r="H231" s="262" t="s">
        <v>620</v>
      </c>
      <c r="I231" s="258" t="s">
        <v>521</v>
      </c>
      <c r="J231" s="262" t="s">
        <v>136</v>
      </c>
      <c r="K231" s="262" t="s">
        <v>3075</v>
      </c>
      <c r="L231" s="258"/>
      <c r="M231" s="262"/>
      <c r="N231" s="250" t="s">
        <v>3075</v>
      </c>
      <c r="O231" s="260" t="s">
        <v>3075</v>
      </c>
      <c r="P231" s="257">
        <v>0</v>
      </c>
      <c r="Q231" s="262" t="s">
        <v>3075</v>
      </c>
      <c r="R231" s="262" t="s">
        <v>3876</v>
      </c>
      <c r="S231" s="262" t="s">
        <v>3877</v>
      </c>
      <c r="T231" s="262" t="s">
        <v>2615</v>
      </c>
      <c r="U231" s="262" t="s">
        <v>2084</v>
      </c>
      <c r="V231" s="262" t="s">
        <v>3075</v>
      </c>
      <c r="W231" s="262" t="s">
        <v>3075</v>
      </c>
      <c r="X231" s="262" t="s">
        <v>3075</v>
      </c>
      <c r="Y231" s="262" t="s">
        <v>3075</v>
      </c>
      <c r="Z231" s="262" t="s">
        <v>3075</v>
      </c>
      <c r="AA231" s="262" t="s">
        <v>3075</v>
      </c>
      <c r="AB231" s="262" t="s">
        <v>3075</v>
      </c>
      <c r="AC231" s="262" t="s">
        <v>3075</v>
      </c>
      <c r="AD231" s="262" t="s">
        <v>3075</v>
      </c>
      <c r="AE231" s="246"/>
      <c r="AF231" s="262" t="s">
        <v>3075</v>
      </c>
      <c r="AG231" s="262" t="s">
        <v>3075</v>
      </c>
      <c r="AH231" s="262" t="s">
        <v>3075</v>
      </c>
      <c r="AI231" s="262" t="s">
        <v>3075</v>
      </c>
      <c r="AJ231" t="s">
        <v>4897</v>
      </c>
    </row>
    <row r="232" spans="1:36" ht="15" customHeight="1" x14ac:dyDescent="0.3">
      <c r="A232" s="261">
        <v>520777</v>
      </c>
      <c r="B232" s="262" t="s">
        <v>1210</v>
      </c>
      <c r="C232" s="262" t="s">
        <v>1211</v>
      </c>
      <c r="D232" s="262" t="s">
        <v>553</v>
      </c>
      <c r="E232" s="262" t="s">
        <v>115</v>
      </c>
      <c r="F232" s="262" t="s">
        <v>2490</v>
      </c>
      <c r="G232" s="263">
        <v>35297</v>
      </c>
      <c r="H232" s="262" t="s">
        <v>620</v>
      </c>
      <c r="I232" s="258" t="s">
        <v>521</v>
      </c>
      <c r="J232" s="262" t="s">
        <v>138</v>
      </c>
      <c r="K232" s="262" t="s">
        <v>3075</v>
      </c>
      <c r="L232" s="258"/>
      <c r="M232" s="262"/>
      <c r="N232" s="250" t="s">
        <v>3075</v>
      </c>
      <c r="O232" s="260" t="s">
        <v>3075</v>
      </c>
      <c r="P232" s="257">
        <v>0</v>
      </c>
      <c r="Q232" s="262" t="s">
        <v>3075</v>
      </c>
      <c r="R232" s="262" t="s">
        <v>3481</v>
      </c>
      <c r="S232" s="262" t="s">
        <v>3362</v>
      </c>
      <c r="T232" s="262" t="s">
        <v>2557</v>
      </c>
      <c r="U232" s="262" t="s">
        <v>2153</v>
      </c>
      <c r="V232" s="262" t="s">
        <v>3075</v>
      </c>
      <c r="W232" s="262" t="s">
        <v>3075</v>
      </c>
      <c r="X232" s="262" t="s">
        <v>3075</v>
      </c>
      <c r="Y232" s="262" t="s">
        <v>3075</v>
      </c>
      <c r="Z232" s="262" t="s">
        <v>3075</v>
      </c>
      <c r="AA232" s="262" t="s">
        <v>3075</v>
      </c>
      <c r="AB232" s="262" t="s">
        <v>3075</v>
      </c>
      <c r="AC232" s="262" t="s">
        <v>3075</v>
      </c>
      <c r="AD232" s="262" t="s">
        <v>3075</v>
      </c>
      <c r="AE232" s="246"/>
      <c r="AF232" s="262" t="s">
        <v>3075</v>
      </c>
      <c r="AG232" s="262" t="s">
        <v>3075</v>
      </c>
      <c r="AH232" s="262" t="s">
        <v>3075</v>
      </c>
      <c r="AI232" s="262" t="s">
        <v>3075</v>
      </c>
      <c r="AJ232" t="s">
        <v>4897</v>
      </c>
    </row>
    <row r="233" spans="1:36" ht="15" customHeight="1" x14ac:dyDescent="0.3">
      <c r="A233" s="261">
        <v>520787</v>
      </c>
      <c r="B233" s="262" t="s">
        <v>821</v>
      </c>
      <c r="C233" s="262" t="s">
        <v>822</v>
      </c>
      <c r="D233" s="262" t="s">
        <v>421</v>
      </c>
      <c r="E233" s="262" t="s">
        <v>115</v>
      </c>
      <c r="F233" s="262" t="s">
        <v>135</v>
      </c>
      <c r="G233" s="263">
        <v>36161</v>
      </c>
      <c r="H233" s="262" t="s">
        <v>620</v>
      </c>
      <c r="I233" s="258" t="s">
        <v>521</v>
      </c>
      <c r="J233" s="262" t="s">
        <v>136</v>
      </c>
      <c r="K233" s="262"/>
      <c r="M233" s="262"/>
      <c r="N233" s="250" t="s">
        <v>3075</v>
      </c>
      <c r="O233" s="260" t="s">
        <v>3075</v>
      </c>
      <c r="P233" s="257">
        <v>0</v>
      </c>
      <c r="Q233" s="262" t="s">
        <v>3075</v>
      </c>
      <c r="R233" s="262" t="s">
        <v>3878</v>
      </c>
      <c r="S233" s="262" t="s">
        <v>3879</v>
      </c>
      <c r="T233" s="262" t="s">
        <v>2621</v>
      </c>
      <c r="U233" s="262" t="s">
        <v>2084</v>
      </c>
      <c r="V233" s="262" t="s">
        <v>3075</v>
      </c>
      <c r="W233" s="262" t="s">
        <v>3075</v>
      </c>
      <c r="X233" s="262" t="s">
        <v>3075</v>
      </c>
      <c r="Y233" s="262" t="s">
        <v>3075</v>
      </c>
      <c r="Z233" s="262" t="s">
        <v>3075</v>
      </c>
      <c r="AA233" s="262" t="s">
        <v>3075</v>
      </c>
      <c r="AB233" s="262" t="s">
        <v>3075</v>
      </c>
      <c r="AC233" s="262" t="s">
        <v>3075</v>
      </c>
      <c r="AD233" s="262" t="s">
        <v>3075</v>
      </c>
      <c r="AE233" s="246"/>
      <c r="AF233" s="262" t="s">
        <v>3075</v>
      </c>
      <c r="AG233" s="262" t="s">
        <v>3075</v>
      </c>
      <c r="AH233" s="262" t="s">
        <v>3075</v>
      </c>
      <c r="AI233" s="262" t="s">
        <v>3075</v>
      </c>
      <c r="AJ233" t="s">
        <v>4897</v>
      </c>
    </row>
    <row r="234" spans="1:36" ht="15" customHeight="1" x14ac:dyDescent="0.3">
      <c r="A234" s="261">
        <v>520793</v>
      </c>
      <c r="B234" s="262" t="s">
        <v>1212</v>
      </c>
      <c r="C234" s="262" t="s">
        <v>571</v>
      </c>
      <c r="D234" s="262" t="s">
        <v>601</v>
      </c>
      <c r="E234" s="262" t="s">
        <v>115</v>
      </c>
      <c r="F234" s="262" t="s">
        <v>135</v>
      </c>
      <c r="G234" s="263">
        <v>28491</v>
      </c>
      <c r="H234" s="262" t="s">
        <v>620</v>
      </c>
      <c r="I234" s="258" t="s">
        <v>521</v>
      </c>
      <c r="J234" s="262" t="s">
        <v>138</v>
      </c>
      <c r="K234" s="262"/>
      <c r="M234" s="262"/>
      <c r="N234" s="250" t="s">
        <v>3075</v>
      </c>
      <c r="O234" s="260" t="s">
        <v>3075</v>
      </c>
      <c r="P234" s="257">
        <v>0</v>
      </c>
      <c r="Q234" s="262" t="s">
        <v>3075</v>
      </c>
      <c r="R234" s="262" t="s">
        <v>3296</v>
      </c>
      <c r="S234" s="262" t="s">
        <v>3297</v>
      </c>
      <c r="T234" s="262" t="s">
        <v>2500</v>
      </c>
      <c r="U234" s="262" t="s">
        <v>2084</v>
      </c>
      <c r="V234" s="262" t="s">
        <v>3075</v>
      </c>
      <c r="W234" s="262" t="s">
        <v>3075</v>
      </c>
      <c r="X234" s="262" t="s">
        <v>3075</v>
      </c>
      <c r="Y234" s="262" t="s">
        <v>3075</v>
      </c>
      <c r="Z234" s="262" t="s">
        <v>3075</v>
      </c>
      <c r="AA234" s="262" t="s">
        <v>3075</v>
      </c>
      <c r="AB234" s="262" t="s">
        <v>3075</v>
      </c>
      <c r="AC234" s="262" t="s">
        <v>3075</v>
      </c>
      <c r="AD234" s="262" t="s">
        <v>3075</v>
      </c>
      <c r="AE234" s="246"/>
      <c r="AF234" s="262" t="s">
        <v>3075</v>
      </c>
      <c r="AG234" s="262" t="s">
        <v>3075</v>
      </c>
      <c r="AH234" s="262" t="s">
        <v>3075</v>
      </c>
      <c r="AI234" s="262" t="s">
        <v>3075</v>
      </c>
      <c r="AJ234" t="s">
        <v>4897</v>
      </c>
    </row>
    <row r="235" spans="1:36" ht="15" customHeight="1" x14ac:dyDescent="0.3">
      <c r="A235" s="261">
        <v>520850</v>
      </c>
      <c r="B235" s="262" t="s">
        <v>4311</v>
      </c>
      <c r="C235" s="262" t="s">
        <v>3075</v>
      </c>
      <c r="D235" s="262" t="s">
        <v>3075</v>
      </c>
      <c r="E235" s="262" t="s">
        <v>115</v>
      </c>
      <c r="F235" s="262" t="s">
        <v>2104</v>
      </c>
      <c r="G235" s="263">
        <v>35796</v>
      </c>
      <c r="H235" s="262" t="s">
        <v>620</v>
      </c>
      <c r="I235" s="258" t="s">
        <v>521</v>
      </c>
      <c r="J235" s="250" t="s">
        <v>667</v>
      </c>
      <c r="K235" s="262" t="s">
        <v>3075</v>
      </c>
      <c r="L235" s="258"/>
      <c r="M235" s="262"/>
      <c r="N235" s="250" t="s">
        <v>3075</v>
      </c>
      <c r="O235" s="260" t="s">
        <v>3075</v>
      </c>
      <c r="P235" s="257">
        <v>0</v>
      </c>
      <c r="Q235" s="262" t="s">
        <v>3075</v>
      </c>
      <c r="R235" s="262" t="s">
        <v>4042</v>
      </c>
      <c r="S235" s="262" t="s">
        <v>4043</v>
      </c>
      <c r="T235" s="262" t="s">
        <v>2241</v>
      </c>
      <c r="U235" s="262" t="s">
        <v>2242</v>
      </c>
      <c r="V235" s="262" t="s">
        <v>3075</v>
      </c>
      <c r="W235" s="262" t="s">
        <v>3075</v>
      </c>
      <c r="X235" s="262" t="s">
        <v>3075</v>
      </c>
      <c r="Y235" s="262" t="s">
        <v>3075</v>
      </c>
      <c r="Z235" s="262" t="s">
        <v>3075</v>
      </c>
      <c r="AA235" s="262" t="s">
        <v>3075</v>
      </c>
      <c r="AB235" s="262" t="s">
        <v>3075</v>
      </c>
      <c r="AC235" s="262" t="s">
        <v>3075</v>
      </c>
      <c r="AD235" s="262" t="s">
        <v>3075</v>
      </c>
      <c r="AE235" s="246"/>
      <c r="AF235" s="262" t="s">
        <v>3075</v>
      </c>
      <c r="AG235" s="262" t="s">
        <v>3075</v>
      </c>
      <c r="AH235" s="262" t="s">
        <v>3075</v>
      </c>
      <c r="AI235" s="262" t="s">
        <v>3075</v>
      </c>
      <c r="AJ235" t="s">
        <v>4897</v>
      </c>
    </row>
    <row r="236" spans="1:36" ht="15" customHeight="1" x14ac:dyDescent="0.3">
      <c r="A236" s="256">
        <v>520854</v>
      </c>
      <c r="B236" s="257" t="s">
        <v>1173</v>
      </c>
      <c r="C236" s="257" t="s">
        <v>1076</v>
      </c>
      <c r="D236" s="257" t="s">
        <v>1077</v>
      </c>
      <c r="E236" s="257" t="s">
        <v>115</v>
      </c>
      <c r="F236" s="257" t="s">
        <v>2145</v>
      </c>
      <c r="G236" s="257" t="s">
        <v>4700</v>
      </c>
      <c r="H236" s="257" t="s">
        <v>620</v>
      </c>
      <c r="I236" s="258" t="s">
        <v>521</v>
      </c>
      <c r="J236" s="257" t="s">
        <v>667</v>
      </c>
      <c r="K236" s="257" t="s">
        <v>4650</v>
      </c>
      <c r="L236" s="259" t="s">
        <v>147</v>
      </c>
      <c r="M236" s="250"/>
      <c r="N236" s="250" t="s">
        <v>3075</v>
      </c>
      <c r="O236" s="260" t="s">
        <v>3075</v>
      </c>
      <c r="P236" s="257">
        <v>0</v>
      </c>
      <c r="Q236" s="257" t="s">
        <v>3075</v>
      </c>
      <c r="R236" s="257" t="s">
        <v>4312</v>
      </c>
      <c r="S236" s="257" t="s">
        <v>4313</v>
      </c>
      <c r="T236" s="257" t="s">
        <v>4314</v>
      </c>
      <c r="U236" s="257" t="s">
        <v>2084</v>
      </c>
      <c r="V236" s="257" t="s">
        <v>3075</v>
      </c>
      <c r="W236" s="257" t="s">
        <v>3075</v>
      </c>
      <c r="X236" s="257" t="s">
        <v>3075</v>
      </c>
      <c r="Y236" s="257" t="s">
        <v>3075</v>
      </c>
      <c r="Z236" s="257" t="s">
        <v>3075</v>
      </c>
      <c r="AA236" s="257" t="s">
        <v>3075</v>
      </c>
      <c r="AB236" s="257" t="s">
        <v>3075</v>
      </c>
      <c r="AC236" s="257" t="s">
        <v>3075</v>
      </c>
      <c r="AD236" s="257" t="s">
        <v>3075</v>
      </c>
      <c r="AE236" s="246"/>
      <c r="AF236" s="257" t="s">
        <v>3075</v>
      </c>
      <c r="AG236" s="257" t="s">
        <v>2078</v>
      </c>
      <c r="AH236" s="257" t="s">
        <v>2078</v>
      </c>
      <c r="AI236" s="257" t="s">
        <v>3075</v>
      </c>
      <c r="AJ236" t="s">
        <v>4896</v>
      </c>
    </row>
    <row r="237" spans="1:36" ht="15" customHeight="1" x14ac:dyDescent="0.3">
      <c r="A237" s="256">
        <v>520872</v>
      </c>
      <c r="B237" s="257" t="s">
        <v>2014</v>
      </c>
      <c r="C237" s="257" t="s">
        <v>276</v>
      </c>
      <c r="D237" s="257" t="s">
        <v>392</v>
      </c>
      <c r="E237" s="257" t="s">
        <v>3075</v>
      </c>
      <c r="F237" s="257" t="s">
        <v>3075</v>
      </c>
      <c r="G237" s="257" t="s">
        <v>3075</v>
      </c>
      <c r="H237" s="257"/>
      <c r="I237" s="258" t="s">
        <v>521</v>
      </c>
      <c r="J237" s="250"/>
      <c r="K237" s="257" t="s">
        <v>3075</v>
      </c>
      <c r="L237" s="259" t="s">
        <v>3075</v>
      </c>
      <c r="M237" s="257" t="s">
        <v>3075</v>
      </c>
      <c r="N237" s="250" t="s">
        <v>3075</v>
      </c>
      <c r="O237" s="260" t="s">
        <v>3075</v>
      </c>
      <c r="P237" s="257">
        <v>0</v>
      </c>
      <c r="Q237" s="257" t="s">
        <v>3075</v>
      </c>
      <c r="R237" s="257" t="s">
        <v>3075</v>
      </c>
      <c r="S237" s="257" t="s">
        <v>3075</v>
      </c>
      <c r="T237" s="257" t="s">
        <v>3075</v>
      </c>
      <c r="U237" s="257" t="s">
        <v>3075</v>
      </c>
      <c r="V237" s="257" t="s">
        <v>3075</v>
      </c>
      <c r="W237" s="257" t="s">
        <v>3075</v>
      </c>
      <c r="X237" s="257" t="s">
        <v>3075</v>
      </c>
      <c r="Y237" s="257" t="s">
        <v>3075</v>
      </c>
      <c r="Z237" s="257" t="s">
        <v>3075</v>
      </c>
      <c r="AA237" s="257" t="s">
        <v>3075</v>
      </c>
      <c r="AB237" s="257" t="s">
        <v>2078</v>
      </c>
      <c r="AC237" s="262" t="s">
        <v>4895</v>
      </c>
      <c r="AD237" s="262" t="s">
        <v>4895</v>
      </c>
      <c r="AE237" s="247"/>
      <c r="AF237" s="257" t="s">
        <v>2078</v>
      </c>
      <c r="AG237" s="257" t="s">
        <v>2078</v>
      </c>
      <c r="AH237" s="257" t="s">
        <v>2078</v>
      </c>
      <c r="AI237" s="257" t="s">
        <v>4895</v>
      </c>
      <c r="AJ237" t="s">
        <v>4896</v>
      </c>
    </row>
    <row r="238" spans="1:36" ht="15" customHeight="1" x14ac:dyDescent="0.3">
      <c r="A238" s="261">
        <v>520882</v>
      </c>
      <c r="B238" s="262" t="s">
        <v>1850</v>
      </c>
      <c r="C238" s="262" t="s">
        <v>1050</v>
      </c>
      <c r="D238" s="262" t="s">
        <v>1006</v>
      </c>
      <c r="E238" s="262" t="s">
        <v>115</v>
      </c>
      <c r="F238" s="262" t="s">
        <v>2793</v>
      </c>
      <c r="G238" s="263">
        <v>35605</v>
      </c>
      <c r="H238" s="262" t="s">
        <v>620</v>
      </c>
      <c r="I238" s="258" t="s">
        <v>521</v>
      </c>
      <c r="J238" s="262" t="s">
        <v>138</v>
      </c>
      <c r="K238" s="261">
        <v>2013</v>
      </c>
      <c r="L238" s="265"/>
      <c r="M238" s="262"/>
      <c r="N238" s="250" t="s">
        <v>3075</v>
      </c>
      <c r="O238" s="260" t="s">
        <v>3075</v>
      </c>
      <c r="P238" s="257">
        <v>0</v>
      </c>
      <c r="Q238" s="262" t="s">
        <v>3075</v>
      </c>
      <c r="R238" s="262" t="s">
        <v>3483</v>
      </c>
      <c r="S238" s="262" t="s">
        <v>3484</v>
      </c>
      <c r="T238" s="262" t="s">
        <v>2794</v>
      </c>
      <c r="U238" s="262" t="s">
        <v>2795</v>
      </c>
      <c r="V238" s="262" t="s">
        <v>3075</v>
      </c>
      <c r="W238" s="262" t="s">
        <v>3075</v>
      </c>
      <c r="X238" s="262" t="s">
        <v>3075</v>
      </c>
      <c r="Y238" s="262" t="s">
        <v>3075</v>
      </c>
      <c r="Z238" s="262" t="s">
        <v>3075</v>
      </c>
      <c r="AA238" s="262" t="s">
        <v>3075</v>
      </c>
      <c r="AB238" s="262" t="s">
        <v>3075</v>
      </c>
      <c r="AC238" s="262" t="s">
        <v>3075</v>
      </c>
      <c r="AD238" s="262" t="s">
        <v>3075</v>
      </c>
      <c r="AE238" s="247"/>
      <c r="AF238" s="262" t="s">
        <v>3075</v>
      </c>
      <c r="AG238" s="262" t="s">
        <v>3075</v>
      </c>
      <c r="AH238" s="262" t="s">
        <v>3075</v>
      </c>
      <c r="AI238" s="262" t="s">
        <v>3075</v>
      </c>
      <c r="AJ238" t="s">
        <v>4897</v>
      </c>
    </row>
    <row r="239" spans="1:36" ht="15" customHeight="1" x14ac:dyDescent="0.3">
      <c r="A239" s="261">
        <v>520921</v>
      </c>
      <c r="B239" s="262" t="s">
        <v>823</v>
      </c>
      <c r="C239" s="262" t="s">
        <v>730</v>
      </c>
      <c r="D239" s="262" t="s">
        <v>425</v>
      </c>
      <c r="E239" s="262" t="s">
        <v>115</v>
      </c>
      <c r="F239" s="262" t="s">
        <v>2768</v>
      </c>
      <c r="G239" s="263">
        <v>28786</v>
      </c>
      <c r="H239" s="262" t="s">
        <v>620</v>
      </c>
      <c r="I239" s="258" t="s">
        <v>521</v>
      </c>
      <c r="J239" s="262" t="s">
        <v>138</v>
      </c>
      <c r="K239" s="262"/>
      <c r="M239" s="262"/>
      <c r="N239" s="250" t="s">
        <v>3075</v>
      </c>
      <c r="O239" s="260" t="s">
        <v>3075</v>
      </c>
      <c r="P239" s="257">
        <v>0</v>
      </c>
      <c r="Q239" s="262" t="s">
        <v>3075</v>
      </c>
      <c r="R239" s="262" t="s">
        <v>3485</v>
      </c>
      <c r="S239" s="262" t="s">
        <v>3242</v>
      </c>
      <c r="T239" s="262" t="s">
        <v>2796</v>
      </c>
      <c r="U239" s="262" t="s">
        <v>2084</v>
      </c>
      <c r="V239" s="262" t="s">
        <v>3075</v>
      </c>
      <c r="W239" s="262" t="s">
        <v>3075</v>
      </c>
      <c r="X239" s="262" t="s">
        <v>3075</v>
      </c>
      <c r="Y239" s="262" t="s">
        <v>3075</v>
      </c>
      <c r="Z239" s="262" t="s">
        <v>3075</v>
      </c>
      <c r="AA239" s="262" t="s">
        <v>3075</v>
      </c>
      <c r="AB239" s="262" t="s">
        <v>3075</v>
      </c>
      <c r="AC239" s="262" t="s">
        <v>3075</v>
      </c>
      <c r="AD239" s="262" t="s">
        <v>3075</v>
      </c>
      <c r="AE239" s="246"/>
      <c r="AF239" s="262" t="s">
        <v>3075</v>
      </c>
      <c r="AG239" s="262" t="s">
        <v>3075</v>
      </c>
      <c r="AH239" s="262" t="s">
        <v>3075</v>
      </c>
      <c r="AI239" s="262" t="s">
        <v>3075</v>
      </c>
      <c r="AJ239" t="s">
        <v>4897</v>
      </c>
    </row>
    <row r="240" spans="1:36" ht="15" customHeight="1" x14ac:dyDescent="0.3">
      <c r="A240" s="261">
        <v>520935</v>
      </c>
      <c r="B240" s="262" t="s">
        <v>824</v>
      </c>
      <c r="C240" s="262" t="s">
        <v>825</v>
      </c>
      <c r="D240" s="262" t="s">
        <v>826</v>
      </c>
      <c r="E240" s="262" t="s">
        <v>115</v>
      </c>
      <c r="F240" s="262" t="s">
        <v>135</v>
      </c>
      <c r="G240" s="263">
        <v>35652</v>
      </c>
      <c r="H240" s="262" t="s">
        <v>620</v>
      </c>
      <c r="I240" s="258" t="s">
        <v>521</v>
      </c>
      <c r="J240" s="262" t="s">
        <v>136</v>
      </c>
      <c r="K240" s="262" t="s">
        <v>3075</v>
      </c>
      <c r="L240" s="258"/>
      <c r="M240" s="262"/>
      <c r="N240" s="250" t="s">
        <v>3075</v>
      </c>
      <c r="O240" s="260" t="s">
        <v>3075</v>
      </c>
      <c r="P240" s="257">
        <v>0</v>
      </c>
      <c r="Q240" s="262" t="s">
        <v>3075</v>
      </c>
      <c r="R240" s="262" t="s">
        <v>3880</v>
      </c>
      <c r="S240" s="262" t="s">
        <v>3881</v>
      </c>
      <c r="T240" s="262" t="s">
        <v>2626</v>
      </c>
      <c r="U240" s="262" t="s">
        <v>2084</v>
      </c>
      <c r="V240" s="262" t="s">
        <v>3075</v>
      </c>
      <c r="W240" s="262" t="s">
        <v>3075</v>
      </c>
      <c r="X240" s="262" t="s">
        <v>3075</v>
      </c>
      <c r="Y240" s="262" t="s">
        <v>3075</v>
      </c>
      <c r="Z240" s="262" t="s">
        <v>3075</v>
      </c>
      <c r="AA240" s="262" t="s">
        <v>3075</v>
      </c>
      <c r="AB240" s="262" t="s">
        <v>3075</v>
      </c>
      <c r="AC240" s="262" t="s">
        <v>3075</v>
      </c>
      <c r="AD240" s="262" t="s">
        <v>3075</v>
      </c>
      <c r="AE240" s="246"/>
      <c r="AF240" s="262" t="s">
        <v>3075</v>
      </c>
      <c r="AG240" s="262" t="s">
        <v>3075</v>
      </c>
      <c r="AH240" s="262" t="s">
        <v>3075</v>
      </c>
      <c r="AI240" s="262" t="s">
        <v>3075</v>
      </c>
      <c r="AJ240" t="s">
        <v>4897</v>
      </c>
    </row>
    <row r="241" spans="1:36" ht="15" customHeight="1" x14ac:dyDescent="0.3">
      <c r="A241" s="261">
        <v>520998</v>
      </c>
      <c r="B241" s="262" t="s">
        <v>1045</v>
      </c>
      <c r="C241" s="262" t="s">
        <v>527</v>
      </c>
      <c r="D241" s="262" t="s">
        <v>347</v>
      </c>
      <c r="E241" s="262" t="s">
        <v>115</v>
      </c>
      <c r="F241" s="262" t="s">
        <v>2217</v>
      </c>
      <c r="G241" s="263">
        <v>35796</v>
      </c>
      <c r="H241" s="262" t="s">
        <v>620</v>
      </c>
      <c r="I241" s="258" t="s">
        <v>521</v>
      </c>
      <c r="J241" s="250" t="s">
        <v>667</v>
      </c>
      <c r="K241" s="262" t="s">
        <v>3075</v>
      </c>
      <c r="L241" s="258"/>
      <c r="M241" s="262"/>
      <c r="N241" s="250" t="s">
        <v>3075</v>
      </c>
      <c r="O241" s="260" t="s">
        <v>3075</v>
      </c>
      <c r="P241" s="257">
        <v>0</v>
      </c>
      <c r="Q241" s="262" t="s">
        <v>3075</v>
      </c>
      <c r="R241" s="262" t="s">
        <v>4039</v>
      </c>
      <c r="S241" s="262" t="s">
        <v>3090</v>
      </c>
      <c r="T241" s="262" t="s">
        <v>2218</v>
      </c>
      <c r="U241" s="262" t="s">
        <v>2219</v>
      </c>
      <c r="V241" s="262" t="s">
        <v>3075</v>
      </c>
      <c r="W241" s="262" t="s">
        <v>3075</v>
      </c>
      <c r="X241" s="262" t="s">
        <v>3075</v>
      </c>
      <c r="Y241" s="262" t="s">
        <v>3075</v>
      </c>
      <c r="Z241" s="262" t="s">
        <v>3075</v>
      </c>
      <c r="AA241" s="262" t="s">
        <v>3075</v>
      </c>
      <c r="AB241" s="262" t="s">
        <v>3075</v>
      </c>
      <c r="AC241" s="262" t="s">
        <v>3075</v>
      </c>
      <c r="AD241" s="262" t="s">
        <v>3075</v>
      </c>
      <c r="AE241" s="246"/>
      <c r="AF241" s="262" t="s">
        <v>3075</v>
      </c>
      <c r="AG241" s="262" t="s">
        <v>3075</v>
      </c>
      <c r="AH241" s="262" t="s">
        <v>3075</v>
      </c>
      <c r="AI241" s="262" t="s">
        <v>3075</v>
      </c>
      <c r="AJ241" t="s">
        <v>4897</v>
      </c>
    </row>
    <row r="242" spans="1:36" ht="15" customHeight="1" x14ac:dyDescent="0.3">
      <c r="A242" s="261">
        <v>521006</v>
      </c>
      <c r="B242" s="262" t="s">
        <v>1007</v>
      </c>
      <c r="C242" s="262" t="s">
        <v>769</v>
      </c>
      <c r="D242" s="262" t="s">
        <v>470</v>
      </c>
      <c r="E242" s="262" t="s">
        <v>115</v>
      </c>
      <c r="F242" s="262" t="s">
        <v>135</v>
      </c>
      <c r="G242" s="263">
        <v>35436</v>
      </c>
      <c r="H242" s="262" t="s">
        <v>620</v>
      </c>
      <c r="I242" s="258" t="s">
        <v>521</v>
      </c>
      <c r="J242" s="250" t="s">
        <v>667</v>
      </c>
      <c r="K242" s="262" t="s">
        <v>3075</v>
      </c>
      <c r="L242" s="258"/>
      <c r="M242" s="262"/>
      <c r="N242" s="250" t="s">
        <v>3075</v>
      </c>
      <c r="O242" s="260" t="s">
        <v>3075</v>
      </c>
      <c r="P242" s="257">
        <v>0</v>
      </c>
      <c r="Q242" s="262" t="s">
        <v>3075</v>
      </c>
      <c r="R242" s="262" t="s">
        <v>4073</v>
      </c>
      <c r="S242" s="262" t="s">
        <v>3622</v>
      </c>
      <c r="T242" s="262" t="s">
        <v>2422</v>
      </c>
      <c r="U242" s="262" t="s">
        <v>2092</v>
      </c>
      <c r="V242" s="262" t="s">
        <v>3075</v>
      </c>
      <c r="W242" s="262" t="s">
        <v>3075</v>
      </c>
      <c r="X242" s="262" t="s">
        <v>3075</v>
      </c>
      <c r="Y242" s="262" t="s">
        <v>3075</v>
      </c>
      <c r="Z242" s="262" t="s">
        <v>3075</v>
      </c>
      <c r="AA242" s="262" t="s">
        <v>3075</v>
      </c>
      <c r="AB242" s="262" t="s">
        <v>3075</v>
      </c>
      <c r="AC242" s="262" t="s">
        <v>3075</v>
      </c>
      <c r="AD242" s="262" t="s">
        <v>3075</v>
      </c>
      <c r="AE242" s="246"/>
      <c r="AF242" s="262" t="s">
        <v>3075</v>
      </c>
      <c r="AG242" s="262" t="s">
        <v>3075</v>
      </c>
      <c r="AH242" s="262" t="s">
        <v>3075</v>
      </c>
      <c r="AI242" s="262" t="s">
        <v>3075</v>
      </c>
      <c r="AJ242" t="s">
        <v>4897</v>
      </c>
    </row>
    <row r="243" spans="1:36" ht="15" customHeight="1" x14ac:dyDescent="0.3">
      <c r="A243" s="261">
        <v>521038</v>
      </c>
      <c r="B243" s="262" t="s">
        <v>2015</v>
      </c>
      <c r="C243" s="262" t="s">
        <v>279</v>
      </c>
      <c r="D243" s="262" t="s">
        <v>482</v>
      </c>
      <c r="E243" s="262" t="s">
        <v>115</v>
      </c>
      <c r="F243" s="262" t="s">
        <v>2343</v>
      </c>
      <c r="G243" s="263">
        <v>35796</v>
      </c>
      <c r="H243" s="262" t="s">
        <v>620</v>
      </c>
      <c r="I243" s="258" t="s">
        <v>521</v>
      </c>
      <c r="J243" s="262" t="s">
        <v>138</v>
      </c>
      <c r="K243" s="261">
        <v>2015</v>
      </c>
      <c r="M243" s="262"/>
      <c r="N243" s="250" t="s">
        <v>3075</v>
      </c>
      <c r="O243" s="260" t="s">
        <v>3075</v>
      </c>
      <c r="P243" s="257">
        <v>0</v>
      </c>
      <c r="Q243" s="250"/>
      <c r="R243" s="250"/>
      <c r="S243" s="250"/>
      <c r="T243" s="250"/>
      <c r="U243" s="250"/>
      <c r="V243" s="250"/>
      <c r="W243" s="250"/>
      <c r="X243" s="250"/>
      <c r="Y243" s="250"/>
      <c r="Z243" s="250"/>
      <c r="AA243" s="250"/>
      <c r="AB243" s="250"/>
      <c r="AC243" s="250"/>
      <c r="AD243" s="250"/>
      <c r="AE243" s="246"/>
      <c r="AF243" s="250"/>
      <c r="AG243" s="250"/>
      <c r="AH243" s="250"/>
      <c r="AI243" s="250"/>
      <c r="AJ243" t="s">
        <v>4897</v>
      </c>
    </row>
    <row r="244" spans="1:36" ht="15" customHeight="1" x14ac:dyDescent="0.3">
      <c r="A244" s="261">
        <v>521046</v>
      </c>
      <c r="B244" s="262" t="s">
        <v>1214</v>
      </c>
      <c r="C244" s="262" t="s">
        <v>769</v>
      </c>
      <c r="D244" s="262" t="s">
        <v>551</v>
      </c>
      <c r="E244" s="262" t="s">
        <v>115</v>
      </c>
      <c r="F244" s="262" t="s">
        <v>2799</v>
      </c>
      <c r="G244" s="263">
        <v>35247</v>
      </c>
      <c r="H244" s="262" t="s">
        <v>620</v>
      </c>
      <c r="I244" s="258" t="s">
        <v>521</v>
      </c>
      <c r="J244" s="262" t="s">
        <v>667</v>
      </c>
      <c r="K244" s="261">
        <v>2019</v>
      </c>
      <c r="M244" s="262"/>
      <c r="N244" s="250" t="s">
        <v>3075</v>
      </c>
      <c r="O244" s="260" t="s">
        <v>3075</v>
      </c>
      <c r="P244" s="257">
        <v>0</v>
      </c>
      <c r="Q244" s="262" t="s">
        <v>3075</v>
      </c>
      <c r="R244" s="262" t="s">
        <v>4315</v>
      </c>
      <c r="S244" s="262" t="s">
        <v>4316</v>
      </c>
      <c r="T244" s="262" t="s">
        <v>2305</v>
      </c>
      <c r="U244" s="262" t="s">
        <v>4317</v>
      </c>
      <c r="V244" s="262" t="s">
        <v>3075</v>
      </c>
      <c r="W244" s="262" t="s">
        <v>3075</v>
      </c>
      <c r="X244" s="262" t="s">
        <v>3075</v>
      </c>
      <c r="Y244" s="262" t="s">
        <v>3075</v>
      </c>
      <c r="Z244" s="262" t="s">
        <v>3075</v>
      </c>
      <c r="AA244" s="262" t="s">
        <v>3075</v>
      </c>
      <c r="AB244" s="262" t="s">
        <v>3075</v>
      </c>
      <c r="AC244" s="262" t="s">
        <v>3075</v>
      </c>
      <c r="AD244" s="262" t="s">
        <v>3075</v>
      </c>
      <c r="AE244" s="246"/>
      <c r="AF244" s="262" t="s">
        <v>3075</v>
      </c>
      <c r="AG244" s="262" t="s">
        <v>3075</v>
      </c>
      <c r="AH244" s="262" t="s">
        <v>3075</v>
      </c>
      <c r="AI244" s="262" t="s">
        <v>3075</v>
      </c>
      <c r="AJ244" t="s">
        <v>4897</v>
      </c>
    </row>
    <row r="245" spans="1:36" ht="15" customHeight="1" x14ac:dyDescent="0.3">
      <c r="A245" s="261">
        <v>521069</v>
      </c>
      <c r="B245" s="262" t="s">
        <v>4893</v>
      </c>
      <c r="C245" s="262" t="s">
        <v>66</v>
      </c>
      <c r="D245" s="262" t="s">
        <v>428</v>
      </c>
      <c r="E245" s="262" t="s">
        <v>115</v>
      </c>
      <c r="F245" s="262" t="s">
        <v>135</v>
      </c>
      <c r="G245" s="263">
        <v>35879</v>
      </c>
      <c r="H245" s="262" t="s">
        <v>620</v>
      </c>
      <c r="I245" s="258" t="s">
        <v>522</v>
      </c>
      <c r="J245" s="262" t="s">
        <v>667</v>
      </c>
      <c r="K245" s="262"/>
      <c r="M245" s="262"/>
      <c r="N245" s="250" t="s">
        <v>3075</v>
      </c>
      <c r="O245" s="260" t="s">
        <v>3075</v>
      </c>
      <c r="P245" s="257">
        <v>0</v>
      </c>
      <c r="Q245" s="250"/>
      <c r="R245" s="250"/>
      <c r="S245" s="250"/>
      <c r="T245" s="250"/>
      <c r="U245" s="250"/>
      <c r="V245" s="250"/>
      <c r="W245" s="250"/>
      <c r="X245" s="250"/>
      <c r="Y245" s="250"/>
      <c r="Z245" s="250"/>
      <c r="AA245" s="250"/>
      <c r="AB245" s="250"/>
      <c r="AC245" s="250"/>
      <c r="AD245" s="250"/>
      <c r="AE245" s="246"/>
      <c r="AF245" s="250"/>
      <c r="AG245" s="250"/>
      <c r="AH245" s="250"/>
      <c r="AI245" s="250"/>
      <c r="AJ245" t="s">
        <v>4897</v>
      </c>
    </row>
    <row r="246" spans="1:36" ht="15" customHeight="1" x14ac:dyDescent="0.3">
      <c r="A246" s="261">
        <v>521077</v>
      </c>
      <c r="B246" s="262" t="s">
        <v>990</v>
      </c>
      <c r="C246" s="262" t="s">
        <v>66</v>
      </c>
      <c r="D246" s="262" t="s">
        <v>340</v>
      </c>
      <c r="E246" s="262" t="s">
        <v>2101</v>
      </c>
      <c r="F246" s="262" t="s">
        <v>146</v>
      </c>
      <c r="G246" s="263">
        <v>35432</v>
      </c>
      <c r="H246" s="262" t="s">
        <v>620</v>
      </c>
      <c r="I246" s="258" t="s">
        <v>521</v>
      </c>
      <c r="J246" s="262" t="s">
        <v>667</v>
      </c>
      <c r="K246" s="250"/>
      <c r="L246" s="258" t="s">
        <v>146</v>
      </c>
      <c r="M246" s="262"/>
      <c r="N246" s="250" t="s">
        <v>3075</v>
      </c>
      <c r="O246" s="260" t="s">
        <v>3075</v>
      </c>
      <c r="P246" s="257">
        <v>0</v>
      </c>
      <c r="Q246" s="262" t="s">
        <v>3075</v>
      </c>
      <c r="R246" s="262" t="s">
        <v>4016</v>
      </c>
      <c r="S246" s="262" t="s">
        <v>3083</v>
      </c>
      <c r="T246" s="262" t="s">
        <v>2102</v>
      </c>
      <c r="U246" s="262" t="s">
        <v>2103</v>
      </c>
      <c r="V246" s="262" t="s">
        <v>3075</v>
      </c>
      <c r="W246" s="262" t="s">
        <v>3075</v>
      </c>
      <c r="X246" s="262" t="s">
        <v>3075</v>
      </c>
      <c r="Y246" s="262" t="s">
        <v>3075</v>
      </c>
      <c r="Z246" s="262" t="s">
        <v>3075</v>
      </c>
      <c r="AA246" s="262" t="s">
        <v>3075</v>
      </c>
      <c r="AB246" s="262" t="s">
        <v>3075</v>
      </c>
      <c r="AC246" s="262" t="s">
        <v>3075</v>
      </c>
      <c r="AD246" s="262" t="s">
        <v>3075</v>
      </c>
      <c r="AE246" s="247"/>
      <c r="AF246" s="262" t="s">
        <v>3075</v>
      </c>
      <c r="AG246" s="262" t="s">
        <v>3075</v>
      </c>
      <c r="AH246" s="262" t="s">
        <v>3075</v>
      </c>
      <c r="AI246" s="262" t="s">
        <v>3075</v>
      </c>
      <c r="AJ246" t="s">
        <v>4897</v>
      </c>
    </row>
    <row r="247" spans="1:36" ht="15" customHeight="1" x14ac:dyDescent="0.3">
      <c r="A247" s="261">
        <v>521084</v>
      </c>
      <c r="B247" s="262" t="s">
        <v>1793</v>
      </c>
      <c r="C247" s="262" t="s">
        <v>548</v>
      </c>
      <c r="D247" s="262" t="s">
        <v>347</v>
      </c>
      <c r="E247" s="262" t="s">
        <v>115</v>
      </c>
      <c r="F247" s="262" t="s">
        <v>135</v>
      </c>
      <c r="G247" s="263">
        <v>26721</v>
      </c>
      <c r="H247" s="262" t="s">
        <v>620</v>
      </c>
      <c r="I247" s="258" t="s">
        <v>521</v>
      </c>
      <c r="J247" s="262" t="s">
        <v>136</v>
      </c>
      <c r="K247" s="262" t="s">
        <v>3075</v>
      </c>
      <c r="L247" s="258"/>
      <c r="M247" s="262"/>
      <c r="N247" s="250" t="s">
        <v>3075</v>
      </c>
      <c r="O247" s="260" t="s">
        <v>3075</v>
      </c>
      <c r="P247" s="257">
        <v>0</v>
      </c>
      <c r="Q247" s="262" t="s">
        <v>3075</v>
      </c>
      <c r="R247" s="262" t="s">
        <v>3882</v>
      </c>
      <c r="S247" s="262" t="s">
        <v>3155</v>
      </c>
      <c r="T247" s="262" t="s">
        <v>2097</v>
      </c>
      <c r="U247" s="262" t="s">
        <v>2084</v>
      </c>
      <c r="V247" s="262" t="s">
        <v>3075</v>
      </c>
      <c r="W247" s="262" t="s">
        <v>3075</v>
      </c>
      <c r="X247" s="262" t="s">
        <v>3075</v>
      </c>
      <c r="Y247" s="262" t="s">
        <v>3075</v>
      </c>
      <c r="Z247" s="262" t="s">
        <v>3075</v>
      </c>
      <c r="AA247" s="262" t="s">
        <v>3075</v>
      </c>
      <c r="AB247" s="262" t="s">
        <v>3075</v>
      </c>
      <c r="AC247" s="262" t="s">
        <v>3075</v>
      </c>
      <c r="AD247" s="262" t="s">
        <v>3075</v>
      </c>
      <c r="AE247" s="246"/>
      <c r="AF247" s="262" t="s">
        <v>3075</v>
      </c>
      <c r="AG247" s="262" t="s">
        <v>3075</v>
      </c>
      <c r="AH247" s="262" t="s">
        <v>3075</v>
      </c>
      <c r="AI247" s="262" t="s">
        <v>3075</v>
      </c>
      <c r="AJ247" t="s">
        <v>4897</v>
      </c>
    </row>
    <row r="248" spans="1:36" ht="15" customHeight="1" x14ac:dyDescent="0.3">
      <c r="A248" s="261">
        <v>521166</v>
      </c>
      <c r="B248" s="262" t="s">
        <v>1851</v>
      </c>
      <c r="C248" s="262" t="s">
        <v>730</v>
      </c>
      <c r="D248" s="262" t="s">
        <v>399</v>
      </c>
      <c r="E248" s="262" t="s">
        <v>115</v>
      </c>
      <c r="F248" s="262" t="s">
        <v>4318</v>
      </c>
      <c r="G248" s="263">
        <v>35065</v>
      </c>
      <c r="H248" s="262" t="s">
        <v>620</v>
      </c>
      <c r="I248" s="258" t="s">
        <v>521</v>
      </c>
      <c r="J248" s="262" t="s">
        <v>667</v>
      </c>
      <c r="K248" s="262"/>
      <c r="M248" s="262"/>
      <c r="N248" s="250">
        <v>590</v>
      </c>
      <c r="O248" s="260">
        <v>45342</v>
      </c>
      <c r="P248" s="257">
        <v>140000</v>
      </c>
      <c r="Q248" s="262" t="s">
        <v>3075</v>
      </c>
      <c r="R248" s="262" t="s">
        <v>4145</v>
      </c>
      <c r="S248" s="262" t="s">
        <v>4146</v>
      </c>
      <c r="T248" s="262" t="s">
        <v>2199</v>
      </c>
      <c r="U248" s="262" t="s">
        <v>2084</v>
      </c>
      <c r="V248" s="262" t="s">
        <v>3075</v>
      </c>
      <c r="W248" s="262" t="s">
        <v>3075</v>
      </c>
      <c r="X248" s="262" t="s">
        <v>3075</v>
      </c>
      <c r="Y248" s="262" t="s">
        <v>3075</v>
      </c>
      <c r="Z248" s="262" t="s">
        <v>3075</v>
      </c>
      <c r="AA248" s="262" t="s">
        <v>3075</v>
      </c>
      <c r="AB248" s="262"/>
      <c r="AC248" s="262" t="s">
        <v>4659</v>
      </c>
      <c r="AD248" s="262" t="s">
        <v>4659</v>
      </c>
      <c r="AE248" s="246"/>
      <c r="AF248" s="262"/>
      <c r="AG248" s="262"/>
      <c r="AH248" s="262"/>
      <c r="AI248" s="262" t="s">
        <v>4658</v>
      </c>
      <c r="AJ248" t="s">
        <v>4897</v>
      </c>
    </row>
    <row r="249" spans="1:36" ht="15" customHeight="1" x14ac:dyDescent="0.3">
      <c r="A249" s="261">
        <v>521180</v>
      </c>
      <c r="B249" s="262" t="s">
        <v>1174</v>
      </c>
      <c r="C249" s="262" t="s">
        <v>3075</v>
      </c>
      <c r="D249" s="262" t="s">
        <v>3075</v>
      </c>
      <c r="E249" s="262" t="s">
        <v>115</v>
      </c>
      <c r="F249" s="262" t="s">
        <v>135</v>
      </c>
      <c r="G249" s="263">
        <v>35664</v>
      </c>
      <c r="H249" s="262" t="s">
        <v>622</v>
      </c>
      <c r="I249" s="258" t="s">
        <v>521</v>
      </c>
      <c r="J249" s="262" t="s">
        <v>138</v>
      </c>
      <c r="K249" s="261">
        <v>2017</v>
      </c>
      <c r="L249" s="258" t="s">
        <v>137</v>
      </c>
      <c r="M249" s="250"/>
      <c r="N249" s="250" t="s">
        <v>3075</v>
      </c>
      <c r="O249" s="260" t="s">
        <v>3075</v>
      </c>
      <c r="P249" s="257">
        <v>0</v>
      </c>
      <c r="Q249" s="262" t="s">
        <v>3075</v>
      </c>
      <c r="R249" s="262" t="s">
        <v>3086</v>
      </c>
      <c r="S249" s="262" t="s">
        <v>3087</v>
      </c>
      <c r="T249" s="262" t="s">
        <v>2125</v>
      </c>
      <c r="U249" s="262" t="s">
        <v>2126</v>
      </c>
      <c r="V249" s="262" t="s">
        <v>3075</v>
      </c>
      <c r="W249" s="262" t="s">
        <v>3075</v>
      </c>
      <c r="X249" s="262" t="s">
        <v>3075</v>
      </c>
      <c r="Y249" s="262" t="s">
        <v>3075</v>
      </c>
      <c r="Z249" s="262" t="s">
        <v>3075</v>
      </c>
      <c r="AA249" s="262" t="s">
        <v>3075</v>
      </c>
      <c r="AB249" s="262" t="s">
        <v>3075</v>
      </c>
      <c r="AC249" s="262" t="s">
        <v>3075</v>
      </c>
      <c r="AD249" s="262" t="s">
        <v>3075</v>
      </c>
      <c r="AE249" s="247"/>
      <c r="AF249" s="262" t="s">
        <v>3075</v>
      </c>
      <c r="AG249" s="262" t="s">
        <v>3075</v>
      </c>
      <c r="AH249" s="262" t="s">
        <v>3075</v>
      </c>
      <c r="AI249" s="262" t="s">
        <v>3075</v>
      </c>
      <c r="AJ249" t="s">
        <v>4897</v>
      </c>
    </row>
    <row r="250" spans="1:36" ht="15" customHeight="1" x14ac:dyDescent="0.3">
      <c r="A250" s="256">
        <v>521210</v>
      </c>
      <c r="B250" s="257" t="s">
        <v>1852</v>
      </c>
      <c r="C250" s="257" t="s">
        <v>682</v>
      </c>
      <c r="D250" s="257" t="s">
        <v>1606</v>
      </c>
      <c r="E250" s="257" t="s">
        <v>115</v>
      </c>
      <c r="F250" s="257" t="s">
        <v>2567</v>
      </c>
      <c r="G250" s="257" t="s">
        <v>4696</v>
      </c>
      <c r="H250" s="257" t="s">
        <v>620</v>
      </c>
      <c r="I250" s="258" t="s">
        <v>521</v>
      </c>
      <c r="J250" s="257" t="s">
        <v>138</v>
      </c>
      <c r="K250" s="257" t="s">
        <v>4712</v>
      </c>
      <c r="L250" s="259" t="s">
        <v>3075</v>
      </c>
      <c r="M250" s="250"/>
      <c r="N250" s="250" t="s">
        <v>3075</v>
      </c>
      <c r="O250" s="260" t="s">
        <v>3075</v>
      </c>
      <c r="P250" s="257">
        <v>0</v>
      </c>
      <c r="Q250" s="257" t="s">
        <v>3075</v>
      </c>
      <c r="R250" s="257" t="s">
        <v>3488</v>
      </c>
      <c r="S250" s="257" t="s">
        <v>2378</v>
      </c>
      <c r="T250" s="257" t="s">
        <v>2789</v>
      </c>
      <c r="U250" s="257" t="s">
        <v>2084</v>
      </c>
      <c r="V250" s="257" t="s">
        <v>3075</v>
      </c>
      <c r="W250" s="257" t="s">
        <v>3075</v>
      </c>
      <c r="X250" s="257" t="s">
        <v>3075</v>
      </c>
      <c r="Y250" s="257" t="s">
        <v>3075</v>
      </c>
      <c r="Z250" s="257" t="s">
        <v>3075</v>
      </c>
      <c r="AA250" s="257" t="s">
        <v>3075</v>
      </c>
      <c r="AB250" s="257" t="s">
        <v>3075</v>
      </c>
      <c r="AC250" s="262" t="s">
        <v>4895</v>
      </c>
      <c r="AD250" s="262" t="s">
        <v>4895</v>
      </c>
      <c r="AE250" s="246"/>
      <c r="AF250" s="257" t="s">
        <v>2078</v>
      </c>
      <c r="AG250" s="257" t="s">
        <v>2078</v>
      </c>
      <c r="AH250" s="257" t="s">
        <v>2078</v>
      </c>
      <c r="AI250" s="257" t="s">
        <v>4895</v>
      </c>
      <c r="AJ250" t="s">
        <v>4896</v>
      </c>
    </row>
    <row r="251" spans="1:36" ht="15" customHeight="1" x14ac:dyDescent="0.3">
      <c r="A251" s="261">
        <v>521214</v>
      </c>
      <c r="B251" s="262" t="s">
        <v>1215</v>
      </c>
      <c r="C251" s="262" t="s">
        <v>305</v>
      </c>
      <c r="D251" s="262" t="s">
        <v>480</v>
      </c>
      <c r="E251" s="262" t="s">
        <v>115</v>
      </c>
      <c r="F251" s="262" t="s">
        <v>135</v>
      </c>
      <c r="G251" s="263">
        <v>36173</v>
      </c>
      <c r="H251" s="262" t="s">
        <v>620</v>
      </c>
      <c r="I251" s="258" t="s">
        <v>521</v>
      </c>
      <c r="J251" s="250" t="s">
        <v>667</v>
      </c>
      <c r="K251" s="262" t="s">
        <v>3075</v>
      </c>
      <c r="L251" s="258"/>
      <c r="M251" s="262"/>
      <c r="N251" s="250" t="s">
        <v>3075</v>
      </c>
      <c r="O251" s="260" t="s">
        <v>3075</v>
      </c>
      <c r="P251" s="257">
        <v>0</v>
      </c>
      <c r="Q251" s="262" t="s">
        <v>3075</v>
      </c>
      <c r="R251" s="262" t="s">
        <v>4319</v>
      </c>
      <c r="S251" s="262" t="s">
        <v>3479</v>
      </c>
      <c r="T251" s="262" t="s">
        <v>4320</v>
      </c>
      <c r="U251" s="262" t="s">
        <v>2143</v>
      </c>
      <c r="V251" s="262" t="s">
        <v>3075</v>
      </c>
      <c r="W251" s="262" t="s">
        <v>3075</v>
      </c>
      <c r="X251" s="262" t="s">
        <v>3075</v>
      </c>
      <c r="Y251" s="262" t="s">
        <v>3075</v>
      </c>
      <c r="Z251" s="262" t="s">
        <v>3075</v>
      </c>
      <c r="AA251" s="262" t="s">
        <v>3075</v>
      </c>
      <c r="AB251" s="262" t="s">
        <v>3075</v>
      </c>
      <c r="AC251" s="262" t="s">
        <v>3075</v>
      </c>
      <c r="AD251" s="262" t="s">
        <v>3075</v>
      </c>
      <c r="AE251" s="246"/>
      <c r="AF251" s="262" t="s">
        <v>3075</v>
      </c>
      <c r="AG251" s="262" t="s">
        <v>3075</v>
      </c>
      <c r="AH251" s="262" t="s">
        <v>3075</v>
      </c>
      <c r="AI251" s="262" t="s">
        <v>3075</v>
      </c>
      <c r="AJ251" t="s">
        <v>4897</v>
      </c>
    </row>
    <row r="252" spans="1:36" ht="15" customHeight="1" x14ac:dyDescent="0.3">
      <c r="A252" s="261">
        <v>521219</v>
      </c>
      <c r="B252" s="262" t="s">
        <v>1216</v>
      </c>
      <c r="C252" s="262" t="s">
        <v>781</v>
      </c>
      <c r="D252" s="262" t="s">
        <v>402</v>
      </c>
      <c r="E252" s="262" t="s">
        <v>115</v>
      </c>
      <c r="F252" s="262" t="s">
        <v>135</v>
      </c>
      <c r="G252" s="263">
        <v>30347</v>
      </c>
      <c r="H252" s="262" t="s">
        <v>620</v>
      </c>
      <c r="I252" s="258" t="s">
        <v>521</v>
      </c>
      <c r="J252" s="262" t="s">
        <v>667</v>
      </c>
      <c r="K252" s="262"/>
      <c r="M252" s="262"/>
      <c r="N252" s="250" t="s">
        <v>3075</v>
      </c>
      <c r="O252" s="260" t="s">
        <v>3075</v>
      </c>
      <c r="P252" s="257">
        <v>0</v>
      </c>
      <c r="Q252" s="262" t="s">
        <v>3075</v>
      </c>
      <c r="R252" s="262" t="s">
        <v>4069</v>
      </c>
      <c r="S252" s="262" t="s">
        <v>4070</v>
      </c>
      <c r="T252" s="262" t="s">
        <v>2390</v>
      </c>
      <c r="U252" s="262" t="s">
        <v>2126</v>
      </c>
      <c r="V252" s="262" t="s">
        <v>3075</v>
      </c>
      <c r="W252" s="262" t="s">
        <v>3075</v>
      </c>
      <c r="X252" s="262" t="s">
        <v>3075</v>
      </c>
      <c r="Y252" s="262" t="s">
        <v>3075</v>
      </c>
      <c r="Z252" s="262" t="s">
        <v>3075</v>
      </c>
      <c r="AA252" s="262" t="s">
        <v>3075</v>
      </c>
      <c r="AB252" s="262" t="s">
        <v>3075</v>
      </c>
      <c r="AC252" s="262" t="s">
        <v>3075</v>
      </c>
      <c r="AD252" s="262" t="s">
        <v>3075</v>
      </c>
      <c r="AE252" s="247"/>
      <c r="AF252" s="262" t="s">
        <v>3075</v>
      </c>
      <c r="AG252" s="262" t="s">
        <v>3075</v>
      </c>
      <c r="AH252" s="262" t="s">
        <v>3075</v>
      </c>
      <c r="AI252" s="262" t="s">
        <v>3075</v>
      </c>
      <c r="AJ252" t="s">
        <v>4897</v>
      </c>
    </row>
    <row r="253" spans="1:36" ht="15" customHeight="1" x14ac:dyDescent="0.3">
      <c r="A253" s="261">
        <v>521223</v>
      </c>
      <c r="B253" s="262" t="s">
        <v>1853</v>
      </c>
      <c r="C253" s="262" t="s">
        <v>581</v>
      </c>
      <c r="D253" s="262" t="s">
        <v>470</v>
      </c>
      <c r="E253" s="262" t="s">
        <v>115</v>
      </c>
      <c r="F253" s="262" t="s">
        <v>2178</v>
      </c>
      <c r="G253" s="263">
        <v>35796</v>
      </c>
      <c r="H253" s="262" t="s">
        <v>620</v>
      </c>
      <c r="I253" s="258" t="s">
        <v>521</v>
      </c>
      <c r="J253" s="262" t="s">
        <v>138</v>
      </c>
      <c r="K253" s="262"/>
      <c r="M253" s="262"/>
      <c r="N253" s="250" t="s">
        <v>3075</v>
      </c>
      <c r="O253" s="260" t="s">
        <v>3075</v>
      </c>
      <c r="P253" s="257">
        <v>0</v>
      </c>
      <c r="Q253" s="262" t="s">
        <v>3075</v>
      </c>
      <c r="R253" s="262" t="s">
        <v>3489</v>
      </c>
      <c r="S253" s="262" t="s">
        <v>3490</v>
      </c>
      <c r="T253" s="262" t="s">
        <v>2803</v>
      </c>
      <c r="U253" s="262" t="s">
        <v>2129</v>
      </c>
      <c r="V253" s="262" t="s">
        <v>3075</v>
      </c>
      <c r="W253" s="262" t="s">
        <v>3075</v>
      </c>
      <c r="X253" s="262" t="s">
        <v>3075</v>
      </c>
      <c r="Y253" s="262" t="s">
        <v>3075</v>
      </c>
      <c r="Z253" s="262" t="s">
        <v>3075</v>
      </c>
      <c r="AA253" s="262" t="s">
        <v>3075</v>
      </c>
      <c r="AB253" s="262" t="s">
        <v>3075</v>
      </c>
      <c r="AC253" s="262" t="s">
        <v>4895</v>
      </c>
      <c r="AD253" s="262" t="s">
        <v>4895</v>
      </c>
      <c r="AE253" s="246"/>
      <c r="AF253" s="262" t="s">
        <v>3075</v>
      </c>
      <c r="AG253" s="262" t="s">
        <v>3075</v>
      </c>
      <c r="AH253" s="262" t="s">
        <v>3075</v>
      </c>
      <c r="AI253" s="262" t="s">
        <v>4895</v>
      </c>
      <c r="AJ253" t="s">
        <v>4897</v>
      </c>
    </row>
    <row r="254" spans="1:36" ht="15" customHeight="1" x14ac:dyDescent="0.3">
      <c r="A254" s="261">
        <v>521236</v>
      </c>
      <c r="B254" s="262" t="s">
        <v>1009</v>
      </c>
      <c r="C254" s="262" t="s">
        <v>102</v>
      </c>
      <c r="D254" s="262" t="s">
        <v>987</v>
      </c>
      <c r="E254" s="262" t="s">
        <v>115</v>
      </c>
      <c r="F254" s="262" t="s">
        <v>135</v>
      </c>
      <c r="G254" s="263">
        <v>35431</v>
      </c>
      <c r="H254" s="262" t="s">
        <v>620</v>
      </c>
      <c r="I254" s="258" t="s">
        <v>521</v>
      </c>
      <c r="J254" s="262" t="s">
        <v>667</v>
      </c>
      <c r="K254" s="262"/>
      <c r="M254" s="262"/>
      <c r="N254" s="250" t="s">
        <v>3075</v>
      </c>
      <c r="O254" s="260" t="s">
        <v>3075</v>
      </c>
      <c r="P254" s="257">
        <v>0</v>
      </c>
      <c r="Q254" s="262" t="s">
        <v>3075</v>
      </c>
      <c r="R254" s="262" t="s">
        <v>4054</v>
      </c>
      <c r="S254" s="262" t="s">
        <v>4055</v>
      </c>
      <c r="T254" s="262" t="s">
        <v>2348</v>
      </c>
      <c r="U254" s="262" t="s">
        <v>2143</v>
      </c>
      <c r="V254" s="262" t="s">
        <v>3075</v>
      </c>
      <c r="W254" s="262" t="s">
        <v>3075</v>
      </c>
      <c r="X254" s="262" t="s">
        <v>3075</v>
      </c>
      <c r="Y254" s="262" t="s">
        <v>3075</v>
      </c>
      <c r="Z254" s="262" t="s">
        <v>3075</v>
      </c>
      <c r="AA254" s="262" t="s">
        <v>3075</v>
      </c>
      <c r="AB254" s="262" t="s">
        <v>3075</v>
      </c>
      <c r="AC254" s="262" t="s">
        <v>3075</v>
      </c>
      <c r="AD254" s="262" t="s">
        <v>3075</v>
      </c>
      <c r="AE254" s="247"/>
      <c r="AF254" s="262" t="s">
        <v>3075</v>
      </c>
      <c r="AG254" s="262" t="s">
        <v>3075</v>
      </c>
      <c r="AH254" s="262" t="s">
        <v>3075</v>
      </c>
      <c r="AI254" s="262" t="s">
        <v>3075</v>
      </c>
      <c r="AJ254" t="s">
        <v>4897</v>
      </c>
    </row>
    <row r="255" spans="1:36" ht="15" customHeight="1" x14ac:dyDescent="0.3">
      <c r="A255" s="261">
        <v>521274</v>
      </c>
      <c r="B255" s="262" t="s">
        <v>1217</v>
      </c>
      <c r="C255" s="262" t="s">
        <v>578</v>
      </c>
      <c r="D255" s="262" t="s">
        <v>940</v>
      </c>
      <c r="E255" s="262" t="s">
        <v>115</v>
      </c>
      <c r="F255" s="262" t="s">
        <v>2355</v>
      </c>
      <c r="G255" s="263">
        <v>32143</v>
      </c>
      <c r="H255" s="262" t="s">
        <v>620</v>
      </c>
      <c r="I255" s="258" t="s">
        <v>521</v>
      </c>
      <c r="J255" s="250" t="s">
        <v>667</v>
      </c>
      <c r="K255" s="262" t="s">
        <v>3075</v>
      </c>
      <c r="L255" s="258"/>
      <c r="M255" s="262"/>
      <c r="N255" s="250" t="s">
        <v>3075</v>
      </c>
      <c r="O255" s="260" t="s">
        <v>3075</v>
      </c>
      <c r="P255" s="257">
        <v>0</v>
      </c>
      <c r="Q255" s="262" t="s">
        <v>3075</v>
      </c>
      <c r="R255" s="262" t="s">
        <v>4147</v>
      </c>
      <c r="S255" s="262" t="s">
        <v>3178</v>
      </c>
      <c r="T255" s="262" t="s">
        <v>2804</v>
      </c>
      <c r="U255" s="262" t="s">
        <v>2084</v>
      </c>
      <c r="V255" s="262" t="s">
        <v>3075</v>
      </c>
      <c r="W255" s="262" t="s">
        <v>3075</v>
      </c>
      <c r="X255" s="262" t="s">
        <v>3075</v>
      </c>
      <c r="Y255" s="262" t="s">
        <v>3075</v>
      </c>
      <c r="Z255" s="262" t="s">
        <v>3075</v>
      </c>
      <c r="AA255" s="262" t="s">
        <v>3075</v>
      </c>
      <c r="AB255" s="262" t="s">
        <v>3075</v>
      </c>
      <c r="AC255" s="262" t="s">
        <v>3075</v>
      </c>
      <c r="AD255" s="262" t="s">
        <v>3075</v>
      </c>
      <c r="AE255" s="247"/>
      <c r="AF255" s="262" t="s">
        <v>3075</v>
      </c>
      <c r="AG255" s="262" t="s">
        <v>3075</v>
      </c>
      <c r="AH255" s="262" t="s">
        <v>3075</v>
      </c>
      <c r="AI255" s="262" t="s">
        <v>3075</v>
      </c>
      <c r="AJ255" t="s">
        <v>4897</v>
      </c>
    </row>
    <row r="256" spans="1:36" ht="15" customHeight="1" x14ac:dyDescent="0.3">
      <c r="A256" s="261">
        <v>521329</v>
      </c>
      <c r="B256" s="262" t="s">
        <v>4321</v>
      </c>
      <c r="C256" s="262" t="s">
        <v>330</v>
      </c>
      <c r="D256" s="262" t="s">
        <v>347</v>
      </c>
      <c r="E256" s="262" t="s">
        <v>2101</v>
      </c>
      <c r="F256" s="262" t="s">
        <v>2186</v>
      </c>
      <c r="G256" s="263">
        <v>33647</v>
      </c>
      <c r="H256" s="262" t="s">
        <v>620</v>
      </c>
      <c r="I256" s="258" t="s">
        <v>521</v>
      </c>
      <c r="J256" s="262" t="s">
        <v>667</v>
      </c>
      <c r="K256" s="261">
        <v>2001</v>
      </c>
      <c r="M256" s="262"/>
      <c r="N256" s="250" t="s">
        <v>3075</v>
      </c>
      <c r="O256" s="260" t="s">
        <v>3075</v>
      </c>
      <c r="P256" s="257">
        <v>0</v>
      </c>
      <c r="Q256" s="250"/>
      <c r="R256" s="250"/>
      <c r="S256" s="250"/>
      <c r="T256" s="250"/>
      <c r="U256" s="250"/>
      <c r="V256" s="250"/>
      <c r="W256" s="250"/>
      <c r="X256" s="250"/>
      <c r="Y256" s="250"/>
      <c r="Z256" s="250"/>
      <c r="AA256" s="250"/>
      <c r="AB256" s="250"/>
      <c r="AC256" s="250"/>
      <c r="AD256" s="250"/>
      <c r="AE256" s="246"/>
      <c r="AF256" s="250"/>
      <c r="AG256" s="250"/>
      <c r="AH256" s="250"/>
      <c r="AI256" s="250"/>
      <c r="AJ256" t="s">
        <v>4897</v>
      </c>
    </row>
    <row r="257" spans="1:36" ht="15" customHeight="1" x14ac:dyDescent="0.3">
      <c r="A257" s="256">
        <v>521381</v>
      </c>
      <c r="B257" s="257" t="s">
        <v>2016</v>
      </c>
      <c r="C257" s="257" t="s">
        <v>376</v>
      </c>
      <c r="D257" s="257" t="s">
        <v>511</v>
      </c>
      <c r="E257" s="257" t="s">
        <v>3075</v>
      </c>
      <c r="F257" s="257" t="s">
        <v>3075</v>
      </c>
      <c r="G257" s="257" t="s">
        <v>3075</v>
      </c>
      <c r="H257" s="257"/>
      <c r="I257" s="258" t="s">
        <v>521</v>
      </c>
      <c r="J257" s="250"/>
      <c r="K257" s="257" t="s">
        <v>3075</v>
      </c>
      <c r="L257" s="259" t="s">
        <v>3075</v>
      </c>
      <c r="M257" s="257" t="s">
        <v>3075</v>
      </c>
      <c r="N257" s="250" t="s">
        <v>3075</v>
      </c>
      <c r="O257" s="260" t="s">
        <v>3075</v>
      </c>
      <c r="P257" s="257">
        <v>0</v>
      </c>
      <c r="Q257" s="257" t="s">
        <v>3075</v>
      </c>
      <c r="R257" s="257" t="s">
        <v>3075</v>
      </c>
      <c r="S257" s="257" t="s">
        <v>3075</v>
      </c>
      <c r="T257" s="257" t="s">
        <v>3075</v>
      </c>
      <c r="U257" s="257" t="s">
        <v>3075</v>
      </c>
      <c r="V257" s="257" t="s">
        <v>3075</v>
      </c>
      <c r="W257" s="257" t="s">
        <v>3075</v>
      </c>
      <c r="X257" s="257" t="s">
        <v>3075</v>
      </c>
      <c r="Y257" s="257" t="s">
        <v>3075</v>
      </c>
      <c r="Z257" s="257" t="s">
        <v>3075</v>
      </c>
      <c r="AA257" s="257" t="s">
        <v>3075</v>
      </c>
      <c r="AB257" s="257" t="s">
        <v>2078</v>
      </c>
      <c r="AC257" s="262" t="s">
        <v>4895</v>
      </c>
      <c r="AD257" s="262" t="s">
        <v>4895</v>
      </c>
      <c r="AE257" s="246"/>
      <c r="AF257" s="257" t="s">
        <v>2078</v>
      </c>
      <c r="AG257" s="257" t="s">
        <v>2078</v>
      </c>
      <c r="AH257" s="257" t="s">
        <v>2078</v>
      </c>
      <c r="AI257" s="257" t="s">
        <v>4895</v>
      </c>
      <c r="AJ257" t="s">
        <v>4896</v>
      </c>
    </row>
    <row r="258" spans="1:36" ht="15" customHeight="1" x14ac:dyDescent="0.3">
      <c r="A258" s="261">
        <v>521382</v>
      </c>
      <c r="B258" s="262" t="s">
        <v>4322</v>
      </c>
      <c r="C258" s="262" t="s">
        <v>283</v>
      </c>
      <c r="D258" s="262" t="s">
        <v>587</v>
      </c>
      <c r="E258" s="262" t="s">
        <v>115</v>
      </c>
      <c r="F258" s="262" t="s">
        <v>135</v>
      </c>
      <c r="G258" s="263">
        <v>36161</v>
      </c>
      <c r="H258" s="262" t="s">
        <v>620</v>
      </c>
      <c r="I258" s="258" t="s">
        <v>521</v>
      </c>
      <c r="J258" s="262" t="s">
        <v>138</v>
      </c>
      <c r="K258" s="262"/>
      <c r="M258" s="262"/>
      <c r="N258" s="250" t="s">
        <v>3075</v>
      </c>
      <c r="O258" s="260" t="s">
        <v>3075</v>
      </c>
      <c r="P258" s="257">
        <v>0</v>
      </c>
      <c r="Q258" s="250"/>
      <c r="R258" s="250"/>
      <c r="S258" s="250"/>
      <c r="T258" s="250"/>
      <c r="U258" s="250"/>
      <c r="V258" s="250"/>
      <c r="W258" s="250"/>
      <c r="X258" s="250"/>
      <c r="Y258" s="250"/>
      <c r="Z258" s="250"/>
      <c r="AA258" s="250"/>
      <c r="AB258" s="250"/>
      <c r="AC258" s="250"/>
      <c r="AD258" s="250"/>
      <c r="AE258" s="246"/>
      <c r="AF258" s="250"/>
      <c r="AG258" s="250"/>
      <c r="AH258" s="250"/>
      <c r="AI258" s="250"/>
      <c r="AJ258" t="s">
        <v>4897</v>
      </c>
    </row>
    <row r="259" spans="1:36" ht="15" customHeight="1" x14ac:dyDescent="0.3">
      <c r="A259" s="256">
        <v>521384</v>
      </c>
      <c r="B259" s="257" t="s">
        <v>1854</v>
      </c>
      <c r="C259" s="257" t="s">
        <v>68</v>
      </c>
      <c r="D259" s="257" t="s">
        <v>4323</v>
      </c>
      <c r="E259" s="257" t="s">
        <v>114</v>
      </c>
      <c r="F259" s="257" t="s">
        <v>2324</v>
      </c>
      <c r="G259" s="257" t="s">
        <v>4740</v>
      </c>
      <c r="H259" s="257" t="s">
        <v>620</v>
      </c>
      <c r="I259" s="258" t="s">
        <v>521</v>
      </c>
      <c r="J259" s="257" t="s">
        <v>136</v>
      </c>
      <c r="K259" s="257" t="s">
        <v>4651</v>
      </c>
      <c r="M259" s="257"/>
      <c r="N259" s="250" t="s">
        <v>3075</v>
      </c>
      <c r="O259" s="260" t="s">
        <v>3075</v>
      </c>
      <c r="P259" s="257">
        <v>0</v>
      </c>
      <c r="Q259" s="257" t="s">
        <v>3075</v>
      </c>
      <c r="R259" s="257" t="s">
        <v>4014</v>
      </c>
      <c r="S259" s="257" t="s">
        <v>3138</v>
      </c>
      <c r="T259" s="257" t="s">
        <v>2805</v>
      </c>
      <c r="U259" s="257" t="s">
        <v>2806</v>
      </c>
      <c r="V259" s="257" t="s">
        <v>3075</v>
      </c>
      <c r="W259" s="257" t="s">
        <v>3075</v>
      </c>
      <c r="X259" s="257" t="s">
        <v>3075</v>
      </c>
      <c r="Y259" s="257" t="s">
        <v>3075</v>
      </c>
      <c r="Z259" s="257" t="s">
        <v>3075</v>
      </c>
      <c r="AA259" s="257" t="s">
        <v>3075</v>
      </c>
      <c r="AB259" s="257" t="s">
        <v>3075</v>
      </c>
      <c r="AC259" s="262" t="s">
        <v>4895</v>
      </c>
      <c r="AD259" s="262" t="s">
        <v>4895</v>
      </c>
      <c r="AE259" s="246"/>
      <c r="AF259" s="257" t="s">
        <v>3075</v>
      </c>
      <c r="AG259" s="257" t="s">
        <v>2078</v>
      </c>
      <c r="AH259" s="257" t="s">
        <v>2078</v>
      </c>
      <c r="AI259" s="257" t="s">
        <v>4895</v>
      </c>
      <c r="AJ259" t="s">
        <v>4896</v>
      </c>
    </row>
    <row r="260" spans="1:36" ht="15" customHeight="1" x14ac:dyDescent="0.3">
      <c r="A260" s="261">
        <v>521398</v>
      </c>
      <c r="B260" s="262" t="s">
        <v>1855</v>
      </c>
      <c r="C260" s="262" t="s">
        <v>66</v>
      </c>
      <c r="D260" s="262" t="s">
        <v>348</v>
      </c>
      <c r="E260" s="262" t="s">
        <v>115</v>
      </c>
      <c r="F260" s="262" t="s">
        <v>135</v>
      </c>
      <c r="G260" s="263">
        <v>34371</v>
      </c>
      <c r="H260" s="262" t="s">
        <v>620</v>
      </c>
      <c r="I260" s="258" t="s">
        <v>521</v>
      </c>
      <c r="J260" s="262" t="s">
        <v>138</v>
      </c>
      <c r="K260" s="261">
        <v>2016</v>
      </c>
      <c r="M260" s="262"/>
      <c r="N260" s="250" t="s">
        <v>3075</v>
      </c>
      <c r="O260" s="260" t="s">
        <v>3075</v>
      </c>
      <c r="P260" s="257">
        <v>0</v>
      </c>
      <c r="Q260" s="262" t="s">
        <v>3075</v>
      </c>
      <c r="R260" s="262" t="s">
        <v>3492</v>
      </c>
      <c r="S260" s="262" t="s">
        <v>3493</v>
      </c>
      <c r="T260" s="262" t="s">
        <v>2561</v>
      </c>
      <c r="U260" s="262" t="s">
        <v>2084</v>
      </c>
      <c r="V260" s="262" t="s">
        <v>3075</v>
      </c>
      <c r="W260" s="262" t="s">
        <v>3075</v>
      </c>
      <c r="X260" s="262" t="s">
        <v>3075</v>
      </c>
      <c r="Y260" s="262" t="s">
        <v>3075</v>
      </c>
      <c r="Z260" s="262" t="s">
        <v>3075</v>
      </c>
      <c r="AA260" s="262" t="s">
        <v>3075</v>
      </c>
      <c r="AB260" s="262" t="s">
        <v>3075</v>
      </c>
      <c r="AC260" s="262" t="s">
        <v>3075</v>
      </c>
      <c r="AD260" s="262" t="s">
        <v>3075</v>
      </c>
      <c r="AE260" s="247"/>
      <c r="AF260" s="262" t="s">
        <v>3075</v>
      </c>
      <c r="AG260" s="262" t="s">
        <v>3075</v>
      </c>
      <c r="AH260" s="262" t="s">
        <v>3075</v>
      </c>
      <c r="AI260" s="262" t="s">
        <v>3075</v>
      </c>
      <c r="AJ260" t="s">
        <v>4897</v>
      </c>
    </row>
    <row r="261" spans="1:36" ht="15" customHeight="1" x14ac:dyDescent="0.3">
      <c r="A261" s="261">
        <v>521435</v>
      </c>
      <c r="B261" s="262" t="s">
        <v>1046</v>
      </c>
      <c r="C261" s="262" t="s">
        <v>102</v>
      </c>
      <c r="D261" s="262" t="s">
        <v>461</v>
      </c>
      <c r="E261" s="262" t="s">
        <v>115</v>
      </c>
      <c r="F261" s="262" t="s">
        <v>135</v>
      </c>
      <c r="G261" s="263">
        <v>35996</v>
      </c>
      <c r="H261" s="262" t="s">
        <v>620</v>
      </c>
      <c r="I261" s="258" t="s">
        <v>521</v>
      </c>
      <c r="J261" s="250" t="s">
        <v>667</v>
      </c>
      <c r="K261" s="262" t="s">
        <v>3075</v>
      </c>
      <c r="L261" s="258"/>
      <c r="M261" s="262"/>
      <c r="N261" s="250" t="s">
        <v>3075</v>
      </c>
      <c r="O261" s="260" t="s">
        <v>3075</v>
      </c>
      <c r="P261" s="257">
        <v>0</v>
      </c>
      <c r="Q261" s="262" t="s">
        <v>3075</v>
      </c>
      <c r="R261" s="262" t="s">
        <v>4040</v>
      </c>
      <c r="S261" s="262" t="s">
        <v>4041</v>
      </c>
      <c r="T261" s="262" t="s">
        <v>2224</v>
      </c>
      <c r="U261" s="262" t="s">
        <v>2170</v>
      </c>
      <c r="V261" s="262" t="s">
        <v>3075</v>
      </c>
      <c r="W261" s="262" t="s">
        <v>3075</v>
      </c>
      <c r="X261" s="262" t="s">
        <v>3075</v>
      </c>
      <c r="Y261" s="262" t="s">
        <v>3075</v>
      </c>
      <c r="Z261" s="262" t="s">
        <v>3075</v>
      </c>
      <c r="AA261" s="262" t="s">
        <v>3075</v>
      </c>
      <c r="AB261" s="262" t="s">
        <v>3075</v>
      </c>
      <c r="AC261" s="262" t="s">
        <v>3075</v>
      </c>
      <c r="AD261" s="262" t="s">
        <v>3075</v>
      </c>
      <c r="AE261" s="246"/>
      <c r="AF261" s="262" t="s">
        <v>3075</v>
      </c>
      <c r="AG261" s="262" t="s">
        <v>3075</v>
      </c>
      <c r="AH261" s="262" t="s">
        <v>3075</v>
      </c>
      <c r="AI261" s="262" t="s">
        <v>3075</v>
      </c>
      <c r="AJ261" t="s">
        <v>4897</v>
      </c>
    </row>
    <row r="262" spans="1:36" ht="15" customHeight="1" x14ac:dyDescent="0.3">
      <c r="A262" s="261">
        <v>521436</v>
      </c>
      <c r="B262" s="262" t="s">
        <v>1856</v>
      </c>
      <c r="C262" s="262" t="s">
        <v>1163</v>
      </c>
      <c r="D262" s="262" t="s">
        <v>418</v>
      </c>
      <c r="E262" s="262" t="s">
        <v>115</v>
      </c>
      <c r="F262" s="262" t="s">
        <v>135</v>
      </c>
      <c r="G262" s="263">
        <v>35858</v>
      </c>
      <c r="H262" s="262" t="s">
        <v>620</v>
      </c>
      <c r="I262" s="258" t="s">
        <v>521</v>
      </c>
      <c r="J262" s="262" t="s">
        <v>667</v>
      </c>
      <c r="K262" s="262"/>
      <c r="M262" s="262"/>
      <c r="N262" s="250" t="s">
        <v>3075</v>
      </c>
      <c r="O262" s="260" t="s">
        <v>3075</v>
      </c>
      <c r="P262" s="257">
        <v>0</v>
      </c>
      <c r="Q262" s="262" t="s">
        <v>3075</v>
      </c>
      <c r="R262" s="262" t="s">
        <v>4148</v>
      </c>
      <c r="S262" s="262" t="s">
        <v>4149</v>
      </c>
      <c r="T262" s="262" t="s">
        <v>2283</v>
      </c>
      <c r="U262" s="262" t="s">
        <v>2092</v>
      </c>
      <c r="V262" s="262" t="s">
        <v>3075</v>
      </c>
      <c r="W262" s="262" t="s">
        <v>3075</v>
      </c>
      <c r="X262" s="262" t="s">
        <v>3075</v>
      </c>
      <c r="Y262" s="262" t="s">
        <v>3075</v>
      </c>
      <c r="Z262" s="262" t="s">
        <v>3075</v>
      </c>
      <c r="AA262" s="262" t="s">
        <v>3075</v>
      </c>
      <c r="AB262" s="262" t="s">
        <v>3075</v>
      </c>
      <c r="AC262" s="262" t="s">
        <v>3075</v>
      </c>
      <c r="AD262" s="262" t="s">
        <v>3075</v>
      </c>
      <c r="AE262" s="246"/>
      <c r="AF262" s="262" t="s">
        <v>3075</v>
      </c>
      <c r="AG262" s="262" t="s">
        <v>3075</v>
      </c>
      <c r="AH262" s="262" t="s">
        <v>3075</v>
      </c>
      <c r="AI262" s="262" t="s">
        <v>3075</v>
      </c>
      <c r="AJ262" t="s">
        <v>4897</v>
      </c>
    </row>
    <row r="263" spans="1:36" ht="15" customHeight="1" x14ac:dyDescent="0.3">
      <c r="A263" s="261">
        <v>521438</v>
      </c>
      <c r="B263" s="262" t="s">
        <v>1218</v>
      </c>
      <c r="C263" s="262" t="s">
        <v>1219</v>
      </c>
      <c r="D263" s="262" t="s">
        <v>1044</v>
      </c>
      <c r="E263" s="262" t="s">
        <v>115</v>
      </c>
      <c r="F263" s="262" t="s">
        <v>4324</v>
      </c>
      <c r="G263" s="263">
        <v>35824</v>
      </c>
      <c r="H263" s="262" t="s">
        <v>620</v>
      </c>
      <c r="I263" s="258" t="s">
        <v>521</v>
      </c>
      <c r="J263" s="262" t="s">
        <v>136</v>
      </c>
      <c r="K263" s="261">
        <v>2015</v>
      </c>
      <c r="M263" s="262"/>
      <c r="N263" s="250" t="s">
        <v>3075</v>
      </c>
      <c r="O263" s="260" t="s">
        <v>3075</v>
      </c>
      <c r="P263" s="257">
        <v>0</v>
      </c>
      <c r="Q263" s="262" t="s">
        <v>3075</v>
      </c>
      <c r="R263" s="262" t="s">
        <v>4325</v>
      </c>
      <c r="S263" s="262" t="s">
        <v>4326</v>
      </c>
      <c r="T263" s="262" t="s">
        <v>4327</v>
      </c>
      <c r="U263" s="262" t="s">
        <v>2564</v>
      </c>
      <c r="V263" s="262" t="s">
        <v>3075</v>
      </c>
      <c r="W263" s="262" t="s">
        <v>3075</v>
      </c>
      <c r="X263" s="262" t="s">
        <v>3075</v>
      </c>
      <c r="Y263" s="262" t="s">
        <v>3075</v>
      </c>
      <c r="Z263" s="262" t="s">
        <v>3075</v>
      </c>
      <c r="AA263" s="262" t="s">
        <v>3075</v>
      </c>
      <c r="AB263" s="262" t="s">
        <v>3075</v>
      </c>
      <c r="AC263" s="262" t="s">
        <v>3075</v>
      </c>
      <c r="AD263" s="262" t="s">
        <v>3075</v>
      </c>
      <c r="AE263" s="247"/>
      <c r="AF263" s="262" t="s">
        <v>3075</v>
      </c>
      <c r="AG263" s="262" t="s">
        <v>3075</v>
      </c>
      <c r="AH263" s="262" t="s">
        <v>3075</v>
      </c>
      <c r="AI263" s="262" t="s">
        <v>3075</v>
      </c>
      <c r="AJ263" t="s">
        <v>4897</v>
      </c>
    </row>
    <row r="264" spans="1:36" ht="15" customHeight="1" x14ac:dyDescent="0.3">
      <c r="A264" s="261">
        <v>521448</v>
      </c>
      <c r="B264" s="262" t="s">
        <v>1857</v>
      </c>
      <c r="C264" s="262" t="s">
        <v>66</v>
      </c>
      <c r="D264" s="262" t="s">
        <v>1051</v>
      </c>
      <c r="E264" s="262" t="s">
        <v>115</v>
      </c>
      <c r="F264" s="262" t="s">
        <v>2300</v>
      </c>
      <c r="G264" s="263">
        <v>34562</v>
      </c>
      <c r="H264" s="262" t="s">
        <v>622</v>
      </c>
      <c r="I264" s="258" t="s">
        <v>521</v>
      </c>
      <c r="J264" s="262" t="s">
        <v>136</v>
      </c>
      <c r="K264" s="261">
        <v>2012</v>
      </c>
      <c r="L264" s="258" t="s">
        <v>150</v>
      </c>
      <c r="M264" s="250"/>
      <c r="N264" s="250" t="s">
        <v>3075</v>
      </c>
      <c r="O264" s="260" t="s">
        <v>3075</v>
      </c>
      <c r="P264" s="257">
        <v>0</v>
      </c>
      <c r="Q264" s="262" t="s">
        <v>3075</v>
      </c>
      <c r="R264" s="262" t="s">
        <v>4328</v>
      </c>
      <c r="S264" s="262" t="s">
        <v>3161</v>
      </c>
      <c r="T264" s="262" t="s">
        <v>2480</v>
      </c>
      <c r="U264" s="262" t="s">
        <v>2210</v>
      </c>
      <c r="V264" s="262" t="s">
        <v>3075</v>
      </c>
      <c r="W264" s="262" t="s">
        <v>3075</v>
      </c>
      <c r="X264" s="262" t="s">
        <v>3075</v>
      </c>
      <c r="Y264" s="262" t="s">
        <v>3075</v>
      </c>
      <c r="Z264" s="262" t="s">
        <v>3075</v>
      </c>
      <c r="AA264" s="262" t="s">
        <v>3075</v>
      </c>
      <c r="AB264" s="262" t="s">
        <v>3075</v>
      </c>
      <c r="AC264" s="262" t="s">
        <v>3075</v>
      </c>
      <c r="AD264" s="262" t="s">
        <v>3075</v>
      </c>
      <c r="AE264" s="246"/>
      <c r="AF264" s="262" t="s">
        <v>3075</v>
      </c>
      <c r="AG264" s="262" t="s">
        <v>3075</v>
      </c>
      <c r="AH264" s="262" t="s">
        <v>3075</v>
      </c>
      <c r="AI264" s="262" t="s">
        <v>3075</v>
      </c>
      <c r="AJ264" t="s">
        <v>4897</v>
      </c>
    </row>
    <row r="265" spans="1:36" ht="15" customHeight="1" x14ac:dyDescent="0.3">
      <c r="A265" s="261">
        <v>521452</v>
      </c>
      <c r="B265" s="262" t="s">
        <v>1858</v>
      </c>
      <c r="C265" s="262" t="s">
        <v>62</v>
      </c>
      <c r="D265" s="262" t="s">
        <v>347</v>
      </c>
      <c r="E265" s="262" t="s">
        <v>115</v>
      </c>
      <c r="F265" s="262" t="s">
        <v>2870</v>
      </c>
      <c r="G265" s="263">
        <v>36198</v>
      </c>
      <c r="H265" s="262" t="s">
        <v>620</v>
      </c>
      <c r="I265" s="258" t="s">
        <v>521</v>
      </c>
      <c r="J265" s="262" t="s">
        <v>667</v>
      </c>
      <c r="K265" s="261">
        <v>2017</v>
      </c>
      <c r="M265" s="262"/>
      <c r="N265" s="250" t="s">
        <v>3075</v>
      </c>
      <c r="O265" s="260" t="s">
        <v>3075</v>
      </c>
      <c r="P265" s="257">
        <v>0</v>
      </c>
      <c r="Q265" s="262" t="s">
        <v>3075</v>
      </c>
      <c r="R265" s="262" t="s">
        <v>4329</v>
      </c>
      <c r="S265" s="262" t="s">
        <v>4330</v>
      </c>
      <c r="T265" s="262" t="s">
        <v>2218</v>
      </c>
      <c r="U265" s="262" t="s">
        <v>2084</v>
      </c>
      <c r="V265" s="262" t="s">
        <v>3075</v>
      </c>
      <c r="W265" s="262" t="s">
        <v>3075</v>
      </c>
      <c r="X265" s="262" t="s">
        <v>3075</v>
      </c>
      <c r="Y265" s="262" t="s">
        <v>3075</v>
      </c>
      <c r="Z265" s="262" t="s">
        <v>3075</v>
      </c>
      <c r="AA265" s="262" t="s">
        <v>3075</v>
      </c>
      <c r="AB265" s="262" t="s">
        <v>3075</v>
      </c>
      <c r="AC265" s="262" t="s">
        <v>3075</v>
      </c>
      <c r="AD265" s="262" t="s">
        <v>3075</v>
      </c>
      <c r="AE265" s="246"/>
      <c r="AF265" s="262" t="s">
        <v>3075</v>
      </c>
      <c r="AG265" s="262" t="s">
        <v>3075</v>
      </c>
      <c r="AH265" s="262" t="s">
        <v>3075</v>
      </c>
      <c r="AI265" s="262" t="s">
        <v>3075</v>
      </c>
      <c r="AJ265" t="s">
        <v>4897</v>
      </c>
    </row>
    <row r="266" spans="1:36" ht="15" customHeight="1" x14ac:dyDescent="0.3">
      <c r="A266" s="261">
        <v>521461</v>
      </c>
      <c r="B266" s="262" t="s">
        <v>1220</v>
      </c>
      <c r="C266" s="262" t="s">
        <v>87</v>
      </c>
      <c r="D266" s="262" t="s">
        <v>433</v>
      </c>
      <c r="E266" s="262" t="s">
        <v>115</v>
      </c>
      <c r="F266" s="262" t="s">
        <v>2212</v>
      </c>
      <c r="G266" s="263">
        <v>36060</v>
      </c>
      <c r="H266" s="262" t="s">
        <v>620</v>
      </c>
      <c r="I266" s="258" t="s">
        <v>521</v>
      </c>
      <c r="J266" s="262" t="s">
        <v>138</v>
      </c>
      <c r="K266" s="262" t="s">
        <v>3075</v>
      </c>
      <c r="L266" s="258"/>
      <c r="M266" s="262"/>
      <c r="N266" s="250" t="s">
        <v>3075</v>
      </c>
      <c r="O266" s="260" t="s">
        <v>3075</v>
      </c>
      <c r="P266" s="257">
        <v>0</v>
      </c>
      <c r="Q266" s="262" t="s">
        <v>3075</v>
      </c>
      <c r="R266" s="262" t="s">
        <v>4331</v>
      </c>
      <c r="S266" s="262" t="s">
        <v>3129</v>
      </c>
      <c r="T266" s="262" t="s">
        <v>2245</v>
      </c>
      <c r="U266" s="262" t="s">
        <v>2084</v>
      </c>
      <c r="V266" s="262" t="s">
        <v>3075</v>
      </c>
      <c r="W266" s="262" t="s">
        <v>3075</v>
      </c>
      <c r="X266" s="262" t="s">
        <v>3075</v>
      </c>
      <c r="Y266" s="262" t="s">
        <v>3075</v>
      </c>
      <c r="Z266" s="262" t="s">
        <v>3075</v>
      </c>
      <c r="AA266" s="262" t="s">
        <v>3075</v>
      </c>
      <c r="AB266" s="262" t="s">
        <v>3075</v>
      </c>
      <c r="AC266" s="262" t="s">
        <v>3075</v>
      </c>
      <c r="AD266" s="262" t="s">
        <v>3075</v>
      </c>
      <c r="AE266" s="246"/>
      <c r="AF266" s="262" t="s">
        <v>3075</v>
      </c>
      <c r="AG266" s="262" t="s">
        <v>3075</v>
      </c>
      <c r="AH266" s="262" t="s">
        <v>3075</v>
      </c>
      <c r="AI266" s="262" t="s">
        <v>3075</v>
      </c>
      <c r="AJ266" t="s">
        <v>4897</v>
      </c>
    </row>
    <row r="267" spans="1:36" ht="15" customHeight="1" x14ac:dyDescent="0.3">
      <c r="A267" s="261">
        <v>521487</v>
      </c>
      <c r="B267" s="262" t="s">
        <v>1221</v>
      </c>
      <c r="C267" s="262" t="s">
        <v>75</v>
      </c>
      <c r="D267" s="262" t="s">
        <v>424</v>
      </c>
      <c r="E267" s="262" t="s">
        <v>115</v>
      </c>
      <c r="F267" s="262" t="s">
        <v>135</v>
      </c>
      <c r="G267" s="263">
        <v>35079</v>
      </c>
      <c r="H267" s="262" t="s">
        <v>620</v>
      </c>
      <c r="I267" s="258" t="s">
        <v>521</v>
      </c>
      <c r="J267" s="250" t="s">
        <v>667</v>
      </c>
      <c r="K267" s="262" t="s">
        <v>3075</v>
      </c>
      <c r="L267" s="258"/>
      <c r="M267" s="262"/>
      <c r="N267" s="250" t="s">
        <v>3075</v>
      </c>
      <c r="O267" s="260" t="s">
        <v>3075</v>
      </c>
      <c r="P267" s="257">
        <v>0</v>
      </c>
      <c r="Q267" s="262" t="s">
        <v>3075</v>
      </c>
      <c r="R267" s="262" t="s">
        <v>4079</v>
      </c>
      <c r="S267" s="262" t="s">
        <v>3406</v>
      </c>
      <c r="T267" s="262" t="s">
        <v>2504</v>
      </c>
      <c r="U267" s="262" t="s">
        <v>2143</v>
      </c>
      <c r="V267" s="262" t="s">
        <v>3075</v>
      </c>
      <c r="W267" s="262" t="s">
        <v>3075</v>
      </c>
      <c r="X267" s="262" t="s">
        <v>3075</v>
      </c>
      <c r="Y267" s="262" t="s">
        <v>3075</v>
      </c>
      <c r="Z267" s="262" t="s">
        <v>3075</v>
      </c>
      <c r="AA267" s="262" t="s">
        <v>3075</v>
      </c>
      <c r="AB267" s="262" t="s">
        <v>3075</v>
      </c>
      <c r="AC267" s="262" t="s">
        <v>3075</v>
      </c>
      <c r="AD267" s="262" t="s">
        <v>3075</v>
      </c>
      <c r="AE267" s="246"/>
      <c r="AF267" s="262" t="s">
        <v>3075</v>
      </c>
      <c r="AG267" s="262" t="s">
        <v>3075</v>
      </c>
      <c r="AH267" s="262" t="s">
        <v>3075</v>
      </c>
      <c r="AI267" s="262" t="s">
        <v>3075</v>
      </c>
      <c r="AJ267" t="s">
        <v>4897</v>
      </c>
    </row>
    <row r="268" spans="1:36" ht="15" customHeight="1" x14ac:dyDescent="0.3">
      <c r="A268" s="261">
        <v>521497</v>
      </c>
      <c r="B268" s="262" t="s">
        <v>875</v>
      </c>
      <c r="C268" s="262" t="s">
        <v>377</v>
      </c>
      <c r="D268" s="262" t="s">
        <v>495</v>
      </c>
      <c r="E268" s="262" t="s">
        <v>115</v>
      </c>
      <c r="F268" s="262" t="s">
        <v>135</v>
      </c>
      <c r="G268" s="263">
        <v>32549</v>
      </c>
      <c r="H268" s="262" t="s">
        <v>620</v>
      </c>
      <c r="I268" s="258" t="s">
        <v>521</v>
      </c>
      <c r="J268" s="262" t="s">
        <v>138</v>
      </c>
      <c r="K268" s="262"/>
      <c r="M268" s="262"/>
      <c r="N268" s="250" t="s">
        <v>3075</v>
      </c>
      <c r="O268" s="260" t="s">
        <v>3075</v>
      </c>
      <c r="P268" s="257">
        <v>0</v>
      </c>
      <c r="Q268" s="262" t="s">
        <v>3075</v>
      </c>
      <c r="R268" s="262" t="s">
        <v>3235</v>
      </c>
      <c r="S268" s="262" t="s">
        <v>3236</v>
      </c>
      <c r="T268" s="262" t="s">
        <v>2391</v>
      </c>
      <c r="U268" s="262" t="s">
        <v>2126</v>
      </c>
      <c r="V268" s="262" t="s">
        <v>3075</v>
      </c>
      <c r="W268" s="262" t="s">
        <v>3075</v>
      </c>
      <c r="X268" s="262" t="s">
        <v>3075</v>
      </c>
      <c r="Y268" s="262" t="s">
        <v>3075</v>
      </c>
      <c r="Z268" s="262" t="s">
        <v>3075</v>
      </c>
      <c r="AA268" s="262" t="s">
        <v>3075</v>
      </c>
      <c r="AB268" s="262" t="s">
        <v>3075</v>
      </c>
      <c r="AC268" s="262" t="s">
        <v>3075</v>
      </c>
      <c r="AD268" s="262" t="s">
        <v>3075</v>
      </c>
      <c r="AE268" s="246"/>
      <c r="AF268" s="262"/>
      <c r="AG268" s="262" t="s">
        <v>3075</v>
      </c>
      <c r="AH268" s="262" t="s">
        <v>3075</v>
      </c>
      <c r="AI268" s="262" t="s">
        <v>3075</v>
      </c>
      <c r="AJ268" t="s">
        <v>4897</v>
      </c>
    </row>
    <row r="269" spans="1:36" ht="15" customHeight="1" x14ac:dyDescent="0.3">
      <c r="A269" s="261">
        <v>521499</v>
      </c>
      <c r="B269" s="262" t="s">
        <v>731</v>
      </c>
      <c r="C269" s="262" t="s">
        <v>284</v>
      </c>
      <c r="D269" s="262" t="s">
        <v>344</v>
      </c>
      <c r="E269" s="262" t="s">
        <v>115</v>
      </c>
      <c r="F269" s="262" t="s">
        <v>2164</v>
      </c>
      <c r="G269" s="263">
        <v>35382</v>
      </c>
      <c r="H269" s="262" t="s">
        <v>620</v>
      </c>
      <c r="I269" s="258" t="s">
        <v>521</v>
      </c>
      <c r="J269" s="250" t="s">
        <v>667</v>
      </c>
      <c r="K269" s="262" t="s">
        <v>3075</v>
      </c>
      <c r="L269" s="258"/>
      <c r="M269" s="262"/>
      <c r="N269" s="250" t="s">
        <v>3075</v>
      </c>
      <c r="O269" s="260" t="s">
        <v>3075</v>
      </c>
      <c r="P269" s="257">
        <v>0</v>
      </c>
      <c r="Q269" s="262" t="s">
        <v>3075</v>
      </c>
      <c r="R269" s="262" t="s">
        <v>4332</v>
      </c>
      <c r="S269" s="262" t="s">
        <v>4333</v>
      </c>
      <c r="T269" s="262" t="s">
        <v>2741</v>
      </c>
      <c r="U269" s="262" t="s">
        <v>4334</v>
      </c>
      <c r="V269" s="262" t="s">
        <v>3075</v>
      </c>
      <c r="W269" s="262" t="s">
        <v>3075</v>
      </c>
      <c r="X269" s="262" t="s">
        <v>3075</v>
      </c>
      <c r="Y269" s="262" t="s">
        <v>3075</v>
      </c>
      <c r="Z269" s="262" t="s">
        <v>3075</v>
      </c>
      <c r="AA269" s="262" t="s">
        <v>3075</v>
      </c>
      <c r="AB269" s="262" t="s">
        <v>3075</v>
      </c>
      <c r="AC269" s="262" t="s">
        <v>3075</v>
      </c>
      <c r="AD269" s="262" t="s">
        <v>3075</v>
      </c>
      <c r="AE269" s="247"/>
      <c r="AF269" s="262" t="s">
        <v>3075</v>
      </c>
      <c r="AG269" s="262" t="s">
        <v>3075</v>
      </c>
      <c r="AH269" s="262" t="s">
        <v>3075</v>
      </c>
      <c r="AI269" s="262" t="s">
        <v>3075</v>
      </c>
      <c r="AJ269" t="s">
        <v>4897</v>
      </c>
    </row>
    <row r="270" spans="1:36" ht="15" customHeight="1" x14ac:dyDescent="0.3">
      <c r="A270" s="261">
        <v>521517</v>
      </c>
      <c r="B270" s="262" t="s">
        <v>1859</v>
      </c>
      <c r="C270" s="262" t="s">
        <v>330</v>
      </c>
      <c r="D270" s="262" t="s">
        <v>1860</v>
      </c>
      <c r="E270" s="262" t="s">
        <v>115</v>
      </c>
      <c r="F270" s="262" t="s">
        <v>135</v>
      </c>
      <c r="G270" s="263">
        <v>34618</v>
      </c>
      <c r="H270" s="262" t="s">
        <v>620</v>
      </c>
      <c r="I270" s="258" t="s">
        <v>521</v>
      </c>
      <c r="J270" s="262" t="s">
        <v>138</v>
      </c>
      <c r="K270" s="261">
        <v>2012</v>
      </c>
      <c r="M270" s="262"/>
      <c r="N270" s="250" t="s">
        <v>3075</v>
      </c>
      <c r="O270" s="260" t="s">
        <v>3075</v>
      </c>
      <c r="P270" s="257">
        <v>0</v>
      </c>
      <c r="Q270" s="262" t="s">
        <v>3075</v>
      </c>
      <c r="R270" s="262" t="s">
        <v>3495</v>
      </c>
      <c r="S270" s="262" t="s">
        <v>3496</v>
      </c>
      <c r="T270" s="262" t="s">
        <v>2807</v>
      </c>
      <c r="U270" s="262" t="s">
        <v>2084</v>
      </c>
      <c r="V270" s="262" t="s">
        <v>3075</v>
      </c>
      <c r="W270" s="262" t="s">
        <v>3075</v>
      </c>
      <c r="X270" s="262" t="s">
        <v>3075</v>
      </c>
      <c r="Y270" s="262" t="s">
        <v>3075</v>
      </c>
      <c r="Z270" s="262" t="s">
        <v>3075</v>
      </c>
      <c r="AA270" s="262" t="s">
        <v>3075</v>
      </c>
      <c r="AB270" s="262" t="s">
        <v>3075</v>
      </c>
      <c r="AC270" s="262" t="s">
        <v>4659</v>
      </c>
      <c r="AD270" s="262" t="s">
        <v>4659</v>
      </c>
      <c r="AE270" s="246"/>
      <c r="AF270" s="262"/>
      <c r="AG270" s="262"/>
      <c r="AH270" s="262"/>
      <c r="AI270" s="262" t="s">
        <v>4658</v>
      </c>
      <c r="AJ270" t="s">
        <v>4897</v>
      </c>
    </row>
    <row r="271" spans="1:36" ht="15" customHeight="1" x14ac:dyDescent="0.3">
      <c r="A271" s="256">
        <v>521518</v>
      </c>
      <c r="B271" s="257" t="s">
        <v>1222</v>
      </c>
      <c r="C271" s="257" t="s">
        <v>527</v>
      </c>
      <c r="D271" s="257" t="s">
        <v>426</v>
      </c>
      <c r="E271" s="257" t="s">
        <v>3075</v>
      </c>
      <c r="F271" s="257" t="s">
        <v>3075</v>
      </c>
      <c r="G271" s="257" t="s">
        <v>3075</v>
      </c>
      <c r="H271" s="257"/>
      <c r="I271" s="258" t="s">
        <v>521</v>
      </c>
      <c r="J271" s="250"/>
      <c r="K271" s="257" t="s">
        <v>3075</v>
      </c>
      <c r="L271" s="259" t="s">
        <v>3075</v>
      </c>
      <c r="M271" s="257" t="s">
        <v>3075</v>
      </c>
      <c r="N271" s="250" t="s">
        <v>3075</v>
      </c>
      <c r="O271" s="260" t="s">
        <v>3075</v>
      </c>
      <c r="P271" s="257">
        <v>0</v>
      </c>
      <c r="Q271" s="257" t="s">
        <v>3075</v>
      </c>
      <c r="R271" s="257" t="s">
        <v>3075</v>
      </c>
      <c r="S271" s="257" t="s">
        <v>3075</v>
      </c>
      <c r="T271" s="257" t="s">
        <v>3075</v>
      </c>
      <c r="U271" s="257" t="s">
        <v>3075</v>
      </c>
      <c r="V271" s="257" t="s">
        <v>3075</v>
      </c>
      <c r="W271" s="257" t="s">
        <v>3075</v>
      </c>
      <c r="X271" s="257" t="s">
        <v>3075</v>
      </c>
      <c r="Y271" s="257" t="s">
        <v>3075</v>
      </c>
      <c r="Z271" s="257" t="s">
        <v>3075</v>
      </c>
      <c r="AA271" s="257" t="s">
        <v>3075</v>
      </c>
      <c r="AB271" s="257" t="s">
        <v>3075</v>
      </c>
      <c r="AC271" s="257" t="s">
        <v>3075</v>
      </c>
      <c r="AD271" s="257" t="s">
        <v>3075</v>
      </c>
      <c r="AE271" s="246"/>
      <c r="AF271" s="257" t="s">
        <v>3075</v>
      </c>
      <c r="AG271" s="257" t="s">
        <v>3075</v>
      </c>
      <c r="AH271" s="257" t="s">
        <v>2078</v>
      </c>
      <c r="AI271" s="257" t="s">
        <v>3075</v>
      </c>
      <c r="AJ271" t="s">
        <v>4896</v>
      </c>
    </row>
    <row r="272" spans="1:36" ht="15" customHeight="1" x14ac:dyDescent="0.3">
      <c r="A272" s="256">
        <v>521541</v>
      </c>
      <c r="B272" s="257" t="s">
        <v>2017</v>
      </c>
      <c r="C272" s="257" t="s">
        <v>66</v>
      </c>
      <c r="D272" s="257" t="s">
        <v>500</v>
      </c>
      <c r="E272" s="257" t="s">
        <v>3075</v>
      </c>
      <c r="F272" s="257" t="s">
        <v>3075</v>
      </c>
      <c r="G272" s="257" t="s">
        <v>3075</v>
      </c>
      <c r="H272" s="257"/>
      <c r="I272" s="258" t="s">
        <v>521</v>
      </c>
      <c r="J272" s="250"/>
      <c r="K272" s="257" t="s">
        <v>3075</v>
      </c>
      <c r="L272" s="259" t="s">
        <v>3075</v>
      </c>
      <c r="M272" s="257" t="s">
        <v>3075</v>
      </c>
      <c r="N272" s="250" t="s">
        <v>3075</v>
      </c>
      <c r="O272" s="260" t="s">
        <v>3075</v>
      </c>
      <c r="P272" s="257">
        <v>0</v>
      </c>
      <c r="Q272" s="257" t="s">
        <v>3075</v>
      </c>
      <c r="R272" s="257" t="s">
        <v>3075</v>
      </c>
      <c r="S272" s="257" t="s">
        <v>3075</v>
      </c>
      <c r="T272" s="257" t="s">
        <v>3075</v>
      </c>
      <c r="U272" s="257" t="s">
        <v>3075</v>
      </c>
      <c r="V272" s="257" t="s">
        <v>3075</v>
      </c>
      <c r="W272" s="257" t="s">
        <v>3075</v>
      </c>
      <c r="X272" s="257" t="s">
        <v>3075</v>
      </c>
      <c r="Y272" s="257" t="s">
        <v>3075</v>
      </c>
      <c r="Z272" s="257" t="s">
        <v>3075</v>
      </c>
      <c r="AA272" s="257" t="s">
        <v>3075</v>
      </c>
      <c r="AB272" s="257" t="s">
        <v>2078</v>
      </c>
      <c r="AC272" s="262" t="s">
        <v>4895</v>
      </c>
      <c r="AD272" s="262" t="s">
        <v>4895</v>
      </c>
      <c r="AE272" s="246"/>
      <c r="AF272" s="257" t="s">
        <v>2078</v>
      </c>
      <c r="AG272" s="257" t="s">
        <v>2078</v>
      </c>
      <c r="AH272" s="257" t="s">
        <v>2078</v>
      </c>
      <c r="AI272" s="257" t="s">
        <v>4895</v>
      </c>
      <c r="AJ272" t="s">
        <v>4896</v>
      </c>
    </row>
    <row r="273" spans="1:36" ht="15" customHeight="1" x14ac:dyDescent="0.3">
      <c r="A273" s="261">
        <v>521551</v>
      </c>
      <c r="B273" s="262" t="s">
        <v>1223</v>
      </c>
      <c r="C273" s="262" t="s">
        <v>66</v>
      </c>
      <c r="D273" s="262" t="s">
        <v>423</v>
      </c>
      <c r="E273" s="262" t="s">
        <v>115</v>
      </c>
      <c r="F273" s="262" t="s">
        <v>135</v>
      </c>
      <c r="G273" s="263">
        <v>36398</v>
      </c>
      <c r="H273" s="262" t="s">
        <v>620</v>
      </c>
      <c r="I273" s="258" t="s">
        <v>521</v>
      </c>
      <c r="J273" s="250" t="s">
        <v>667</v>
      </c>
      <c r="K273" s="262" t="s">
        <v>3075</v>
      </c>
      <c r="L273" s="258"/>
      <c r="M273" s="262"/>
      <c r="N273" s="250" t="s">
        <v>3075</v>
      </c>
      <c r="O273" s="260" t="s">
        <v>3075</v>
      </c>
      <c r="P273" s="257">
        <v>0</v>
      </c>
      <c r="Q273" s="262" t="s">
        <v>3075</v>
      </c>
      <c r="R273" s="262" t="s">
        <v>4065</v>
      </c>
      <c r="S273" s="262" t="s">
        <v>3149</v>
      </c>
      <c r="T273" s="262" t="s">
        <v>2266</v>
      </c>
      <c r="U273" s="262" t="s">
        <v>2379</v>
      </c>
      <c r="V273" s="262" t="s">
        <v>3075</v>
      </c>
      <c r="W273" s="262" t="s">
        <v>3075</v>
      </c>
      <c r="X273" s="262" t="s">
        <v>3075</v>
      </c>
      <c r="Y273" s="262" t="s">
        <v>3075</v>
      </c>
      <c r="Z273" s="262" t="s">
        <v>3075</v>
      </c>
      <c r="AA273" s="262" t="s">
        <v>3075</v>
      </c>
      <c r="AB273" s="262" t="s">
        <v>3075</v>
      </c>
      <c r="AC273" s="262" t="s">
        <v>3075</v>
      </c>
      <c r="AD273" s="262" t="s">
        <v>3075</v>
      </c>
      <c r="AE273" s="247"/>
      <c r="AF273" s="262" t="s">
        <v>3075</v>
      </c>
      <c r="AG273" s="262" t="s">
        <v>3075</v>
      </c>
      <c r="AH273" s="262" t="s">
        <v>3075</v>
      </c>
      <c r="AI273" s="262" t="s">
        <v>3075</v>
      </c>
      <c r="AJ273" t="s">
        <v>4897</v>
      </c>
    </row>
    <row r="274" spans="1:36" ht="15" customHeight="1" x14ac:dyDescent="0.3">
      <c r="A274" s="256">
        <v>521557</v>
      </c>
      <c r="B274" s="257" t="s">
        <v>1861</v>
      </c>
      <c r="C274" s="257" t="s">
        <v>527</v>
      </c>
      <c r="D274" s="257" t="s">
        <v>492</v>
      </c>
      <c r="E274" s="257" t="s">
        <v>115</v>
      </c>
      <c r="F274" s="257" t="s">
        <v>135</v>
      </c>
      <c r="G274" s="257" t="s">
        <v>4797</v>
      </c>
      <c r="H274" s="257" t="s">
        <v>620</v>
      </c>
      <c r="I274" s="258" t="s">
        <v>521</v>
      </c>
      <c r="J274" s="257" t="s">
        <v>138</v>
      </c>
      <c r="K274" s="257" t="s">
        <v>4796</v>
      </c>
      <c r="L274" s="259" t="s">
        <v>135</v>
      </c>
      <c r="M274" s="250"/>
      <c r="N274" s="250" t="s">
        <v>3075</v>
      </c>
      <c r="O274" s="260" t="s">
        <v>3075</v>
      </c>
      <c r="P274" s="257">
        <v>0</v>
      </c>
      <c r="Q274" s="257" t="s">
        <v>3075</v>
      </c>
      <c r="R274" s="257" t="s">
        <v>3498</v>
      </c>
      <c r="S274" s="257" t="s">
        <v>3150</v>
      </c>
      <c r="T274" s="257" t="s">
        <v>2809</v>
      </c>
      <c r="U274" s="257" t="s">
        <v>2092</v>
      </c>
      <c r="V274" s="257" t="s">
        <v>3075</v>
      </c>
      <c r="W274" s="257" t="s">
        <v>3075</v>
      </c>
      <c r="X274" s="257" t="s">
        <v>3075</v>
      </c>
      <c r="Y274" s="257" t="s">
        <v>3075</v>
      </c>
      <c r="Z274" s="257" t="s">
        <v>3075</v>
      </c>
      <c r="AA274" s="257" t="s">
        <v>3075</v>
      </c>
      <c r="AB274" s="257" t="s">
        <v>3075</v>
      </c>
      <c r="AC274" s="262" t="s">
        <v>4895</v>
      </c>
      <c r="AD274" s="262" t="s">
        <v>4895</v>
      </c>
      <c r="AE274" s="246"/>
      <c r="AF274" s="257" t="s">
        <v>3075</v>
      </c>
      <c r="AG274" s="257" t="s">
        <v>3075</v>
      </c>
      <c r="AH274" s="257" t="s">
        <v>2078</v>
      </c>
      <c r="AI274" s="257" t="s">
        <v>4895</v>
      </c>
      <c r="AJ274" t="s">
        <v>4896</v>
      </c>
    </row>
    <row r="275" spans="1:36" ht="15" customHeight="1" x14ac:dyDescent="0.3">
      <c r="A275" s="256">
        <v>521566</v>
      </c>
      <c r="B275" s="257" t="s">
        <v>1862</v>
      </c>
      <c r="C275" s="257" t="s">
        <v>254</v>
      </c>
      <c r="D275" s="257" t="s">
        <v>1336</v>
      </c>
      <c r="E275" s="257" t="s">
        <v>115</v>
      </c>
      <c r="F275" s="257" t="s">
        <v>149</v>
      </c>
      <c r="G275" s="257" t="s">
        <v>4859</v>
      </c>
      <c r="H275" s="257" t="s">
        <v>620</v>
      </c>
      <c r="I275" s="258" t="s">
        <v>521</v>
      </c>
      <c r="J275" s="257" t="s">
        <v>138</v>
      </c>
      <c r="K275" s="250"/>
      <c r="L275" s="259" t="s">
        <v>149</v>
      </c>
      <c r="M275" s="257"/>
      <c r="N275" s="250" t="s">
        <v>3075</v>
      </c>
      <c r="O275" s="260" t="s">
        <v>3075</v>
      </c>
      <c r="P275" s="257">
        <v>0</v>
      </c>
      <c r="Q275" s="257" t="s">
        <v>3075</v>
      </c>
      <c r="R275" s="257" t="s">
        <v>3499</v>
      </c>
      <c r="S275" s="257" t="s">
        <v>2760</v>
      </c>
      <c r="T275" s="257" t="s">
        <v>2811</v>
      </c>
      <c r="U275" s="257" t="s">
        <v>2326</v>
      </c>
      <c r="V275" s="257" t="s">
        <v>3075</v>
      </c>
      <c r="W275" s="257" t="s">
        <v>3075</v>
      </c>
      <c r="X275" s="257" t="s">
        <v>3075</v>
      </c>
      <c r="Y275" s="257" t="s">
        <v>3075</v>
      </c>
      <c r="Z275" s="257" t="s">
        <v>3075</v>
      </c>
      <c r="AA275" s="257" t="s">
        <v>3075</v>
      </c>
      <c r="AB275" s="257" t="s">
        <v>3075</v>
      </c>
      <c r="AC275" s="262" t="s">
        <v>4895</v>
      </c>
      <c r="AD275" s="262" t="s">
        <v>4895</v>
      </c>
      <c r="AE275" s="246"/>
      <c r="AF275" s="257" t="s">
        <v>3075</v>
      </c>
      <c r="AG275" s="257" t="s">
        <v>2078</v>
      </c>
      <c r="AH275" s="257" t="s">
        <v>2078</v>
      </c>
      <c r="AI275" s="257" t="s">
        <v>4895</v>
      </c>
      <c r="AJ275" t="s">
        <v>4896</v>
      </c>
    </row>
    <row r="276" spans="1:36" ht="15" customHeight="1" x14ac:dyDescent="0.3">
      <c r="A276" s="261">
        <v>521583</v>
      </c>
      <c r="B276" s="262" t="s">
        <v>4335</v>
      </c>
      <c r="C276" s="262" t="s">
        <v>3075</v>
      </c>
      <c r="D276" s="262" t="s">
        <v>3075</v>
      </c>
      <c r="E276" s="262" t="s">
        <v>115</v>
      </c>
      <c r="F276" s="262" t="s">
        <v>135</v>
      </c>
      <c r="G276" s="263">
        <v>34700</v>
      </c>
      <c r="H276" s="262" t="s">
        <v>620</v>
      </c>
      <c r="I276" s="258" t="s">
        <v>521</v>
      </c>
      <c r="J276" s="262" t="s">
        <v>138</v>
      </c>
      <c r="K276" s="262"/>
      <c r="M276" s="262"/>
      <c r="N276" s="250" t="s">
        <v>3075</v>
      </c>
      <c r="O276" s="260" t="s">
        <v>3075</v>
      </c>
      <c r="P276" s="257">
        <v>0</v>
      </c>
      <c r="Q276" s="262" t="s">
        <v>3075</v>
      </c>
      <c r="R276" s="262" t="s">
        <v>4336</v>
      </c>
      <c r="S276" s="262" t="s">
        <v>3105</v>
      </c>
      <c r="T276" s="262" t="s">
        <v>4337</v>
      </c>
      <c r="U276" s="262" t="s">
        <v>2084</v>
      </c>
      <c r="V276" s="262" t="s">
        <v>3075</v>
      </c>
      <c r="W276" s="262" t="s">
        <v>3075</v>
      </c>
      <c r="X276" s="262" t="s">
        <v>3075</v>
      </c>
      <c r="Y276" s="262" t="s">
        <v>3075</v>
      </c>
      <c r="Z276" s="262" t="s">
        <v>3075</v>
      </c>
      <c r="AA276" s="262" t="s">
        <v>3075</v>
      </c>
      <c r="AB276" s="262" t="s">
        <v>2078</v>
      </c>
      <c r="AC276" s="262" t="s">
        <v>3075</v>
      </c>
      <c r="AD276" s="262" t="s">
        <v>3075</v>
      </c>
      <c r="AE276" s="246"/>
      <c r="AF276" s="262" t="s">
        <v>3075</v>
      </c>
      <c r="AG276" s="262" t="s">
        <v>3075</v>
      </c>
      <c r="AH276" s="262" t="s">
        <v>3075</v>
      </c>
      <c r="AI276" s="262" t="s">
        <v>3075</v>
      </c>
      <c r="AJ276" t="s">
        <v>4897</v>
      </c>
    </row>
    <row r="277" spans="1:36" ht="15" customHeight="1" x14ac:dyDescent="0.3">
      <c r="A277" s="256">
        <v>521585</v>
      </c>
      <c r="B277" s="257" t="s">
        <v>996</v>
      </c>
      <c r="C277" s="257" t="s">
        <v>305</v>
      </c>
      <c r="D277" s="257" t="s">
        <v>885</v>
      </c>
      <c r="E277" s="257" t="s">
        <v>115</v>
      </c>
      <c r="F277" s="257" t="s">
        <v>149</v>
      </c>
      <c r="G277" s="257" t="s">
        <v>4724</v>
      </c>
      <c r="H277" s="257" t="s">
        <v>620</v>
      </c>
      <c r="I277" s="258" t="s">
        <v>521</v>
      </c>
      <c r="J277" s="257" t="s">
        <v>136</v>
      </c>
      <c r="K277" s="257" t="s">
        <v>4719</v>
      </c>
      <c r="L277" s="259" t="s">
        <v>149</v>
      </c>
      <c r="M277" s="257"/>
      <c r="N277" s="250" t="s">
        <v>3075</v>
      </c>
      <c r="O277" s="260" t="s">
        <v>3075</v>
      </c>
      <c r="P277" s="257">
        <v>0</v>
      </c>
      <c r="Q277" s="257" t="s">
        <v>3075</v>
      </c>
      <c r="R277" s="257" t="s">
        <v>3758</v>
      </c>
      <c r="S277" s="257" t="s">
        <v>4338</v>
      </c>
      <c r="T277" s="257" t="s">
        <v>4339</v>
      </c>
      <c r="U277" s="257" t="s">
        <v>2094</v>
      </c>
      <c r="V277" s="257" t="s">
        <v>3075</v>
      </c>
      <c r="W277" s="257" t="s">
        <v>3075</v>
      </c>
      <c r="X277" s="257" t="s">
        <v>3075</v>
      </c>
      <c r="Y277" s="257" t="s">
        <v>3075</v>
      </c>
      <c r="Z277" s="257" t="s">
        <v>3075</v>
      </c>
      <c r="AA277" s="257" t="s">
        <v>3075</v>
      </c>
      <c r="AB277" s="257" t="s">
        <v>3075</v>
      </c>
      <c r="AC277" s="257" t="s">
        <v>3075</v>
      </c>
      <c r="AD277" s="257" t="s">
        <v>3075</v>
      </c>
      <c r="AE277" s="246"/>
      <c r="AF277" s="257" t="s">
        <v>3075</v>
      </c>
      <c r="AG277" s="257" t="s">
        <v>3075</v>
      </c>
      <c r="AH277" s="257" t="s">
        <v>2078</v>
      </c>
      <c r="AI277" s="257" t="s">
        <v>3075</v>
      </c>
      <c r="AJ277" t="s">
        <v>4896</v>
      </c>
    </row>
    <row r="278" spans="1:36" ht="15" customHeight="1" x14ac:dyDescent="0.3">
      <c r="A278" s="261">
        <v>521588</v>
      </c>
      <c r="B278" s="262" t="s">
        <v>1224</v>
      </c>
      <c r="C278" s="262" t="s">
        <v>927</v>
      </c>
      <c r="D278" s="262" t="s">
        <v>702</v>
      </c>
      <c r="E278" s="262" t="s">
        <v>115</v>
      </c>
      <c r="F278" s="262" t="s">
        <v>135</v>
      </c>
      <c r="G278" s="263">
        <v>36533</v>
      </c>
      <c r="H278" s="262" t="s">
        <v>620</v>
      </c>
      <c r="I278" s="258" t="s">
        <v>521</v>
      </c>
      <c r="J278" s="262" t="s">
        <v>667</v>
      </c>
      <c r="K278" s="262"/>
      <c r="M278" s="262"/>
      <c r="N278" s="250" t="s">
        <v>3075</v>
      </c>
      <c r="O278" s="260" t="s">
        <v>3075</v>
      </c>
      <c r="P278" s="257">
        <v>0</v>
      </c>
      <c r="Q278" s="262" t="s">
        <v>3075</v>
      </c>
      <c r="R278" s="262" t="s">
        <v>4340</v>
      </c>
      <c r="S278" s="262" t="s">
        <v>4341</v>
      </c>
      <c r="T278" s="262" t="s">
        <v>4342</v>
      </c>
      <c r="U278" s="262" t="s">
        <v>2192</v>
      </c>
      <c r="V278" s="262" t="s">
        <v>3075</v>
      </c>
      <c r="W278" s="262" t="s">
        <v>3075</v>
      </c>
      <c r="X278" s="262" t="s">
        <v>3075</v>
      </c>
      <c r="Y278" s="262" t="s">
        <v>3075</v>
      </c>
      <c r="Z278" s="262" t="s">
        <v>3075</v>
      </c>
      <c r="AA278" s="262" t="s">
        <v>3075</v>
      </c>
      <c r="AB278" s="262" t="s">
        <v>3075</v>
      </c>
      <c r="AC278" s="262" t="s">
        <v>3075</v>
      </c>
      <c r="AD278" s="262" t="s">
        <v>3075</v>
      </c>
      <c r="AE278" s="247"/>
      <c r="AF278" s="262" t="s">
        <v>3075</v>
      </c>
      <c r="AG278" s="262" t="s">
        <v>3075</v>
      </c>
      <c r="AH278" s="262" t="s">
        <v>3075</v>
      </c>
      <c r="AI278" s="262" t="s">
        <v>3075</v>
      </c>
      <c r="AJ278" t="s">
        <v>4897</v>
      </c>
    </row>
    <row r="279" spans="1:36" ht="15" customHeight="1" x14ac:dyDescent="0.3">
      <c r="A279" s="256">
        <v>521590</v>
      </c>
      <c r="B279" s="257" t="s">
        <v>2018</v>
      </c>
      <c r="C279" s="257" t="s">
        <v>105</v>
      </c>
      <c r="D279" s="257" t="s">
        <v>684</v>
      </c>
      <c r="E279" s="257" t="s">
        <v>3075</v>
      </c>
      <c r="F279" s="257" t="s">
        <v>3075</v>
      </c>
      <c r="G279" s="257" t="s">
        <v>3075</v>
      </c>
      <c r="H279" s="257"/>
      <c r="I279" s="258" t="s">
        <v>521</v>
      </c>
      <c r="J279" s="250"/>
      <c r="K279" s="257" t="s">
        <v>3075</v>
      </c>
      <c r="L279" s="259" t="s">
        <v>3075</v>
      </c>
      <c r="M279" s="257" t="s">
        <v>3075</v>
      </c>
      <c r="N279" s="250" t="s">
        <v>3075</v>
      </c>
      <c r="O279" s="260" t="s">
        <v>3075</v>
      </c>
      <c r="P279" s="257">
        <v>0</v>
      </c>
      <c r="Q279" s="257" t="s">
        <v>3075</v>
      </c>
      <c r="R279" s="257" t="s">
        <v>3075</v>
      </c>
      <c r="S279" s="257" t="s">
        <v>3075</v>
      </c>
      <c r="T279" s="257" t="s">
        <v>3075</v>
      </c>
      <c r="U279" s="257" t="s">
        <v>3075</v>
      </c>
      <c r="V279" s="257" t="s">
        <v>3075</v>
      </c>
      <c r="W279" s="257" t="s">
        <v>3075</v>
      </c>
      <c r="X279" s="257" t="s">
        <v>3075</v>
      </c>
      <c r="Y279" s="257" t="s">
        <v>3075</v>
      </c>
      <c r="Z279" s="257" t="s">
        <v>3075</v>
      </c>
      <c r="AA279" s="257" t="s">
        <v>3075</v>
      </c>
      <c r="AB279" s="257" t="s">
        <v>2078</v>
      </c>
      <c r="AC279" s="257" t="s">
        <v>3075</v>
      </c>
      <c r="AD279" s="257" t="s">
        <v>3075</v>
      </c>
      <c r="AE279" s="246"/>
      <c r="AF279" s="257" t="s">
        <v>2078</v>
      </c>
      <c r="AG279" s="257" t="s">
        <v>2078</v>
      </c>
      <c r="AH279" s="257" t="s">
        <v>2078</v>
      </c>
      <c r="AI279" s="257" t="s">
        <v>3075</v>
      </c>
      <c r="AJ279" t="s">
        <v>4896</v>
      </c>
    </row>
    <row r="280" spans="1:36" ht="15" customHeight="1" x14ac:dyDescent="0.3">
      <c r="A280" s="261">
        <v>521606</v>
      </c>
      <c r="B280" s="262" t="s">
        <v>1225</v>
      </c>
      <c r="C280" s="262" t="s">
        <v>67</v>
      </c>
      <c r="D280" s="262" t="s">
        <v>1226</v>
      </c>
      <c r="E280" s="262" t="s">
        <v>115</v>
      </c>
      <c r="F280" s="262" t="s">
        <v>2088</v>
      </c>
      <c r="G280" s="263">
        <v>33240</v>
      </c>
      <c r="H280" s="262" t="s">
        <v>620</v>
      </c>
      <c r="I280" s="258" t="s">
        <v>521</v>
      </c>
      <c r="J280" s="262" t="s">
        <v>138</v>
      </c>
      <c r="K280" s="262"/>
      <c r="L280" s="262" t="s">
        <v>150</v>
      </c>
      <c r="M280" s="262"/>
      <c r="N280" s="250" t="s">
        <v>3075</v>
      </c>
      <c r="O280" s="260" t="s">
        <v>3075</v>
      </c>
      <c r="P280" s="257">
        <v>0</v>
      </c>
      <c r="Q280" s="262" t="s">
        <v>3075</v>
      </c>
      <c r="R280" s="262" t="s">
        <v>3248</v>
      </c>
      <c r="S280" s="262" t="s">
        <v>3249</v>
      </c>
      <c r="T280" s="262" t="s">
        <v>2353</v>
      </c>
      <c r="U280" s="262" t="s">
        <v>2095</v>
      </c>
      <c r="V280" s="262" t="s">
        <v>3075</v>
      </c>
      <c r="W280" s="262" t="s">
        <v>3075</v>
      </c>
      <c r="X280" s="262" t="s">
        <v>3075</v>
      </c>
      <c r="Y280" s="262" t="s">
        <v>3075</v>
      </c>
      <c r="Z280" s="262" t="s">
        <v>3075</v>
      </c>
      <c r="AA280" s="262" t="s">
        <v>3075</v>
      </c>
      <c r="AB280" s="262" t="s">
        <v>3075</v>
      </c>
      <c r="AC280" s="262" t="s">
        <v>3075</v>
      </c>
      <c r="AD280" s="262" t="s">
        <v>3075</v>
      </c>
      <c r="AE280" s="246"/>
      <c r="AF280" s="262" t="s">
        <v>3075</v>
      </c>
      <c r="AG280" s="262" t="s">
        <v>3075</v>
      </c>
      <c r="AH280" s="262" t="s">
        <v>3075</v>
      </c>
      <c r="AI280" s="262" t="s">
        <v>3075</v>
      </c>
      <c r="AJ280" t="s">
        <v>4897</v>
      </c>
    </row>
    <row r="281" spans="1:36" ht="15" customHeight="1" x14ac:dyDescent="0.3">
      <c r="A281" s="261">
        <v>521611</v>
      </c>
      <c r="B281" s="262" t="s">
        <v>1227</v>
      </c>
      <c r="C281" s="262" t="s">
        <v>366</v>
      </c>
      <c r="D281" s="262" t="s">
        <v>421</v>
      </c>
      <c r="E281" s="262" t="s">
        <v>115</v>
      </c>
      <c r="F281" s="262" t="s">
        <v>135</v>
      </c>
      <c r="G281" s="263">
        <v>30566</v>
      </c>
      <c r="H281" s="262" t="s">
        <v>620</v>
      </c>
      <c r="I281" s="258" t="s">
        <v>521</v>
      </c>
      <c r="J281" s="262" t="s">
        <v>138</v>
      </c>
      <c r="K281" s="262"/>
      <c r="M281" s="262"/>
      <c r="N281" s="250" t="s">
        <v>3075</v>
      </c>
      <c r="O281" s="260" t="s">
        <v>3075</v>
      </c>
      <c r="P281" s="257">
        <v>0</v>
      </c>
      <c r="Q281" s="262" t="s">
        <v>3075</v>
      </c>
      <c r="R281" s="262" t="s">
        <v>3298</v>
      </c>
      <c r="S281" s="262" t="s">
        <v>3299</v>
      </c>
      <c r="T281" s="262" t="s">
        <v>2334</v>
      </c>
      <c r="U281" s="262" t="s">
        <v>2505</v>
      </c>
      <c r="V281" s="262" t="s">
        <v>3075</v>
      </c>
      <c r="W281" s="262" t="s">
        <v>3075</v>
      </c>
      <c r="X281" s="262" t="s">
        <v>3075</v>
      </c>
      <c r="Y281" s="262" t="s">
        <v>3075</v>
      </c>
      <c r="Z281" s="262" t="s">
        <v>3075</v>
      </c>
      <c r="AA281" s="262" t="s">
        <v>3075</v>
      </c>
      <c r="AB281" s="262" t="s">
        <v>3075</v>
      </c>
      <c r="AC281" s="262" t="s">
        <v>3075</v>
      </c>
      <c r="AD281" s="262" t="s">
        <v>3075</v>
      </c>
      <c r="AE281" s="246"/>
      <c r="AF281" s="262"/>
      <c r="AG281" s="262" t="s">
        <v>3075</v>
      </c>
      <c r="AH281" s="262" t="s">
        <v>3075</v>
      </c>
      <c r="AI281" s="262" t="s">
        <v>3075</v>
      </c>
      <c r="AJ281" t="s">
        <v>4897</v>
      </c>
    </row>
    <row r="282" spans="1:36" ht="15" customHeight="1" x14ac:dyDescent="0.3">
      <c r="A282" s="261">
        <v>521640</v>
      </c>
      <c r="B282" s="262" t="s">
        <v>1228</v>
      </c>
      <c r="C282" s="262" t="s">
        <v>102</v>
      </c>
      <c r="D282" s="262" t="s">
        <v>472</v>
      </c>
      <c r="E282" s="262" t="s">
        <v>115</v>
      </c>
      <c r="F282" s="262" t="s">
        <v>135</v>
      </c>
      <c r="G282" s="263">
        <v>31779</v>
      </c>
      <c r="H282" s="262" t="s">
        <v>620</v>
      </c>
      <c r="I282" s="258" t="s">
        <v>521</v>
      </c>
      <c r="J282" s="262" t="s">
        <v>138</v>
      </c>
      <c r="K282" s="262"/>
      <c r="M282" s="262"/>
      <c r="N282" s="250" t="s">
        <v>3075</v>
      </c>
      <c r="O282" s="260" t="s">
        <v>3075</v>
      </c>
      <c r="P282" s="257">
        <v>0</v>
      </c>
      <c r="Q282" s="250"/>
      <c r="R282" s="250"/>
      <c r="S282" s="250"/>
      <c r="T282" s="250"/>
      <c r="U282" s="250"/>
      <c r="V282" s="250"/>
      <c r="W282" s="250"/>
      <c r="X282" s="250"/>
      <c r="Y282" s="250"/>
      <c r="Z282" s="250"/>
      <c r="AA282" s="250"/>
      <c r="AB282" s="250"/>
      <c r="AC282" s="250"/>
      <c r="AD282" s="250"/>
      <c r="AE282" s="247"/>
      <c r="AF282" s="250"/>
      <c r="AG282" s="250"/>
      <c r="AH282" s="250"/>
      <c r="AI282" s="250"/>
      <c r="AJ282" t="s">
        <v>4897</v>
      </c>
    </row>
    <row r="283" spans="1:36" ht="15" customHeight="1" x14ac:dyDescent="0.3">
      <c r="A283" s="256">
        <v>521660</v>
      </c>
      <c r="B283" s="257" t="s">
        <v>1863</v>
      </c>
      <c r="C283" s="257" t="s">
        <v>66</v>
      </c>
      <c r="D283" s="257" t="s">
        <v>711</v>
      </c>
      <c r="E283" s="257" t="s">
        <v>115</v>
      </c>
      <c r="F283" s="257" t="s">
        <v>135</v>
      </c>
      <c r="G283" s="257" t="s">
        <v>4728</v>
      </c>
      <c r="H283" s="257" t="s">
        <v>620</v>
      </c>
      <c r="I283" s="258" t="s">
        <v>521</v>
      </c>
      <c r="J283" s="257" t="s">
        <v>136</v>
      </c>
      <c r="K283" s="257" t="s">
        <v>4719</v>
      </c>
      <c r="L283" s="259"/>
      <c r="M283" s="257"/>
      <c r="N283" s="250" t="s">
        <v>3075</v>
      </c>
      <c r="O283" s="260" t="s">
        <v>3075</v>
      </c>
      <c r="P283" s="257">
        <v>0</v>
      </c>
      <c r="Q283" s="257" t="s">
        <v>3075</v>
      </c>
      <c r="R283" s="257" t="s">
        <v>4343</v>
      </c>
      <c r="S283" s="257" t="s">
        <v>3083</v>
      </c>
      <c r="T283" s="257" t="s">
        <v>4344</v>
      </c>
      <c r="U283" s="257" t="s">
        <v>2084</v>
      </c>
      <c r="V283" s="257" t="s">
        <v>3075</v>
      </c>
      <c r="W283" s="257" t="s">
        <v>3075</v>
      </c>
      <c r="X283" s="257" t="s">
        <v>3075</v>
      </c>
      <c r="Y283" s="257" t="s">
        <v>3075</v>
      </c>
      <c r="Z283" s="257" t="s">
        <v>3075</v>
      </c>
      <c r="AA283" s="257" t="s">
        <v>3075</v>
      </c>
      <c r="AB283" s="257" t="s">
        <v>3075</v>
      </c>
      <c r="AC283" s="262" t="s">
        <v>4895</v>
      </c>
      <c r="AD283" s="262" t="s">
        <v>4895</v>
      </c>
      <c r="AE283" s="246"/>
      <c r="AF283" s="257" t="s">
        <v>3075</v>
      </c>
      <c r="AG283" s="257" t="s">
        <v>2078</v>
      </c>
      <c r="AH283" s="257" t="s">
        <v>2078</v>
      </c>
      <c r="AI283" s="257" t="s">
        <v>4895</v>
      </c>
      <c r="AJ283" t="s">
        <v>4896</v>
      </c>
    </row>
    <row r="284" spans="1:36" ht="15" customHeight="1" x14ac:dyDescent="0.3">
      <c r="A284" s="261">
        <v>521664</v>
      </c>
      <c r="B284" s="262" t="s">
        <v>1229</v>
      </c>
      <c r="C284" s="262" t="s">
        <v>1230</v>
      </c>
      <c r="D284" s="262" t="s">
        <v>491</v>
      </c>
      <c r="E284" s="262" t="s">
        <v>115</v>
      </c>
      <c r="F284" s="262" t="s">
        <v>135</v>
      </c>
      <c r="G284" s="263">
        <v>35612</v>
      </c>
      <c r="H284" s="262" t="s">
        <v>620</v>
      </c>
      <c r="I284" s="258" t="s">
        <v>521</v>
      </c>
      <c r="J284" s="262" t="s">
        <v>138</v>
      </c>
      <c r="K284" s="262"/>
      <c r="M284" s="262"/>
      <c r="N284" s="250" t="s">
        <v>3075</v>
      </c>
      <c r="O284" s="260" t="s">
        <v>3075</v>
      </c>
      <c r="P284" s="257">
        <v>0</v>
      </c>
      <c r="Q284" s="262" t="s">
        <v>3075</v>
      </c>
      <c r="R284" s="262" t="s">
        <v>3200</v>
      </c>
      <c r="S284" s="262" t="s">
        <v>3201</v>
      </c>
      <c r="T284" s="262" t="s">
        <v>2337</v>
      </c>
      <c r="U284" s="262" t="s">
        <v>2092</v>
      </c>
      <c r="V284" s="262" t="s">
        <v>3075</v>
      </c>
      <c r="W284" s="262" t="s">
        <v>3075</v>
      </c>
      <c r="X284" s="262" t="s">
        <v>3075</v>
      </c>
      <c r="Y284" s="262" t="s">
        <v>3075</v>
      </c>
      <c r="Z284" s="262" t="s">
        <v>3075</v>
      </c>
      <c r="AA284" s="262" t="s">
        <v>3075</v>
      </c>
      <c r="AB284" s="262" t="s">
        <v>3075</v>
      </c>
      <c r="AC284" s="262" t="s">
        <v>3075</v>
      </c>
      <c r="AD284" s="262" t="s">
        <v>3075</v>
      </c>
      <c r="AE284" s="246"/>
      <c r="AF284" s="262" t="s">
        <v>3075</v>
      </c>
      <c r="AG284" s="262" t="s">
        <v>3075</v>
      </c>
      <c r="AH284" s="262" t="s">
        <v>3075</v>
      </c>
      <c r="AI284" s="262" t="s">
        <v>3075</v>
      </c>
      <c r="AJ284" t="s">
        <v>4897</v>
      </c>
    </row>
    <row r="285" spans="1:36" ht="15" customHeight="1" x14ac:dyDescent="0.3">
      <c r="A285" s="256">
        <v>521669</v>
      </c>
      <c r="B285" s="257" t="s">
        <v>1864</v>
      </c>
      <c r="C285" s="257" t="s">
        <v>1012</v>
      </c>
      <c r="D285" s="257" t="s">
        <v>348</v>
      </c>
      <c r="E285" s="257" t="s">
        <v>115</v>
      </c>
      <c r="F285" s="257" t="s">
        <v>135</v>
      </c>
      <c r="G285" s="257" t="s">
        <v>4717</v>
      </c>
      <c r="H285" s="257" t="s">
        <v>620</v>
      </c>
      <c r="I285" s="258" t="s">
        <v>521</v>
      </c>
      <c r="J285" s="257" t="s">
        <v>136</v>
      </c>
      <c r="K285" s="257" t="s">
        <v>4712</v>
      </c>
      <c r="M285" s="257"/>
      <c r="N285" s="250" t="s">
        <v>3075</v>
      </c>
      <c r="O285" s="260" t="s">
        <v>3075</v>
      </c>
      <c r="P285" s="257">
        <v>0</v>
      </c>
      <c r="Q285" s="257" t="s">
        <v>3075</v>
      </c>
      <c r="R285" s="257" t="s">
        <v>3884</v>
      </c>
      <c r="S285" s="257" t="s">
        <v>3221</v>
      </c>
      <c r="T285" s="257" t="s">
        <v>2485</v>
      </c>
      <c r="U285" s="257" t="s">
        <v>2084</v>
      </c>
      <c r="V285" s="257" t="s">
        <v>3075</v>
      </c>
      <c r="W285" s="257" t="s">
        <v>3075</v>
      </c>
      <c r="X285" s="257" t="s">
        <v>3075</v>
      </c>
      <c r="Y285" s="257" t="s">
        <v>3075</v>
      </c>
      <c r="Z285" s="257" t="s">
        <v>3075</v>
      </c>
      <c r="AA285" s="257" t="s">
        <v>3075</v>
      </c>
      <c r="AB285" s="257" t="s">
        <v>3075</v>
      </c>
      <c r="AC285" s="262" t="s">
        <v>4895</v>
      </c>
      <c r="AD285" s="262" t="s">
        <v>4895</v>
      </c>
      <c r="AE285" s="246"/>
      <c r="AF285" s="257" t="s">
        <v>3075</v>
      </c>
      <c r="AG285" s="257" t="s">
        <v>2078</v>
      </c>
      <c r="AH285" s="257" t="s">
        <v>2078</v>
      </c>
      <c r="AI285" s="257" t="s">
        <v>4895</v>
      </c>
      <c r="AJ285" t="s">
        <v>4896</v>
      </c>
    </row>
    <row r="286" spans="1:36" ht="15" customHeight="1" x14ac:dyDescent="0.3">
      <c r="A286" s="261">
        <v>521671</v>
      </c>
      <c r="B286" s="262" t="s">
        <v>4848</v>
      </c>
      <c r="C286" s="262" t="s">
        <v>66</v>
      </c>
      <c r="D286" s="262" t="s">
        <v>499</v>
      </c>
      <c r="E286" s="262" t="s">
        <v>115</v>
      </c>
      <c r="F286" s="262" t="s">
        <v>135</v>
      </c>
      <c r="G286" s="263">
        <v>32143</v>
      </c>
      <c r="H286" s="262" t="s">
        <v>620</v>
      </c>
      <c r="I286" s="258" t="s">
        <v>521</v>
      </c>
      <c r="J286" s="262" t="s">
        <v>667</v>
      </c>
      <c r="K286" s="261">
        <v>2009</v>
      </c>
      <c r="M286" s="262"/>
      <c r="N286" s="250" t="s">
        <v>3075</v>
      </c>
      <c r="O286" s="260" t="s">
        <v>3075</v>
      </c>
      <c r="P286" s="257">
        <v>0</v>
      </c>
      <c r="Q286" s="250"/>
      <c r="R286" s="250"/>
      <c r="S286" s="250"/>
      <c r="T286" s="250"/>
      <c r="U286" s="250"/>
      <c r="V286" s="250"/>
      <c r="W286" s="250"/>
      <c r="X286" s="250"/>
      <c r="Y286" s="250"/>
      <c r="Z286" s="250"/>
      <c r="AA286" s="250"/>
      <c r="AB286" s="250"/>
      <c r="AC286" s="250"/>
      <c r="AD286" s="250"/>
      <c r="AE286" s="246"/>
      <c r="AF286" s="250"/>
      <c r="AG286" s="250"/>
      <c r="AH286" s="250"/>
      <c r="AI286" s="250"/>
      <c r="AJ286" t="s">
        <v>4897</v>
      </c>
    </row>
    <row r="287" spans="1:36" ht="15" customHeight="1" x14ac:dyDescent="0.3">
      <c r="A287" s="261">
        <v>521672</v>
      </c>
      <c r="B287" s="262" t="s">
        <v>1010</v>
      </c>
      <c r="C287" s="262" t="s">
        <v>66</v>
      </c>
      <c r="D287" s="262" t="s">
        <v>1011</v>
      </c>
      <c r="E287" s="262" t="s">
        <v>115</v>
      </c>
      <c r="F287" s="262" t="s">
        <v>135</v>
      </c>
      <c r="G287" s="263">
        <v>36022</v>
      </c>
      <c r="H287" s="262" t="s">
        <v>620</v>
      </c>
      <c r="I287" s="258" t="s">
        <v>521</v>
      </c>
      <c r="J287" s="262" t="s">
        <v>667</v>
      </c>
      <c r="K287" s="262"/>
      <c r="M287" s="262"/>
      <c r="N287" s="250" t="s">
        <v>3075</v>
      </c>
      <c r="O287" s="260" t="s">
        <v>3075</v>
      </c>
      <c r="P287" s="257">
        <v>0</v>
      </c>
      <c r="Q287" s="250"/>
      <c r="R287" s="250"/>
      <c r="S287" s="250"/>
      <c r="T287" s="250"/>
      <c r="U287" s="250"/>
      <c r="V287" s="250"/>
      <c r="W287" s="250"/>
      <c r="X287" s="250"/>
      <c r="Y287" s="250"/>
      <c r="Z287" s="250"/>
      <c r="AA287" s="250"/>
      <c r="AB287" s="250"/>
      <c r="AC287" s="250"/>
      <c r="AD287" s="250"/>
      <c r="AE287" s="246"/>
      <c r="AF287" s="250"/>
      <c r="AG287" s="250"/>
      <c r="AH287" s="250"/>
      <c r="AI287" s="250"/>
      <c r="AJ287" t="s">
        <v>4897</v>
      </c>
    </row>
    <row r="288" spans="1:36" ht="15" customHeight="1" x14ac:dyDescent="0.3">
      <c r="A288" s="261">
        <v>521679</v>
      </c>
      <c r="B288" s="262" t="s">
        <v>1231</v>
      </c>
      <c r="C288" s="262" t="s">
        <v>66</v>
      </c>
      <c r="D288" s="262" t="s">
        <v>345</v>
      </c>
      <c r="E288" s="262" t="s">
        <v>115</v>
      </c>
      <c r="F288" s="262" t="s">
        <v>2234</v>
      </c>
      <c r="G288" s="263">
        <v>36185</v>
      </c>
      <c r="H288" s="262" t="s">
        <v>620</v>
      </c>
      <c r="I288" s="258" t="s">
        <v>521</v>
      </c>
      <c r="J288" s="262" t="s">
        <v>138</v>
      </c>
      <c r="K288" s="261">
        <v>2016</v>
      </c>
      <c r="M288" s="262"/>
      <c r="N288" s="250" t="s">
        <v>3075</v>
      </c>
      <c r="O288" s="260" t="s">
        <v>3075</v>
      </c>
      <c r="P288" s="257">
        <v>0</v>
      </c>
      <c r="Q288" s="262" t="s">
        <v>3075</v>
      </c>
      <c r="R288" s="262" t="s">
        <v>3250</v>
      </c>
      <c r="S288" s="262" t="s">
        <v>3251</v>
      </c>
      <c r="T288" s="262" t="s">
        <v>2423</v>
      </c>
      <c r="U288" s="262" t="s">
        <v>2143</v>
      </c>
      <c r="V288" s="262" t="s">
        <v>3075</v>
      </c>
      <c r="W288" s="262" t="s">
        <v>3075</v>
      </c>
      <c r="X288" s="262" t="s">
        <v>3075</v>
      </c>
      <c r="Y288" s="262" t="s">
        <v>3075</v>
      </c>
      <c r="Z288" s="262" t="s">
        <v>3075</v>
      </c>
      <c r="AA288" s="262" t="s">
        <v>3075</v>
      </c>
      <c r="AB288" s="262" t="s">
        <v>3075</v>
      </c>
      <c r="AC288" s="262" t="s">
        <v>3075</v>
      </c>
      <c r="AD288" s="262" t="s">
        <v>3075</v>
      </c>
      <c r="AE288" s="246"/>
      <c r="AF288" s="262" t="s">
        <v>3075</v>
      </c>
      <c r="AG288" s="262"/>
      <c r="AH288" s="262" t="s">
        <v>3075</v>
      </c>
      <c r="AI288" s="262" t="s">
        <v>3075</v>
      </c>
      <c r="AJ288" t="s">
        <v>4897</v>
      </c>
    </row>
    <row r="289" spans="1:36" ht="15" customHeight="1" x14ac:dyDescent="0.3">
      <c r="A289" s="261">
        <v>521710</v>
      </c>
      <c r="B289" s="262" t="s">
        <v>1232</v>
      </c>
      <c r="C289" s="262" t="s">
        <v>339</v>
      </c>
      <c r="D289" s="262" t="s">
        <v>773</v>
      </c>
      <c r="E289" s="262" t="s">
        <v>115</v>
      </c>
      <c r="F289" s="262" t="s">
        <v>135</v>
      </c>
      <c r="G289" s="263">
        <v>36355</v>
      </c>
      <c r="H289" s="262" t="s">
        <v>620</v>
      </c>
      <c r="I289" s="258" t="s">
        <v>521</v>
      </c>
      <c r="J289" s="262" t="s">
        <v>138</v>
      </c>
      <c r="K289" s="262"/>
      <c r="M289" s="262"/>
      <c r="N289" s="250">
        <v>744</v>
      </c>
      <c r="O289" s="260">
        <v>45348</v>
      </c>
      <c r="P289" s="257">
        <v>30000</v>
      </c>
      <c r="Q289" s="262" t="s">
        <v>3075</v>
      </c>
      <c r="R289" s="262" t="s">
        <v>3501</v>
      </c>
      <c r="S289" s="262" t="s">
        <v>3502</v>
      </c>
      <c r="T289" s="262" t="s">
        <v>2812</v>
      </c>
      <c r="U289" s="262" t="s">
        <v>2084</v>
      </c>
      <c r="V289" s="262" t="s">
        <v>3075</v>
      </c>
      <c r="W289" s="262" t="s">
        <v>3075</v>
      </c>
      <c r="X289" s="262" t="s">
        <v>3075</v>
      </c>
      <c r="Y289" s="262" t="s">
        <v>3075</v>
      </c>
      <c r="Z289" s="262" t="s">
        <v>3075</v>
      </c>
      <c r="AA289" s="262" t="s">
        <v>3075</v>
      </c>
      <c r="AB289" s="262" t="s">
        <v>3075</v>
      </c>
      <c r="AC289" s="262" t="s">
        <v>3075</v>
      </c>
      <c r="AD289" s="262" t="s">
        <v>3075</v>
      </c>
      <c r="AE289" s="247"/>
      <c r="AF289" s="262" t="s">
        <v>3075</v>
      </c>
      <c r="AG289" s="262" t="s">
        <v>3075</v>
      </c>
      <c r="AH289" s="262" t="s">
        <v>3075</v>
      </c>
      <c r="AI289" s="262" t="s">
        <v>3075</v>
      </c>
      <c r="AJ289" t="s">
        <v>4897</v>
      </c>
    </row>
    <row r="290" spans="1:36" ht="15" customHeight="1" x14ac:dyDescent="0.3">
      <c r="A290" s="261">
        <v>521733</v>
      </c>
      <c r="B290" s="262" t="s">
        <v>1233</v>
      </c>
      <c r="C290" s="262" t="s">
        <v>99</v>
      </c>
      <c r="D290" s="262" t="s">
        <v>341</v>
      </c>
      <c r="E290" s="262" t="s">
        <v>115</v>
      </c>
      <c r="F290" s="262" t="s">
        <v>2393</v>
      </c>
      <c r="G290" s="263">
        <v>36526</v>
      </c>
      <c r="H290" s="262" t="s">
        <v>620</v>
      </c>
      <c r="I290" s="258" t="s">
        <v>521</v>
      </c>
      <c r="J290" s="262" t="s">
        <v>667</v>
      </c>
      <c r="K290" s="262"/>
      <c r="M290" s="262"/>
      <c r="N290" s="250" t="s">
        <v>3075</v>
      </c>
      <c r="O290" s="260" t="s">
        <v>3075</v>
      </c>
      <c r="P290" s="257">
        <v>0</v>
      </c>
      <c r="Q290" s="262" t="s">
        <v>3075</v>
      </c>
      <c r="R290" s="262" t="s">
        <v>4071</v>
      </c>
      <c r="S290" s="262" t="s">
        <v>3245</v>
      </c>
      <c r="T290" s="262" t="s">
        <v>2394</v>
      </c>
      <c r="U290" s="262" t="s">
        <v>2129</v>
      </c>
      <c r="V290" s="262" t="s">
        <v>3075</v>
      </c>
      <c r="W290" s="262" t="s">
        <v>3075</v>
      </c>
      <c r="X290" s="262" t="s">
        <v>3075</v>
      </c>
      <c r="Y290" s="262" t="s">
        <v>3075</v>
      </c>
      <c r="Z290" s="262" t="s">
        <v>3075</v>
      </c>
      <c r="AA290" s="262" t="s">
        <v>3075</v>
      </c>
      <c r="AB290" s="262" t="s">
        <v>3075</v>
      </c>
      <c r="AC290" s="262" t="s">
        <v>3075</v>
      </c>
      <c r="AD290" s="262" t="s">
        <v>3075</v>
      </c>
      <c r="AE290" s="247"/>
      <c r="AF290" s="262" t="s">
        <v>3075</v>
      </c>
      <c r="AG290" s="262" t="s">
        <v>3075</v>
      </c>
      <c r="AH290" s="262" t="s">
        <v>3075</v>
      </c>
      <c r="AI290" s="262" t="s">
        <v>3075</v>
      </c>
      <c r="AJ290" t="s">
        <v>4897</v>
      </c>
    </row>
    <row r="291" spans="1:36" ht="15" customHeight="1" x14ac:dyDescent="0.3">
      <c r="A291" s="256">
        <v>521734</v>
      </c>
      <c r="B291" s="257" t="s">
        <v>1865</v>
      </c>
      <c r="C291" s="257" t="s">
        <v>64</v>
      </c>
      <c r="D291" s="257" t="s">
        <v>685</v>
      </c>
      <c r="E291" s="257" t="s">
        <v>3075</v>
      </c>
      <c r="F291" s="257" t="s">
        <v>3075</v>
      </c>
      <c r="G291" s="257" t="s">
        <v>3075</v>
      </c>
      <c r="H291" s="257"/>
      <c r="I291" s="258" t="s">
        <v>521</v>
      </c>
      <c r="J291" s="250"/>
      <c r="K291" s="257" t="s">
        <v>3075</v>
      </c>
      <c r="L291" s="259" t="s">
        <v>3075</v>
      </c>
      <c r="M291" s="257" t="s">
        <v>3075</v>
      </c>
      <c r="N291" s="250" t="s">
        <v>3075</v>
      </c>
      <c r="O291" s="260" t="s">
        <v>3075</v>
      </c>
      <c r="P291" s="257">
        <v>0</v>
      </c>
      <c r="Q291" s="257" t="s">
        <v>3075</v>
      </c>
      <c r="R291" s="257" t="s">
        <v>3075</v>
      </c>
      <c r="S291" s="257" t="s">
        <v>3075</v>
      </c>
      <c r="T291" s="257" t="s">
        <v>3075</v>
      </c>
      <c r="U291" s="257" t="s">
        <v>3075</v>
      </c>
      <c r="V291" s="257" t="s">
        <v>3075</v>
      </c>
      <c r="W291" s="257" t="s">
        <v>3075</v>
      </c>
      <c r="X291" s="257" t="s">
        <v>3075</v>
      </c>
      <c r="Y291" s="257" t="s">
        <v>3075</v>
      </c>
      <c r="Z291" s="257" t="s">
        <v>3075</v>
      </c>
      <c r="AA291" s="257" t="s">
        <v>3075</v>
      </c>
      <c r="AB291" s="257" t="s">
        <v>3075</v>
      </c>
      <c r="AC291" s="257" t="s">
        <v>3075</v>
      </c>
      <c r="AD291" s="257" t="s">
        <v>3075</v>
      </c>
      <c r="AE291" s="246"/>
      <c r="AF291" s="257" t="s">
        <v>2078</v>
      </c>
      <c r="AG291" s="257" t="s">
        <v>2078</v>
      </c>
      <c r="AH291" s="257" t="s">
        <v>2078</v>
      </c>
      <c r="AI291" s="257" t="s">
        <v>3075</v>
      </c>
      <c r="AJ291" t="s">
        <v>4896</v>
      </c>
    </row>
    <row r="292" spans="1:36" ht="15" customHeight="1" x14ac:dyDescent="0.3">
      <c r="A292" s="261">
        <v>521737</v>
      </c>
      <c r="B292" s="262" t="s">
        <v>1866</v>
      </c>
      <c r="C292" s="262" t="s">
        <v>63</v>
      </c>
      <c r="D292" s="262" t="s">
        <v>732</v>
      </c>
      <c r="E292" s="262" t="s">
        <v>115</v>
      </c>
      <c r="F292" s="262" t="s">
        <v>2813</v>
      </c>
      <c r="G292" s="263">
        <v>25708</v>
      </c>
      <c r="H292" s="262" t="s">
        <v>620</v>
      </c>
      <c r="I292" s="258" t="s">
        <v>521</v>
      </c>
      <c r="J292" s="262" t="s">
        <v>138</v>
      </c>
      <c r="K292" s="262" t="s">
        <v>3075</v>
      </c>
      <c r="L292" s="258"/>
      <c r="M292" s="262"/>
      <c r="N292" s="250" t="s">
        <v>3075</v>
      </c>
      <c r="O292" s="260" t="s">
        <v>3075</v>
      </c>
      <c r="P292" s="257">
        <v>0</v>
      </c>
      <c r="Q292" s="262" t="s">
        <v>3075</v>
      </c>
      <c r="R292" s="262" t="s">
        <v>3503</v>
      </c>
      <c r="S292" s="262" t="s">
        <v>3128</v>
      </c>
      <c r="T292" s="262" t="s">
        <v>2814</v>
      </c>
      <c r="U292" s="262" t="s">
        <v>2210</v>
      </c>
      <c r="V292" s="262" t="s">
        <v>3075</v>
      </c>
      <c r="W292" s="262" t="s">
        <v>3075</v>
      </c>
      <c r="X292" s="262" t="s">
        <v>3075</v>
      </c>
      <c r="Y292" s="262" t="s">
        <v>3075</v>
      </c>
      <c r="Z292" s="262" t="s">
        <v>3075</v>
      </c>
      <c r="AA292" s="262" t="s">
        <v>3075</v>
      </c>
      <c r="AB292" s="262" t="s">
        <v>3075</v>
      </c>
      <c r="AC292" s="262" t="s">
        <v>3075</v>
      </c>
      <c r="AD292" s="262" t="s">
        <v>3075</v>
      </c>
      <c r="AE292" s="246"/>
      <c r="AF292" s="262" t="s">
        <v>3075</v>
      </c>
      <c r="AG292" s="262" t="s">
        <v>3075</v>
      </c>
      <c r="AH292" s="262" t="s">
        <v>3075</v>
      </c>
      <c r="AI292" s="262" t="s">
        <v>3075</v>
      </c>
      <c r="AJ292" t="s">
        <v>4897</v>
      </c>
    </row>
    <row r="293" spans="1:36" ht="15" customHeight="1" x14ac:dyDescent="0.3">
      <c r="A293" s="256">
        <v>521747</v>
      </c>
      <c r="B293" s="257" t="s">
        <v>1867</v>
      </c>
      <c r="C293" s="257" t="s">
        <v>66</v>
      </c>
      <c r="D293" s="257" t="s">
        <v>796</v>
      </c>
      <c r="E293" s="257" t="s">
        <v>115</v>
      </c>
      <c r="F293" s="257" t="s">
        <v>135</v>
      </c>
      <c r="G293" s="257" t="s">
        <v>4755</v>
      </c>
      <c r="H293" s="257" t="s">
        <v>620</v>
      </c>
      <c r="I293" s="258" t="s">
        <v>521</v>
      </c>
      <c r="J293" s="257" t="s">
        <v>136</v>
      </c>
      <c r="K293" s="257" t="s">
        <v>4746</v>
      </c>
      <c r="L293" s="259"/>
      <c r="M293" s="257"/>
      <c r="N293" s="250" t="s">
        <v>3075</v>
      </c>
      <c r="O293" s="260" t="s">
        <v>3075</v>
      </c>
      <c r="P293" s="257">
        <v>0</v>
      </c>
      <c r="Q293" s="257" t="s">
        <v>3075</v>
      </c>
      <c r="R293" s="257" t="s">
        <v>3885</v>
      </c>
      <c r="S293" s="257" t="s">
        <v>3149</v>
      </c>
      <c r="T293" s="257" t="s">
        <v>2815</v>
      </c>
      <c r="U293" s="257" t="s">
        <v>2092</v>
      </c>
      <c r="V293" s="257" t="s">
        <v>3075</v>
      </c>
      <c r="W293" s="257" t="s">
        <v>3075</v>
      </c>
      <c r="X293" s="257" t="s">
        <v>3075</v>
      </c>
      <c r="Y293" s="257" t="s">
        <v>3075</v>
      </c>
      <c r="Z293" s="257" t="s">
        <v>3075</v>
      </c>
      <c r="AA293" s="257" t="s">
        <v>3075</v>
      </c>
      <c r="AB293" s="257" t="s">
        <v>3075</v>
      </c>
      <c r="AC293" s="257" t="s">
        <v>3075</v>
      </c>
      <c r="AD293" s="257" t="s">
        <v>3075</v>
      </c>
      <c r="AE293" s="247"/>
      <c r="AF293" s="257" t="s">
        <v>2078</v>
      </c>
      <c r="AG293" s="257" t="s">
        <v>2078</v>
      </c>
      <c r="AH293" s="257" t="s">
        <v>2078</v>
      </c>
      <c r="AI293" s="257" t="s">
        <v>3075</v>
      </c>
      <c r="AJ293" t="s">
        <v>4896</v>
      </c>
    </row>
    <row r="294" spans="1:36" ht="15" customHeight="1" x14ac:dyDescent="0.3">
      <c r="A294" s="261">
        <v>521760</v>
      </c>
      <c r="B294" s="262" t="s">
        <v>791</v>
      </c>
      <c r="C294" s="262" t="s">
        <v>65</v>
      </c>
      <c r="D294" s="262" t="s">
        <v>394</v>
      </c>
      <c r="E294" s="262" t="s">
        <v>115</v>
      </c>
      <c r="F294" s="262" t="s">
        <v>135</v>
      </c>
      <c r="G294" s="263">
        <v>34486</v>
      </c>
      <c r="H294" s="262" t="s">
        <v>620</v>
      </c>
      <c r="I294" s="258" t="s">
        <v>521</v>
      </c>
      <c r="J294" s="262" t="s">
        <v>138</v>
      </c>
      <c r="K294" s="262"/>
      <c r="L294" s="259" t="s">
        <v>150</v>
      </c>
      <c r="M294" s="262"/>
      <c r="N294" s="250" t="s">
        <v>3075</v>
      </c>
      <c r="O294" s="260" t="s">
        <v>3075</v>
      </c>
      <c r="P294" s="257">
        <v>0</v>
      </c>
      <c r="Q294" s="262" t="s">
        <v>3075</v>
      </c>
      <c r="R294" s="262" t="s">
        <v>3504</v>
      </c>
      <c r="S294" s="262" t="s">
        <v>3505</v>
      </c>
      <c r="T294" s="262" t="s">
        <v>2816</v>
      </c>
      <c r="U294" s="262" t="s">
        <v>2143</v>
      </c>
      <c r="V294" s="262" t="s">
        <v>3075</v>
      </c>
      <c r="W294" s="262" t="s">
        <v>3075</v>
      </c>
      <c r="X294" s="262" t="s">
        <v>3075</v>
      </c>
      <c r="Y294" s="262" t="s">
        <v>3075</v>
      </c>
      <c r="Z294" s="262" t="s">
        <v>3075</v>
      </c>
      <c r="AA294" s="262" t="s">
        <v>3075</v>
      </c>
      <c r="AB294" s="262" t="s">
        <v>3075</v>
      </c>
      <c r="AC294" s="262" t="s">
        <v>3075</v>
      </c>
      <c r="AD294" s="262" t="s">
        <v>3075</v>
      </c>
      <c r="AE294" s="246"/>
      <c r="AF294" s="262" t="s">
        <v>3075</v>
      </c>
      <c r="AG294" s="262" t="s">
        <v>3075</v>
      </c>
      <c r="AH294" s="262" t="s">
        <v>3075</v>
      </c>
      <c r="AI294" s="262" t="s">
        <v>3075</v>
      </c>
      <c r="AJ294" t="s">
        <v>4897</v>
      </c>
    </row>
    <row r="295" spans="1:36" ht="15" customHeight="1" x14ac:dyDescent="0.3">
      <c r="A295" s="261">
        <v>521761</v>
      </c>
      <c r="B295" s="262" t="s">
        <v>4345</v>
      </c>
      <c r="C295" s="262" t="s">
        <v>332</v>
      </c>
      <c r="D295" s="262" t="s">
        <v>390</v>
      </c>
      <c r="E295" s="262" t="s">
        <v>115</v>
      </c>
      <c r="F295" s="262" t="s">
        <v>135</v>
      </c>
      <c r="G295" s="263">
        <v>27760</v>
      </c>
      <c r="H295" s="262" t="s">
        <v>620</v>
      </c>
      <c r="I295" s="258" t="s">
        <v>521</v>
      </c>
      <c r="J295" s="262" t="s">
        <v>138</v>
      </c>
      <c r="K295" s="261">
        <v>1995</v>
      </c>
      <c r="M295" s="262"/>
      <c r="N295" s="250" t="s">
        <v>3075</v>
      </c>
      <c r="O295" s="260" t="s">
        <v>3075</v>
      </c>
      <c r="P295" s="257">
        <v>0</v>
      </c>
      <c r="Q295" s="262" t="s">
        <v>3075</v>
      </c>
      <c r="R295" s="262" t="s">
        <v>4346</v>
      </c>
      <c r="S295" s="262" t="s">
        <v>4347</v>
      </c>
      <c r="T295" s="262" t="s">
        <v>2368</v>
      </c>
      <c r="U295" s="262" t="s">
        <v>2084</v>
      </c>
      <c r="V295" s="262" t="s">
        <v>3075</v>
      </c>
      <c r="W295" s="262" t="s">
        <v>3075</v>
      </c>
      <c r="X295" s="262" t="s">
        <v>3075</v>
      </c>
      <c r="Y295" s="262" t="s">
        <v>3075</v>
      </c>
      <c r="Z295" s="262" t="s">
        <v>3075</v>
      </c>
      <c r="AA295" s="262" t="s">
        <v>3075</v>
      </c>
      <c r="AB295" s="262" t="s">
        <v>3075</v>
      </c>
      <c r="AC295" s="262" t="s">
        <v>3075</v>
      </c>
      <c r="AD295" s="262" t="s">
        <v>3075</v>
      </c>
      <c r="AE295" s="246"/>
      <c r="AF295" s="262" t="s">
        <v>3075</v>
      </c>
      <c r="AG295" s="262" t="s">
        <v>3075</v>
      </c>
      <c r="AH295" s="262" t="s">
        <v>3075</v>
      </c>
      <c r="AI295" s="262" t="s">
        <v>3075</v>
      </c>
      <c r="AJ295" t="s">
        <v>4897</v>
      </c>
    </row>
    <row r="296" spans="1:36" ht="15" customHeight="1" x14ac:dyDescent="0.3">
      <c r="A296" s="261">
        <v>521772</v>
      </c>
      <c r="B296" s="262" t="s">
        <v>1794</v>
      </c>
      <c r="C296" s="262" t="s">
        <v>326</v>
      </c>
      <c r="D296" s="262" t="s">
        <v>478</v>
      </c>
      <c r="E296" s="262" t="s">
        <v>115</v>
      </c>
      <c r="F296" s="262" t="s">
        <v>2139</v>
      </c>
      <c r="G296" s="263">
        <v>33974</v>
      </c>
      <c r="H296" s="262" t="s">
        <v>620</v>
      </c>
      <c r="I296" s="258" t="s">
        <v>521</v>
      </c>
      <c r="J296" s="262" t="s">
        <v>667</v>
      </c>
      <c r="K296" s="261">
        <v>2010</v>
      </c>
      <c r="M296" s="262"/>
      <c r="N296" s="250">
        <v>653</v>
      </c>
      <c r="O296" s="260">
        <v>45344</v>
      </c>
      <c r="P296" s="257">
        <v>20000</v>
      </c>
      <c r="Q296" s="262" t="s">
        <v>3075</v>
      </c>
      <c r="R296" s="262" t="s">
        <v>4348</v>
      </c>
      <c r="S296" s="262" t="s">
        <v>3212</v>
      </c>
      <c r="T296" s="262" t="s">
        <v>2408</v>
      </c>
      <c r="U296" s="262" t="s">
        <v>2084</v>
      </c>
      <c r="V296" s="262" t="s">
        <v>3075</v>
      </c>
      <c r="W296" s="262" t="s">
        <v>3075</v>
      </c>
      <c r="X296" s="262" t="s">
        <v>3075</v>
      </c>
      <c r="Y296" s="262" t="s">
        <v>3075</v>
      </c>
      <c r="Z296" s="262" t="s">
        <v>3075</v>
      </c>
      <c r="AA296" s="262" t="s">
        <v>3075</v>
      </c>
      <c r="AB296" s="262" t="s">
        <v>3075</v>
      </c>
      <c r="AC296" s="262" t="s">
        <v>3075</v>
      </c>
      <c r="AD296" s="262" t="s">
        <v>3075</v>
      </c>
      <c r="AE296" s="246"/>
      <c r="AF296" s="262" t="s">
        <v>3075</v>
      </c>
      <c r="AG296" s="262"/>
      <c r="AH296" s="262" t="s">
        <v>3075</v>
      </c>
      <c r="AI296" s="262" t="s">
        <v>3075</v>
      </c>
      <c r="AJ296" t="s">
        <v>4897</v>
      </c>
    </row>
    <row r="297" spans="1:36" ht="15" customHeight="1" x14ac:dyDescent="0.3">
      <c r="A297" s="256">
        <v>521773</v>
      </c>
      <c r="B297" s="257" t="s">
        <v>2019</v>
      </c>
      <c r="C297" s="257" t="s">
        <v>308</v>
      </c>
      <c r="D297" s="257" t="s">
        <v>1075</v>
      </c>
      <c r="E297" s="257" t="s">
        <v>3075</v>
      </c>
      <c r="F297" s="257" t="s">
        <v>3075</v>
      </c>
      <c r="G297" s="257" t="s">
        <v>3075</v>
      </c>
      <c r="H297" s="257"/>
      <c r="I297" s="258" t="s">
        <v>521</v>
      </c>
      <c r="J297" s="250"/>
      <c r="K297" s="257" t="s">
        <v>3075</v>
      </c>
      <c r="L297" s="259" t="s">
        <v>3075</v>
      </c>
      <c r="M297" s="257" t="s">
        <v>3075</v>
      </c>
      <c r="N297" s="250" t="s">
        <v>3075</v>
      </c>
      <c r="O297" s="260" t="s">
        <v>3075</v>
      </c>
      <c r="P297" s="257">
        <v>0</v>
      </c>
      <c r="Q297" s="257" t="s">
        <v>3075</v>
      </c>
      <c r="R297" s="257" t="s">
        <v>3075</v>
      </c>
      <c r="S297" s="257" t="s">
        <v>3075</v>
      </c>
      <c r="T297" s="257" t="s">
        <v>3075</v>
      </c>
      <c r="U297" s="257" t="s">
        <v>3075</v>
      </c>
      <c r="V297" s="257" t="s">
        <v>3075</v>
      </c>
      <c r="W297" s="257" t="s">
        <v>3075</v>
      </c>
      <c r="X297" s="257" t="s">
        <v>3075</v>
      </c>
      <c r="Y297" s="257" t="s">
        <v>3075</v>
      </c>
      <c r="Z297" s="257" t="s">
        <v>3075</v>
      </c>
      <c r="AA297" s="257" t="s">
        <v>3075</v>
      </c>
      <c r="AB297" s="257" t="s">
        <v>2078</v>
      </c>
      <c r="AC297" s="262" t="s">
        <v>4895</v>
      </c>
      <c r="AD297" s="262" t="s">
        <v>4895</v>
      </c>
      <c r="AE297" s="246"/>
      <c r="AF297" s="257" t="s">
        <v>2078</v>
      </c>
      <c r="AG297" s="257" t="s">
        <v>2078</v>
      </c>
      <c r="AH297" s="257" t="s">
        <v>2078</v>
      </c>
      <c r="AI297" s="257" t="s">
        <v>4895</v>
      </c>
      <c r="AJ297" t="s">
        <v>4896</v>
      </c>
    </row>
    <row r="298" spans="1:36" ht="15" customHeight="1" x14ac:dyDescent="0.3">
      <c r="A298" s="261">
        <v>521779</v>
      </c>
      <c r="B298" s="262" t="s">
        <v>1234</v>
      </c>
      <c r="C298" s="262" t="s">
        <v>87</v>
      </c>
      <c r="D298" s="262" t="s">
        <v>460</v>
      </c>
      <c r="E298" s="262" t="s">
        <v>115</v>
      </c>
      <c r="F298" s="262" t="s">
        <v>2261</v>
      </c>
      <c r="G298" s="263">
        <v>36078</v>
      </c>
      <c r="H298" s="262" t="s">
        <v>620</v>
      </c>
      <c r="I298" s="258" t="s">
        <v>521</v>
      </c>
      <c r="J298" s="262" t="s">
        <v>138</v>
      </c>
      <c r="K298" s="261">
        <v>2016</v>
      </c>
      <c r="M298" s="262"/>
      <c r="N298" s="250" t="s">
        <v>3075</v>
      </c>
      <c r="O298" s="260" t="s">
        <v>3075</v>
      </c>
      <c r="P298" s="257">
        <v>0</v>
      </c>
      <c r="Q298" s="262" t="s">
        <v>3075</v>
      </c>
      <c r="R298" s="262" t="s">
        <v>3237</v>
      </c>
      <c r="S298" s="262" t="s">
        <v>3080</v>
      </c>
      <c r="T298" s="262" t="s">
        <v>2376</v>
      </c>
      <c r="U298" s="262" t="s">
        <v>2210</v>
      </c>
      <c r="V298" s="262" t="s">
        <v>3075</v>
      </c>
      <c r="W298" s="262" t="s">
        <v>3075</v>
      </c>
      <c r="X298" s="262" t="s">
        <v>3075</v>
      </c>
      <c r="Y298" s="262" t="s">
        <v>3075</v>
      </c>
      <c r="Z298" s="262" t="s">
        <v>3075</v>
      </c>
      <c r="AA298" s="262" t="s">
        <v>3075</v>
      </c>
      <c r="AB298" s="262" t="s">
        <v>3075</v>
      </c>
      <c r="AC298" s="262" t="s">
        <v>3075</v>
      </c>
      <c r="AD298" s="262" t="s">
        <v>3075</v>
      </c>
      <c r="AE298" s="246"/>
      <c r="AF298" s="262" t="s">
        <v>3075</v>
      </c>
      <c r="AG298" s="262" t="s">
        <v>3075</v>
      </c>
      <c r="AH298" s="262" t="s">
        <v>3075</v>
      </c>
      <c r="AI298" s="262" t="s">
        <v>3075</v>
      </c>
      <c r="AJ298" t="s">
        <v>4897</v>
      </c>
    </row>
    <row r="299" spans="1:36" ht="15" customHeight="1" x14ac:dyDescent="0.3">
      <c r="A299" s="261">
        <v>521786</v>
      </c>
      <c r="B299" s="262" t="s">
        <v>1235</v>
      </c>
      <c r="C299" s="262" t="s">
        <v>229</v>
      </c>
      <c r="D299" s="262" t="s">
        <v>417</v>
      </c>
      <c r="E299" s="262" t="s">
        <v>115</v>
      </c>
      <c r="F299" s="262" t="s">
        <v>135</v>
      </c>
      <c r="G299" s="263">
        <v>36541</v>
      </c>
      <c r="H299" s="262" t="s">
        <v>620</v>
      </c>
      <c r="I299" s="258" t="s">
        <v>521</v>
      </c>
      <c r="J299" s="262" t="s">
        <v>667</v>
      </c>
      <c r="K299" s="262"/>
      <c r="M299" s="262"/>
      <c r="N299" s="250" t="s">
        <v>3075</v>
      </c>
      <c r="O299" s="260" t="s">
        <v>3075</v>
      </c>
      <c r="P299" s="257">
        <v>0</v>
      </c>
      <c r="Q299" s="262" t="s">
        <v>3075</v>
      </c>
      <c r="R299" s="262" t="s">
        <v>4349</v>
      </c>
      <c r="S299" s="262" t="s">
        <v>3324</v>
      </c>
      <c r="T299" s="262" t="s">
        <v>2167</v>
      </c>
      <c r="U299" s="262" t="s">
        <v>2084</v>
      </c>
      <c r="V299" s="262" t="s">
        <v>3075</v>
      </c>
      <c r="W299" s="262" t="s">
        <v>3075</v>
      </c>
      <c r="X299" s="262" t="s">
        <v>3075</v>
      </c>
      <c r="Y299" s="262" t="s">
        <v>3075</v>
      </c>
      <c r="Z299" s="262" t="s">
        <v>3075</v>
      </c>
      <c r="AA299" s="262" t="s">
        <v>3075</v>
      </c>
      <c r="AB299" s="262" t="s">
        <v>3075</v>
      </c>
      <c r="AC299" s="262" t="s">
        <v>3075</v>
      </c>
      <c r="AD299" s="262" t="s">
        <v>3075</v>
      </c>
      <c r="AE299" s="246"/>
      <c r="AF299" s="262" t="s">
        <v>3075</v>
      </c>
      <c r="AG299" s="262" t="s">
        <v>3075</v>
      </c>
      <c r="AH299" s="262" t="s">
        <v>3075</v>
      </c>
      <c r="AI299" s="262" t="s">
        <v>3075</v>
      </c>
      <c r="AJ299" t="s">
        <v>4897</v>
      </c>
    </row>
    <row r="300" spans="1:36" ht="15" customHeight="1" x14ac:dyDescent="0.3">
      <c r="A300" s="261">
        <v>521789</v>
      </c>
      <c r="B300" s="262" t="s">
        <v>1236</v>
      </c>
      <c r="C300" s="262" t="s">
        <v>230</v>
      </c>
      <c r="D300" s="262" t="s">
        <v>422</v>
      </c>
      <c r="E300" s="262" t="s">
        <v>115</v>
      </c>
      <c r="F300" s="262" t="s">
        <v>2088</v>
      </c>
      <c r="G300" s="263">
        <v>35798</v>
      </c>
      <c r="H300" s="262" t="s">
        <v>620</v>
      </c>
      <c r="I300" s="258" t="s">
        <v>521</v>
      </c>
      <c r="J300" s="250" t="s">
        <v>667</v>
      </c>
      <c r="K300" s="262" t="s">
        <v>3075</v>
      </c>
      <c r="L300" s="258"/>
      <c r="M300" s="262"/>
      <c r="N300" s="250" t="s">
        <v>3075</v>
      </c>
      <c r="O300" s="260" t="s">
        <v>3075</v>
      </c>
      <c r="P300" s="257">
        <v>0</v>
      </c>
      <c r="Q300" s="262" t="s">
        <v>3075</v>
      </c>
      <c r="R300" s="262" t="s">
        <v>4080</v>
      </c>
      <c r="S300" s="262" t="s">
        <v>4081</v>
      </c>
      <c r="T300" s="262" t="s">
        <v>2507</v>
      </c>
      <c r="U300" s="262" t="s">
        <v>2095</v>
      </c>
      <c r="V300" s="262" t="s">
        <v>3075</v>
      </c>
      <c r="W300" s="262" t="s">
        <v>3075</v>
      </c>
      <c r="X300" s="262" t="s">
        <v>3075</v>
      </c>
      <c r="Y300" s="262" t="s">
        <v>3075</v>
      </c>
      <c r="Z300" s="262" t="s">
        <v>3075</v>
      </c>
      <c r="AA300" s="262" t="s">
        <v>3075</v>
      </c>
      <c r="AB300" s="262" t="s">
        <v>3075</v>
      </c>
      <c r="AC300" s="262" t="s">
        <v>3075</v>
      </c>
      <c r="AD300" s="262" t="s">
        <v>3075</v>
      </c>
      <c r="AE300" s="246"/>
      <c r="AF300" s="262" t="s">
        <v>3075</v>
      </c>
      <c r="AG300" s="262" t="s">
        <v>3075</v>
      </c>
      <c r="AH300" s="262" t="s">
        <v>3075</v>
      </c>
      <c r="AI300" s="262" t="s">
        <v>3075</v>
      </c>
      <c r="AJ300" t="s">
        <v>4897</v>
      </c>
    </row>
    <row r="301" spans="1:36" ht="15" customHeight="1" x14ac:dyDescent="0.3">
      <c r="A301" s="256">
        <v>521795</v>
      </c>
      <c r="B301" s="257" t="s">
        <v>1868</v>
      </c>
      <c r="C301" s="257" t="s">
        <v>65</v>
      </c>
      <c r="D301" s="257" t="s">
        <v>1869</v>
      </c>
      <c r="E301" s="257" t="s">
        <v>115</v>
      </c>
      <c r="F301" s="257" t="s">
        <v>2430</v>
      </c>
      <c r="G301" s="257" t="s">
        <v>4770</v>
      </c>
      <c r="H301" s="257" t="s">
        <v>620</v>
      </c>
      <c r="I301" s="258" t="s">
        <v>521</v>
      </c>
      <c r="J301" s="257" t="s">
        <v>138</v>
      </c>
      <c r="K301" s="257" t="s">
        <v>4768</v>
      </c>
      <c r="L301" s="259" t="s">
        <v>137</v>
      </c>
      <c r="M301" s="250"/>
      <c r="N301" s="250" t="s">
        <v>3075</v>
      </c>
      <c r="O301" s="260" t="s">
        <v>3075</v>
      </c>
      <c r="P301" s="257">
        <v>0</v>
      </c>
      <c r="Q301" s="257" t="s">
        <v>3075</v>
      </c>
      <c r="R301" s="257" t="s">
        <v>4350</v>
      </c>
      <c r="S301" s="257" t="s">
        <v>3076</v>
      </c>
      <c r="T301" s="257" t="s">
        <v>4351</v>
      </c>
      <c r="U301" s="257" t="s">
        <v>2210</v>
      </c>
      <c r="V301" s="257" t="s">
        <v>3075</v>
      </c>
      <c r="W301" s="257" t="s">
        <v>3075</v>
      </c>
      <c r="X301" s="257" t="s">
        <v>3075</v>
      </c>
      <c r="Y301" s="257" t="s">
        <v>3075</v>
      </c>
      <c r="Z301" s="257" t="s">
        <v>3075</v>
      </c>
      <c r="AA301" s="257" t="s">
        <v>3075</v>
      </c>
      <c r="AB301" s="257" t="s">
        <v>3075</v>
      </c>
      <c r="AC301" s="257" t="s">
        <v>3075</v>
      </c>
      <c r="AD301" s="257" t="s">
        <v>3075</v>
      </c>
      <c r="AE301" s="246"/>
      <c r="AF301" s="257" t="s">
        <v>3075</v>
      </c>
      <c r="AG301" s="257" t="s">
        <v>3075</v>
      </c>
      <c r="AH301" s="257" t="s">
        <v>2078</v>
      </c>
      <c r="AI301" s="257" t="s">
        <v>3075</v>
      </c>
      <c r="AJ301" t="s">
        <v>4896</v>
      </c>
    </row>
    <row r="302" spans="1:36" ht="15" customHeight="1" x14ac:dyDescent="0.3">
      <c r="A302" s="261">
        <v>521833</v>
      </c>
      <c r="B302" s="262" t="s">
        <v>1870</v>
      </c>
      <c r="C302" s="262" t="s">
        <v>275</v>
      </c>
      <c r="D302" s="262" t="s">
        <v>418</v>
      </c>
      <c r="E302" s="262" t="s">
        <v>115</v>
      </c>
      <c r="F302" s="262" t="s">
        <v>135</v>
      </c>
      <c r="G302" s="263">
        <v>35796</v>
      </c>
      <c r="H302" s="262" t="s">
        <v>620</v>
      </c>
      <c r="I302" s="258" t="s">
        <v>521</v>
      </c>
      <c r="J302" s="262"/>
      <c r="K302" s="262"/>
      <c r="M302" s="262"/>
      <c r="N302" s="250">
        <v>392</v>
      </c>
      <c r="O302" s="260">
        <v>45333</v>
      </c>
      <c r="P302" s="257">
        <v>20000</v>
      </c>
      <c r="Q302" s="250"/>
      <c r="R302" s="250"/>
      <c r="S302" s="250"/>
      <c r="T302" s="250"/>
      <c r="U302" s="250"/>
      <c r="V302" s="250"/>
      <c r="W302" s="250"/>
      <c r="X302" s="250"/>
      <c r="Y302" s="250"/>
      <c r="Z302" s="250"/>
      <c r="AA302" s="250"/>
      <c r="AB302" s="250"/>
      <c r="AC302" s="250"/>
      <c r="AD302" s="250"/>
      <c r="AE302" s="247"/>
      <c r="AF302" s="250"/>
      <c r="AG302" s="250"/>
      <c r="AH302" s="250"/>
      <c r="AI302" s="250"/>
      <c r="AJ302" t="s">
        <v>4897</v>
      </c>
    </row>
    <row r="303" spans="1:36" ht="15" customHeight="1" x14ac:dyDescent="0.3">
      <c r="A303" s="261">
        <v>521843</v>
      </c>
      <c r="B303" s="262" t="s">
        <v>1871</v>
      </c>
      <c r="C303" s="262" t="s">
        <v>68</v>
      </c>
      <c r="D303" s="262" t="s">
        <v>594</v>
      </c>
      <c r="E303" s="262" t="s">
        <v>115</v>
      </c>
      <c r="F303" s="262" t="s">
        <v>135</v>
      </c>
      <c r="G303" s="263">
        <v>36537</v>
      </c>
      <c r="H303" s="262" t="s">
        <v>620</v>
      </c>
      <c r="I303" s="258" t="s">
        <v>521</v>
      </c>
      <c r="J303" s="250" t="s">
        <v>667</v>
      </c>
      <c r="K303" s="262" t="s">
        <v>3075</v>
      </c>
      <c r="L303" s="258"/>
      <c r="M303" s="262"/>
      <c r="N303" s="250" t="s">
        <v>3075</v>
      </c>
      <c r="O303" s="260" t="s">
        <v>3075</v>
      </c>
      <c r="P303" s="257">
        <v>0</v>
      </c>
      <c r="Q303" s="262" t="s">
        <v>3075</v>
      </c>
      <c r="R303" s="262" t="s">
        <v>4150</v>
      </c>
      <c r="S303" s="262" t="s">
        <v>3138</v>
      </c>
      <c r="T303" s="262" t="s">
        <v>2166</v>
      </c>
      <c r="U303" s="262" t="s">
        <v>2084</v>
      </c>
      <c r="V303" s="262" t="s">
        <v>3075</v>
      </c>
      <c r="W303" s="262" t="s">
        <v>3075</v>
      </c>
      <c r="X303" s="262" t="s">
        <v>3075</v>
      </c>
      <c r="Y303" s="262" t="s">
        <v>3075</v>
      </c>
      <c r="Z303" s="262" t="s">
        <v>3075</v>
      </c>
      <c r="AA303" s="262" t="s">
        <v>3075</v>
      </c>
      <c r="AB303" s="262" t="s">
        <v>3075</v>
      </c>
      <c r="AC303" s="262" t="s">
        <v>3075</v>
      </c>
      <c r="AD303" s="262" t="s">
        <v>3075</v>
      </c>
      <c r="AE303" s="247"/>
      <c r="AF303" s="262" t="s">
        <v>3075</v>
      </c>
      <c r="AG303" s="262" t="s">
        <v>3075</v>
      </c>
      <c r="AH303" s="262" t="s">
        <v>3075</v>
      </c>
      <c r="AI303" s="262" t="s">
        <v>3075</v>
      </c>
      <c r="AJ303" t="s">
        <v>4897</v>
      </c>
    </row>
    <row r="304" spans="1:36" ht="43.2" x14ac:dyDescent="0.3">
      <c r="A304" s="261">
        <v>521872</v>
      </c>
      <c r="B304" s="262" t="s">
        <v>1872</v>
      </c>
      <c r="C304" s="262" t="s">
        <v>827</v>
      </c>
      <c r="D304" s="262" t="s">
        <v>708</v>
      </c>
      <c r="E304" s="262" t="s">
        <v>115</v>
      </c>
      <c r="F304" s="262" t="s">
        <v>4353</v>
      </c>
      <c r="G304" s="263">
        <v>32523</v>
      </c>
      <c r="H304" s="262" t="s">
        <v>620</v>
      </c>
      <c r="I304" s="258" t="s">
        <v>521</v>
      </c>
      <c r="J304" s="262" t="s">
        <v>667</v>
      </c>
      <c r="K304" s="261">
        <v>2012</v>
      </c>
      <c r="M304" s="262"/>
      <c r="N304" s="250" t="s">
        <v>3075</v>
      </c>
      <c r="O304" s="260" t="s">
        <v>3075</v>
      </c>
      <c r="P304" s="257">
        <v>0</v>
      </c>
      <c r="Q304" s="262" t="s">
        <v>3075</v>
      </c>
      <c r="R304" s="262" t="s">
        <v>4354</v>
      </c>
      <c r="S304" s="262" t="s">
        <v>4355</v>
      </c>
      <c r="T304" s="262" t="s">
        <v>2083</v>
      </c>
      <c r="U304" s="262" t="s">
        <v>2277</v>
      </c>
      <c r="V304" s="262" t="s">
        <v>3075</v>
      </c>
      <c r="W304" s="262" t="s">
        <v>3075</v>
      </c>
      <c r="X304" s="262" t="s">
        <v>3075</v>
      </c>
      <c r="Y304" s="262" t="s">
        <v>3075</v>
      </c>
      <c r="Z304" s="262" t="s">
        <v>3075</v>
      </c>
      <c r="AA304" s="262" t="s">
        <v>3075</v>
      </c>
      <c r="AB304" s="262" t="s">
        <v>3075</v>
      </c>
      <c r="AC304" s="262" t="s">
        <v>4895</v>
      </c>
      <c r="AD304" s="262" t="s">
        <v>4895</v>
      </c>
      <c r="AE304" s="246"/>
      <c r="AF304" s="262" t="s">
        <v>3075</v>
      </c>
      <c r="AG304" s="262" t="s">
        <v>3075</v>
      </c>
      <c r="AH304" s="262" t="s">
        <v>3075</v>
      </c>
      <c r="AI304" s="262" t="s">
        <v>4895</v>
      </c>
      <c r="AJ304" t="s">
        <v>4897</v>
      </c>
    </row>
    <row r="305" spans="1:36" ht="28.8" x14ac:dyDescent="0.3">
      <c r="A305" s="261">
        <v>521873</v>
      </c>
      <c r="B305" s="262" t="s">
        <v>1237</v>
      </c>
      <c r="C305" s="262" t="s">
        <v>543</v>
      </c>
      <c r="D305" s="262" t="s">
        <v>460</v>
      </c>
      <c r="E305" s="262" t="s">
        <v>2101</v>
      </c>
      <c r="F305" s="262" t="s">
        <v>4855</v>
      </c>
      <c r="G305" s="263">
        <v>34421</v>
      </c>
      <c r="H305" s="262" t="s">
        <v>620</v>
      </c>
      <c r="I305" s="258" t="s">
        <v>521</v>
      </c>
      <c r="J305" s="262" t="s">
        <v>2082</v>
      </c>
      <c r="K305" s="262"/>
      <c r="L305" s="258" t="s">
        <v>4856</v>
      </c>
      <c r="M305" s="250"/>
      <c r="N305" s="250" t="s">
        <v>3075</v>
      </c>
      <c r="O305" s="260" t="s">
        <v>3075</v>
      </c>
      <c r="P305" s="257">
        <v>0</v>
      </c>
      <c r="Q305" s="250"/>
      <c r="R305" s="250"/>
      <c r="S305" s="250"/>
      <c r="T305" s="250"/>
      <c r="U305" s="250"/>
      <c r="V305" s="250"/>
      <c r="W305" s="250"/>
      <c r="X305" s="250"/>
      <c r="Y305" s="250"/>
      <c r="Z305" s="250"/>
      <c r="AA305" s="250"/>
      <c r="AB305" s="250"/>
      <c r="AC305" s="250"/>
      <c r="AD305" s="250"/>
      <c r="AE305" s="246"/>
      <c r="AF305" s="250"/>
      <c r="AG305" s="250"/>
      <c r="AH305" s="250"/>
      <c r="AI305" s="250"/>
      <c r="AJ305" t="s">
        <v>4897</v>
      </c>
    </row>
    <row r="306" spans="1:36" ht="28.8" x14ac:dyDescent="0.3">
      <c r="A306" s="261">
        <v>521885</v>
      </c>
      <c r="B306" s="262" t="s">
        <v>4830</v>
      </c>
      <c r="C306" s="262" t="s">
        <v>83</v>
      </c>
      <c r="D306" s="262" t="s">
        <v>413</v>
      </c>
      <c r="E306" s="262" t="s">
        <v>2101</v>
      </c>
      <c r="F306" s="262" t="s">
        <v>135</v>
      </c>
      <c r="G306" s="263">
        <v>33647</v>
      </c>
      <c r="H306" s="262" t="s">
        <v>620</v>
      </c>
      <c r="I306" s="258" t="s">
        <v>522</v>
      </c>
      <c r="J306" s="262" t="s">
        <v>2082</v>
      </c>
      <c r="K306" s="261">
        <v>2021</v>
      </c>
      <c r="M306" s="262"/>
      <c r="N306" s="250" t="s">
        <v>3075</v>
      </c>
      <c r="O306" s="260" t="s">
        <v>3075</v>
      </c>
      <c r="P306" s="257">
        <v>0</v>
      </c>
      <c r="Q306" s="250"/>
      <c r="R306" s="250"/>
      <c r="S306" s="250"/>
      <c r="T306" s="250"/>
      <c r="U306" s="250"/>
      <c r="V306" s="250"/>
      <c r="W306" s="250"/>
      <c r="X306" s="250"/>
      <c r="Y306" s="250"/>
      <c r="Z306" s="250"/>
      <c r="AA306" s="250"/>
      <c r="AB306" s="250"/>
      <c r="AC306" s="250"/>
      <c r="AD306" s="250"/>
      <c r="AE306" s="247"/>
      <c r="AF306" s="250"/>
      <c r="AG306" s="250"/>
      <c r="AH306" s="250"/>
      <c r="AI306" s="250"/>
      <c r="AJ306" t="s">
        <v>4897</v>
      </c>
    </row>
    <row r="307" spans="1:36" ht="43.2" x14ac:dyDescent="0.3">
      <c r="A307" s="261">
        <v>521898</v>
      </c>
      <c r="B307" s="262" t="s">
        <v>1873</v>
      </c>
      <c r="C307" s="262" t="s">
        <v>1874</v>
      </c>
      <c r="D307" s="262" t="s">
        <v>1026</v>
      </c>
      <c r="E307" s="262" t="s">
        <v>115</v>
      </c>
      <c r="F307" s="262" t="s">
        <v>2212</v>
      </c>
      <c r="G307" s="263">
        <v>35090</v>
      </c>
      <c r="H307" s="262" t="s">
        <v>620</v>
      </c>
      <c r="I307" s="258" t="s">
        <v>521</v>
      </c>
      <c r="J307" s="262" t="s">
        <v>136</v>
      </c>
      <c r="K307" s="261">
        <v>2013</v>
      </c>
      <c r="M307" s="262"/>
      <c r="N307" s="250" t="s">
        <v>3075</v>
      </c>
      <c r="O307" s="260" t="s">
        <v>3075</v>
      </c>
      <c r="P307" s="257">
        <v>0</v>
      </c>
      <c r="Q307" s="262" t="s">
        <v>3075</v>
      </c>
      <c r="R307" s="262" t="s">
        <v>4356</v>
      </c>
      <c r="S307" s="262" t="s">
        <v>4357</v>
      </c>
      <c r="T307" s="262" t="s">
        <v>2158</v>
      </c>
      <c r="U307" s="262" t="s">
        <v>4358</v>
      </c>
      <c r="V307" s="262" t="s">
        <v>3075</v>
      </c>
      <c r="W307" s="262" t="s">
        <v>3075</v>
      </c>
      <c r="X307" s="262" t="s">
        <v>3075</v>
      </c>
      <c r="Y307" s="262" t="s">
        <v>3075</v>
      </c>
      <c r="Z307" s="262" t="s">
        <v>3075</v>
      </c>
      <c r="AA307" s="262" t="s">
        <v>3075</v>
      </c>
      <c r="AB307" s="262" t="s">
        <v>3075</v>
      </c>
      <c r="AC307" s="262" t="s">
        <v>4895</v>
      </c>
      <c r="AD307" s="262" t="s">
        <v>4895</v>
      </c>
      <c r="AE307" s="247"/>
      <c r="AF307" s="262" t="s">
        <v>3075</v>
      </c>
      <c r="AG307" s="262" t="s">
        <v>3075</v>
      </c>
      <c r="AH307" s="262" t="s">
        <v>3075</v>
      </c>
      <c r="AI307" s="262" t="s">
        <v>4895</v>
      </c>
      <c r="AJ307" t="s">
        <v>4897</v>
      </c>
    </row>
    <row r="308" spans="1:36" ht="14.4" x14ac:dyDescent="0.3">
      <c r="A308" s="256">
        <v>521908</v>
      </c>
      <c r="B308" s="257" t="s">
        <v>2020</v>
      </c>
      <c r="C308" s="257" t="s">
        <v>91</v>
      </c>
      <c r="D308" s="257" t="s">
        <v>615</v>
      </c>
      <c r="E308" s="257" t="s">
        <v>3075</v>
      </c>
      <c r="F308" s="257" t="s">
        <v>3075</v>
      </c>
      <c r="G308" s="257" t="s">
        <v>3075</v>
      </c>
      <c r="H308" s="257"/>
      <c r="I308" s="258" t="s">
        <v>521</v>
      </c>
      <c r="J308" s="250"/>
      <c r="K308" s="257" t="s">
        <v>3075</v>
      </c>
      <c r="L308" s="259" t="s">
        <v>3075</v>
      </c>
      <c r="M308" s="257" t="s">
        <v>3075</v>
      </c>
      <c r="N308" s="250" t="s">
        <v>3075</v>
      </c>
      <c r="O308" s="260" t="s">
        <v>3075</v>
      </c>
      <c r="P308" s="257">
        <v>0</v>
      </c>
      <c r="Q308" s="257" t="s">
        <v>3075</v>
      </c>
      <c r="R308" s="257" t="s">
        <v>3075</v>
      </c>
      <c r="S308" s="257" t="s">
        <v>3075</v>
      </c>
      <c r="T308" s="257" t="s">
        <v>3075</v>
      </c>
      <c r="U308" s="257" t="s">
        <v>3075</v>
      </c>
      <c r="V308" s="257" t="s">
        <v>3075</v>
      </c>
      <c r="W308" s="257" t="s">
        <v>3075</v>
      </c>
      <c r="X308" s="257" t="s">
        <v>3075</v>
      </c>
      <c r="Y308" s="257" t="s">
        <v>3075</v>
      </c>
      <c r="Z308" s="257" t="s">
        <v>3075</v>
      </c>
      <c r="AA308" s="257" t="s">
        <v>3075</v>
      </c>
      <c r="AB308" s="257" t="s">
        <v>2078</v>
      </c>
      <c r="AC308" s="257" t="s">
        <v>3075</v>
      </c>
      <c r="AD308" s="257" t="s">
        <v>3075</v>
      </c>
      <c r="AE308" s="246"/>
      <c r="AF308" s="257" t="s">
        <v>2078</v>
      </c>
      <c r="AG308" s="257" t="s">
        <v>2078</v>
      </c>
      <c r="AH308" s="257" t="s">
        <v>2078</v>
      </c>
      <c r="AI308" s="257" t="s">
        <v>3075</v>
      </c>
      <c r="AJ308" t="s">
        <v>4896</v>
      </c>
    </row>
    <row r="309" spans="1:36" ht="43.2" x14ac:dyDescent="0.3">
      <c r="A309" s="261">
        <v>521915</v>
      </c>
      <c r="B309" s="262" t="s">
        <v>1875</v>
      </c>
      <c r="C309" s="262" t="s">
        <v>92</v>
      </c>
      <c r="D309" s="262" t="s">
        <v>447</v>
      </c>
      <c r="E309" s="262" t="s">
        <v>115</v>
      </c>
      <c r="F309" s="262" t="s">
        <v>135</v>
      </c>
      <c r="G309" s="263">
        <v>32591</v>
      </c>
      <c r="H309" s="262" t="s">
        <v>620</v>
      </c>
      <c r="I309" s="258" t="s">
        <v>521</v>
      </c>
      <c r="J309" s="262" t="s">
        <v>667</v>
      </c>
      <c r="K309" s="250"/>
      <c r="L309" s="258" t="s">
        <v>148</v>
      </c>
      <c r="M309" s="262"/>
      <c r="N309" s="250" t="s">
        <v>3075</v>
      </c>
      <c r="O309" s="260" t="s">
        <v>3075</v>
      </c>
      <c r="P309" s="257">
        <v>0</v>
      </c>
      <c r="Q309" s="262" t="s">
        <v>3075</v>
      </c>
      <c r="R309" s="262" t="s">
        <v>4359</v>
      </c>
      <c r="S309" s="262" t="s">
        <v>3077</v>
      </c>
      <c r="T309" s="262" t="s">
        <v>2089</v>
      </c>
      <c r="U309" s="262" t="s">
        <v>2126</v>
      </c>
      <c r="V309" s="262" t="s">
        <v>3075</v>
      </c>
      <c r="W309" s="262" t="s">
        <v>3075</v>
      </c>
      <c r="X309" s="262" t="s">
        <v>3075</v>
      </c>
      <c r="Y309" s="262" t="s">
        <v>3075</v>
      </c>
      <c r="Z309" s="262" t="s">
        <v>3075</v>
      </c>
      <c r="AA309" s="262" t="s">
        <v>3075</v>
      </c>
      <c r="AB309" s="262" t="s">
        <v>3075</v>
      </c>
      <c r="AC309" s="262" t="s">
        <v>4895</v>
      </c>
      <c r="AD309" s="262" t="s">
        <v>4895</v>
      </c>
      <c r="AE309" s="246"/>
      <c r="AF309" s="262" t="s">
        <v>3075</v>
      </c>
      <c r="AG309" s="262" t="s">
        <v>3075</v>
      </c>
      <c r="AH309" s="262" t="s">
        <v>3075</v>
      </c>
      <c r="AI309" s="262" t="s">
        <v>4895</v>
      </c>
      <c r="AJ309" t="s">
        <v>4897</v>
      </c>
    </row>
    <row r="310" spans="1:36" ht="14.4" x14ac:dyDescent="0.3">
      <c r="A310" s="256">
        <v>521935</v>
      </c>
      <c r="B310" s="257" t="s">
        <v>1238</v>
      </c>
      <c r="C310" s="257" t="s">
        <v>243</v>
      </c>
      <c r="D310" s="257" t="s">
        <v>1213</v>
      </c>
      <c r="E310" s="257" t="s">
        <v>115</v>
      </c>
      <c r="F310" s="257" t="s">
        <v>143</v>
      </c>
      <c r="G310" s="257" t="s">
        <v>4695</v>
      </c>
      <c r="H310" s="257" t="s">
        <v>620</v>
      </c>
      <c r="I310" s="258" t="s">
        <v>521</v>
      </c>
      <c r="J310" s="257" t="s">
        <v>138</v>
      </c>
      <c r="K310" s="257" t="s">
        <v>4746</v>
      </c>
      <c r="L310" s="259" t="s">
        <v>145</v>
      </c>
      <c r="M310" s="250"/>
      <c r="N310" s="250" t="s">
        <v>3075</v>
      </c>
      <c r="O310" s="260" t="s">
        <v>3075</v>
      </c>
      <c r="P310" s="257">
        <v>0</v>
      </c>
      <c r="Q310" s="257" t="s">
        <v>3075</v>
      </c>
      <c r="R310" s="257" t="s">
        <v>4360</v>
      </c>
      <c r="S310" s="257" t="s">
        <v>3687</v>
      </c>
      <c r="T310" s="257" t="s">
        <v>2759</v>
      </c>
      <c r="U310" s="257" t="s">
        <v>4361</v>
      </c>
      <c r="V310" s="257" t="s">
        <v>3075</v>
      </c>
      <c r="W310" s="257" t="s">
        <v>3075</v>
      </c>
      <c r="X310" s="257" t="s">
        <v>3075</v>
      </c>
      <c r="Y310" s="257" t="s">
        <v>3075</v>
      </c>
      <c r="Z310" s="257" t="s">
        <v>3075</v>
      </c>
      <c r="AA310" s="257" t="s">
        <v>3075</v>
      </c>
      <c r="AB310" s="257" t="s">
        <v>2078</v>
      </c>
      <c r="AC310" s="257" t="s">
        <v>3075</v>
      </c>
      <c r="AD310" s="257" t="s">
        <v>3075</v>
      </c>
      <c r="AE310" s="246"/>
      <c r="AF310" s="257" t="s">
        <v>3075</v>
      </c>
      <c r="AG310" s="257" t="s">
        <v>2078</v>
      </c>
      <c r="AH310" s="257" t="s">
        <v>2078</v>
      </c>
      <c r="AI310" s="257" t="s">
        <v>3075</v>
      </c>
      <c r="AJ310" t="s">
        <v>4896</v>
      </c>
    </row>
    <row r="311" spans="1:36" ht="28.8" x14ac:dyDescent="0.3">
      <c r="A311" s="261">
        <v>521941</v>
      </c>
      <c r="B311" s="262" t="s">
        <v>1078</v>
      </c>
      <c r="C311" s="262" t="s">
        <v>83</v>
      </c>
      <c r="D311" s="262" t="s">
        <v>494</v>
      </c>
      <c r="E311" s="262" t="s">
        <v>115</v>
      </c>
      <c r="F311" s="262" t="s">
        <v>135</v>
      </c>
      <c r="G311" s="263">
        <v>28006</v>
      </c>
      <c r="H311" s="262" t="s">
        <v>620</v>
      </c>
      <c r="I311" s="258" t="s">
        <v>521</v>
      </c>
      <c r="J311" s="262" t="s">
        <v>138</v>
      </c>
      <c r="K311" s="261">
        <v>1995</v>
      </c>
      <c r="M311" s="262"/>
      <c r="N311" s="250" t="s">
        <v>3075</v>
      </c>
      <c r="O311" s="260" t="s">
        <v>3075</v>
      </c>
      <c r="P311" s="257">
        <v>0</v>
      </c>
      <c r="Q311" s="262" t="s">
        <v>3075</v>
      </c>
      <c r="R311" s="262" t="s">
        <v>4362</v>
      </c>
      <c r="S311" s="262" t="s">
        <v>3131</v>
      </c>
      <c r="T311" s="262" t="s">
        <v>4363</v>
      </c>
      <c r="U311" s="262" t="s">
        <v>2092</v>
      </c>
      <c r="V311" s="262" t="s">
        <v>3075</v>
      </c>
      <c r="W311" s="262" t="s">
        <v>3075</v>
      </c>
      <c r="X311" s="262" t="s">
        <v>3075</v>
      </c>
      <c r="Y311" s="262" t="s">
        <v>3075</v>
      </c>
      <c r="Z311" s="262" t="s">
        <v>3075</v>
      </c>
      <c r="AA311" s="262" t="s">
        <v>3075</v>
      </c>
      <c r="AB311" s="262" t="s">
        <v>3075</v>
      </c>
      <c r="AC311" s="262" t="s">
        <v>3075</v>
      </c>
      <c r="AD311" s="262" t="s">
        <v>3075</v>
      </c>
      <c r="AE311" s="247"/>
      <c r="AF311" s="262" t="s">
        <v>3075</v>
      </c>
      <c r="AG311" s="262" t="s">
        <v>3075</v>
      </c>
      <c r="AH311" s="262" t="s">
        <v>3075</v>
      </c>
      <c r="AI311" s="262" t="s">
        <v>3075</v>
      </c>
      <c r="AJ311" t="s">
        <v>4897</v>
      </c>
    </row>
    <row r="312" spans="1:36" ht="43.2" x14ac:dyDescent="0.3">
      <c r="A312" s="256">
        <v>521943</v>
      </c>
      <c r="B312" s="257" t="s">
        <v>2021</v>
      </c>
      <c r="C312" s="257" t="s">
        <v>66</v>
      </c>
      <c r="D312" s="257" t="s">
        <v>471</v>
      </c>
      <c r="E312" s="257" t="s">
        <v>3075</v>
      </c>
      <c r="F312" s="257" t="s">
        <v>3075</v>
      </c>
      <c r="G312" s="257" t="s">
        <v>3075</v>
      </c>
      <c r="H312" s="257"/>
      <c r="I312" s="258" t="s">
        <v>521</v>
      </c>
      <c r="J312" s="250"/>
      <c r="K312" s="257" t="s">
        <v>3075</v>
      </c>
      <c r="L312" s="259" t="s">
        <v>3075</v>
      </c>
      <c r="M312" s="257" t="s">
        <v>3075</v>
      </c>
      <c r="N312" s="250" t="s">
        <v>3075</v>
      </c>
      <c r="O312" s="260" t="s">
        <v>3075</v>
      </c>
      <c r="P312" s="257">
        <v>0</v>
      </c>
      <c r="Q312" s="257" t="s">
        <v>3075</v>
      </c>
      <c r="R312" s="257" t="s">
        <v>3075</v>
      </c>
      <c r="S312" s="257" t="s">
        <v>3075</v>
      </c>
      <c r="T312" s="257" t="s">
        <v>3075</v>
      </c>
      <c r="U312" s="257" t="s">
        <v>3075</v>
      </c>
      <c r="V312" s="257" t="s">
        <v>3075</v>
      </c>
      <c r="W312" s="257" t="s">
        <v>3075</v>
      </c>
      <c r="X312" s="257" t="s">
        <v>3075</v>
      </c>
      <c r="Y312" s="257" t="s">
        <v>3075</v>
      </c>
      <c r="Z312" s="257" t="s">
        <v>3075</v>
      </c>
      <c r="AA312" s="257" t="s">
        <v>3075</v>
      </c>
      <c r="AB312" s="257" t="s">
        <v>2078</v>
      </c>
      <c r="AC312" s="262" t="s">
        <v>4895</v>
      </c>
      <c r="AD312" s="262" t="s">
        <v>4895</v>
      </c>
      <c r="AE312" s="246"/>
      <c r="AF312" s="257" t="s">
        <v>2078</v>
      </c>
      <c r="AG312" s="257" t="s">
        <v>2078</v>
      </c>
      <c r="AH312" s="257" t="s">
        <v>2078</v>
      </c>
      <c r="AI312" s="257" t="s">
        <v>4895</v>
      </c>
      <c r="AJ312" t="s">
        <v>4896</v>
      </c>
    </row>
    <row r="313" spans="1:36" ht="43.2" x14ac:dyDescent="0.3">
      <c r="A313" s="256">
        <v>521959</v>
      </c>
      <c r="B313" s="257" t="s">
        <v>2022</v>
      </c>
      <c r="C313" s="257" t="s">
        <v>233</v>
      </c>
      <c r="D313" s="257" t="s">
        <v>447</v>
      </c>
      <c r="E313" s="257" t="s">
        <v>115</v>
      </c>
      <c r="F313" s="257" t="s">
        <v>135</v>
      </c>
      <c r="G313" s="257" t="s">
        <v>4775</v>
      </c>
      <c r="H313" s="257" t="s">
        <v>620</v>
      </c>
      <c r="I313" s="258" t="s">
        <v>521</v>
      </c>
      <c r="J313" s="257" t="s">
        <v>667</v>
      </c>
      <c r="K313" s="257" t="s">
        <v>4774</v>
      </c>
      <c r="L313" s="259" t="s">
        <v>137</v>
      </c>
      <c r="M313" s="250"/>
      <c r="N313" s="250" t="s">
        <v>3075</v>
      </c>
      <c r="O313" s="260" t="s">
        <v>3075</v>
      </c>
      <c r="P313" s="257">
        <v>0</v>
      </c>
      <c r="Q313" s="257" t="s">
        <v>3075</v>
      </c>
      <c r="R313" s="257" t="s">
        <v>4364</v>
      </c>
      <c r="S313" s="257" t="s">
        <v>3239</v>
      </c>
      <c r="T313" s="257" t="s">
        <v>2318</v>
      </c>
      <c r="U313" s="257" t="s">
        <v>2084</v>
      </c>
      <c r="V313" s="257" t="s">
        <v>3075</v>
      </c>
      <c r="W313" s="257" t="s">
        <v>3075</v>
      </c>
      <c r="X313" s="257" t="s">
        <v>3075</v>
      </c>
      <c r="Y313" s="257" t="s">
        <v>3075</v>
      </c>
      <c r="Z313" s="257" t="s">
        <v>3075</v>
      </c>
      <c r="AA313" s="257" t="s">
        <v>3075</v>
      </c>
      <c r="AB313" s="257" t="s">
        <v>2078</v>
      </c>
      <c r="AC313" s="262" t="s">
        <v>4895</v>
      </c>
      <c r="AD313" s="262" t="s">
        <v>4895</v>
      </c>
      <c r="AE313" s="247"/>
      <c r="AF313" s="257" t="s">
        <v>3075</v>
      </c>
      <c r="AG313" s="257" t="s">
        <v>2078</v>
      </c>
      <c r="AH313" s="257" t="s">
        <v>2078</v>
      </c>
      <c r="AI313" s="257" t="s">
        <v>4895</v>
      </c>
      <c r="AJ313" t="s">
        <v>4896</v>
      </c>
    </row>
    <row r="314" spans="1:36" ht="28.8" x14ac:dyDescent="0.3">
      <c r="A314" s="261">
        <v>521963</v>
      </c>
      <c r="B314" s="262" t="s">
        <v>1876</v>
      </c>
      <c r="C314" s="262" t="s">
        <v>93</v>
      </c>
      <c r="D314" s="262" t="s">
        <v>419</v>
      </c>
      <c r="E314" s="262" t="s">
        <v>115</v>
      </c>
      <c r="F314" s="262" t="s">
        <v>2271</v>
      </c>
      <c r="G314" s="263">
        <v>34105</v>
      </c>
      <c r="H314" s="262" t="s">
        <v>620</v>
      </c>
      <c r="I314" s="258" t="s">
        <v>521</v>
      </c>
      <c r="J314" s="262" t="s">
        <v>138</v>
      </c>
      <c r="K314" s="262"/>
      <c r="L314" s="259" t="s">
        <v>149</v>
      </c>
      <c r="M314" s="262"/>
      <c r="N314" s="250">
        <v>829</v>
      </c>
      <c r="O314" s="260">
        <v>45351</v>
      </c>
      <c r="P314" s="257">
        <v>50000</v>
      </c>
      <c r="Q314" s="262" t="s">
        <v>3075</v>
      </c>
      <c r="R314" s="262" t="s">
        <v>3507</v>
      </c>
      <c r="S314" s="262" t="s">
        <v>3284</v>
      </c>
      <c r="T314" s="262" t="s">
        <v>2774</v>
      </c>
      <c r="U314" s="262" t="s">
        <v>2818</v>
      </c>
      <c r="V314" s="262" t="s">
        <v>3075</v>
      </c>
      <c r="W314" s="262" t="s">
        <v>3075</v>
      </c>
      <c r="X314" s="262" t="s">
        <v>3075</v>
      </c>
      <c r="Y314" s="262" t="s">
        <v>3075</v>
      </c>
      <c r="Z314" s="262" t="s">
        <v>3075</v>
      </c>
      <c r="AA314" s="262" t="s">
        <v>3075</v>
      </c>
      <c r="AB314" s="262" t="s">
        <v>3075</v>
      </c>
      <c r="AC314" s="262" t="s">
        <v>3075</v>
      </c>
      <c r="AD314" s="262" t="s">
        <v>3075</v>
      </c>
      <c r="AE314" s="246"/>
      <c r="AF314" s="262" t="s">
        <v>3075</v>
      </c>
      <c r="AG314" s="262" t="s">
        <v>3075</v>
      </c>
      <c r="AH314" s="262" t="s">
        <v>3075</v>
      </c>
      <c r="AI314" s="262" t="s">
        <v>3075</v>
      </c>
      <c r="AJ314" t="s">
        <v>4897</v>
      </c>
    </row>
    <row r="315" spans="1:36" ht="28.8" x14ac:dyDescent="0.3">
      <c r="A315" s="261">
        <v>521967</v>
      </c>
      <c r="B315" s="262" t="s">
        <v>1239</v>
      </c>
      <c r="C315" s="262" t="s">
        <v>1028</v>
      </c>
      <c r="D315" s="262" t="s">
        <v>421</v>
      </c>
      <c r="E315" s="262" t="s">
        <v>115</v>
      </c>
      <c r="F315" s="262" t="s">
        <v>2233</v>
      </c>
      <c r="G315" s="263">
        <v>33525</v>
      </c>
      <c r="H315" s="262" t="s">
        <v>620</v>
      </c>
      <c r="I315" s="258" t="s">
        <v>521</v>
      </c>
      <c r="J315" s="262" t="s">
        <v>667</v>
      </c>
      <c r="K315" s="262"/>
      <c r="L315" s="259"/>
      <c r="M315" s="262"/>
      <c r="N315" s="250" t="s">
        <v>3075</v>
      </c>
      <c r="O315" s="260" t="s">
        <v>3075</v>
      </c>
      <c r="P315" s="257">
        <v>0</v>
      </c>
      <c r="Q315" s="262" t="s">
        <v>3075</v>
      </c>
      <c r="R315" s="262" t="s">
        <v>4082</v>
      </c>
      <c r="S315" s="262" t="s">
        <v>3482</v>
      </c>
      <c r="T315" s="262" t="s">
        <v>2508</v>
      </c>
      <c r="U315" s="262" t="s">
        <v>2174</v>
      </c>
      <c r="V315" s="262" t="s">
        <v>3075</v>
      </c>
      <c r="W315" s="262" t="s">
        <v>3075</v>
      </c>
      <c r="X315" s="262" t="s">
        <v>3075</v>
      </c>
      <c r="Y315" s="262" t="s">
        <v>3075</v>
      </c>
      <c r="Z315" s="262" t="s">
        <v>3075</v>
      </c>
      <c r="AA315" s="262" t="s">
        <v>3075</v>
      </c>
      <c r="AB315" s="262" t="s">
        <v>3075</v>
      </c>
      <c r="AC315" s="262" t="s">
        <v>3075</v>
      </c>
      <c r="AD315" s="262" t="s">
        <v>3075</v>
      </c>
      <c r="AE315" s="246"/>
      <c r="AF315" s="262" t="s">
        <v>3075</v>
      </c>
      <c r="AG315" s="262" t="s">
        <v>3075</v>
      </c>
      <c r="AH315" s="262" t="s">
        <v>3075</v>
      </c>
      <c r="AI315" s="262" t="s">
        <v>3075</v>
      </c>
      <c r="AJ315" t="s">
        <v>4897</v>
      </c>
    </row>
    <row r="316" spans="1:36" ht="28.8" x14ac:dyDescent="0.3">
      <c r="A316" s="261">
        <v>521972</v>
      </c>
      <c r="B316" s="262" t="s">
        <v>1877</v>
      </c>
      <c r="C316" s="262" t="s">
        <v>380</v>
      </c>
      <c r="D316" s="262" t="s">
        <v>1878</v>
      </c>
      <c r="E316" s="262" t="s">
        <v>115</v>
      </c>
      <c r="F316" s="262" t="s">
        <v>2819</v>
      </c>
      <c r="G316" s="263">
        <v>36382</v>
      </c>
      <c r="H316" s="262" t="s">
        <v>620</v>
      </c>
      <c r="I316" s="258" t="s">
        <v>521</v>
      </c>
      <c r="J316" s="262" t="s">
        <v>138</v>
      </c>
      <c r="K316" s="261">
        <v>2017</v>
      </c>
      <c r="M316" s="262"/>
      <c r="N316" s="250">
        <v>866</v>
      </c>
      <c r="O316" s="260">
        <v>45355</v>
      </c>
      <c r="P316" s="257">
        <v>35000</v>
      </c>
      <c r="Q316" s="262" t="s">
        <v>3075</v>
      </c>
      <c r="R316" s="262" t="s">
        <v>3508</v>
      </c>
      <c r="S316" s="262" t="s">
        <v>3509</v>
      </c>
      <c r="T316" s="262" t="s">
        <v>2820</v>
      </c>
      <c r="U316" s="262" t="s">
        <v>2821</v>
      </c>
      <c r="V316" s="262" t="s">
        <v>3075</v>
      </c>
      <c r="W316" s="262" t="s">
        <v>3075</v>
      </c>
      <c r="X316" s="262" t="s">
        <v>3075</v>
      </c>
      <c r="Y316" s="262" t="s">
        <v>3075</v>
      </c>
      <c r="Z316" s="262" t="s">
        <v>3075</v>
      </c>
      <c r="AA316" s="262" t="s">
        <v>3075</v>
      </c>
      <c r="AB316" s="262" t="s">
        <v>3075</v>
      </c>
      <c r="AC316" s="262" t="s">
        <v>3075</v>
      </c>
      <c r="AD316" s="262" t="s">
        <v>3075</v>
      </c>
      <c r="AE316" s="246"/>
      <c r="AF316" s="262" t="s">
        <v>3075</v>
      </c>
      <c r="AG316" s="262" t="s">
        <v>3075</v>
      </c>
      <c r="AH316" s="262" t="s">
        <v>3075</v>
      </c>
      <c r="AI316" s="262" t="s">
        <v>3075</v>
      </c>
      <c r="AJ316" t="s">
        <v>4897</v>
      </c>
    </row>
    <row r="317" spans="1:36" ht="28.8" x14ac:dyDescent="0.3">
      <c r="A317" s="261">
        <v>521999</v>
      </c>
      <c r="B317" s="262" t="s">
        <v>828</v>
      </c>
      <c r="C317" s="262" t="s">
        <v>62</v>
      </c>
      <c r="D317" s="262" t="s">
        <v>483</v>
      </c>
      <c r="E317" s="262" t="s">
        <v>115</v>
      </c>
      <c r="F317" s="262" t="s">
        <v>2822</v>
      </c>
      <c r="G317" s="263">
        <v>34455</v>
      </c>
      <c r="H317" s="262" t="s">
        <v>620</v>
      </c>
      <c r="I317" s="258" t="s">
        <v>521</v>
      </c>
      <c r="J317" s="262" t="s">
        <v>136</v>
      </c>
      <c r="K317" s="261">
        <v>2013</v>
      </c>
      <c r="M317" s="262"/>
      <c r="N317" s="250" t="s">
        <v>3075</v>
      </c>
      <c r="O317" s="260" t="s">
        <v>3075</v>
      </c>
      <c r="P317" s="257">
        <v>0</v>
      </c>
      <c r="Q317" s="262" t="s">
        <v>3075</v>
      </c>
      <c r="R317" s="262" t="s">
        <v>3886</v>
      </c>
      <c r="S317" s="262" t="s">
        <v>3887</v>
      </c>
      <c r="T317" s="262" t="s">
        <v>2823</v>
      </c>
      <c r="U317" s="262" t="s">
        <v>2092</v>
      </c>
      <c r="V317" s="262" t="s">
        <v>3075</v>
      </c>
      <c r="W317" s="262" t="s">
        <v>3075</v>
      </c>
      <c r="X317" s="262" t="s">
        <v>3075</v>
      </c>
      <c r="Y317" s="262" t="s">
        <v>3075</v>
      </c>
      <c r="Z317" s="262" t="s">
        <v>3075</v>
      </c>
      <c r="AA317" s="262" t="s">
        <v>3075</v>
      </c>
      <c r="AB317" s="262" t="s">
        <v>3075</v>
      </c>
      <c r="AC317" s="262" t="s">
        <v>3075</v>
      </c>
      <c r="AD317" s="262" t="s">
        <v>3075</v>
      </c>
      <c r="AE317" s="246"/>
      <c r="AF317" s="262"/>
      <c r="AG317" s="262" t="s">
        <v>3075</v>
      </c>
      <c r="AH317" s="262" t="s">
        <v>3075</v>
      </c>
      <c r="AI317" s="262" t="s">
        <v>3075</v>
      </c>
      <c r="AJ317" t="s">
        <v>4897</v>
      </c>
    </row>
    <row r="318" spans="1:36" ht="28.8" x14ac:dyDescent="0.3">
      <c r="A318" s="261">
        <v>522000</v>
      </c>
      <c r="B318" s="262" t="s">
        <v>1240</v>
      </c>
      <c r="C318" s="262" t="s">
        <v>299</v>
      </c>
      <c r="D318" s="262" t="s">
        <v>419</v>
      </c>
      <c r="E318" s="262" t="s">
        <v>115</v>
      </c>
      <c r="F318" s="262" t="s">
        <v>135</v>
      </c>
      <c r="G318" s="263">
        <v>29651</v>
      </c>
      <c r="H318" s="262" t="s">
        <v>620</v>
      </c>
      <c r="I318" s="258" t="s">
        <v>521</v>
      </c>
      <c r="J318" s="250" t="s">
        <v>667</v>
      </c>
      <c r="K318" s="262" t="s">
        <v>3075</v>
      </c>
      <c r="L318" s="258"/>
      <c r="M318" s="262"/>
      <c r="N318" s="250" t="s">
        <v>3075</v>
      </c>
      <c r="O318" s="260" t="s">
        <v>3075</v>
      </c>
      <c r="P318" s="257">
        <v>0</v>
      </c>
      <c r="Q318" s="262" t="s">
        <v>3075</v>
      </c>
      <c r="R318" s="262" t="s">
        <v>4052</v>
      </c>
      <c r="S318" s="262" t="s">
        <v>4053</v>
      </c>
      <c r="T318" s="262" t="s">
        <v>2340</v>
      </c>
      <c r="U318" s="262" t="s">
        <v>2084</v>
      </c>
      <c r="V318" s="262" t="s">
        <v>3075</v>
      </c>
      <c r="W318" s="262" t="s">
        <v>3075</v>
      </c>
      <c r="X318" s="262" t="s">
        <v>3075</v>
      </c>
      <c r="Y318" s="262" t="s">
        <v>3075</v>
      </c>
      <c r="Z318" s="262" t="s">
        <v>3075</v>
      </c>
      <c r="AA318" s="262" t="s">
        <v>3075</v>
      </c>
      <c r="AB318" s="262" t="s">
        <v>3075</v>
      </c>
      <c r="AC318" s="262" t="s">
        <v>3075</v>
      </c>
      <c r="AD318" s="262" t="s">
        <v>3075</v>
      </c>
      <c r="AE318" s="246"/>
      <c r="AF318" s="262" t="s">
        <v>3075</v>
      </c>
      <c r="AG318" s="262" t="s">
        <v>3075</v>
      </c>
      <c r="AH318" s="262" t="s">
        <v>3075</v>
      </c>
      <c r="AI318" s="262" t="s">
        <v>3075</v>
      </c>
      <c r="AJ318" t="s">
        <v>4897</v>
      </c>
    </row>
    <row r="319" spans="1:36" ht="43.2" x14ac:dyDescent="0.3">
      <c r="A319" s="256">
        <v>522002</v>
      </c>
      <c r="B319" s="257" t="s">
        <v>4820</v>
      </c>
      <c r="C319" s="257" t="s">
        <v>2077</v>
      </c>
      <c r="D319" s="257" t="s">
        <v>3075</v>
      </c>
      <c r="E319" s="257" t="s">
        <v>3075</v>
      </c>
      <c r="F319" s="257" t="s">
        <v>3075</v>
      </c>
      <c r="G319" s="257" t="s">
        <v>3075</v>
      </c>
      <c r="H319" s="257"/>
      <c r="I319" s="258" t="s">
        <v>521</v>
      </c>
      <c r="J319" s="250"/>
      <c r="K319" s="257" t="s">
        <v>3075</v>
      </c>
      <c r="L319" s="259" t="s">
        <v>3075</v>
      </c>
      <c r="M319" s="257" t="s">
        <v>3075</v>
      </c>
      <c r="N319" s="250" t="s">
        <v>3075</v>
      </c>
      <c r="O319" s="260" t="s">
        <v>3075</v>
      </c>
      <c r="P319" s="257">
        <v>0</v>
      </c>
      <c r="Q319" s="257" t="s">
        <v>3075</v>
      </c>
      <c r="R319" s="257" t="s">
        <v>3075</v>
      </c>
      <c r="S319" s="257" t="s">
        <v>3075</v>
      </c>
      <c r="T319" s="257" t="s">
        <v>3075</v>
      </c>
      <c r="U319" s="257" t="s">
        <v>3075</v>
      </c>
      <c r="V319" s="257" t="s">
        <v>3075</v>
      </c>
      <c r="W319" s="257" t="s">
        <v>3075</v>
      </c>
      <c r="X319" s="257" t="s">
        <v>3075</v>
      </c>
      <c r="Y319" s="257" t="s">
        <v>3075</v>
      </c>
      <c r="Z319" s="257" t="s">
        <v>3075</v>
      </c>
      <c r="AA319" s="257" t="s">
        <v>3075</v>
      </c>
      <c r="AB319" s="257" t="s">
        <v>3075</v>
      </c>
      <c r="AC319" s="262" t="s">
        <v>4895</v>
      </c>
      <c r="AD319" s="262" t="s">
        <v>4895</v>
      </c>
      <c r="AE319" s="247"/>
      <c r="AF319" s="257" t="s">
        <v>3075</v>
      </c>
      <c r="AG319" s="257" t="s">
        <v>3075</v>
      </c>
      <c r="AH319" s="257" t="s">
        <v>2078</v>
      </c>
      <c r="AI319" s="257" t="s">
        <v>4895</v>
      </c>
      <c r="AJ319" t="s">
        <v>4896</v>
      </c>
    </row>
    <row r="320" spans="1:36" ht="28.8" x14ac:dyDescent="0.3">
      <c r="A320" s="261">
        <v>522015</v>
      </c>
      <c r="B320" s="262" t="s">
        <v>829</v>
      </c>
      <c r="C320" s="262" t="s">
        <v>66</v>
      </c>
      <c r="D320" s="262" t="s">
        <v>347</v>
      </c>
      <c r="E320" s="262" t="s">
        <v>115</v>
      </c>
      <c r="F320" s="262" t="s">
        <v>2825</v>
      </c>
      <c r="G320" s="263">
        <v>36032</v>
      </c>
      <c r="H320" s="262" t="s">
        <v>620</v>
      </c>
      <c r="I320" s="258" t="s">
        <v>521</v>
      </c>
      <c r="J320" s="262" t="s">
        <v>136</v>
      </c>
      <c r="K320" s="262" t="s">
        <v>3075</v>
      </c>
      <c r="L320" s="258"/>
      <c r="M320" s="262"/>
      <c r="N320" s="250">
        <v>536</v>
      </c>
      <c r="O320" s="260">
        <v>45340</v>
      </c>
      <c r="P320" s="257">
        <v>70000</v>
      </c>
      <c r="Q320" s="262" t="s">
        <v>3075</v>
      </c>
      <c r="R320" s="262" t="s">
        <v>3888</v>
      </c>
      <c r="S320" s="262" t="s">
        <v>3090</v>
      </c>
      <c r="T320" s="262" t="s">
        <v>2097</v>
      </c>
      <c r="U320" s="262" t="s">
        <v>2210</v>
      </c>
      <c r="V320" s="262" t="s">
        <v>3075</v>
      </c>
      <c r="W320" s="262" t="s">
        <v>3075</v>
      </c>
      <c r="X320" s="262" t="s">
        <v>3075</v>
      </c>
      <c r="Y320" s="262" t="s">
        <v>3075</v>
      </c>
      <c r="Z320" s="262" t="s">
        <v>3075</v>
      </c>
      <c r="AA320" s="262" t="s">
        <v>3075</v>
      </c>
      <c r="AB320" s="262" t="s">
        <v>3075</v>
      </c>
      <c r="AC320" s="262" t="s">
        <v>3075</v>
      </c>
      <c r="AD320" s="262" t="s">
        <v>3075</v>
      </c>
      <c r="AE320" s="246"/>
      <c r="AF320" s="262" t="s">
        <v>3075</v>
      </c>
      <c r="AG320" s="262" t="s">
        <v>3075</v>
      </c>
      <c r="AH320" s="262" t="s">
        <v>3075</v>
      </c>
      <c r="AI320" s="262" t="s">
        <v>3075</v>
      </c>
      <c r="AJ320" t="s">
        <v>4897</v>
      </c>
    </row>
    <row r="321" spans="1:36" ht="28.8" x14ac:dyDescent="0.3">
      <c r="A321" s="261">
        <v>522034</v>
      </c>
      <c r="B321" s="262" t="s">
        <v>830</v>
      </c>
      <c r="C321" s="262" t="s">
        <v>831</v>
      </c>
      <c r="D321" s="262" t="s">
        <v>415</v>
      </c>
      <c r="E321" s="262" t="s">
        <v>115</v>
      </c>
      <c r="F321" s="262" t="s">
        <v>2826</v>
      </c>
      <c r="G321" s="263">
        <v>30133</v>
      </c>
      <c r="H321" s="262" t="s">
        <v>620</v>
      </c>
      <c r="I321" s="258" t="s">
        <v>521</v>
      </c>
      <c r="J321" s="262" t="s">
        <v>138</v>
      </c>
      <c r="K321" s="262"/>
      <c r="L321" s="258" t="s">
        <v>143</v>
      </c>
      <c r="M321" s="262"/>
      <c r="N321" s="250" t="s">
        <v>3075</v>
      </c>
      <c r="O321" s="260" t="s">
        <v>3075</v>
      </c>
      <c r="P321" s="257">
        <v>0</v>
      </c>
      <c r="Q321" s="262" t="s">
        <v>3075</v>
      </c>
      <c r="R321" s="262" t="s">
        <v>3510</v>
      </c>
      <c r="S321" s="262" t="s">
        <v>3511</v>
      </c>
      <c r="T321" s="262" t="s">
        <v>2739</v>
      </c>
      <c r="U321" s="262" t="s">
        <v>2827</v>
      </c>
      <c r="V321" s="262" t="s">
        <v>3075</v>
      </c>
      <c r="W321" s="262" t="s">
        <v>3075</v>
      </c>
      <c r="X321" s="262" t="s">
        <v>3075</v>
      </c>
      <c r="Y321" s="262" t="s">
        <v>3075</v>
      </c>
      <c r="Z321" s="262" t="s">
        <v>3075</v>
      </c>
      <c r="AA321" s="262" t="s">
        <v>3075</v>
      </c>
      <c r="AB321" s="262" t="s">
        <v>3075</v>
      </c>
      <c r="AC321" s="262" t="s">
        <v>3075</v>
      </c>
      <c r="AD321" s="262" t="s">
        <v>3075</v>
      </c>
      <c r="AE321" s="246"/>
      <c r="AF321" s="262" t="s">
        <v>3075</v>
      </c>
      <c r="AG321" s="262" t="s">
        <v>3075</v>
      </c>
      <c r="AH321" s="262" t="s">
        <v>3075</v>
      </c>
      <c r="AI321" s="262" t="s">
        <v>3075</v>
      </c>
      <c r="AJ321" t="s">
        <v>4897</v>
      </c>
    </row>
    <row r="322" spans="1:36" ht="43.2" x14ac:dyDescent="0.3">
      <c r="A322" s="256">
        <v>522048</v>
      </c>
      <c r="B322" s="257" t="s">
        <v>1795</v>
      </c>
      <c r="C322" s="257" t="s">
        <v>94</v>
      </c>
      <c r="D322" s="257" t="s">
        <v>4365</v>
      </c>
      <c r="E322" s="257" t="s">
        <v>115</v>
      </c>
      <c r="F322" s="257" t="s">
        <v>135</v>
      </c>
      <c r="G322" s="257" t="s">
        <v>4779</v>
      </c>
      <c r="H322" s="257" t="s">
        <v>620</v>
      </c>
      <c r="I322" s="258" t="s">
        <v>521</v>
      </c>
      <c r="J322" s="257" t="s">
        <v>136</v>
      </c>
      <c r="K322" s="257" t="s">
        <v>4778</v>
      </c>
      <c r="M322" s="257"/>
      <c r="N322" s="250" t="s">
        <v>3075</v>
      </c>
      <c r="O322" s="260" t="s">
        <v>3075</v>
      </c>
      <c r="P322" s="257">
        <v>0</v>
      </c>
      <c r="Q322" s="257" t="s">
        <v>3075</v>
      </c>
      <c r="R322" s="257" t="s">
        <v>3889</v>
      </c>
      <c r="S322" s="257" t="s">
        <v>3421</v>
      </c>
      <c r="T322" s="257" t="s">
        <v>2828</v>
      </c>
      <c r="U322" s="257" t="s">
        <v>2092</v>
      </c>
      <c r="V322" s="257" t="s">
        <v>3075</v>
      </c>
      <c r="W322" s="257" t="s">
        <v>3075</v>
      </c>
      <c r="X322" s="257" t="s">
        <v>3075</v>
      </c>
      <c r="Y322" s="257" t="s">
        <v>3075</v>
      </c>
      <c r="Z322" s="257" t="s">
        <v>3075</v>
      </c>
      <c r="AA322" s="257" t="s">
        <v>2078</v>
      </c>
      <c r="AB322" s="257" t="s">
        <v>3075</v>
      </c>
      <c r="AC322" s="262" t="s">
        <v>4895</v>
      </c>
      <c r="AD322" s="262" t="s">
        <v>4895</v>
      </c>
      <c r="AE322" s="246"/>
      <c r="AF322" s="257" t="s">
        <v>3075</v>
      </c>
      <c r="AG322" s="257" t="s">
        <v>2078</v>
      </c>
      <c r="AH322" s="257" t="s">
        <v>2078</v>
      </c>
      <c r="AI322" s="257" t="s">
        <v>4895</v>
      </c>
      <c r="AJ322" t="s">
        <v>4896</v>
      </c>
    </row>
    <row r="323" spans="1:36" ht="28.8" x14ac:dyDescent="0.3">
      <c r="A323" s="261">
        <v>522054</v>
      </c>
      <c r="B323" s="262" t="s">
        <v>1879</v>
      </c>
      <c r="C323" s="262" t="s">
        <v>66</v>
      </c>
      <c r="D323" s="262" t="s">
        <v>511</v>
      </c>
      <c r="E323" s="262" t="s">
        <v>115</v>
      </c>
      <c r="F323" s="262" t="s">
        <v>151</v>
      </c>
      <c r="G323" s="263">
        <v>35431</v>
      </c>
      <c r="H323" s="262" t="s">
        <v>620</v>
      </c>
      <c r="I323" s="258" t="s">
        <v>521</v>
      </c>
      <c r="J323" s="262" t="s">
        <v>138</v>
      </c>
      <c r="K323" s="262" t="s">
        <v>3075</v>
      </c>
      <c r="L323" s="258"/>
      <c r="M323" s="262"/>
      <c r="N323" s="250">
        <v>489</v>
      </c>
      <c r="O323" s="260">
        <v>45337</v>
      </c>
      <c r="P323" s="257">
        <v>28000</v>
      </c>
      <c r="Q323" s="262" t="s">
        <v>3075</v>
      </c>
      <c r="R323" s="262" t="s">
        <v>3512</v>
      </c>
      <c r="S323" s="262" t="s">
        <v>3161</v>
      </c>
      <c r="T323" s="262" t="s">
        <v>2232</v>
      </c>
      <c r="U323" s="262" t="s">
        <v>2129</v>
      </c>
      <c r="V323" s="262" t="s">
        <v>3075</v>
      </c>
      <c r="W323" s="262" t="s">
        <v>3075</v>
      </c>
      <c r="X323" s="262" t="s">
        <v>3075</v>
      </c>
      <c r="Y323" s="262" t="s">
        <v>3075</v>
      </c>
      <c r="Z323" s="262" t="s">
        <v>3075</v>
      </c>
      <c r="AA323" s="262" t="s">
        <v>3075</v>
      </c>
      <c r="AB323" s="262" t="s">
        <v>3075</v>
      </c>
      <c r="AC323" s="262" t="s">
        <v>3075</v>
      </c>
      <c r="AD323" s="262" t="s">
        <v>3075</v>
      </c>
      <c r="AE323" s="246"/>
      <c r="AF323" s="262" t="s">
        <v>3075</v>
      </c>
      <c r="AG323" s="262" t="s">
        <v>3075</v>
      </c>
      <c r="AH323" s="262" t="s">
        <v>3075</v>
      </c>
      <c r="AI323" s="262" t="s">
        <v>3075</v>
      </c>
      <c r="AJ323" t="s">
        <v>4897</v>
      </c>
    </row>
    <row r="324" spans="1:36" ht="28.8" x14ac:dyDescent="0.3">
      <c r="A324" s="261">
        <v>522082</v>
      </c>
      <c r="B324" s="262" t="s">
        <v>1241</v>
      </c>
      <c r="C324" s="262" t="s">
        <v>296</v>
      </c>
      <c r="D324" s="262" t="s">
        <v>763</v>
      </c>
      <c r="E324" s="262" t="s">
        <v>115</v>
      </c>
      <c r="F324" s="262" t="s">
        <v>135</v>
      </c>
      <c r="G324" s="263">
        <v>35066</v>
      </c>
      <c r="H324" s="262" t="s">
        <v>620</v>
      </c>
      <c r="I324" s="258" t="s">
        <v>521</v>
      </c>
      <c r="J324" s="262" t="s">
        <v>138</v>
      </c>
      <c r="K324" s="262" t="s">
        <v>3075</v>
      </c>
      <c r="L324" s="258"/>
      <c r="M324" s="262"/>
      <c r="N324" s="250" t="s">
        <v>3075</v>
      </c>
      <c r="O324" s="260" t="s">
        <v>3075</v>
      </c>
      <c r="P324" s="257">
        <v>0</v>
      </c>
      <c r="Q324" s="262" t="s">
        <v>3075</v>
      </c>
      <c r="R324" s="262" t="s">
        <v>4366</v>
      </c>
      <c r="S324" s="262" t="s">
        <v>4367</v>
      </c>
      <c r="T324" s="262" t="s">
        <v>2894</v>
      </c>
      <c r="U324" s="262" t="s">
        <v>2084</v>
      </c>
      <c r="V324" s="262" t="s">
        <v>3075</v>
      </c>
      <c r="W324" s="262" t="s">
        <v>3075</v>
      </c>
      <c r="X324" s="262" t="s">
        <v>3075</v>
      </c>
      <c r="Y324" s="262" t="s">
        <v>3075</v>
      </c>
      <c r="Z324" s="262" t="s">
        <v>3075</v>
      </c>
      <c r="AA324" s="262" t="s">
        <v>3075</v>
      </c>
      <c r="AB324" s="262" t="s">
        <v>3075</v>
      </c>
      <c r="AC324" s="262" t="s">
        <v>3075</v>
      </c>
      <c r="AD324" s="262" t="s">
        <v>3075</v>
      </c>
      <c r="AE324" s="247"/>
      <c r="AF324" s="262" t="s">
        <v>3075</v>
      </c>
      <c r="AG324" s="262" t="s">
        <v>3075</v>
      </c>
      <c r="AH324" s="262" t="s">
        <v>3075</v>
      </c>
      <c r="AI324" s="262" t="s">
        <v>3075</v>
      </c>
      <c r="AJ324" t="s">
        <v>4897</v>
      </c>
    </row>
    <row r="325" spans="1:36" ht="28.8" x14ac:dyDescent="0.3">
      <c r="A325" s="261">
        <v>522084</v>
      </c>
      <c r="B325" s="262" t="s">
        <v>4368</v>
      </c>
      <c r="C325" s="262" t="s">
        <v>97</v>
      </c>
      <c r="D325" s="262" t="s">
        <v>577</v>
      </c>
      <c r="E325" s="262" t="s">
        <v>115</v>
      </c>
      <c r="F325" s="262" t="s">
        <v>4369</v>
      </c>
      <c r="G325" s="263">
        <v>35340</v>
      </c>
      <c r="H325" s="262" t="s">
        <v>620</v>
      </c>
      <c r="I325" s="258" t="s">
        <v>521</v>
      </c>
      <c r="J325" s="262" t="s">
        <v>136</v>
      </c>
      <c r="K325" s="250"/>
      <c r="L325" s="258" t="s">
        <v>146</v>
      </c>
      <c r="M325" s="262"/>
      <c r="N325" s="250" t="s">
        <v>3075</v>
      </c>
      <c r="O325" s="260" t="s">
        <v>3075</v>
      </c>
      <c r="P325" s="257">
        <v>0</v>
      </c>
      <c r="Q325" s="262" t="s">
        <v>3075</v>
      </c>
      <c r="R325" s="262" t="s">
        <v>4370</v>
      </c>
      <c r="S325" s="262" t="s">
        <v>3304</v>
      </c>
      <c r="T325" s="262" t="s">
        <v>2658</v>
      </c>
      <c r="U325" s="262" t="s">
        <v>4371</v>
      </c>
      <c r="V325" s="262" t="s">
        <v>3075</v>
      </c>
      <c r="W325" s="262" t="s">
        <v>3075</v>
      </c>
      <c r="X325" s="262" t="s">
        <v>2078</v>
      </c>
      <c r="Y325" s="262" t="s">
        <v>2078</v>
      </c>
      <c r="Z325" s="262" t="s">
        <v>2078</v>
      </c>
      <c r="AA325" s="262" t="s">
        <v>2078</v>
      </c>
      <c r="AB325" s="262" t="s">
        <v>2078</v>
      </c>
      <c r="AC325" s="262" t="s">
        <v>3075</v>
      </c>
      <c r="AD325" s="262" t="s">
        <v>3075</v>
      </c>
      <c r="AE325" s="247"/>
      <c r="AF325" s="262" t="s">
        <v>3075</v>
      </c>
      <c r="AG325" s="262" t="s">
        <v>3075</v>
      </c>
      <c r="AH325" s="262" t="s">
        <v>3075</v>
      </c>
      <c r="AI325" s="262" t="s">
        <v>3075</v>
      </c>
      <c r="AJ325" t="s">
        <v>4897</v>
      </c>
    </row>
    <row r="326" spans="1:36" ht="28.8" x14ac:dyDescent="0.3">
      <c r="A326" s="261">
        <v>522088</v>
      </c>
      <c r="B326" s="262" t="s">
        <v>1880</v>
      </c>
      <c r="C326" s="262" t="s">
        <v>66</v>
      </c>
      <c r="D326" s="262" t="s">
        <v>735</v>
      </c>
      <c r="E326" s="262" t="s">
        <v>115</v>
      </c>
      <c r="F326" s="262" t="s">
        <v>2088</v>
      </c>
      <c r="G326" s="263">
        <v>31509</v>
      </c>
      <c r="H326" s="262" t="s">
        <v>620</v>
      </c>
      <c r="I326" s="258" t="s">
        <v>521</v>
      </c>
      <c r="J326" s="262" t="s">
        <v>138</v>
      </c>
      <c r="K326" s="262"/>
      <c r="L326" s="265"/>
      <c r="M326" s="262"/>
      <c r="N326" s="250" t="s">
        <v>3075</v>
      </c>
      <c r="O326" s="260" t="s">
        <v>3075</v>
      </c>
      <c r="P326" s="257">
        <v>0</v>
      </c>
      <c r="Q326" s="262" t="s">
        <v>3075</v>
      </c>
      <c r="R326" s="262" t="s">
        <v>3513</v>
      </c>
      <c r="S326" s="262" t="s">
        <v>3113</v>
      </c>
      <c r="T326" s="262" t="s">
        <v>2829</v>
      </c>
      <c r="U326" s="262" t="s">
        <v>2143</v>
      </c>
      <c r="V326" s="262" t="s">
        <v>3075</v>
      </c>
      <c r="W326" s="262" t="s">
        <v>3075</v>
      </c>
      <c r="X326" s="262" t="s">
        <v>3075</v>
      </c>
      <c r="Y326" s="262" t="s">
        <v>3075</v>
      </c>
      <c r="Z326" s="262" t="s">
        <v>3075</v>
      </c>
      <c r="AA326" s="262" t="s">
        <v>3075</v>
      </c>
      <c r="AB326" s="262" t="s">
        <v>3075</v>
      </c>
      <c r="AC326" s="262" t="s">
        <v>3075</v>
      </c>
      <c r="AD326" s="262" t="s">
        <v>3075</v>
      </c>
      <c r="AE326" s="247"/>
      <c r="AF326" s="262" t="s">
        <v>3075</v>
      </c>
      <c r="AG326" s="262" t="s">
        <v>3075</v>
      </c>
      <c r="AH326" s="262" t="s">
        <v>3075</v>
      </c>
      <c r="AI326" s="262" t="s">
        <v>3075</v>
      </c>
      <c r="AJ326" t="s">
        <v>4897</v>
      </c>
    </row>
    <row r="327" spans="1:36" ht="28.8" x14ac:dyDescent="0.3">
      <c r="A327" s="261">
        <v>522094</v>
      </c>
      <c r="B327" s="262" t="s">
        <v>1881</v>
      </c>
      <c r="C327" s="262" t="s">
        <v>99</v>
      </c>
      <c r="D327" s="262" t="s">
        <v>499</v>
      </c>
      <c r="E327" s="262" t="s">
        <v>115</v>
      </c>
      <c r="F327" s="262" t="s">
        <v>2285</v>
      </c>
      <c r="G327" s="263">
        <v>31719</v>
      </c>
      <c r="H327" s="262" t="s">
        <v>620</v>
      </c>
      <c r="I327" s="258" t="s">
        <v>521</v>
      </c>
      <c r="J327" s="262" t="s">
        <v>138</v>
      </c>
      <c r="K327" s="262" t="s">
        <v>3075</v>
      </c>
      <c r="L327" s="258"/>
      <c r="M327" s="262"/>
      <c r="N327" s="250" t="s">
        <v>3075</v>
      </c>
      <c r="O327" s="260" t="s">
        <v>3075</v>
      </c>
      <c r="P327" s="257">
        <v>0</v>
      </c>
      <c r="Q327" s="262" t="s">
        <v>3075</v>
      </c>
      <c r="R327" s="262" t="s">
        <v>4372</v>
      </c>
      <c r="S327" s="262" t="s">
        <v>3245</v>
      </c>
      <c r="T327" s="262" t="s">
        <v>4373</v>
      </c>
      <c r="U327" s="262" t="s">
        <v>2210</v>
      </c>
      <c r="V327" s="262" t="s">
        <v>3075</v>
      </c>
      <c r="W327" s="262" t="s">
        <v>3075</v>
      </c>
      <c r="X327" s="262" t="s">
        <v>3075</v>
      </c>
      <c r="Y327" s="262" t="s">
        <v>3075</v>
      </c>
      <c r="Z327" s="262" t="s">
        <v>3075</v>
      </c>
      <c r="AA327" s="262" t="s">
        <v>3075</v>
      </c>
      <c r="AB327" s="262" t="s">
        <v>3075</v>
      </c>
      <c r="AC327" s="262" t="s">
        <v>3075</v>
      </c>
      <c r="AD327" s="262" t="s">
        <v>3075</v>
      </c>
      <c r="AE327" s="247"/>
      <c r="AF327" s="262" t="s">
        <v>3075</v>
      </c>
      <c r="AG327" s="262" t="s">
        <v>3075</v>
      </c>
      <c r="AH327" s="262" t="s">
        <v>3075</v>
      </c>
      <c r="AI327" s="262" t="s">
        <v>3075</v>
      </c>
      <c r="AJ327" t="s">
        <v>4897</v>
      </c>
    </row>
    <row r="328" spans="1:36" ht="14.4" x14ac:dyDescent="0.3">
      <c r="A328" s="256">
        <v>522111</v>
      </c>
      <c r="B328" s="257" t="s">
        <v>2023</v>
      </c>
      <c r="C328" s="257" t="s">
        <v>2024</v>
      </c>
      <c r="D328" s="257" t="s">
        <v>445</v>
      </c>
      <c r="E328" s="257" t="s">
        <v>3075</v>
      </c>
      <c r="F328" s="257" t="s">
        <v>3075</v>
      </c>
      <c r="G328" s="257" t="s">
        <v>3075</v>
      </c>
      <c r="H328" s="257"/>
      <c r="I328" s="258" t="s">
        <v>521</v>
      </c>
      <c r="J328" s="250"/>
      <c r="K328" s="257" t="s">
        <v>3075</v>
      </c>
      <c r="L328" s="259" t="s">
        <v>3075</v>
      </c>
      <c r="M328" s="257" t="s">
        <v>3075</v>
      </c>
      <c r="N328" s="250" t="s">
        <v>3075</v>
      </c>
      <c r="O328" s="260" t="s">
        <v>3075</v>
      </c>
      <c r="P328" s="257">
        <v>0</v>
      </c>
      <c r="Q328" s="257" t="s">
        <v>3075</v>
      </c>
      <c r="R328" s="257" t="s">
        <v>3075</v>
      </c>
      <c r="S328" s="257" t="s">
        <v>3075</v>
      </c>
      <c r="T328" s="257" t="s">
        <v>3075</v>
      </c>
      <c r="U328" s="257" t="s">
        <v>3075</v>
      </c>
      <c r="V328" s="257" t="s">
        <v>3075</v>
      </c>
      <c r="W328" s="257" t="s">
        <v>3075</v>
      </c>
      <c r="X328" s="257" t="s">
        <v>3075</v>
      </c>
      <c r="Y328" s="257" t="s">
        <v>3075</v>
      </c>
      <c r="Z328" s="257" t="s">
        <v>3075</v>
      </c>
      <c r="AA328" s="257" t="s">
        <v>3075</v>
      </c>
      <c r="AB328" s="257" t="s">
        <v>2078</v>
      </c>
      <c r="AC328" s="257" t="s">
        <v>3075</v>
      </c>
      <c r="AD328" s="257" t="s">
        <v>3075</v>
      </c>
      <c r="AE328" s="246"/>
      <c r="AF328" s="257" t="s">
        <v>2078</v>
      </c>
      <c r="AG328" s="257" t="s">
        <v>2078</v>
      </c>
      <c r="AH328" s="257" t="s">
        <v>2078</v>
      </c>
      <c r="AI328" s="257" t="s">
        <v>3075</v>
      </c>
      <c r="AJ328" t="s">
        <v>4896</v>
      </c>
    </row>
    <row r="329" spans="1:36" ht="14.4" x14ac:dyDescent="0.3">
      <c r="A329" s="256">
        <v>522136</v>
      </c>
      <c r="B329" s="257" t="s">
        <v>1064</v>
      </c>
      <c r="C329" s="257" t="s">
        <v>66</v>
      </c>
      <c r="D329" s="257" t="s">
        <v>407</v>
      </c>
      <c r="E329" s="257" t="s">
        <v>115</v>
      </c>
      <c r="F329" s="257" t="s">
        <v>2114</v>
      </c>
      <c r="G329" s="257" t="s">
        <v>4808</v>
      </c>
      <c r="H329" s="257" t="s">
        <v>620</v>
      </c>
      <c r="I329" s="258" t="s">
        <v>521</v>
      </c>
      <c r="J329" s="257" t="s">
        <v>138</v>
      </c>
      <c r="K329" s="257" t="s">
        <v>4807</v>
      </c>
      <c r="L329" s="259" t="s">
        <v>146</v>
      </c>
      <c r="M329" s="257"/>
      <c r="N329" s="250" t="s">
        <v>3075</v>
      </c>
      <c r="O329" s="260" t="s">
        <v>3075</v>
      </c>
      <c r="P329" s="257">
        <v>0</v>
      </c>
      <c r="Q329" s="257" t="s">
        <v>3075</v>
      </c>
      <c r="R329" s="257" t="s">
        <v>4374</v>
      </c>
      <c r="S329" s="257" t="s">
        <v>3133</v>
      </c>
      <c r="T329" s="257" t="s">
        <v>4375</v>
      </c>
      <c r="U329" s="257" t="s">
        <v>4376</v>
      </c>
      <c r="V329" s="257" t="s">
        <v>3075</v>
      </c>
      <c r="W329" s="257" t="s">
        <v>3075</v>
      </c>
      <c r="X329" s="257" t="s">
        <v>3075</v>
      </c>
      <c r="Y329" s="257" t="s">
        <v>3075</v>
      </c>
      <c r="Z329" s="257" t="s">
        <v>3075</v>
      </c>
      <c r="AA329" s="257" t="s">
        <v>3075</v>
      </c>
      <c r="AB329" s="257" t="s">
        <v>3075</v>
      </c>
      <c r="AC329" s="257" t="s">
        <v>3075</v>
      </c>
      <c r="AD329" s="257" t="s">
        <v>3075</v>
      </c>
      <c r="AE329" s="247"/>
      <c r="AF329" s="257" t="s">
        <v>3075</v>
      </c>
      <c r="AG329" s="257" t="s">
        <v>2078</v>
      </c>
      <c r="AH329" s="257" t="s">
        <v>2078</v>
      </c>
      <c r="AI329" s="257" t="s">
        <v>3075</v>
      </c>
      <c r="AJ329" t="s">
        <v>4896</v>
      </c>
    </row>
    <row r="330" spans="1:36" ht="28.8" x14ac:dyDescent="0.3">
      <c r="A330" s="261">
        <v>522151</v>
      </c>
      <c r="B330" s="262" t="s">
        <v>1242</v>
      </c>
      <c r="C330" s="262" t="s">
        <v>66</v>
      </c>
      <c r="D330" s="262" t="s">
        <v>1243</v>
      </c>
      <c r="E330" s="262" t="s">
        <v>115</v>
      </c>
      <c r="F330" s="262" t="s">
        <v>4378</v>
      </c>
      <c r="G330" s="263">
        <v>35209</v>
      </c>
      <c r="H330" s="262" t="s">
        <v>620</v>
      </c>
      <c r="I330" s="258" t="s">
        <v>521</v>
      </c>
      <c r="J330" s="262" t="s">
        <v>138</v>
      </c>
      <c r="K330" s="262" t="s">
        <v>3075</v>
      </c>
      <c r="L330" s="258"/>
      <c r="M330" s="262"/>
      <c r="N330" s="250" t="s">
        <v>3075</v>
      </c>
      <c r="O330" s="260" t="s">
        <v>3075</v>
      </c>
      <c r="P330" s="257">
        <v>0</v>
      </c>
      <c r="Q330" s="262" t="s">
        <v>3075</v>
      </c>
      <c r="R330" s="262" t="s">
        <v>4379</v>
      </c>
      <c r="S330" s="262" t="s">
        <v>3161</v>
      </c>
      <c r="T330" s="262" t="s">
        <v>4380</v>
      </c>
      <c r="U330" s="262" t="s">
        <v>2210</v>
      </c>
      <c r="V330" s="262" t="s">
        <v>3075</v>
      </c>
      <c r="W330" s="262" t="s">
        <v>3075</v>
      </c>
      <c r="X330" s="262" t="s">
        <v>3075</v>
      </c>
      <c r="Y330" s="262" t="s">
        <v>3075</v>
      </c>
      <c r="Z330" s="262" t="s">
        <v>3075</v>
      </c>
      <c r="AA330" s="262" t="s">
        <v>3075</v>
      </c>
      <c r="AB330" s="262" t="s">
        <v>3075</v>
      </c>
      <c r="AC330" s="262" t="s">
        <v>3075</v>
      </c>
      <c r="AD330" s="262" t="s">
        <v>3075</v>
      </c>
      <c r="AE330" s="246"/>
      <c r="AF330" s="262" t="s">
        <v>3075</v>
      </c>
      <c r="AG330" s="262" t="s">
        <v>3075</v>
      </c>
      <c r="AH330" s="262" t="s">
        <v>3075</v>
      </c>
      <c r="AI330" s="262" t="s">
        <v>3075</v>
      </c>
      <c r="AJ330" t="s">
        <v>4897</v>
      </c>
    </row>
    <row r="331" spans="1:36" ht="28.8" x14ac:dyDescent="0.3">
      <c r="A331" s="261">
        <v>522157</v>
      </c>
      <c r="B331" s="262" t="s">
        <v>792</v>
      </c>
      <c r="C331" s="262" t="s">
        <v>66</v>
      </c>
      <c r="D331" s="262" t="s">
        <v>345</v>
      </c>
      <c r="E331" s="262" t="s">
        <v>115</v>
      </c>
      <c r="F331" s="262" t="s">
        <v>2678</v>
      </c>
      <c r="G331" s="263">
        <v>34074</v>
      </c>
      <c r="H331" s="262" t="s">
        <v>620</v>
      </c>
      <c r="I331" s="258" t="s">
        <v>521</v>
      </c>
      <c r="J331" s="262" t="s">
        <v>667</v>
      </c>
      <c r="K331" s="262"/>
      <c r="L331" s="258" t="s">
        <v>2513</v>
      </c>
      <c r="M331" s="262"/>
      <c r="N331" s="250" t="s">
        <v>3075</v>
      </c>
      <c r="O331" s="260" t="s">
        <v>3075</v>
      </c>
      <c r="P331" s="257">
        <v>0</v>
      </c>
      <c r="Q331" s="262" t="s">
        <v>3075</v>
      </c>
      <c r="R331" s="262" t="s">
        <v>4151</v>
      </c>
      <c r="S331" s="262" t="s">
        <v>3149</v>
      </c>
      <c r="T331" s="262" t="s">
        <v>2237</v>
      </c>
      <c r="U331" s="262" t="s">
        <v>2679</v>
      </c>
      <c r="V331" s="262" t="s">
        <v>3075</v>
      </c>
      <c r="W331" s="262" t="s">
        <v>3075</v>
      </c>
      <c r="X331" s="262" t="s">
        <v>3075</v>
      </c>
      <c r="Y331" s="262" t="s">
        <v>3075</v>
      </c>
      <c r="Z331" s="262" t="s">
        <v>3075</v>
      </c>
      <c r="AA331" s="262" t="s">
        <v>3075</v>
      </c>
      <c r="AB331" s="262" t="s">
        <v>3075</v>
      </c>
      <c r="AC331" s="262" t="s">
        <v>3075</v>
      </c>
      <c r="AD331" s="262" t="s">
        <v>3075</v>
      </c>
      <c r="AE331" s="246"/>
      <c r="AF331" s="262" t="s">
        <v>3075</v>
      </c>
      <c r="AG331" s="262" t="s">
        <v>3075</v>
      </c>
      <c r="AH331" s="262" t="s">
        <v>3075</v>
      </c>
      <c r="AI331" s="262" t="s">
        <v>3075</v>
      </c>
      <c r="AJ331" t="s">
        <v>4897</v>
      </c>
    </row>
    <row r="332" spans="1:36" ht="14.4" x14ac:dyDescent="0.3">
      <c r="A332" s="256">
        <v>522167</v>
      </c>
      <c r="B332" s="257" t="s">
        <v>832</v>
      </c>
      <c r="C332" s="257" t="s">
        <v>66</v>
      </c>
      <c r="D332" s="257" t="s">
        <v>409</v>
      </c>
      <c r="E332" s="257" t="s">
        <v>115</v>
      </c>
      <c r="F332" s="257" t="s">
        <v>135</v>
      </c>
      <c r="G332" s="257" t="s">
        <v>4799</v>
      </c>
      <c r="H332" s="257" t="s">
        <v>620</v>
      </c>
      <c r="I332" s="258" t="s">
        <v>521</v>
      </c>
      <c r="J332" s="257" t="s">
        <v>667</v>
      </c>
      <c r="K332" s="257" t="s">
        <v>4796</v>
      </c>
      <c r="L332" s="259" t="s">
        <v>135</v>
      </c>
      <c r="M332" s="250"/>
      <c r="N332" s="250" t="s">
        <v>3075</v>
      </c>
      <c r="O332" s="260" t="s">
        <v>3075</v>
      </c>
      <c r="P332" s="257">
        <v>0</v>
      </c>
      <c r="Q332" s="257" t="s">
        <v>3075</v>
      </c>
      <c r="R332" s="257" t="s">
        <v>4152</v>
      </c>
      <c r="S332" s="257" t="s">
        <v>3251</v>
      </c>
      <c r="T332" s="257" t="s">
        <v>2501</v>
      </c>
      <c r="U332" s="257" t="s">
        <v>2143</v>
      </c>
      <c r="V332" s="257" t="s">
        <v>3075</v>
      </c>
      <c r="W332" s="257" t="s">
        <v>3075</v>
      </c>
      <c r="X332" s="257" t="s">
        <v>3075</v>
      </c>
      <c r="Y332" s="257" t="s">
        <v>3075</v>
      </c>
      <c r="Z332" s="257" t="s">
        <v>3075</v>
      </c>
      <c r="AA332" s="257" t="s">
        <v>3075</v>
      </c>
      <c r="AB332" s="257" t="s">
        <v>3075</v>
      </c>
      <c r="AC332" s="257" t="s">
        <v>3075</v>
      </c>
      <c r="AD332" s="257" t="s">
        <v>3075</v>
      </c>
      <c r="AE332" s="246"/>
      <c r="AF332" s="257" t="s">
        <v>3075</v>
      </c>
      <c r="AG332" s="257" t="s">
        <v>2078</v>
      </c>
      <c r="AH332" s="257" t="s">
        <v>2078</v>
      </c>
      <c r="AI332" s="257" t="s">
        <v>3075</v>
      </c>
      <c r="AJ332" t="s">
        <v>4896</v>
      </c>
    </row>
    <row r="333" spans="1:36" ht="43.2" x14ac:dyDescent="0.3">
      <c r="A333" s="256">
        <v>522191</v>
      </c>
      <c r="B333" s="257" t="s">
        <v>1882</v>
      </c>
      <c r="C333" s="257" t="s">
        <v>383</v>
      </c>
      <c r="D333" s="257" t="s">
        <v>714</v>
      </c>
      <c r="E333" s="257" t="s">
        <v>115</v>
      </c>
      <c r="F333" s="257" t="s">
        <v>2164</v>
      </c>
      <c r="G333" s="257" t="s">
        <v>4726</v>
      </c>
      <c r="H333" s="257" t="s">
        <v>620</v>
      </c>
      <c r="I333" s="258" t="s">
        <v>521</v>
      </c>
      <c r="J333" s="257" t="s">
        <v>667</v>
      </c>
      <c r="K333" s="257" t="s">
        <v>4719</v>
      </c>
      <c r="L333" s="259" t="s">
        <v>135</v>
      </c>
      <c r="M333" s="250"/>
      <c r="N333" s="250" t="s">
        <v>3075</v>
      </c>
      <c r="O333" s="260" t="s">
        <v>3075</v>
      </c>
      <c r="P333" s="257">
        <v>0</v>
      </c>
      <c r="Q333" s="257" t="s">
        <v>3075</v>
      </c>
      <c r="R333" s="257" t="s">
        <v>4381</v>
      </c>
      <c r="S333" s="257" t="s">
        <v>3427</v>
      </c>
      <c r="T333" s="257" t="s">
        <v>2262</v>
      </c>
      <c r="U333" s="257" t="s">
        <v>2084</v>
      </c>
      <c r="V333" s="257" t="s">
        <v>3075</v>
      </c>
      <c r="W333" s="257" t="s">
        <v>3075</v>
      </c>
      <c r="X333" s="257" t="s">
        <v>3075</v>
      </c>
      <c r="Y333" s="257" t="s">
        <v>3075</v>
      </c>
      <c r="Z333" s="257" t="s">
        <v>3075</v>
      </c>
      <c r="AA333" s="257" t="s">
        <v>3075</v>
      </c>
      <c r="AB333" s="257" t="s">
        <v>3075</v>
      </c>
      <c r="AC333" s="262" t="s">
        <v>4895</v>
      </c>
      <c r="AD333" s="262" t="s">
        <v>4895</v>
      </c>
      <c r="AE333" s="246"/>
      <c r="AF333" s="257" t="s">
        <v>3075</v>
      </c>
      <c r="AG333" s="257" t="s">
        <v>3075</v>
      </c>
      <c r="AH333" s="257" t="s">
        <v>2078</v>
      </c>
      <c r="AI333" s="257" t="s">
        <v>4895</v>
      </c>
      <c r="AJ333" t="s">
        <v>4896</v>
      </c>
    </row>
    <row r="334" spans="1:36" ht="28.8" x14ac:dyDescent="0.3">
      <c r="A334" s="261">
        <v>522196</v>
      </c>
      <c r="B334" s="262" t="s">
        <v>1013</v>
      </c>
      <c r="C334" s="262" t="s">
        <v>86</v>
      </c>
      <c r="D334" s="262" t="s">
        <v>592</v>
      </c>
      <c r="E334" s="262" t="s">
        <v>115</v>
      </c>
      <c r="F334" s="262" t="s">
        <v>135</v>
      </c>
      <c r="G334" s="263">
        <v>34039</v>
      </c>
      <c r="H334" s="262" t="s">
        <v>620</v>
      </c>
      <c r="I334" s="258" t="s">
        <v>521</v>
      </c>
      <c r="J334" s="250" t="s">
        <v>667</v>
      </c>
      <c r="K334" s="262" t="s">
        <v>3075</v>
      </c>
      <c r="L334" s="258"/>
      <c r="M334" s="262"/>
      <c r="N334" s="250">
        <v>711</v>
      </c>
      <c r="O334" s="260">
        <v>45347</v>
      </c>
      <c r="P334" s="257">
        <v>70000</v>
      </c>
      <c r="Q334" s="262" t="s">
        <v>3075</v>
      </c>
      <c r="R334" s="262" t="s">
        <v>4056</v>
      </c>
      <c r="S334" s="262" t="s">
        <v>3713</v>
      </c>
      <c r="T334" s="262" t="s">
        <v>2349</v>
      </c>
      <c r="U334" s="262" t="s">
        <v>2084</v>
      </c>
      <c r="V334" s="262" t="s">
        <v>3075</v>
      </c>
      <c r="W334" s="262" t="s">
        <v>3075</v>
      </c>
      <c r="X334" s="262" t="s">
        <v>3075</v>
      </c>
      <c r="Y334" s="262" t="s">
        <v>3075</v>
      </c>
      <c r="Z334" s="262" t="s">
        <v>3075</v>
      </c>
      <c r="AA334" s="262" t="s">
        <v>3075</v>
      </c>
      <c r="AB334" s="262" t="s">
        <v>3075</v>
      </c>
      <c r="AC334" s="262" t="s">
        <v>3075</v>
      </c>
      <c r="AD334" s="262" t="s">
        <v>3075</v>
      </c>
      <c r="AE334" s="246"/>
      <c r="AF334" s="262" t="s">
        <v>3075</v>
      </c>
      <c r="AG334" s="262" t="s">
        <v>3075</v>
      </c>
      <c r="AH334" s="262" t="s">
        <v>3075</v>
      </c>
      <c r="AI334" s="262" t="s">
        <v>3075</v>
      </c>
      <c r="AJ334" t="s">
        <v>4897</v>
      </c>
    </row>
    <row r="335" spans="1:36" ht="14.4" x14ac:dyDescent="0.3">
      <c r="A335" s="256">
        <v>522204</v>
      </c>
      <c r="B335" s="257" t="s">
        <v>1014</v>
      </c>
      <c r="C335" s="257" t="s">
        <v>225</v>
      </c>
      <c r="D335" s="257" t="s">
        <v>423</v>
      </c>
      <c r="E335" s="257" t="s">
        <v>115</v>
      </c>
      <c r="F335" s="257" t="s">
        <v>225</v>
      </c>
      <c r="G335" s="257" t="s">
        <v>4706</v>
      </c>
      <c r="H335" s="257" t="s">
        <v>620</v>
      </c>
      <c r="I335" s="258" t="s">
        <v>521</v>
      </c>
      <c r="J335" s="257" t="s">
        <v>138</v>
      </c>
      <c r="K335" s="257" t="s">
        <v>4705</v>
      </c>
      <c r="L335" s="259" t="s">
        <v>137</v>
      </c>
      <c r="M335" s="250"/>
      <c r="N335" s="250" t="s">
        <v>3075</v>
      </c>
      <c r="O335" s="260" t="s">
        <v>3075</v>
      </c>
      <c r="P335" s="257">
        <v>0</v>
      </c>
      <c r="Q335" s="257" t="s">
        <v>3075</v>
      </c>
      <c r="R335" s="257" t="s">
        <v>3210</v>
      </c>
      <c r="S335" s="257" t="s">
        <v>3211</v>
      </c>
      <c r="T335" s="257" t="s">
        <v>2110</v>
      </c>
      <c r="U335" s="257" t="s">
        <v>2350</v>
      </c>
      <c r="V335" s="257" t="s">
        <v>3075</v>
      </c>
      <c r="W335" s="257" t="s">
        <v>3075</v>
      </c>
      <c r="X335" s="257" t="s">
        <v>3075</v>
      </c>
      <c r="Y335" s="257" t="s">
        <v>3075</v>
      </c>
      <c r="Z335" s="257" t="s">
        <v>3075</v>
      </c>
      <c r="AA335" s="257" t="s">
        <v>3075</v>
      </c>
      <c r="AB335" s="257" t="s">
        <v>3075</v>
      </c>
      <c r="AC335" s="257" t="s">
        <v>3075</v>
      </c>
      <c r="AD335" s="257" t="s">
        <v>3075</v>
      </c>
      <c r="AE335" s="246"/>
      <c r="AF335" s="257" t="s">
        <v>3075</v>
      </c>
      <c r="AG335" s="257" t="s">
        <v>3075</v>
      </c>
      <c r="AH335" s="257" t="s">
        <v>2078</v>
      </c>
      <c r="AI335" s="257" t="s">
        <v>3075</v>
      </c>
      <c r="AJ335" t="s">
        <v>4896</v>
      </c>
    </row>
    <row r="336" spans="1:36" ht="43.2" x14ac:dyDescent="0.3">
      <c r="A336" s="261">
        <v>522245</v>
      </c>
      <c r="B336" s="262" t="s">
        <v>1883</v>
      </c>
      <c r="C336" s="262" t="s">
        <v>87</v>
      </c>
      <c r="D336" s="262" t="s">
        <v>454</v>
      </c>
      <c r="E336" s="262" t="s">
        <v>115</v>
      </c>
      <c r="F336" s="262" t="s">
        <v>151</v>
      </c>
      <c r="G336" s="263">
        <v>35186</v>
      </c>
      <c r="H336" s="262" t="s">
        <v>620</v>
      </c>
      <c r="I336" s="258" t="s">
        <v>521</v>
      </c>
      <c r="J336" s="262" t="s">
        <v>136</v>
      </c>
      <c r="K336" s="262"/>
      <c r="M336" s="262"/>
      <c r="N336" s="250" t="s">
        <v>3075</v>
      </c>
      <c r="O336" s="260" t="s">
        <v>3075</v>
      </c>
      <c r="P336" s="257">
        <v>0</v>
      </c>
      <c r="Q336" s="262" t="s">
        <v>3075</v>
      </c>
      <c r="R336" s="262" t="s">
        <v>4382</v>
      </c>
      <c r="S336" s="262" t="s">
        <v>3181</v>
      </c>
      <c r="T336" s="262" t="s">
        <v>2775</v>
      </c>
      <c r="U336" s="262" t="s">
        <v>2153</v>
      </c>
      <c r="V336" s="262" t="s">
        <v>3075</v>
      </c>
      <c r="W336" s="262" t="s">
        <v>3075</v>
      </c>
      <c r="X336" s="262" t="s">
        <v>3075</v>
      </c>
      <c r="Y336" s="262" t="s">
        <v>3075</v>
      </c>
      <c r="Z336" s="262" t="s">
        <v>3075</v>
      </c>
      <c r="AA336" s="262" t="s">
        <v>3075</v>
      </c>
      <c r="AB336" s="262" t="s">
        <v>3075</v>
      </c>
      <c r="AC336" s="262" t="s">
        <v>4895</v>
      </c>
      <c r="AD336" s="262" t="s">
        <v>4895</v>
      </c>
      <c r="AE336" s="247"/>
      <c r="AF336" s="262" t="s">
        <v>3075</v>
      </c>
      <c r="AG336" s="262" t="s">
        <v>3075</v>
      </c>
      <c r="AH336" s="262" t="s">
        <v>3075</v>
      </c>
      <c r="AI336" s="262" t="s">
        <v>4895</v>
      </c>
      <c r="AJ336" t="s">
        <v>4897</v>
      </c>
    </row>
    <row r="337" spans="1:36" ht="14.4" x14ac:dyDescent="0.3">
      <c r="A337" s="256">
        <v>522250</v>
      </c>
      <c r="B337" s="257" t="s">
        <v>2025</v>
      </c>
      <c r="C337" s="257" t="s">
        <v>2026</v>
      </c>
      <c r="D337" s="257" t="s">
        <v>460</v>
      </c>
      <c r="E337" s="257" t="s">
        <v>3075</v>
      </c>
      <c r="F337" s="257" t="s">
        <v>3075</v>
      </c>
      <c r="G337" s="257" t="s">
        <v>3075</v>
      </c>
      <c r="H337" s="257"/>
      <c r="I337" s="258" t="s">
        <v>521</v>
      </c>
      <c r="J337" s="250"/>
      <c r="K337" s="257" t="s">
        <v>3075</v>
      </c>
      <c r="L337" s="259" t="s">
        <v>3075</v>
      </c>
      <c r="M337" s="257" t="s">
        <v>3075</v>
      </c>
      <c r="N337" s="250" t="s">
        <v>3075</v>
      </c>
      <c r="O337" s="260" t="s">
        <v>3075</v>
      </c>
      <c r="P337" s="257">
        <v>0</v>
      </c>
      <c r="Q337" s="257" t="s">
        <v>3075</v>
      </c>
      <c r="R337" s="257" t="s">
        <v>3075</v>
      </c>
      <c r="S337" s="257" t="s">
        <v>3075</v>
      </c>
      <c r="T337" s="257" t="s">
        <v>3075</v>
      </c>
      <c r="U337" s="257" t="s">
        <v>3075</v>
      </c>
      <c r="V337" s="257" t="s">
        <v>3075</v>
      </c>
      <c r="W337" s="257" t="s">
        <v>3075</v>
      </c>
      <c r="X337" s="257" t="s">
        <v>3075</v>
      </c>
      <c r="Y337" s="257" t="s">
        <v>3075</v>
      </c>
      <c r="Z337" s="257" t="s">
        <v>3075</v>
      </c>
      <c r="AA337" s="257" t="s">
        <v>3075</v>
      </c>
      <c r="AB337" s="257" t="s">
        <v>2078</v>
      </c>
      <c r="AC337" s="257" t="s">
        <v>3075</v>
      </c>
      <c r="AD337" s="257" t="s">
        <v>3075</v>
      </c>
      <c r="AE337" s="246"/>
      <c r="AF337" s="257" t="s">
        <v>2078</v>
      </c>
      <c r="AG337" s="257" t="s">
        <v>2078</v>
      </c>
      <c r="AH337" s="257" t="s">
        <v>2078</v>
      </c>
      <c r="AI337" s="257" t="s">
        <v>3075</v>
      </c>
      <c r="AJ337" t="s">
        <v>4896</v>
      </c>
    </row>
    <row r="338" spans="1:36" ht="14.4" x14ac:dyDescent="0.3">
      <c r="A338" s="256">
        <v>522264</v>
      </c>
      <c r="B338" s="257" t="s">
        <v>4383</v>
      </c>
      <c r="C338" s="257" t="s">
        <v>237</v>
      </c>
      <c r="D338" s="257" t="s">
        <v>551</v>
      </c>
      <c r="E338" s="257" t="s">
        <v>115</v>
      </c>
      <c r="F338" s="257" t="s">
        <v>2177</v>
      </c>
      <c r="G338" s="257" t="s">
        <v>4776</v>
      </c>
      <c r="H338" s="257" t="s">
        <v>620</v>
      </c>
      <c r="I338" s="258" t="s">
        <v>521</v>
      </c>
      <c r="J338" s="257" t="s">
        <v>667</v>
      </c>
      <c r="K338" s="257" t="s">
        <v>4774</v>
      </c>
      <c r="L338" s="259" t="s">
        <v>137</v>
      </c>
      <c r="M338" s="250"/>
      <c r="N338" s="250" t="s">
        <v>3075</v>
      </c>
      <c r="O338" s="260" t="s">
        <v>3075</v>
      </c>
      <c r="P338" s="257">
        <v>0</v>
      </c>
      <c r="Q338" s="257" t="s">
        <v>3075</v>
      </c>
      <c r="R338" s="257" t="s">
        <v>4153</v>
      </c>
      <c r="S338" s="257" t="s">
        <v>3334</v>
      </c>
      <c r="T338" s="257" t="s">
        <v>2830</v>
      </c>
      <c r="U338" s="257" t="s">
        <v>2831</v>
      </c>
      <c r="V338" s="257" t="s">
        <v>3075</v>
      </c>
      <c r="W338" s="257" t="s">
        <v>3075</v>
      </c>
      <c r="X338" s="257" t="s">
        <v>3075</v>
      </c>
      <c r="Y338" s="257" t="s">
        <v>3075</v>
      </c>
      <c r="Z338" s="257" t="s">
        <v>3075</v>
      </c>
      <c r="AA338" s="257" t="s">
        <v>2078</v>
      </c>
      <c r="AB338" s="257" t="s">
        <v>3075</v>
      </c>
      <c r="AC338" s="257" t="s">
        <v>3075</v>
      </c>
      <c r="AD338" s="257" t="s">
        <v>3075</v>
      </c>
      <c r="AE338" s="246"/>
      <c r="AF338" s="257" t="s">
        <v>3075</v>
      </c>
      <c r="AG338" s="257" t="s">
        <v>2078</v>
      </c>
      <c r="AH338" s="257" t="s">
        <v>2078</v>
      </c>
      <c r="AI338" s="257" t="s">
        <v>3075</v>
      </c>
      <c r="AJ338" t="s">
        <v>4896</v>
      </c>
    </row>
    <row r="339" spans="1:36" ht="28.8" x14ac:dyDescent="0.3">
      <c r="A339" s="261">
        <v>522266</v>
      </c>
      <c r="B339" s="262" t="s">
        <v>1079</v>
      </c>
      <c r="C339" s="262" t="s">
        <v>313</v>
      </c>
      <c r="D339" s="262" t="s">
        <v>1080</v>
      </c>
      <c r="E339" s="262" t="s">
        <v>115</v>
      </c>
      <c r="F339" s="262" t="s">
        <v>135</v>
      </c>
      <c r="G339" s="263">
        <v>36555</v>
      </c>
      <c r="H339" s="262" t="s">
        <v>620</v>
      </c>
      <c r="I339" s="258" t="s">
        <v>521</v>
      </c>
      <c r="J339" s="262" t="s">
        <v>136</v>
      </c>
      <c r="K339" s="262"/>
      <c r="M339" s="262"/>
      <c r="N339" s="250" t="s">
        <v>3075</v>
      </c>
      <c r="O339" s="260" t="s">
        <v>3075</v>
      </c>
      <c r="P339" s="257">
        <v>0</v>
      </c>
      <c r="Q339" s="262" t="s">
        <v>3075</v>
      </c>
      <c r="R339" s="262" t="s">
        <v>4384</v>
      </c>
      <c r="S339" s="262" t="s">
        <v>3614</v>
      </c>
      <c r="T339" s="262" t="s">
        <v>2279</v>
      </c>
      <c r="U339" s="262" t="s">
        <v>2084</v>
      </c>
      <c r="V339" s="262" t="s">
        <v>3075</v>
      </c>
      <c r="W339" s="262" t="s">
        <v>3075</v>
      </c>
      <c r="X339" s="262" t="s">
        <v>3075</v>
      </c>
      <c r="Y339" s="262" t="s">
        <v>3075</v>
      </c>
      <c r="Z339" s="262" t="s">
        <v>3075</v>
      </c>
      <c r="AA339" s="262" t="s">
        <v>3075</v>
      </c>
      <c r="AB339" s="262" t="s">
        <v>3075</v>
      </c>
      <c r="AC339" s="262" t="s">
        <v>3075</v>
      </c>
      <c r="AD339" s="262" t="s">
        <v>3075</v>
      </c>
      <c r="AE339" s="246"/>
      <c r="AF339" s="262" t="s">
        <v>3075</v>
      </c>
      <c r="AG339" s="262" t="s">
        <v>3075</v>
      </c>
      <c r="AH339" s="262" t="s">
        <v>3075</v>
      </c>
      <c r="AI339" s="262" t="s">
        <v>3075</v>
      </c>
      <c r="AJ339" t="s">
        <v>4897</v>
      </c>
    </row>
    <row r="340" spans="1:36" ht="43.2" x14ac:dyDescent="0.3">
      <c r="A340" s="261">
        <v>522267</v>
      </c>
      <c r="B340" s="262" t="s">
        <v>1884</v>
      </c>
      <c r="C340" s="262" t="s">
        <v>235</v>
      </c>
      <c r="D340" s="262" t="s">
        <v>486</v>
      </c>
      <c r="E340" s="262" t="s">
        <v>114</v>
      </c>
      <c r="F340" s="262" t="s">
        <v>144</v>
      </c>
      <c r="G340" s="263">
        <v>33970</v>
      </c>
      <c r="H340" s="262" t="s">
        <v>620</v>
      </c>
      <c r="I340" s="258" t="s">
        <v>521</v>
      </c>
      <c r="J340" s="262" t="s">
        <v>138</v>
      </c>
      <c r="K340" s="262"/>
      <c r="M340" s="262"/>
      <c r="N340" s="250" t="s">
        <v>3075</v>
      </c>
      <c r="O340" s="260" t="s">
        <v>3075</v>
      </c>
      <c r="P340" s="257">
        <v>0</v>
      </c>
      <c r="Q340" s="262" t="s">
        <v>3075</v>
      </c>
      <c r="R340" s="262" t="s">
        <v>3514</v>
      </c>
      <c r="S340" s="262" t="s">
        <v>3515</v>
      </c>
      <c r="T340" s="262" t="s">
        <v>2455</v>
      </c>
      <c r="U340" s="262" t="s">
        <v>2084</v>
      </c>
      <c r="V340" s="262" t="s">
        <v>3075</v>
      </c>
      <c r="W340" s="262" t="s">
        <v>3075</v>
      </c>
      <c r="X340" s="262" t="s">
        <v>3075</v>
      </c>
      <c r="Y340" s="262" t="s">
        <v>3075</v>
      </c>
      <c r="Z340" s="262" t="s">
        <v>3075</v>
      </c>
      <c r="AA340" s="262" t="s">
        <v>3075</v>
      </c>
      <c r="AB340" s="262" t="s">
        <v>3075</v>
      </c>
      <c r="AC340" s="262" t="s">
        <v>4895</v>
      </c>
      <c r="AD340" s="262" t="s">
        <v>4895</v>
      </c>
      <c r="AE340" s="247"/>
      <c r="AF340" s="262" t="s">
        <v>3075</v>
      </c>
      <c r="AG340" s="262" t="s">
        <v>3075</v>
      </c>
      <c r="AH340" s="262" t="s">
        <v>3075</v>
      </c>
      <c r="AI340" s="262" t="s">
        <v>4895</v>
      </c>
      <c r="AJ340" t="s">
        <v>4897</v>
      </c>
    </row>
    <row r="341" spans="1:36" ht="43.2" x14ac:dyDescent="0.3">
      <c r="A341" s="256">
        <v>522270</v>
      </c>
      <c r="B341" s="257" t="s">
        <v>1989</v>
      </c>
      <c r="C341" s="257" t="s">
        <v>309</v>
      </c>
      <c r="D341" s="257" t="s">
        <v>471</v>
      </c>
      <c r="E341" s="257" t="s">
        <v>3075</v>
      </c>
      <c r="F341" s="257" t="s">
        <v>3075</v>
      </c>
      <c r="G341" s="257" t="s">
        <v>3075</v>
      </c>
      <c r="H341" s="257"/>
      <c r="I341" s="258" t="s">
        <v>521</v>
      </c>
      <c r="J341" s="250"/>
      <c r="K341" s="257" t="s">
        <v>3075</v>
      </c>
      <c r="L341" s="259" t="s">
        <v>3075</v>
      </c>
      <c r="M341" s="257" t="s">
        <v>3075</v>
      </c>
      <c r="N341" s="250" t="s">
        <v>3075</v>
      </c>
      <c r="O341" s="260" t="s">
        <v>3075</v>
      </c>
      <c r="P341" s="257">
        <v>0</v>
      </c>
      <c r="Q341" s="257" t="s">
        <v>3075</v>
      </c>
      <c r="R341" s="257" t="s">
        <v>3075</v>
      </c>
      <c r="S341" s="257" t="s">
        <v>3075</v>
      </c>
      <c r="T341" s="257" t="s">
        <v>3075</v>
      </c>
      <c r="U341" s="257" t="s">
        <v>3075</v>
      </c>
      <c r="V341" s="257" t="s">
        <v>3075</v>
      </c>
      <c r="W341" s="257" t="s">
        <v>3075</v>
      </c>
      <c r="X341" s="257" t="s">
        <v>3075</v>
      </c>
      <c r="Y341" s="257" t="s">
        <v>3075</v>
      </c>
      <c r="Z341" s="257" t="s">
        <v>3075</v>
      </c>
      <c r="AA341" s="257" t="s">
        <v>3075</v>
      </c>
      <c r="AB341" s="257" t="s">
        <v>2078</v>
      </c>
      <c r="AC341" s="262" t="s">
        <v>4895</v>
      </c>
      <c r="AD341" s="262" t="s">
        <v>4895</v>
      </c>
      <c r="AE341" s="246"/>
      <c r="AF341" s="257" t="s">
        <v>2078</v>
      </c>
      <c r="AG341" s="257" t="s">
        <v>2078</v>
      </c>
      <c r="AH341" s="257" t="s">
        <v>2078</v>
      </c>
      <c r="AI341" s="257" t="s">
        <v>4895</v>
      </c>
      <c r="AJ341" t="s">
        <v>4896</v>
      </c>
    </row>
    <row r="342" spans="1:36" ht="28.8" x14ac:dyDescent="0.3">
      <c r="A342" s="261">
        <v>522307</v>
      </c>
      <c r="B342" s="262" t="s">
        <v>1885</v>
      </c>
      <c r="C342" s="262" t="s">
        <v>277</v>
      </c>
      <c r="D342" s="262" t="s">
        <v>492</v>
      </c>
      <c r="E342" s="262" t="s">
        <v>115</v>
      </c>
      <c r="F342" s="262" t="s">
        <v>2832</v>
      </c>
      <c r="G342" s="263">
        <v>32004</v>
      </c>
      <c r="H342" s="262" t="s">
        <v>620</v>
      </c>
      <c r="I342" s="258" t="s">
        <v>521</v>
      </c>
      <c r="J342" s="262" t="s">
        <v>667</v>
      </c>
      <c r="K342" s="261">
        <v>2007</v>
      </c>
      <c r="M342" s="262"/>
      <c r="N342" s="250" t="s">
        <v>3075</v>
      </c>
      <c r="O342" s="260" t="s">
        <v>3075</v>
      </c>
      <c r="P342" s="257">
        <v>0</v>
      </c>
      <c r="Q342" s="262" t="s">
        <v>3075</v>
      </c>
      <c r="R342" s="262" t="s">
        <v>4154</v>
      </c>
      <c r="S342" s="262" t="s">
        <v>3214</v>
      </c>
      <c r="T342" s="262" t="s">
        <v>2809</v>
      </c>
      <c r="U342" s="262" t="s">
        <v>2192</v>
      </c>
      <c r="V342" s="262" t="s">
        <v>3075</v>
      </c>
      <c r="W342" s="262" t="s">
        <v>3075</v>
      </c>
      <c r="X342" s="262" t="s">
        <v>3075</v>
      </c>
      <c r="Y342" s="262" t="s">
        <v>3075</v>
      </c>
      <c r="Z342" s="262" t="s">
        <v>3075</v>
      </c>
      <c r="AA342" s="262" t="s">
        <v>3075</v>
      </c>
      <c r="AB342" s="262" t="s">
        <v>3075</v>
      </c>
      <c r="AC342" s="262" t="s">
        <v>3075</v>
      </c>
      <c r="AD342" s="262" t="s">
        <v>3075</v>
      </c>
      <c r="AE342" s="246"/>
      <c r="AF342" s="262" t="s">
        <v>3075</v>
      </c>
      <c r="AG342" s="262"/>
      <c r="AH342" s="262" t="s">
        <v>3075</v>
      </c>
      <c r="AI342" s="262" t="s">
        <v>3075</v>
      </c>
      <c r="AJ342" t="s">
        <v>4897</v>
      </c>
    </row>
    <row r="343" spans="1:36" ht="14.4" x14ac:dyDescent="0.3">
      <c r="A343" s="261">
        <v>522312</v>
      </c>
      <c r="B343" s="262" t="s">
        <v>833</v>
      </c>
      <c r="C343" s="262" t="s">
        <v>275</v>
      </c>
      <c r="D343" s="262" t="s">
        <v>498</v>
      </c>
      <c r="E343" s="262" t="s">
        <v>115</v>
      </c>
      <c r="F343" s="262" t="s">
        <v>3075</v>
      </c>
      <c r="G343" s="263"/>
      <c r="H343" s="262" t="s">
        <v>620</v>
      </c>
      <c r="I343" s="258" t="s">
        <v>521</v>
      </c>
      <c r="J343" s="262"/>
      <c r="K343" s="262"/>
      <c r="L343" s="268"/>
      <c r="M343" s="262"/>
      <c r="N343" s="250" t="s">
        <v>3075</v>
      </c>
      <c r="O343" s="260" t="s">
        <v>3075</v>
      </c>
      <c r="P343" s="257">
        <v>0</v>
      </c>
      <c r="Q343" s="250"/>
      <c r="R343" s="250"/>
      <c r="S343" s="250"/>
      <c r="T343" s="250"/>
      <c r="U343" s="250"/>
      <c r="V343" s="250"/>
      <c r="W343" s="250"/>
      <c r="X343" s="250"/>
      <c r="Y343" s="250"/>
      <c r="Z343" s="250"/>
      <c r="AA343" s="250"/>
      <c r="AB343" s="250"/>
      <c r="AC343" s="250"/>
      <c r="AD343" s="250"/>
      <c r="AE343" s="246"/>
      <c r="AF343" s="250"/>
      <c r="AG343" s="250"/>
      <c r="AH343" s="250"/>
      <c r="AI343" s="250"/>
      <c r="AJ343" t="s">
        <v>4897</v>
      </c>
    </row>
    <row r="344" spans="1:36" ht="28.8" x14ac:dyDescent="0.3">
      <c r="A344" s="261">
        <v>522318</v>
      </c>
      <c r="B344" s="262" t="s">
        <v>834</v>
      </c>
      <c r="C344" s="262" t="s">
        <v>66</v>
      </c>
      <c r="D344" s="262" t="s">
        <v>422</v>
      </c>
      <c r="E344" s="262" t="s">
        <v>115</v>
      </c>
      <c r="F344" s="262" t="s">
        <v>143</v>
      </c>
      <c r="G344" s="263">
        <v>35125</v>
      </c>
      <c r="H344" s="262" t="s">
        <v>620</v>
      </c>
      <c r="I344" s="258" t="s">
        <v>521</v>
      </c>
      <c r="J344" s="262" t="s">
        <v>136</v>
      </c>
      <c r="K344" s="262"/>
      <c r="M344" s="262"/>
      <c r="N344" s="250" t="s">
        <v>3075</v>
      </c>
      <c r="O344" s="260" t="s">
        <v>3075</v>
      </c>
      <c r="P344" s="257">
        <v>0</v>
      </c>
      <c r="Q344" s="262" t="s">
        <v>3075</v>
      </c>
      <c r="R344" s="262" t="s">
        <v>3890</v>
      </c>
      <c r="S344" s="262" t="s">
        <v>3891</v>
      </c>
      <c r="T344" s="262" t="s">
        <v>2392</v>
      </c>
      <c r="U344" s="262" t="s">
        <v>2696</v>
      </c>
      <c r="V344" s="262" t="s">
        <v>3075</v>
      </c>
      <c r="W344" s="262" t="s">
        <v>3075</v>
      </c>
      <c r="X344" s="262" t="s">
        <v>3075</v>
      </c>
      <c r="Y344" s="262" t="s">
        <v>3075</v>
      </c>
      <c r="Z344" s="262" t="s">
        <v>3075</v>
      </c>
      <c r="AA344" s="262" t="s">
        <v>3075</v>
      </c>
      <c r="AB344" s="262" t="s">
        <v>3075</v>
      </c>
      <c r="AC344" s="262" t="s">
        <v>3075</v>
      </c>
      <c r="AD344" s="262" t="s">
        <v>3075</v>
      </c>
      <c r="AE344" s="246"/>
      <c r="AF344" s="262" t="s">
        <v>3075</v>
      </c>
      <c r="AG344" s="262" t="s">
        <v>3075</v>
      </c>
      <c r="AH344" s="262" t="s">
        <v>3075</v>
      </c>
      <c r="AI344" s="262" t="s">
        <v>3075</v>
      </c>
      <c r="AJ344" t="s">
        <v>4897</v>
      </c>
    </row>
    <row r="345" spans="1:36" ht="28.8" x14ac:dyDescent="0.3">
      <c r="A345" s="261">
        <v>522325</v>
      </c>
      <c r="B345" s="262" t="s">
        <v>1244</v>
      </c>
      <c r="C345" s="262" t="s">
        <v>233</v>
      </c>
      <c r="D345" s="262" t="s">
        <v>1245</v>
      </c>
      <c r="E345" s="262" t="s">
        <v>115</v>
      </c>
      <c r="F345" s="262" t="s">
        <v>2395</v>
      </c>
      <c r="G345" s="263">
        <v>34213</v>
      </c>
      <c r="H345" s="262" t="s">
        <v>620</v>
      </c>
      <c r="I345" s="258" t="s">
        <v>521</v>
      </c>
      <c r="J345" s="262" t="s">
        <v>138</v>
      </c>
      <c r="K345" s="262"/>
      <c r="L345" s="258" t="s">
        <v>143</v>
      </c>
      <c r="M345" s="262"/>
      <c r="N345" s="250" t="s">
        <v>3075</v>
      </c>
      <c r="O345" s="260" t="s">
        <v>3075</v>
      </c>
      <c r="P345" s="257">
        <v>0</v>
      </c>
      <c r="Q345" s="262" t="s">
        <v>3075</v>
      </c>
      <c r="R345" s="262" t="s">
        <v>3238</v>
      </c>
      <c r="S345" s="262" t="s">
        <v>3239</v>
      </c>
      <c r="T345" s="262" t="s">
        <v>2396</v>
      </c>
      <c r="U345" s="262" t="s">
        <v>2084</v>
      </c>
      <c r="V345" s="262" t="s">
        <v>3075</v>
      </c>
      <c r="W345" s="262" t="s">
        <v>3075</v>
      </c>
      <c r="X345" s="262" t="s">
        <v>3075</v>
      </c>
      <c r="Y345" s="262" t="s">
        <v>3075</v>
      </c>
      <c r="Z345" s="262" t="s">
        <v>3075</v>
      </c>
      <c r="AA345" s="262" t="s">
        <v>3075</v>
      </c>
      <c r="AB345" s="262" t="s">
        <v>3075</v>
      </c>
      <c r="AC345" s="262" t="s">
        <v>3075</v>
      </c>
      <c r="AD345" s="262" t="s">
        <v>3075</v>
      </c>
      <c r="AE345" s="246"/>
      <c r="AF345" s="262" t="s">
        <v>3075</v>
      </c>
      <c r="AG345" s="262" t="s">
        <v>3075</v>
      </c>
      <c r="AH345" s="262" t="s">
        <v>3075</v>
      </c>
      <c r="AI345" s="262" t="s">
        <v>3075</v>
      </c>
      <c r="AJ345" t="s">
        <v>4897</v>
      </c>
    </row>
    <row r="346" spans="1:36" ht="28.8" x14ac:dyDescent="0.3">
      <c r="A346" s="261">
        <v>522342</v>
      </c>
      <c r="B346" s="262" t="s">
        <v>835</v>
      </c>
      <c r="C346" s="262" t="s">
        <v>747</v>
      </c>
      <c r="D346" s="262" t="s">
        <v>353</v>
      </c>
      <c r="E346" s="262" t="s">
        <v>115</v>
      </c>
      <c r="F346" s="262" t="s">
        <v>2205</v>
      </c>
      <c r="G346" s="263">
        <v>36483</v>
      </c>
      <c r="H346" s="262" t="s">
        <v>620</v>
      </c>
      <c r="I346" s="258" t="s">
        <v>521</v>
      </c>
      <c r="J346" s="262" t="s">
        <v>138</v>
      </c>
      <c r="K346" s="262" t="s">
        <v>3075</v>
      </c>
      <c r="L346" s="258"/>
      <c r="M346" s="262"/>
      <c r="N346" s="250" t="s">
        <v>3075</v>
      </c>
      <c r="O346" s="260" t="s">
        <v>3075</v>
      </c>
      <c r="P346" s="257">
        <v>0</v>
      </c>
      <c r="Q346" s="262" t="s">
        <v>3075</v>
      </c>
      <c r="R346" s="262" t="s">
        <v>3516</v>
      </c>
      <c r="S346" s="262" t="s">
        <v>3517</v>
      </c>
      <c r="T346" s="262" t="s">
        <v>2833</v>
      </c>
      <c r="U346" s="262" t="s">
        <v>2143</v>
      </c>
      <c r="V346" s="262" t="s">
        <v>3075</v>
      </c>
      <c r="W346" s="262" t="s">
        <v>3075</v>
      </c>
      <c r="X346" s="262" t="s">
        <v>3075</v>
      </c>
      <c r="Y346" s="262" t="s">
        <v>3075</v>
      </c>
      <c r="Z346" s="262" t="s">
        <v>3075</v>
      </c>
      <c r="AA346" s="262" t="s">
        <v>3075</v>
      </c>
      <c r="AB346" s="262" t="s">
        <v>3075</v>
      </c>
      <c r="AC346" s="262" t="s">
        <v>3075</v>
      </c>
      <c r="AD346" s="262" t="s">
        <v>3075</v>
      </c>
      <c r="AE346" s="247"/>
      <c r="AF346" s="262" t="s">
        <v>3075</v>
      </c>
      <c r="AG346" s="262" t="s">
        <v>3075</v>
      </c>
      <c r="AH346" s="262" t="s">
        <v>3075</v>
      </c>
      <c r="AI346" s="262" t="s">
        <v>3075</v>
      </c>
      <c r="AJ346" t="s">
        <v>4897</v>
      </c>
    </row>
    <row r="347" spans="1:36" ht="28.8" x14ac:dyDescent="0.3">
      <c r="A347" s="261">
        <v>522373</v>
      </c>
      <c r="B347" s="262" t="s">
        <v>1246</v>
      </c>
      <c r="C347" s="262" t="s">
        <v>851</v>
      </c>
      <c r="D347" s="262" t="s">
        <v>597</v>
      </c>
      <c r="E347" s="262" t="s">
        <v>115</v>
      </c>
      <c r="F347" s="262" t="s">
        <v>2212</v>
      </c>
      <c r="G347" s="263">
        <v>35498</v>
      </c>
      <c r="H347" s="262" t="s">
        <v>620</v>
      </c>
      <c r="I347" s="258" t="s">
        <v>522</v>
      </c>
      <c r="J347" s="262" t="s">
        <v>667</v>
      </c>
      <c r="K347" s="261">
        <v>2015</v>
      </c>
      <c r="M347" s="262"/>
      <c r="N347" s="250" t="s">
        <v>3075</v>
      </c>
      <c r="O347" s="260" t="s">
        <v>3075</v>
      </c>
      <c r="P347" s="257">
        <v>0</v>
      </c>
      <c r="Q347" s="262" t="s">
        <v>3075</v>
      </c>
      <c r="R347" s="262" t="s">
        <v>4385</v>
      </c>
      <c r="S347" s="262" t="s">
        <v>3283</v>
      </c>
      <c r="T347" s="262" t="s">
        <v>4386</v>
      </c>
      <c r="U347" s="262" t="s">
        <v>2170</v>
      </c>
      <c r="V347" s="262" t="s">
        <v>3075</v>
      </c>
      <c r="W347" s="262" t="s">
        <v>3075</v>
      </c>
      <c r="X347" s="262" t="s">
        <v>3075</v>
      </c>
      <c r="Y347" s="262" t="s">
        <v>3075</v>
      </c>
      <c r="Z347" s="262" t="s">
        <v>3075</v>
      </c>
      <c r="AA347" s="262" t="s">
        <v>3075</v>
      </c>
      <c r="AB347" s="262" t="s">
        <v>3075</v>
      </c>
      <c r="AC347" s="262" t="s">
        <v>3075</v>
      </c>
      <c r="AD347" s="262" t="s">
        <v>3075</v>
      </c>
      <c r="AE347" s="246"/>
      <c r="AF347" s="262" t="s">
        <v>3075</v>
      </c>
      <c r="AG347" s="262" t="s">
        <v>3075</v>
      </c>
      <c r="AH347" s="262" t="s">
        <v>3075</v>
      </c>
      <c r="AI347" s="262" t="s">
        <v>3075</v>
      </c>
      <c r="AJ347" t="s">
        <v>4897</v>
      </c>
    </row>
    <row r="348" spans="1:36" ht="14.4" x14ac:dyDescent="0.3">
      <c r="A348" s="256">
        <v>522374</v>
      </c>
      <c r="B348" s="257" t="s">
        <v>1065</v>
      </c>
      <c r="C348" s="257" t="s">
        <v>66</v>
      </c>
      <c r="D348" s="257" t="s">
        <v>427</v>
      </c>
      <c r="E348" s="257" t="s">
        <v>115</v>
      </c>
      <c r="F348" s="257" t="s">
        <v>2209</v>
      </c>
      <c r="G348" s="257" t="s">
        <v>4741</v>
      </c>
      <c r="H348" s="257" t="s">
        <v>620</v>
      </c>
      <c r="I348" s="258" t="s">
        <v>521</v>
      </c>
      <c r="J348" s="257" t="s">
        <v>136</v>
      </c>
      <c r="K348" s="257" t="s">
        <v>4651</v>
      </c>
      <c r="M348" s="257"/>
      <c r="N348" s="250" t="s">
        <v>3075</v>
      </c>
      <c r="O348" s="260" t="s">
        <v>3075</v>
      </c>
      <c r="P348" s="257">
        <v>0</v>
      </c>
      <c r="Q348" s="257" t="s">
        <v>3075</v>
      </c>
      <c r="R348" s="257" t="s">
        <v>4387</v>
      </c>
      <c r="S348" s="257" t="s">
        <v>3083</v>
      </c>
      <c r="T348" s="257" t="s">
        <v>4388</v>
      </c>
      <c r="U348" s="257" t="s">
        <v>2084</v>
      </c>
      <c r="V348" s="257" t="s">
        <v>3075</v>
      </c>
      <c r="W348" s="257" t="s">
        <v>3075</v>
      </c>
      <c r="X348" s="257" t="s">
        <v>3075</v>
      </c>
      <c r="Y348" s="257" t="s">
        <v>3075</v>
      </c>
      <c r="Z348" s="257" t="s">
        <v>3075</v>
      </c>
      <c r="AA348" s="257" t="s">
        <v>3075</v>
      </c>
      <c r="AB348" s="257" t="s">
        <v>3075</v>
      </c>
      <c r="AC348" s="257" t="s">
        <v>3075</v>
      </c>
      <c r="AD348" s="257" t="s">
        <v>3075</v>
      </c>
      <c r="AE348" s="246"/>
      <c r="AF348" s="257" t="s">
        <v>3075</v>
      </c>
      <c r="AG348" s="257" t="s">
        <v>3075</v>
      </c>
      <c r="AH348" s="257" t="s">
        <v>2078</v>
      </c>
      <c r="AI348" s="257" t="s">
        <v>3075</v>
      </c>
      <c r="AJ348" t="s">
        <v>4896</v>
      </c>
    </row>
    <row r="349" spans="1:36" ht="28.8" x14ac:dyDescent="0.3">
      <c r="A349" s="261">
        <v>522379</v>
      </c>
      <c r="B349" s="262" t="s">
        <v>1886</v>
      </c>
      <c r="C349" s="262" t="s">
        <v>81</v>
      </c>
      <c r="D349" s="262" t="s">
        <v>454</v>
      </c>
      <c r="E349" s="262" t="s">
        <v>115</v>
      </c>
      <c r="F349" s="262" t="s">
        <v>2109</v>
      </c>
      <c r="G349" s="263">
        <v>36162</v>
      </c>
      <c r="H349" s="262" t="s">
        <v>620</v>
      </c>
      <c r="I349" s="258" t="s">
        <v>521</v>
      </c>
      <c r="J349" s="250" t="s">
        <v>667</v>
      </c>
      <c r="K349" s="262" t="s">
        <v>3075</v>
      </c>
      <c r="L349" s="258"/>
      <c r="M349" s="262"/>
      <c r="N349" s="250" t="s">
        <v>3075</v>
      </c>
      <c r="O349" s="260" t="s">
        <v>3075</v>
      </c>
      <c r="P349" s="257">
        <v>0</v>
      </c>
      <c r="Q349" s="262" t="s">
        <v>3075</v>
      </c>
      <c r="R349" s="262" t="s">
        <v>4389</v>
      </c>
      <c r="S349" s="262" t="s">
        <v>3274</v>
      </c>
      <c r="T349" s="262" t="s">
        <v>2720</v>
      </c>
      <c r="U349" s="262" t="s">
        <v>2976</v>
      </c>
      <c r="V349" s="262" t="s">
        <v>3075</v>
      </c>
      <c r="W349" s="262" t="s">
        <v>3075</v>
      </c>
      <c r="X349" s="262" t="s">
        <v>3075</v>
      </c>
      <c r="Y349" s="262" t="s">
        <v>3075</v>
      </c>
      <c r="Z349" s="262" t="s">
        <v>3075</v>
      </c>
      <c r="AA349" s="262" t="s">
        <v>3075</v>
      </c>
      <c r="AB349" s="262" t="s">
        <v>3075</v>
      </c>
      <c r="AC349" s="262" t="s">
        <v>3075</v>
      </c>
      <c r="AD349" s="262" t="s">
        <v>3075</v>
      </c>
      <c r="AE349" s="246"/>
      <c r="AF349" s="262" t="s">
        <v>3075</v>
      </c>
      <c r="AG349" s="262"/>
      <c r="AH349" s="262" t="s">
        <v>3075</v>
      </c>
      <c r="AI349" s="262" t="s">
        <v>3075</v>
      </c>
      <c r="AJ349" t="s">
        <v>4897</v>
      </c>
    </row>
    <row r="350" spans="1:36" ht="14.4" x14ac:dyDescent="0.3">
      <c r="A350" s="261">
        <v>522399</v>
      </c>
      <c r="B350" s="262" t="s">
        <v>935</v>
      </c>
      <c r="C350" s="262" t="s">
        <v>96</v>
      </c>
      <c r="D350" s="262" t="s">
        <v>505</v>
      </c>
      <c r="E350" s="262" t="s">
        <v>115</v>
      </c>
      <c r="F350" s="262" t="s">
        <v>3075</v>
      </c>
      <c r="G350" s="263"/>
      <c r="H350" s="262" t="s">
        <v>620</v>
      </c>
      <c r="I350" s="258" t="s">
        <v>521</v>
      </c>
      <c r="J350" s="262"/>
      <c r="K350" s="262"/>
      <c r="L350" s="268"/>
      <c r="M350" s="262"/>
      <c r="N350" s="250" t="s">
        <v>3075</v>
      </c>
      <c r="O350" s="260" t="s">
        <v>3075</v>
      </c>
      <c r="P350" s="257">
        <v>0</v>
      </c>
      <c r="Q350" s="250"/>
      <c r="R350" s="250"/>
      <c r="S350" s="250"/>
      <c r="T350" s="250"/>
      <c r="U350" s="250"/>
      <c r="V350" s="250"/>
      <c r="W350" s="250"/>
      <c r="X350" s="250"/>
      <c r="Y350" s="250"/>
      <c r="Z350" s="250"/>
      <c r="AA350" s="250"/>
      <c r="AB350" s="250"/>
      <c r="AC350" s="250"/>
      <c r="AD350" s="250"/>
      <c r="AE350" s="246"/>
      <c r="AF350" s="250"/>
      <c r="AG350" s="250"/>
      <c r="AH350" s="250"/>
      <c r="AI350" s="250"/>
      <c r="AJ350" t="s">
        <v>4897</v>
      </c>
    </row>
    <row r="351" spans="1:36" ht="28.8" x14ac:dyDescent="0.3">
      <c r="A351" s="261">
        <v>522419</v>
      </c>
      <c r="B351" s="262" t="s">
        <v>836</v>
      </c>
      <c r="C351" s="262" t="s">
        <v>70</v>
      </c>
      <c r="D351" s="262" t="s">
        <v>400</v>
      </c>
      <c r="E351" s="262" t="s">
        <v>115</v>
      </c>
      <c r="F351" s="262" t="s">
        <v>2589</v>
      </c>
      <c r="G351" s="263">
        <v>35293</v>
      </c>
      <c r="H351" s="262" t="s">
        <v>620</v>
      </c>
      <c r="I351" s="258" t="s">
        <v>521</v>
      </c>
      <c r="J351" s="262" t="s">
        <v>667</v>
      </c>
      <c r="K351" s="261">
        <v>2014</v>
      </c>
      <c r="M351" s="262"/>
      <c r="N351" s="250" t="s">
        <v>3075</v>
      </c>
      <c r="O351" s="260" t="s">
        <v>3075</v>
      </c>
      <c r="P351" s="257">
        <v>0</v>
      </c>
      <c r="Q351" s="262" t="s">
        <v>3075</v>
      </c>
      <c r="R351" s="262" t="s">
        <v>4155</v>
      </c>
      <c r="S351" s="262" t="s">
        <v>3123</v>
      </c>
      <c r="T351" s="262" t="s">
        <v>2549</v>
      </c>
      <c r="U351" s="262" t="s">
        <v>2590</v>
      </c>
      <c r="V351" s="262" t="s">
        <v>3075</v>
      </c>
      <c r="W351" s="262" t="s">
        <v>3075</v>
      </c>
      <c r="X351" s="262" t="s">
        <v>3075</v>
      </c>
      <c r="Y351" s="262" t="s">
        <v>3075</v>
      </c>
      <c r="Z351" s="262" t="s">
        <v>3075</v>
      </c>
      <c r="AA351" s="262" t="s">
        <v>3075</v>
      </c>
      <c r="AB351" s="262" t="s">
        <v>3075</v>
      </c>
      <c r="AC351" s="262" t="s">
        <v>3075</v>
      </c>
      <c r="AD351" s="262" t="s">
        <v>3075</v>
      </c>
      <c r="AE351" s="246"/>
      <c r="AF351" s="262"/>
      <c r="AG351" s="262" t="s">
        <v>3075</v>
      </c>
      <c r="AH351" s="262" t="s">
        <v>3075</v>
      </c>
      <c r="AI351" s="262" t="s">
        <v>3075</v>
      </c>
      <c r="AJ351" t="s">
        <v>4897</v>
      </c>
    </row>
    <row r="352" spans="1:36" ht="28.8" x14ac:dyDescent="0.3">
      <c r="A352" s="261">
        <v>522425</v>
      </c>
      <c r="B352" s="262" t="s">
        <v>1887</v>
      </c>
      <c r="C352" s="262" t="s">
        <v>282</v>
      </c>
      <c r="D352" s="262" t="s">
        <v>1067</v>
      </c>
      <c r="E352" s="262" t="s">
        <v>115</v>
      </c>
      <c r="F352" s="262" t="s">
        <v>2352</v>
      </c>
      <c r="G352" s="263">
        <v>31036</v>
      </c>
      <c r="H352" s="262" t="s">
        <v>620</v>
      </c>
      <c r="I352" s="258" t="s">
        <v>521</v>
      </c>
      <c r="J352" s="262" t="s">
        <v>667</v>
      </c>
      <c r="K352" s="262"/>
      <c r="M352" s="262"/>
      <c r="N352" s="250" t="s">
        <v>3075</v>
      </c>
      <c r="O352" s="260" t="s">
        <v>3075</v>
      </c>
      <c r="P352" s="257">
        <v>0</v>
      </c>
      <c r="Q352" s="262" t="s">
        <v>3075</v>
      </c>
      <c r="R352" s="262" t="s">
        <v>4390</v>
      </c>
      <c r="S352" s="262" t="s">
        <v>3918</v>
      </c>
      <c r="T352" s="262" t="s">
        <v>2694</v>
      </c>
      <c r="U352" s="262" t="s">
        <v>2220</v>
      </c>
      <c r="V352" s="262" t="s">
        <v>3075</v>
      </c>
      <c r="W352" s="262" t="s">
        <v>3075</v>
      </c>
      <c r="X352" s="262" t="s">
        <v>3075</v>
      </c>
      <c r="Y352" s="262" t="s">
        <v>3075</v>
      </c>
      <c r="Z352" s="262" t="s">
        <v>3075</v>
      </c>
      <c r="AA352" s="262" t="s">
        <v>3075</v>
      </c>
      <c r="AB352" s="262" t="s">
        <v>3075</v>
      </c>
      <c r="AC352" s="262" t="s">
        <v>3075</v>
      </c>
      <c r="AD352" s="262" t="s">
        <v>3075</v>
      </c>
      <c r="AE352" s="247"/>
      <c r="AF352" s="262" t="s">
        <v>3075</v>
      </c>
      <c r="AG352" s="262"/>
      <c r="AH352" s="262" t="s">
        <v>3075</v>
      </c>
      <c r="AI352" s="262" t="s">
        <v>3075</v>
      </c>
      <c r="AJ352" t="s">
        <v>4897</v>
      </c>
    </row>
    <row r="353" spans="1:36" ht="28.8" x14ac:dyDescent="0.3">
      <c r="A353" s="261">
        <v>522428</v>
      </c>
      <c r="B353" s="262" t="s">
        <v>1047</v>
      </c>
      <c r="C353" s="262" t="s">
        <v>273</v>
      </c>
      <c r="D353" s="262" t="s">
        <v>479</v>
      </c>
      <c r="E353" s="262" t="s">
        <v>115</v>
      </c>
      <c r="F353" s="262" t="s">
        <v>135</v>
      </c>
      <c r="G353" s="263">
        <v>36480</v>
      </c>
      <c r="H353" s="262" t="s">
        <v>620</v>
      </c>
      <c r="I353" s="258" t="s">
        <v>521</v>
      </c>
      <c r="J353" s="262" t="s">
        <v>667</v>
      </c>
      <c r="K353" s="262"/>
      <c r="M353" s="262"/>
      <c r="N353" s="250" t="s">
        <v>3075</v>
      </c>
      <c r="O353" s="260" t="s">
        <v>3075</v>
      </c>
      <c r="P353" s="257">
        <v>0</v>
      </c>
      <c r="Q353" s="262" t="s">
        <v>3075</v>
      </c>
      <c r="R353" s="262" t="s">
        <v>4035</v>
      </c>
      <c r="S353" s="262" t="s">
        <v>3497</v>
      </c>
      <c r="T353" s="262" t="s">
        <v>2166</v>
      </c>
      <c r="U353" s="262" t="s">
        <v>2084</v>
      </c>
      <c r="V353" s="262" t="s">
        <v>3075</v>
      </c>
      <c r="W353" s="262" t="s">
        <v>3075</v>
      </c>
      <c r="X353" s="262" t="s">
        <v>3075</v>
      </c>
      <c r="Y353" s="262" t="s">
        <v>3075</v>
      </c>
      <c r="Z353" s="262" t="s">
        <v>3075</v>
      </c>
      <c r="AA353" s="262" t="s">
        <v>3075</v>
      </c>
      <c r="AB353" s="262" t="s">
        <v>3075</v>
      </c>
      <c r="AC353" s="262" t="s">
        <v>3075</v>
      </c>
      <c r="AD353" s="262" t="s">
        <v>3075</v>
      </c>
      <c r="AE353" s="246"/>
      <c r="AF353" s="262" t="s">
        <v>3075</v>
      </c>
      <c r="AG353" s="262" t="s">
        <v>3075</v>
      </c>
      <c r="AH353" s="262" t="s">
        <v>3075</v>
      </c>
      <c r="AI353" s="262" t="s">
        <v>3075</v>
      </c>
      <c r="AJ353" t="s">
        <v>4897</v>
      </c>
    </row>
    <row r="354" spans="1:36" ht="43.2" x14ac:dyDescent="0.3">
      <c r="A354" s="261">
        <v>522444</v>
      </c>
      <c r="B354" s="262" t="s">
        <v>837</v>
      </c>
      <c r="C354" s="262" t="s">
        <v>92</v>
      </c>
      <c r="D354" s="262" t="s">
        <v>416</v>
      </c>
      <c r="E354" s="262" t="s">
        <v>115</v>
      </c>
      <c r="F354" s="262" t="s">
        <v>135</v>
      </c>
      <c r="G354" s="263">
        <v>36161</v>
      </c>
      <c r="H354" s="262" t="s">
        <v>620</v>
      </c>
      <c r="I354" s="258" t="s">
        <v>521</v>
      </c>
      <c r="J354" s="262" t="s">
        <v>667</v>
      </c>
      <c r="K354" s="262"/>
      <c r="M354" s="262"/>
      <c r="N354" s="250" t="s">
        <v>3075</v>
      </c>
      <c r="O354" s="260" t="s">
        <v>3075</v>
      </c>
      <c r="P354" s="257">
        <v>0</v>
      </c>
      <c r="Q354" s="262" t="s">
        <v>3075</v>
      </c>
      <c r="R354" s="262" t="s">
        <v>4156</v>
      </c>
      <c r="S354" s="262" t="s">
        <v>3637</v>
      </c>
      <c r="T354" s="262" t="s">
        <v>2415</v>
      </c>
      <c r="U354" s="262" t="s">
        <v>2084</v>
      </c>
      <c r="V354" s="262" t="s">
        <v>3075</v>
      </c>
      <c r="W354" s="262" t="s">
        <v>3075</v>
      </c>
      <c r="X354" s="262" t="s">
        <v>3075</v>
      </c>
      <c r="Y354" s="262" t="s">
        <v>3075</v>
      </c>
      <c r="Z354" s="262" t="s">
        <v>3075</v>
      </c>
      <c r="AA354" s="262" t="s">
        <v>3075</v>
      </c>
      <c r="AB354" s="262" t="s">
        <v>3075</v>
      </c>
      <c r="AC354" s="262" t="s">
        <v>4895</v>
      </c>
      <c r="AD354" s="262" t="s">
        <v>4895</v>
      </c>
      <c r="AE354" s="246"/>
      <c r="AF354" s="262" t="s">
        <v>3075</v>
      </c>
      <c r="AG354" s="262" t="s">
        <v>3075</v>
      </c>
      <c r="AH354" s="262" t="s">
        <v>3075</v>
      </c>
      <c r="AI354" s="262" t="s">
        <v>4895</v>
      </c>
      <c r="AJ354" t="s">
        <v>4897</v>
      </c>
    </row>
    <row r="355" spans="1:36" ht="14.4" x14ac:dyDescent="0.3">
      <c r="A355" s="256">
        <v>522448</v>
      </c>
      <c r="B355" s="257" t="s">
        <v>1888</v>
      </c>
      <c r="C355" s="257" t="s">
        <v>1889</v>
      </c>
      <c r="D355" s="257" t="s">
        <v>986</v>
      </c>
      <c r="E355" s="257" t="s">
        <v>115</v>
      </c>
      <c r="F355" s="257" t="s">
        <v>135</v>
      </c>
      <c r="G355" s="257" t="s">
        <v>4707</v>
      </c>
      <c r="H355" s="257" t="s">
        <v>620</v>
      </c>
      <c r="I355" s="258" t="s">
        <v>521</v>
      </c>
      <c r="J355" s="257" t="s">
        <v>138</v>
      </c>
      <c r="K355" s="257" t="s">
        <v>4705</v>
      </c>
      <c r="L355" s="259" t="s">
        <v>135</v>
      </c>
      <c r="M355" s="250"/>
      <c r="N355" s="250" t="s">
        <v>3075</v>
      </c>
      <c r="O355" s="260" t="s">
        <v>3075</v>
      </c>
      <c r="P355" s="257">
        <v>0</v>
      </c>
      <c r="Q355" s="257" t="s">
        <v>3075</v>
      </c>
      <c r="R355" s="257" t="s">
        <v>3518</v>
      </c>
      <c r="S355" s="257" t="s">
        <v>3519</v>
      </c>
      <c r="T355" s="257" t="s">
        <v>2835</v>
      </c>
      <c r="U355" s="257" t="s">
        <v>2192</v>
      </c>
      <c r="V355" s="257" t="s">
        <v>3075</v>
      </c>
      <c r="W355" s="257" t="s">
        <v>3075</v>
      </c>
      <c r="X355" s="257" t="s">
        <v>3075</v>
      </c>
      <c r="Y355" s="257" t="s">
        <v>3075</v>
      </c>
      <c r="Z355" s="257" t="s">
        <v>3075</v>
      </c>
      <c r="AA355" s="257" t="s">
        <v>3075</v>
      </c>
      <c r="AB355" s="257" t="s">
        <v>3075</v>
      </c>
      <c r="AC355" s="257" t="s">
        <v>3075</v>
      </c>
      <c r="AD355" s="257" t="s">
        <v>3075</v>
      </c>
      <c r="AE355" s="246"/>
      <c r="AF355" s="257" t="s">
        <v>3075</v>
      </c>
      <c r="AG355" s="257" t="s">
        <v>3075</v>
      </c>
      <c r="AH355" s="257" t="s">
        <v>2078</v>
      </c>
      <c r="AI355" s="257" t="s">
        <v>3075</v>
      </c>
      <c r="AJ355" t="s">
        <v>4896</v>
      </c>
    </row>
    <row r="356" spans="1:36" ht="14.4" x14ac:dyDescent="0.3">
      <c r="A356" s="256">
        <v>522454</v>
      </c>
      <c r="B356" s="257" t="s">
        <v>1796</v>
      </c>
      <c r="C356" s="257" t="s">
        <v>70</v>
      </c>
      <c r="D356" s="257" t="s">
        <v>350</v>
      </c>
      <c r="E356" s="257" t="s">
        <v>3075</v>
      </c>
      <c r="F356" s="257" t="s">
        <v>3075</v>
      </c>
      <c r="G356" s="257" t="s">
        <v>3075</v>
      </c>
      <c r="H356" s="257"/>
      <c r="I356" s="258" t="s">
        <v>521</v>
      </c>
      <c r="J356" s="250"/>
      <c r="K356" s="257" t="s">
        <v>3075</v>
      </c>
      <c r="L356" s="259" t="s">
        <v>3075</v>
      </c>
      <c r="M356" s="257" t="s">
        <v>3075</v>
      </c>
      <c r="N356" s="250" t="s">
        <v>3075</v>
      </c>
      <c r="O356" s="260" t="s">
        <v>3075</v>
      </c>
      <c r="P356" s="257">
        <v>0</v>
      </c>
      <c r="Q356" s="257" t="s">
        <v>3075</v>
      </c>
      <c r="R356" s="257" t="s">
        <v>3075</v>
      </c>
      <c r="S356" s="257" t="s">
        <v>3075</v>
      </c>
      <c r="T356" s="257" t="s">
        <v>3075</v>
      </c>
      <c r="U356" s="257" t="s">
        <v>3075</v>
      </c>
      <c r="V356" s="257" t="s">
        <v>3075</v>
      </c>
      <c r="W356" s="257" t="s">
        <v>3075</v>
      </c>
      <c r="X356" s="257" t="s">
        <v>3075</v>
      </c>
      <c r="Y356" s="257" t="s">
        <v>3075</v>
      </c>
      <c r="Z356" s="257" t="s">
        <v>3075</v>
      </c>
      <c r="AA356" s="257" t="s">
        <v>3075</v>
      </c>
      <c r="AB356" s="257" t="s">
        <v>3075</v>
      </c>
      <c r="AC356" s="257" t="s">
        <v>3075</v>
      </c>
      <c r="AD356" s="257" t="s">
        <v>3075</v>
      </c>
      <c r="AE356" s="246"/>
      <c r="AF356" s="257" t="s">
        <v>2078</v>
      </c>
      <c r="AG356" s="257" t="s">
        <v>2078</v>
      </c>
      <c r="AH356" s="257" t="s">
        <v>2078</v>
      </c>
      <c r="AI356" s="257" t="s">
        <v>3075</v>
      </c>
      <c r="AJ356" t="s">
        <v>4896</v>
      </c>
    </row>
    <row r="357" spans="1:36" ht="43.2" x14ac:dyDescent="0.3">
      <c r="A357" s="261">
        <v>522460</v>
      </c>
      <c r="B357" s="262" t="s">
        <v>1797</v>
      </c>
      <c r="C357" s="262" t="s">
        <v>62</v>
      </c>
      <c r="D357" s="262" t="s">
        <v>468</v>
      </c>
      <c r="E357" s="262" t="s">
        <v>115</v>
      </c>
      <c r="F357" s="262" t="s">
        <v>2228</v>
      </c>
      <c r="G357" s="263">
        <v>33633</v>
      </c>
      <c r="H357" s="262" t="s">
        <v>620</v>
      </c>
      <c r="I357" s="258" t="s">
        <v>521</v>
      </c>
      <c r="J357" s="262" t="s">
        <v>138</v>
      </c>
      <c r="K357" s="261">
        <v>2011</v>
      </c>
      <c r="M357" s="262"/>
      <c r="N357" s="250" t="s">
        <v>3075</v>
      </c>
      <c r="O357" s="260" t="s">
        <v>3075</v>
      </c>
      <c r="P357" s="257">
        <v>0</v>
      </c>
      <c r="Q357" s="262" t="s">
        <v>3075</v>
      </c>
      <c r="R357" s="262" t="s">
        <v>3520</v>
      </c>
      <c r="S357" s="262" t="s">
        <v>3308</v>
      </c>
      <c r="T357" s="262" t="s">
        <v>2169</v>
      </c>
      <c r="U357" s="262" t="s">
        <v>2210</v>
      </c>
      <c r="V357" s="262" t="s">
        <v>3075</v>
      </c>
      <c r="W357" s="262" t="s">
        <v>3075</v>
      </c>
      <c r="X357" s="262" t="s">
        <v>3075</v>
      </c>
      <c r="Y357" s="262" t="s">
        <v>3075</v>
      </c>
      <c r="Z357" s="262" t="s">
        <v>3075</v>
      </c>
      <c r="AA357" s="262" t="s">
        <v>3075</v>
      </c>
      <c r="AB357" s="262" t="s">
        <v>3075</v>
      </c>
      <c r="AC357" s="262" t="s">
        <v>4895</v>
      </c>
      <c r="AD357" s="262" t="s">
        <v>4895</v>
      </c>
      <c r="AE357" s="246"/>
      <c r="AF357" s="262"/>
      <c r="AG357" s="262" t="s">
        <v>3075</v>
      </c>
      <c r="AH357" s="262" t="s">
        <v>3075</v>
      </c>
      <c r="AI357" s="262" t="s">
        <v>4895</v>
      </c>
      <c r="AJ357" t="s">
        <v>4897</v>
      </c>
    </row>
    <row r="358" spans="1:36" ht="28.8" x14ac:dyDescent="0.3">
      <c r="A358" s="256">
        <v>522492</v>
      </c>
      <c r="B358" s="257" t="s">
        <v>2027</v>
      </c>
      <c r="C358" s="257" t="s">
        <v>66</v>
      </c>
      <c r="D358" s="257" t="s">
        <v>338</v>
      </c>
      <c r="E358" s="257" t="s">
        <v>114</v>
      </c>
      <c r="F358" s="257" t="s">
        <v>2724</v>
      </c>
      <c r="G358" s="257" t="s">
        <v>4742</v>
      </c>
      <c r="H358" s="257" t="s">
        <v>620</v>
      </c>
      <c r="I358" s="258" t="s">
        <v>521</v>
      </c>
      <c r="J358" s="257" t="s">
        <v>136</v>
      </c>
      <c r="K358" s="257" t="s">
        <v>4651</v>
      </c>
      <c r="M358" s="257"/>
      <c r="N358" s="250" t="s">
        <v>3075</v>
      </c>
      <c r="O358" s="260" t="s">
        <v>3075</v>
      </c>
      <c r="P358" s="257">
        <v>0</v>
      </c>
      <c r="Q358" s="257" t="s">
        <v>3075</v>
      </c>
      <c r="R358" s="257" t="s">
        <v>4391</v>
      </c>
      <c r="S358" s="257" t="s">
        <v>3133</v>
      </c>
      <c r="T358" s="257" t="s">
        <v>2331</v>
      </c>
      <c r="U358" s="257" t="s">
        <v>4392</v>
      </c>
      <c r="V358" s="257" t="s">
        <v>3075</v>
      </c>
      <c r="W358" s="257" t="s">
        <v>3075</v>
      </c>
      <c r="X358" s="257" t="s">
        <v>3075</v>
      </c>
      <c r="Y358" s="257" t="s">
        <v>3075</v>
      </c>
      <c r="Z358" s="257" t="s">
        <v>3075</v>
      </c>
      <c r="AA358" s="257" t="s">
        <v>3075</v>
      </c>
      <c r="AB358" s="257" t="s">
        <v>2078</v>
      </c>
      <c r="AC358" s="257" t="s">
        <v>3075</v>
      </c>
      <c r="AD358" s="257" t="s">
        <v>3075</v>
      </c>
      <c r="AE358" s="246"/>
      <c r="AF358" s="257" t="s">
        <v>3075</v>
      </c>
      <c r="AG358" s="257" t="s">
        <v>2078</v>
      </c>
      <c r="AH358" s="257" t="s">
        <v>2078</v>
      </c>
      <c r="AI358" s="257" t="s">
        <v>3075</v>
      </c>
      <c r="AJ358" t="s">
        <v>4896</v>
      </c>
    </row>
    <row r="359" spans="1:36" ht="43.2" x14ac:dyDescent="0.3">
      <c r="A359" s="256">
        <v>522493</v>
      </c>
      <c r="B359" s="257" t="s">
        <v>1890</v>
      </c>
      <c r="C359" s="257" t="s">
        <v>223</v>
      </c>
      <c r="D359" s="257" t="s">
        <v>476</v>
      </c>
      <c r="E359" s="257" t="s">
        <v>115</v>
      </c>
      <c r="F359" s="257" t="s">
        <v>135</v>
      </c>
      <c r="G359" s="257" t="s">
        <v>4702</v>
      </c>
      <c r="H359" s="257" t="s">
        <v>620</v>
      </c>
      <c r="I359" s="258" t="s">
        <v>521</v>
      </c>
      <c r="J359" s="257" t="s">
        <v>136</v>
      </c>
      <c r="K359" s="257" t="s">
        <v>4712</v>
      </c>
      <c r="M359" s="257"/>
      <c r="N359" s="250" t="s">
        <v>3075</v>
      </c>
      <c r="O359" s="260" t="s">
        <v>3075</v>
      </c>
      <c r="P359" s="257">
        <v>0</v>
      </c>
      <c r="Q359" s="257" t="s">
        <v>3075</v>
      </c>
      <c r="R359" s="257" t="s">
        <v>3892</v>
      </c>
      <c r="S359" s="257" t="s">
        <v>3209</v>
      </c>
      <c r="T359" s="257" t="s">
        <v>2836</v>
      </c>
      <c r="U359" s="257" t="s">
        <v>2126</v>
      </c>
      <c r="V359" s="257" t="s">
        <v>3075</v>
      </c>
      <c r="W359" s="257" t="s">
        <v>3075</v>
      </c>
      <c r="X359" s="257" t="s">
        <v>3075</v>
      </c>
      <c r="Y359" s="257" t="s">
        <v>3075</v>
      </c>
      <c r="Z359" s="257" t="s">
        <v>3075</v>
      </c>
      <c r="AA359" s="257" t="s">
        <v>3075</v>
      </c>
      <c r="AB359" s="257" t="s">
        <v>3075</v>
      </c>
      <c r="AC359" s="262" t="s">
        <v>4895</v>
      </c>
      <c r="AD359" s="262" t="s">
        <v>4895</v>
      </c>
      <c r="AE359" s="247"/>
      <c r="AF359" s="257" t="s">
        <v>2078</v>
      </c>
      <c r="AG359" s="257" t="s">
        <v>2078</v>
      </c>
      <c r="AH359" s="257" t="s">
        <v>2078</v>
      </c>
      <c r="AI359" s="257" t="s">
        <v>4895</v>
      </c>
      <c r="AJ359" t="s">
        <v>4896</v>
      </c>
    </row>
    <row r="360" spans="1:36" ht="28.8" x14ac:dyDescent="0.3">
      <c r="A360" s="261">
        <v>522500</v>
      </c>
      <c r="B360" s="262" t="s">
        <v>1248</v>
      </c>
      <c r="C360" s="262" t="s">
        <v>1249</v>
      </c>
      <c r="D360" s="262" t="s">
        <v>439</v>
      </c>
      <c r="E360" s="262" t="s">
        <v>115</v>
      </c>
      <c r="F360" s="262" t="s">
        <v>135</v>
      </c>
      <c r="G360" s="263">
        <v>36526</v>
      </c>
      <c r="H360" s="262" t="s">
        <v>620</v>
      </c>
      <c r="I360" s="258" t="s">
        <v>521</v>
      </c>
      <c r="J360" s="262" t="s">
        <v>138</v>
      </c>
      <c r="K360" s="262" t="s">
        <v>3075</v>
      </c>
      <c r="L360" s="258"/>
      <c r="M360" s="262"/>
      <c r="N360" s="250" t="s">
        <v>3075</v>
      </c>
      <c r="O360" s="260" t="s">
        <v>3075</v>
      </c>
      <c r="P360" s="257">
        <v>0</v>
      </c>
      <c r="Q360" s="262" t="s">
        <v>3075</v>
      </c>
      <c r="R360" s="262" t="s">
        <v>3302</v>
      </c>
      <c r="S360" s="262" t="s">
        <v>3303</v>
      </c>
      <c r="T360" s="262" t="s">
        <v>2140</v>
      </c>
      <c r="U360" s="262" t="s">
        <v>2418</v>
      </c>
      <c r="V360" s="262" t="s">
        <v>3075</v>
      </c>
      <c r="W360" s="262" t="s">
        <v>3075</v>
      </c>
      <c r="X360" s="262" t="s">
        <v>3075</v>
      </c>
      <c r="Y360" s="262" t="s">
        <v>3075</v>
      </c>
      <c r="Z360" s="262" t="s">
        <v>3075</v>
      </c>
      <c r="AA360" s="262" t="s">
        <v>3075</v>
      </c>
      <c r="AB360" s="262" t="s">
        <v>3075</v>
      </c>
      <c r="AC360" s="262" t="s">
        <v>3075</v>
      </c>
      <c r="AD360" s="262" t="s">
        <v>3075</v>
      </c>
      <c r="AE360" s="246"/>
      <c r="AF360" s="262" t="s">
        <v>3075</v>
      </c>
      <c r="AG360" s="262"/>
      <c r="AH360" s="262" t="s">
        <v>3075</v>
      </c>
      <c r="AI360" s="262" t="s">
        <v>3075</v>
      </c>
      <c r="AJ360" t="s">
        <v>4897</v>
      </c>
    </row>
    <row r="361" spans="1:36" ht="15" customHeight="1" x14ac:dyDescent="0.3">
      <c r="A361" s="261">
        <v>522514</v>
      </c>
      <c r="B361" s="262" t="s">
        <v>1015</v>
      </c>
      <c r="C361" s="262" t="s">
        <v>83</v>
      </c>
      <c r="D361" s="262" t="s">
        <v>390</v>
      </c>
      <c r="E361" s="262" t="s">
        <v>115</v>
      </c>
      <c r="F361" s="262" t="s">
        <v>135</v>
      </c>
      <c r="G361" s="263">
        <v>35889</v>
      </c>
      <c r="H361" s="262" t="s">
        <v>622</v>
      </c>
      <c r="I361" s="258" t="s">
        <v>521</v>
      </c>
      <c r="J361" s="262" t="s">
        <v>667</v>
      </c>
      <c r="K361" s="261">
        <v>2017</v>
      </c>
      <c r="L361" s="258" t="s">
        <v>137</v>
      </c>
      <c r="M361" s="250"/>
      <c r="N361" s="250" t="s">
        <v>3075</v>
      </c>
      <c r="O361" s="260" t="s">
        <v>3075</v>
      </c>
      <c r="P361" s="257">
        <v>0</v>
      </c>
      <c r="Q361" s="262" t="s">
        <v>3075</v>
      </c>
      <c r="R361" s="262" t="s">
        <v>4057</v>
      </c>
      <c r="S361" s="262" t="s">
        <v>3131</v>
      </c>
      <c r="T361" s="262" t="s">
        <v>2140</v>
      </c>
      <c r="U361" s="262" t="s">
        <v>2126</v>
      </c>
      <c r="V361" s="262" t="s">
        <v>3075</v>
      </c>
      <c r="W361" s="262" t="s">
        <v>3075</v>
      </c>
      <c r="X361" s="262" t="s">
        <v>3075</v>
      </c>
      <c r="Y361" s="262" t="s">
        <v>3075</v>
      </c>
      <c r="Z361" s="262" t="s">
        <v>3075</v>
      </c>
      <c r="AA361" s="262" t="s">
        <v>3075</v>
      </c>
      <c r="AB361" s="262" t="s">
        <v>3075</v>
      </c>
      <c r="AC361" s="262" t="s">
        <v>3075</v>
      </c>
      <c r="AD361" s="262" t="s">
        <v>3075</v>
      </c>
      <c r="AE361" s="246"/>
      <c r="AF361" s="262" t="s">
        <v>3075</v>
      </c>
      <c r="AG361" s="262" t="s">
        <v>3075</v>
      </c>
      <c r="AH361" s="262" t="s">
        <v>3075</v>
      </c>
      <c r="AI361" s="262" t="s">
        <v>3075</v>
      </c>
      <c r="AJ361" t="s">
        <v>4897</v>
      </c>
    </row>
    <row r="362" spans="1:36" ht="15" customHeight="1" x14ac:dyDescent="0.3">
      <c r="A362" s="261">
        <v>522523</v>
      </c>
      <c r="B362" s="262" t="s">
        <v>1250</v>
      </c>
      <c r="C362" s="262" t="s">
        <v>226</v>
      </c>
      <c r="D362" s="262" t="s">
        <v>1251</v>
      </c>
      <c r="E362" s="262" t="s">
        <v>115</v>
      </c>
      <c r="F362" s="262" t="s">
        <v>2313</v>
      </c>
      <c r="G362" s="263">
        <v>35735</v>
      </c>
      <c r="H362" s="262" t="s">
        <v>620</v>
      </c>
      <c r="I362" s="258" t="s">
        <v>521</v>
      </c>
      <c r="J362" s="262" t="s">
        <v>138</v>
      </c>
      <c r="K362" s="261">
        <v>2017</v>
      </c>
      <c r="M362" s="262"/>
      <c r="N362" s="250" t="s">
        <v>3075</v>
      </c>
      <c r="O362" s="260" t="s">
        <v>3075</v>
      </c>
      <c r="P362" s="257">
        <v>0</v>
      </c>
      <c r="Q362" s="262" t="s">
        <v>3075</v>
      </c>
      <c r="R362" s="262" t="s">
        <v>3227</v>
      </c>
      <c r="S362" s="262" t="s">
        <v>3228</v>
      </c>
      <c r="T362" s="262" t="s">
        <v>2377</v>
      </c>
      <c r="U362" s="262" t="s">
        <v>2106</v>
      </c>
      <c r="V362" s="262" t="s">
        <v>3075</v>
      </c>
      <c r="W362" s="262" t="s">
        <v>3075</v>
      </c>
      <c r="X362" s="262" t="s">
        <v>3075</v>
      </c>
      <c r="Y362" s="262" t="s">
        <v>3075</v>
      </c>
      <c r="Z362" s="262" t="s">
        <v>3075</v>
      </c>
      <c r="AA362" s="262" t="s">
        <v>3075</v>
      </c>
      <c r="AB362" s="262" t="s">
        <v>3075</v>
      </c>
      <c r="AC362" s="262" t="s">
        <v>3075</v>
      </c>
      <c r="AD362" s="262" t="s">
        <v>3075</v>
      </c>
      <c r="AE362" s="247"/>
      <c r="AF362" s="262" t="s">
        <v>3075</v>
      </c>
      <c r="AG362" s="262" t="s">
        <v>3075</v>
      </c>
      <c r="AH362" s="262" t="s">
        <v>3075</v>
      </c>
      <c r="AI362" s="262" t="s">
        <v>3075</v>
      </c>
      <c r="AJ362" t="s">
        <v>4897</v>
      </c>
    </row>
    <row r="363" spans="1:36" ht="15" customHeight="1" x14ac:dyDescent="0.3">
      <c r="A363" s="261">
        <v>522539</v>
      </c>
      <c r="B363" s="262" t="s">
        <v>1891</v>
      </c>
      <c r="C363" s="262" t="s">
        <v>66</v>
      </c>
      <c r="D363" s="262" t="s">
        <v>491</v>
      </c>
      <c r="E363" s="262" t="s">
        <v>115</v>
      </c>
      <c r="F363" s="262" t="s">
        <v>2155</v>
      </c>
      <c r="G363" s="263">
        <v>33993</v>
      </c>
      <c r="H363" s="262" t="s">
        <v>620</v>
      </c>
      <c r="I363" s="258" t="s">
        <v>521</v>
      </c>
      <c r="J363" s="262" t="s">
        <v>136</v>
      </c>
      <c r="K363" s="262"/>
      <c r="M363" s="262"/>
      <c r="N363" s="250" t="s">
        <v>3075</v>
      </c>
      <c r="O363" s="260" t="s">
        <v>3075</v>
      </c>
      <c r="P363" s="257">
        <v>0</v>
      </c>
      <c r="Q363" s="262" t="s">
        <v>3075</v>
      </c>
      <c r="R363" s="262" t="s">
        <v>3893</v>
      </c>
      <c r="S363" s="262" t="s">
        <v>3184</v>
      </c>
      <c r="T363" s="262" t="s">
        <v>2337</v>
      </c>
      <c r="U363" s="262" t="s">
        <v>2157</v>
      </c>
      <c r="V363" s="262" t="s">
        <v>3075</v>
      </c>
      <c r="W363" s="262" t="s">
        <v>3075</v>
      </c>
      <c r="X363" s="262" t="s">
        <v>3075</v>
      </c>
      <c r="Y363" s="262" t="s">
        <v>3075</v>
      </c>
      <c r="Z363" s="262" t="s">
        <v>3075</v>
      </c>
      <c r="AA363" s="262" t="s">
        <v>3075</v>
      </c>
      <c r="AB363" s="262" t="s">
        <v>3075</v>
      </c>
      <c r="AC363" s="262" t="s">
        <v>4895</v>
      </c>
      <c r="AD363" s="262" t="s">
        <v>4895</v>
      </c>
      <c r="AE363" s="246"/>
      <c r="AF363" s="262" t="s">
        <v>3075</v>
      </c>
      <c r="AG363" s="262" t="s">
        <v>3075</v>
      </c>
      <c r="AH363" s="262" t="s">
        <v>3075</v>
      </c>
      <c r="AI363" s="262" t="s">
        <v>4895</v>
      </c>
      <c r="AJ363" t="s">
        <v>4897</v>
      </c>
    </row>
    <row r="364" spans="1:36" ht="15" customHeight="1" x14ac:dyDescent="0.3">
      <c r="A364" s="261">
        <v>522546</v>
      </c>
      <c r="B364" s="262" t="s">
        <v>1252</v>
      </c>
      <c r="C364" s="262" t="s">
        <v>750</v>
      </c>
      <c r="D364" s="262" t="s">
        <v>1253</v>
      </c>
      <c r="E364" s="262" t="s">
        <v>2101</v>
      </c>
      <c r="F364" s="262" t="s">
        <v>2397</v>
      </c>
      <c r="G364" s="263">
        <v>36456</v>
      </c>
      <c r="H364" s="262" t="s">
        <v>620</v>
      </c>
      <c r="I364" s="258" t="s">
        <v>521</v>
      </c>
      <c r="J364" s="262" t="s">
        <v>667</v>
      </c>
      <c r="K364" s="250"/>
      <c r="L364" s="258" t="s">
        <v>148</v>
      </c>
      <c r="M364" s="262"/>
      <c r="N364" s="250" t="s">
        <v>3075</v>
      </c>
      <c r="O364" s="260" t="s">
        <v>3075</v>
      </c>
      <c r="P364" s="257">
        <v>0</v>
      </c>
      <c r="Q364" s="262" t="s">
        <v>3075</v>
      </c>
      <c r="R364" s="262" t="s">
        <v>4017</v>
      </c>
      <c r="S364" s="262" t="s">
        <v>4018</v>
      </c>
      <c r="T364" s="262" t="s">
        <v>2398</v>
      </c>
      <c r="U364" s="262" t="s">
        <v>2399</v>
      </c>
      <c r="V364" s="262" t="s">
        <v>3075</v>
      </c>
      <c r="W364" s="262" t="s">
        <v>3075</v>
      </c>
      <c r="X364" s="262" t="s">
        <v>3075</v>
      </c>
      <c r="Y364" s="262" t="s">
        <v>3075</v>
      </c>
      <c r="Z364" s="262" t="s">
        <v>3075</v>
      </c>
      <c r="AA364" s="262" t="s">
        <v>3075</v>
      </c>
      <c r="AB364" s="262" t="s">
        <v>3075</v>
      </c>
      <c r="AC364" s="262" t="s">
        <v>3075</v>
      </c>
      <c r="AD364" s="262" t="s">
        <v>3075</v>
      </c>
      <c r="AE364" s="247"/>
      <c r="AF364" s="262" t="s">
        <v>3075</v>
      </c>
      <c r="AG364" s="262" t="s">
        <v>3075</v>
      </c>
      <c r="AH364" s="262" t="s">
        <v>3075</v>
      </c>
      <c r="AI364" s="262" t="s">
        <v>3075</v>
      </c>
      <c r="AJ364" t="s">
        <v>4897</v>
      </c>
    </row>
    <row r="365" spans="1:36" ht="15" customHeight="1" x14ac:dyDescent="0.3">
      <c r="A365" s="256">
        <v>522552</v>
      </c>
      <c r="B365" s="257" t="s">
        <v>1254</v>
      </c>
      <c r="C365" s="257" t="s">
        <v>309</v>
      </c>
      <c r="D365" s="257" t="s">
        <v>782</v>
      </c>
      <c r="E365" s="257" t="s">
        <v>115</v>
      </c>
      <c r="F365" s="257" t="s">
        <v>2509</v>
      </c>
      <c r="G365" s="257" t="s">
        <v>4729</v>
      </c>
      <c r="H365" s="257" t="s">
        <v>620</v>
      </c>
      <c r="I365" s="258" t="s">
        <v>521</v>
      </c>
      <c r="J365" s="257" t="s">
        <v>136</v>
      </c>
      <c r="K365" s="257" t="s">
        <v>4719</v>
      </c>
      <c r="M365" s="257"/>
      <c r="N365" s="250" t="s">
        <v>3075</v>
      </c>
      <c r="O365" s="260" t="s">
        <v>3075</v>
      </c>
      <c r="P365" s="257">
        <v>0</v>
      </c>
      <c r="Q365" s="257" t="s">
        <v>3075</v>
      </c>
      <c r="R365" s="257" t="s">
        <v>3794</v>
      </c>
      <c r="S365" s="257" t="s">
        <v>3744</v>
      </c>
      <c r="T365" s="257" t="s">
        <v>2510</v>
      </c>
      <c r="U365" s="257" t="s">
        <v>2511</v>
      </c>
      <c r="V365" s="257" t="s">
        <v>3075</v>
      </c>
      <c r="W365" s="257" t="s">
        <v>3075</v>
      </c>
      <c r="X365" s="257" t="s">
        <v>3075</v>
      </c>
      <c r="Y365" s="257" t="s">
        <v>3075</v>
      </c>
      <c r="Z365" s="257" t="s">
        <v>3075</v>
      </c>
      <c r="AA365" s="257" t="s">
        <v>3075</v>
      </c>
      <c r="AB365" s="257" t="s">
        <v>3075</v>
      </c>
      <c r="AC365" s="257" t="s">
        <v>3075</v>
      </c>
      <c r="AD365" s="257" t="s">
        <v>3075</v>
      </c>
      <c r="AE365" s="246"/>
      <c r="AF365" s="257" t="s">
        <v>2078</v>
      </c>
      <c r="AG365" s="257" t="s">
        <v>2078</v>
      </c>
      <c r="AH365" s="257" t="s">
        <v>2078</v>
      </c>
      <c r="AI365" s="257" t="s">
        <v>3075</v>
      </c>
      <c r="AJ365" t="s">
        <v>4896</v>
      </c>
    </row>
    <row r="366" spans="1:36" ht="15" customHeight="1" x14ac:dyDescent="0.3">
      <c r="A366" s="256">
        <v>522559</v>
      </c>
      <c r="B366" s="257" t="s">
        <v>1812</v>
      </c>
      <c r="C366" s="257" t="s">
        <v>79</v>
      </c>
      <c r="D366" s="257" t="s">
        <v>1072</v>
      </c>
      <c r="E366" s="257" t="s">
        <v>3075</v>
      </c>
      <c r="F366" s="257" t="s">
        <v>3075</v>
      </c>
      <c r="G366" s="257" t="s">
        <v>3075</v>
      </c>
      <c r="H366" s="257"/>
      <c r="I366" s="258" t="s">
        <v>521</v>
      </c>
      <c r="J366" s="250"/>
      <c r="K366" s="257" t="s">
        <v>3075</v>
      </c>
      <c r="L366" s="259" t="s">
        <v>3075</v>
      </c>
      <c r="M366" s="257" t="s">
        <v>3075</v>
      </c>
      <c r="N366" s="250" t="s">
        <v>3075</v>
      </c>
      <c r="O366" s="260" t="s">
        <v>3075</v>
      </c>
      <c r="P366" s="257">
        <v>0</v>
      </c>
      <c r="Q366" s="257" t="s">
        <v>3075</v>
      </c>
      <c r="R366" s="257" t="s">
        <v>3075</v>
      </c>
      <c r="S366" s="257" t="s">
        <v>3075</v>
      </c>
      <c r="T366" s="257" t="s">
        <v>3075</v>
      </c>
      <c r="U366" s="257" t="s">
        <v>3075</v>
      </c>
      <c r="V366" s="257" t="s">
        <v>3075</v>
      </c>
      <c r="W366" s="257" t="s">
        <v>3075</v>
      </c>
      <c r="X366" s="257" t="s">
        <v>3075</v>
      </c>
      <c r="Y366" s="257" t="s">
        <v>3075</v>
      </c>
      <c r="Z366" s="257" t="s">
        <v>3075</v>
      </c>
      <c r="AA366" s="257" t="s">
        <v>3075</v>
      </c>
      <c r="AB366" s="257" t="s">
        <v>2078</v>
      </c>
      <c r="AC366" s="262" t="s">
        <v>4895</v>
      </c>
      <c r="AD366" s="262" t="s">
        <v>4895</v>
      </c>
      <c r="AE366" s="246"/>
      <c r="AF366" s="257" t="s">
        <v>2078</v>
      </c>
      <c r="AG366" s="257" t="s">
        <v>2078</v>
      </c>
      <c r="AH366" s="257" t="s">
        <v>2078</v>
      </c>
      <c r="AI366" s="257" t="s">
        <v>4895</v>
      </c>
      <c r="AJ366" t="s">
        <v>4896</v>
      </c>
    </row>
    <row r="367" spans="1:36" ht="15" customHeight="1" x14ac:dyDescent="0.3">
      <c r="A367" s="261">
        <v>522566</v>
      </c>
      <c r="B367" s="262" t="s">
        <v>838</v>
      </c>
      <c r="C367" s="262" t="s">
        <v>65</v>
      </c>
      <c r="D367" s="262" t="s">
        <v>347</v>
      </c>
      <c r="E367" s="262" t="s">
        <v>115</v>
      </c>
      <c r="F367" s="262" t="s">
        <v>135</v>
      </c>
      <c r="G367" s="263">
        <v>30132</v>
      </c>
      <c r="H367" s="262" t="s">
        <v>622</v>
      </c>
      <c r="I367" s="258" t="s">
        <v>521</v>
      </c>
      <c r="J367" s="262" t="s">
        <v>667</v>
      </c>
      <c r="K367" s="261">
        <v>2001</v>
      </c>
      <c r="L367" s="258" t="s">
        <v>137</v>
      </c>
      <c r="M367" s="250"/>
      <c r="N367" s="250" t="s">
        <v>3075</v>
      </c>
      <c r="O367" s="260" t="s">
        <v>3075</v>
      </c>
      <c r="P367" s="257">
        <v>0</v>
      </c>
      <c r="Q367" s="262" t="s">
        <v>3075</v>
      </c>
      <c r="R367" s="262" t="s">
        <v>4157</v>
      </c>
      <c r="S367" s="262" t="s">
        <v>3092</v>
      </c>
      <c r="T367" s="262" t="s">
        <v>2117</v>
      </c>
      <c r="U367" s="262" t="s">
        <v>2092</v>
      </c>
      <c r="V367" s="262" t="s">
        <v>3075</v>
      </c>
      <c r="W367" s="262" t="s">
        <v>3075</v>
      </c>
      <c r="X367" s="262" t="s">
        <v>3075</v>
      </c>
      <c r="Y367" s="262" t="s">
        <v>3075</v>
      </c>
      <c r="Z367" s="262" t="s">
        <v>3075</v>
      </c>
      <c r="AA367" s="262" t="s">
        <v>3075</v>
      </c>
      <c r="AB367" s="262" t="s">
        <v>3075</v>
      </c>
      <c r="AC367" s="262" t="s">
        <v>3075</v>
      </c>
      <c r="AD367" s="262" t="s">
        <v>3075</v>
      </c>
      <c r="AE367" s="246"/>
      <c r="AF367" s="262" t="s">
        <v>3075</v>
      </c>
      <c r="AG367" s="262" t="s">
        <v>3075</v>
      </c>
      <c r="AH367" s="262" t="s">
        <v>3075</v>
      </c>
      <c r="AI367" s="262" t="s">
        <v>3075</v>
      </c>
      <c r="AJ367" t="s">
        <v>4897</v>
      </c>
    </row>
    <row r="368" spans="1:36" ht="15" customHeight="1" x14ac:dyDescent="0.3">
      <c r="A368" s="256">
        <v>522575</v>
      </c>
      <c r="B368" s="257" t="s">
        <v>839</v>
      </c>
      <c r="C368" s="257" t="s">
        <v>217</v>
      </c>
      <c r="D368" s="257" t="s">
        <v>430</v>
      </c>
      <c r="E368" s="257" t="s">
        <v>115</v>
      </c>
      <c r="F368" s="257" t="s">
        <v>153</v>
      </c>
      <c r="G368" s="257" t="s">
        <v>4750</v>
      </c>
      <c r="H368" s="257" t="s">
        <v>620</v>
      </c>
      <c r="I368" s="258" t="s">
        <v>521</v>
      </c>
      <c r="J368" s="257" t="s">
        <v>138</v>
      </c>
      <c r="K368" s="257" t="s">
        <v>4746</v>
      </c>
      <c r="L368" s="259" t="s">
        <v>3075</v>
      </c>
      <c r="M368" s="250"/>
      <c r="N368" s="250" t="s">
        <v>3075</v>
      </c>
      <c r="O368" s="260" t="s">
        <v>3075</v>
      </c>
      <c r="P368" s="257">
        <v>0</v>
      </c>
      <c r="Q368" s="257" t="s">
        <v>3075</v>
      </c>
      <c r="R368" s="257" t="s">
        <v>3522</v>
      </c>
      <c r="S368" s="257" t="s">
        <v>3523</v>
      </c>
      <c r="T368" s="257" t="s">
        <v>2839</v>
      </c>
      <c r="U368" s="257" t="s">
        <v>2497</v>
      </c>
      <c r="V368" s="257" t="s">
        <v>3075</v>
      </c>
      <c r="W368" s="257" t="s">
        <v>3075</v>
      </c>
      <c r="X368" s="257" t="s">
        <v>3075</v>
      </c>
      <c r="Y368" s="257" t="s">
        <v>3075</v>
      </c>
      <c r="Z368" s="257" t="s">
        <v>3075</v>
      </c>
      <c r="AA368" s="257" t="s">
        <v>3075</v>
      </c>
      <c r="AB368" s="257" t="s">
        <v>3075</v>
      </c>
      <c r="AC368" s="257" t="s">
        <v>3075</v>
      </c>
      <c r="AD368" s="257" t="s">
        <v>3075</v>
      </c>
      <c r="AE368" s="246"/>
      <c r="AF368" s="257" t="s">
        <v>2078</v>
      </c>
      <c r="AG368" s="257" t="s">
        <v>2078</v>
      </c>
      <c r="AH368" s="257" t="s">
        <v>2078</v>
      </c>
      <c r="AI368" s="257" t="s">
        <v>3075</v>
      </c>
      <c r="AJ368" t="s">
        <v>4896</v>
      </c>
    </row>
    <row r="369" spans="1:36" ht="15" customHeight="1" x14ac:dyDescent="0.3">
      <c r="A369" s="261">
        <v>522616</v>
      </c>
      <c r="B369" s="262" t="s">
        <v>993</v>
      </c>
      <c r="C369" s="262" t="s">
        <v>258</v>
      </c>
      <c r="D369" s="262" t="s">
        <v>516</v>
      </c>
      <c r="E369" s="262" t="s">
        <v>115</v>
      </c>
      <c r="F369" s="262" t="s">
        <v>2104</v>
      </c>
      <c r="G369" s="263">
        <v>35892</v>
      </c>
      <c r="H369" s="262" t="s">
        <v>620</v>
      </c>
      <c r="I369" s="258" t="s">
        <v>521</v>
      </c>
      <c r="J369" s="250" t="s">
        <v>667</v>
      </c>
      <c r="K369" s="262" t="s">
        <v>3075</v>
      </c>
      <c r="L369" s="258"/>
      <c r="M369" s="262"/>
      <c r="N369" s="250" t="s">
        <v>3075</v>
      </c>
      <c r="O369" s="260" t="s">
        <v>3075</v>
      </c>
      <c r="P369" s="257">
        <v>0</v>
      </c>
      <c r="Q369" s="262" t="s">
        <v>3075</v>
      </c>
      <c r="R369" s="262" t="s">
        <v>4020</v>
      </c>
      <c r="S369" s="262" t="s">
        <v>4021</v>
      </c>
      <c r="T369" s="262" t="s">
        <v>2105</v>
      </c>
      <c r="U369" s="262" t="s">
        <v>2106</v>
      </c>
      <c r="V369" s="262" t="s">
        <v>3075</v>
      </c>
      <c r="W369" s="262" t="s">
        <v>3075</v>
      </c>
      <c r="X369" s="262" t="s">
        <v>3075</v>
      </c>
      <c r="Y369" s="262" t="s">
        <v>3075</v>
      </c>
      <c r="Z369" s="262" t="s">
        <v>3075</v>
      </c>
      <c r="AA369" s="262" t="s">
        <v>3075</v>
      </c>
      <c r="AB369" s="262" t="s">
        <v>3075</v>
      </c>
      <c r="AC369" s="262" t="s">
        <v>3075</v>
      </c>
      <c r="AD369" s="262" t="s">
        <v>3075</v>
      </c>
      <c r="AE369" s="246"/>
      <c r="AF369" s="262" t="s">
        <v>3075</v>
      </c>
      <c r="AG369" s="262" t="s">
        <v>3075</v>
      </c>
      <c r="AH369" s="262" t="s">
        <v>3075</v>
      </c>
      <c r="AI369" s="262" t="s">
        <v>3075</v>
      </c>
      <c r="AJ369" t="s">
        <v>4897</v>
      </c>
    </row>
    <row r="370" spans="1:36" ht="15" customHeight="1" x14ac:dyDescent="0.3">
      <c r="A370" s="261">
        <v>522619</v>
      </c>
      <c r="B370" s="262" t="s">
        <v>1081</v>
      </c>
      <c r="C370" s="262" t="s">
        <v>4874</v>
      </c>
      <c r="D370" s="262" t="s">
        <v>1082</v>
      </c>
      <c r="E370" s="262" t="s">
        <v>115</v>
      </c>
      <c r="F370" s="262" t="s">
        <v>135</v>
      </c>
      <c r="G370" s="263">
        <v>27543</v>
      </c>
      <c r="H370" s="262" t="s">
        <v>620</v>
      </c>
      <c r="I370" s="258" t="s">
        <v>521</v>
      </c>
      <c r="J370" s="262" t="s">
        <v>138</v>
      </c>
      <c r="K370" s="262"/>
      <c r="M370" s="262"/>
      <c r="N370" s="250" t="s">
        <v>3075</v>
      </c>
      <c r="O370" s="260" t="s">
        <v>3075</v>
      </c>
      <c r="P370" s="257">
        <v>0</v>
      </c>
      <c r="Q370" s="262" t="s">
        <v>3075</v>
      </c>
      <c r="R370" s="262" t="s">
        <v>3163</v>
      </c>
      <c r="S370" s="262" t="s">
        <v>3164</v>
      </c>
      <c r="T370" s="262" t="s">
        <v>2244</v>
      </c>
      <c r="U370" s="262" t="s">
        <v>2084</v>
      </c>
      <c r="V370" s="262" t="s">
        <v>3075</v>
      </c>
      <c r="W370" s="262" t="s">
        <v>3075</v>
      </c>
      <c r="X370" s="262" t="s">
        <v>3075</v>
      </c>
      <c r="Y370" s="262" t="s">
        <v>3075</v>
      </c>
      <c r="Z370" s="262" t="s">
        <v>3075</v>
      </c>
      <c r="AA370" s="262" t="s">
        <v>3075</v>
      </c>
      <c r="AB370" s="262" t="s">
        <v>3075</v>
      </c>
      <c r="AC370" s="262" t="s">
        <v>3075</v>
      </c>
      <c r="AD370" s="262" t="s">
        <v>3075</v>
      </c>
      <c r="AE370" s="246"/>
      <c r="AF370" s="262"/>
      <c r="AG370" s="262" t="s">
        <v>3075</v>
      </c>
      <c r="AH370" s="262" t="s">
        <v>3075</v>
      </c>
      <c r="AI370" s="262" t="s">
        <v>3075</v>
      </c>
      <c r="AJ370" t="s">
        <v>4897</v>
      </c>
    </row>
    <row r="371" spans="1:36" ht="15" customHeight="1" x14ac:dyDescent="0.3">
      <c r="A371" s="261">
        <v>522637</v>
      </c>
      <c r="B371" s="262" t="s">
        <v>1892</v>
      </c>
      <c r="C371" s="262" t="s">
        <v>65</v>
      </c>
      <c r="D371" s="262" t="s">
        <v>1893</v>
      </c>
      <c r="E371" s="262" t="s">
        <v>115</v>
      </c>
      <c r="F371" s="262" t="s">
        <v>147</v>
      </c>
      <c r="G371" s="263">
        <v>30458</v>
      </c>
      <c r="H371" s="262" t="s">
        <v>620</v>
      </c>
      <c r="I371" s="258" t="s">
        <v>521</v>
      </c>
      <c r="J371" s="262" t="s">
        <v>2082</v>
      </c>
      <c r="K371" s="261">
        <v>2003</v>
      </c>
      <c r="M371" s="262"/>
      <c r="N371" s="250" t="s">
        <v>3075</v>
      </c>
      <c r="O371" s="260" t="s">
        <v>3075</v>
      </c>
      <c r="P371" s="257">
        <v>0</v>
      </c>
      <c r="Q371" s="262" t="s">
        <v>3075</v>
      </c>
      <c r="R371" s="262" t="s">
        <v>3091</v>
      </c>
      <c r="S371" s="262" t="s">
        <v>3092</v>
      </c>
      <c r="T371" s="262" t="s">
        <v>2841</v>
      </c>
      <c r="U371" s="262" t="s">
        <v>2719</v>
      </c>
      <c r="V371" s="262" t="s">
        <v>3075</v>
      </c>
      <c r="W371" s="262" t="s">
        <v>3075</v>
      </c>
      <c r="X371" s="262" t="s">
        <v>3075</v>
      </c>
      <c r="Y371" s="262" t="s">
        <v>3075</v>
      </c>
      <c r="Z371" s="262" t="s">
        <v>3075</v>
      </c>
      <c r="AA371" s="262" t="s">
        <v>3075</v>
      </c>
      <c r="AB371" s="262"/>
      <c r="AC371" s="262" t="s">
        <v>4659</v>
      </c>
      <c r="AD371" s="262" t="s">
        <v>4659</v>
      </c>
      <c r="AE371" s="246"/>
      <c r="AF371" s="262"/>
      <c r="AG371" s="262"/>
      <c r="AH371" s="262"/>
      <c r="AI371" s="262" t="s">
        <v>4658</v>
      </c>
      <c r="AJ371" t="s">
        <v>4897</v>
      </c>
    </row>
    <row r="372" spans="1:36" ht="15" customHeight="1" x14ac:dyDescent="0.3">
      <c r="A372" s="261">
        <v>522644</v>
      </c>
      <c r="B372" s="262" t="s">
        <v>1255</v>
      </c>
      <c r="C372" s="262" t="s">
        <v>63</v>
      </c>
      <c r="D372" s="262" t="s">
        <v>472</v>
      </c>
      <c r="E372" s="262" t="s">
        <v>115</v>
      </c>
      <c r="F372" s="262" t="s">
        <v>876</v>
      </c>
      <c r="G372" s="263">
        <v>35065</v>
      </c>
      <c r="H372" s="262" t="s">
        <v>620</v>
      </c>
      <c r="I372" s="258" t="s">
        <v>521</v>
      </c>
      <c r="J372" s="262" t="s">
        <v>667</v>
      </c>
      <c r="K372" s="261">
        <v>2013</v>
      </c>
      <c r="M372" s="262"/>
      <c r="N372" s="250" t="s">
        <v>3075</v>
      </c>
      <c r="O372" s="260" t="s">
        <v>3075</v>
      </c>
      <c r="P372" s="257">
        <v>0</v>
      </c>
      <c r="Q372" s="262" t="s">
        <v>3075</v>
      </c>
      <c r="R372" s="262" t="s">
        <v>4158</v>
      </c>
      <c r="S372" s="262" t="s">
        <v>4159</v>
      </c>
      <c r="T372" s="262" t="s">
        <v>2736</v>
      </c>
      <c r="U372" s="262" t="s">
        <v>2842</v>
      </c>
      <c r="V372" s="262" t="s">
        <v>3075</v>
      </c>
      <c r="W372" s="262" t="s">
        <v>3075</v>
      </c>
      <c r="X372" s="262" t="s">
        <v>3075</v>
      </c>
      <c r="Y372" s="262" t="s">
        <v>3075</v>
      </c>
      <c r="Z372" s="262" t="s">
        <v>3075</v>
      </c>
      <c r="AA372" s="262" t="s">
        <v>3075</v>
      </c>
      <c r="AB372" s="262" t="s">
        <v>3075</v>
      </c>
      <c r="AC372" s="262" t="s">
        <v>3075</v>
      </c>
      <c r="AD372" s="262" t="s">
        <v>3075</v>
      </c>
      <c r="AE372" s="246"/>
      <c r="AF372" s="262" t="s">
        <v>3075</v>
      </c>
      <c r="AG372" s="262" t="s">
        <v>3075</v>
      </c>
      <c r="AH372" s="262" t="s">
        <v>3075</v>
      </c>
      <c r="AI372" s="262" t="s">
        <v>3075</v>
      </c>
      <c r="AJ372" t="s">
        <v>4897</v>
      </c>
    </row>
    <row r="373" spans="1:36" ht="15" customHeight="1" x14ac:dyDescent="0.3">
      <c r="A373" s="261">
        <v>522647</v>
      </c>
      <c r="B373" s="262" t="s">
        <v>1894</v>
      </c>
      <c r="C373" s="262" t="s">
        <v>83</v>
      </c>
      <c r="D373" s="262" t="s">
        <v>452</v>
      </c>
      <c r="E373" s="262" t="s">
        <v>115</v>
      </c>
      <c r="F373" s="262" t="s">
        <v>135</v>
      </c>
      <c r="G373" s="263">
        <v>29966</v>
      </c>
      <c r="H373" s="262" t="s">
        <v>620</v>
      </c>
      <c r="I373" s="258" t="s">
        <v>521</v>
      </c>
      <c r="J373" s="262" t="s">
        <v>138</v>
      </c>
      <c r="K373" s="262"/>
      <c r="M373" s="262"/>
      <c r="N373" s="250" t="s">
        <v>3075</v>
      </c>
      <c r="O373" s="260" t="s">
        <v>3075</v>
      </c>
      <c r="P373" s="257">
        <v>0</v>
      </c>
      <c r="Q373" s="262" t="s">
        <v>3075</v>
      </c>
      <c r="R373" s="262" t="s">
        <v>3524</v>
      </c>
      <c r="S373" s="262" t="s">
        <v>3105</v>
      </c>
      <c r="T373" s="262" t="s">
        <v>2843</v>
      </c>
      <c r="U373" s="262" t="s">
        <v>2084</v>
      </c>
      <c r="V373" s="262" t="s">
        <v>3075</v>
      </c>
      <c r="W373" s="262" t="s">
        <v>3075</v>
      </c>
      <c r="X373" s="262" t="s">
        <v>3075</v>
      </c>
      <c r="Y373" s="262" t="s">
        <v>3075</v>
      </c>
      <c r="Z373" s="262" t="s">
        <v>3075</v>
      </c>
      <c r="AA373" s="262" t="s">
        <v>3075</v>
      </c>
      <c r="AB373" s="262" t="s">
        <v>3075</v>
      </c>
      <c r="AC373" s="262" t="s">
        <v>4895</v>
      </c>
      <c r="AD373" s="262" t="s">
        <v>4895</v>
      </c>
      <c r="AE373" s="247"/>
      <c r="AF373" s="262" t="s">
        <v>3075</v>
      </c>
      <c r="AG373" s="262" t="s">
        <v>3075</v>
      </c>
      <c r="AH373" s="262" t="s">
        <v>3075</v>
      </c>
      <c r="AI373" s="262" t="s">
        <v>4895</v>
      </c>
      <c r="AJ373" t="s">
        <v>4897</v>
      </c>
    </row>
    <row r="374" spans="1:36" ht="15" customHeight="1" x14ac:dyDescent="0.3">
      <c r="A374" s="261">
        <v>522648</v>
      </c>
      <c r="B374" s="262" t="s">
        <v>2028</v>
      </c>
      <c r="C374" s="262" t="s">
        <v>2029</v>
      </c>
      <c r="D374" s="262" t="s">
        <v>2030</v>
      </c>
      <c r="E374" s="262" t="s">
        <v>115</v>
      </c>
      <c r="F374" s="262" t="s">
        <v>153</v>
      </c>
      <c r="G374" s="263">
        <v>34912</v>
      </c>
      <c r="H374" s="262" t="s">
        <v>620</v>
      </c>
      <c r="I374" s="258" t="s">
        <v>521</v>
      </c>
      <c r="J374" s="262" t="s">
        <v>136</v>
      </c>
      <c r="K374" s="262"/>
      <c r="M374" s="262"/>
      <c r="N374" s="250" t="s">
        <v>3075</v>
      </c>
      <c r="O374" s="260" t="s">
        <v>3075</v>
      </c>
      <c r="P374" s="257">
        <v>0</v>
      </c>
      <c r="Q374" s="262" t="s">
        <v>3075</v>
      </c>
      <c r="R374" s="262" t="s">
        <v>4393</v>
      </c>
      <c r="S374" s="262" t="s">
        <v>4394</v>
      </c>
      <c r="T374" s="262" t="s">
        <v>4395</v>
      </c>
      <c r="U374" s="262" t="s">
        <v>2554</v>
      </c>
      <c r="V374" s="262" t="s">
        <v>3075</v>
      </c>
      <c r="W374" s="262" t="s">
        <v>3075</v>
      </c>
      <c r="X374" s="262" t="s">
        <v>3075</v>
      </c>
      <c r="Y374" s="262" t="s">
        <v>3075</v>
      </c>
      <c r="Z374" s="262" t="s">
        <v>3075</v>
      </c>
      <c r="AA374" s="262" t="s">
        <v>3075</v>
      </c>
      <c r="AB374" s="262"/>
      <c r="AC374" s="262" t="s">
        <v>4659</v>
      </c>
      <c r="AD374" s="262" t="s">
        <v>4659</v>
      </c>
      <c r="AE374" s="247"/>
      <c r="AF374" s="262"/>
      <c r="AG374" s="262"/>
      <c r="AH374" s="262"/>
      <c r="AI374" s="262" t="s">
        <v>4658</v>
      </c>
      <c r="AJ374" t="s">
        <v>4897</v>
      </c>
    </row>
    <row r="375" spans="1:36" ht="15" customHeight="1" x14ac:dyDescent="0.3">
      <c r="A375" s="261">
        <v>522653</v>
      </c>
      <c r="B375" s="262" t="s">
        <v>384</v>
      </c>
      <c r="C375" s="262" t="s">
        <v>983</v>
      </c>
      <c r="D375" s="262" t="s">
        <v>4197</v>
      </c>
      <c r="E375" s="262" t="s">
        <v>115</v>
      </c>
      <c r="F375" s="262" t="s">
        <v>135</v>
      </c>
      <c r="G375" s="263">
        <v>31414</v>
      </c>
      <c r="H375" s="262" t="s">
        <v>620</v>
      </c>
      <c r="I375" s="258" t="s">
        <v>521</v>
      </c>
      <c r="J375" s="262" t="s">
        <v>667</v>
      </c>
      <c r="K375" s="262"/>
      <c r="M375" s="262"/>
      <c r="N375" s="250" t="s">
        <v>3075</v>
      </c>
      <c r="O375" s="260" t="s">
        <v>3075</v>
      </c>
      <c r="P375" s="257">
        <v>0</v>
      </c>
      <c r="Q375" s="262" t="s">
        <v>3075</v>
      </c>
      <c r="R375" s="262" t="s">
        <v>4063</v>
      </c>
      <c r="S375" s="262" t="s">
        <v>4064</v>
      </c>
      <c r="T375" s="262" t="s">
        <v>2378</v>
      </c>
      <c r="U375" s="262" t="s">
        <v>2206</v>
      </c>
      <c r="V375" s="262" t="s">
        <v>3075</v>
      </c>
      <c r="W375" s="262" t="s">
        <v>3075</v>
      </c>
      <c r="X375" s="262" t="s">
        <v>3075</v>
      </c>
      <c r="Y375" s="262" t="s">
        <v>3075</v>
      </c>
      <c r="Z375" s="262" t="s">
        <v>3075</v>
      </c>
      <c r="AA375" s="262" t="s">
        <v>3075</v>
      </c>
      <c r="AB375" s="262" t="s">
        <v>3075</v>
      </c>
      <c r="AC375" s="262" t="s">
        <v>3075</v>
      </c>
      <c r="AD375" s="262" t="s">
        <v>3075</v>
      </c>
      <c r="AE375" s="246"/>
      <c r="AF375" s="262" t="s">
        <v>3075</v>
      </c>
      <c r="AG375" s="262" t="s">
        <v>3075</v>
      </c>
      <c r="AH375" s="262" t="s">
        <v>3075</v>
      </c>
      <c r="AI375" s="262" t="s">
        <v>3075</v>
      </c>
      <c r="AJ375" t="s">
        <v>4897</v>
      </c>
    </row>
    <row r="376" spans="1:36" ht="15" customHeight="1" x14ac:dyDescent="0.3">
      <c r="A376" s="261">
        <v>522655</v>
      </c>
      <c r="B376" s="262" t="s">
        <v>994</v>
      </c>
      <c r="C376" s="262" t="s">
        <v>99</v>
      </c>
      <c r="D376" s="262" t="s">
        <v>796</v>
      </c>
      <c r="E376" s="262" t="s">
        <v>2101</v>
      </c>
      <c r="F376" s="262" t="s">
        <v>2107</v>
      </c>
      <c r="G376" s="263">
        <v>36360</v>
      </c>
      <c r="H376" s="262" t="s">
        <v>620</v>
      </c>
      <c r="I376" s="258" t="s">
        <v>521</v>
      </c>
      <c r="J376" s="262" t="s">
        <v>2082</v>
      </c>
      <c r="K376" s="262"/>
      <c r="L376" s="259" t="s">
        <v>149</v>
      </c>
      <c r="M376" s="262"/>
      <c r="N376" s="250" t="s">
        <v>3075</v>
      </c>
      <c r="O376" s="260" t="s">
        <v>3075</v>
      </c>
      <c r="P376" s="257">
        <v>0</v>
      </c>
      <c r="Q376" s="262" t="s">
        <v>3075</v>
      </c>
      <c r="R376" s="262" t="s">
        <v>3069</v>
      </c>
      <c r="S376" s="262" t="s">
        <v>3070</v>
      </c>
      <c r="T376" s="262" t="s">
        <v>2108</v>
      </c>
      <c r="U376" s="262" t="s">
        <v>2087</v>
      </c>
      <c r="V376" s="262" t="s">
        <v>3075</v>
      </c>
      <c r="W376" s="262" t="s">
        <v>3075</v>
      </c>
      <c r="X376" s="262" t="s">
        <v>3075</v>
      </c>
      <c r="Y376" s="262" t="s">
        <v>3075</v>
      </c>
      <c r="Z376" s="262" t="s">
        <v>3075</v>
      </c>
      <c r="AA376" s="262" t="s">
        <v>3075</v>
      </c>
      <c r="AB376" s="262" t="s">
        <v>3075</v>
      </c>
      <c r="AC376" s="262" t="s">
        <v>3075</v>
      </c>
      <c r="AD376" s="262" t="s">
        <v>3075</v>
      </c>
      <c r="AE376" s="246"/>
      <c r="AF376" s="262" t="s">
        <v>3075</v>
      </c>
      <c r="AG376" s="262" t="s">
        <v>3075</v>
      </c>
      <c r="AH376" s="262" t="s">
        <v>3075</v>
      </c>
      <c r="AI376" s="262" t="s">
        <v>3075</v>
      </c>
      <c r="AJ376" t="s">
        <v>4897</v>
      </c>
    </row>
    <row r="377" spans="1:36" ht="15" customHeight="1" x14ac:dyDescent="0.3">
      <c r="A377" s="256">
        <v>522677</v>
      </c>
      <c r="B377" s="257" t="s">
        <v>1895</v>
      </c>
      <c r="C377" s="257" t="s">
        <v>225</v>
      </c>
      <c r="D377" s="257" t="s">
        <v>1896</v>
      </c>
      <c r="E377" s="257" t="s">
        <v>3075</v>
      </c>
      <c r="F377" s="257" t="s">
        <v>3075</v>
      </c>
      <c r="G377" s="257" t="s">
        <v>3075</v>
      </c>
      <c r="H377" s="257"/>
      <c r="I377" s="258" t="s">
        <v>521</v>
      </c>
      <c r="J377" s="250"/>
      <c r="K377" s="257" t="s">
        <v>3075</v>
      </c>
      <c r="L377" s="259" t="s">
        <v>3075</v>
      </c>
      <c r="M377" s="257" t="s">
        <v>3075</v>
      </c>
      <c r="N377" s="250" t="s">
        <v>3075</v>
      </c>
      <c r="O377" s="260" t="s">
        <v>3075</v>
      </c>
      <c r="P377" s="257">
        <v>0</v>
      </c>
      <c r="Q377" s="257" t="s">
        <v>3075</v>
      </c>
      <c r="R377" s="257" t="s">
        <v>3075</v>
      </c>
      <c r="S377" s="257" t="s">
        <v>3075</v>
      </c>
      <c r="T377" s="257" t="s">
        <v>3075</v>
      </c>
      <c r="U377" s="257" t="s">
        <v>3075</v>
      </c>
      <c r="V377" s="257" t="s">
        <v>3075</v>
      </c>
      <c r="W377" s="257" t="s">
        <v>3075</v>
      </c>
      <c r="X377" s="257" t="s">
        <v>3075</v>
      </c>
      <c r="Y377" s="257" t="s">
        <v>3075</v>
      </c>
      <c r="Z377" s="257" t="s">
        <v>3075</v>
      </c>
      <c r="AA377" s="257" t="s">
        <v>3075</v>
      </c>
      <c r="AB377" s="257" t="s">
        <v>3075</v>
      </c>
      <c r="AC377" s="262" t="s">
        <v>4895</v>
      </c>
      <c r="AD377" s="262" t="s">
        <v>4895</v>
      </c>
      <c r="AE377" s="246"/>
      <c r="AF377" s="257" t="s">
        <v>2078</v>
      </c>
      <c r="AG377" s="257" t="s">
        <v>2078</v>
      </c>
      <c r="AH377" s="257" t="s">
        <v>2078</v>
      </c>
      <c r="AI377" s="257" t="s">
        <v>4895</v>
      </c>
      <c r="AJ377" t="s">
        <v>4896</v>
      </c>
    </row>
    <row r="378" spans="1:36" ht="15" customHeight="1" x14ac:dyDescent="0.3">
      <c r="A378" s="261">
        <v>522704</v>
      </c>
      <c r="B378" s="262" t="s">
        <v>686</v>
      </c>
      <c r="C378" s="262" t="s">
        <v>283</v>
      </c>
      <c r="D378" s="262" t="s">
        <v>939</v>
      </c>
      <c r="E378" s="262" t="s">
        <v>115</v>
      </c>
      <c r="F378" s="262" t="s">
        <v>2844</v>
      </c>
      <c r="G378" s="263">
        <v>36331</v>
      </c>
      <c r="H378" s="262" t="s">
        <v>630</v>
      </c>
      <c r="I378" s="258" t="s">
        <v>521</v>
      </c>
      <c r="J378" s="262" t="s">
        <v>667</v>
      </c>
      <c r="K378" s="261">
        <v>2017</v>
      </c>
      <c r="L378" s="258" t="s">
        <v>135</v>
      </c>
      <c r="M378" s="250"/>
      <c r="N378" s="250">
        <v>908</v>
      </c>
      <c r="O378" s="260">
        <v>45356</v>
      </c>
      <c r="P378" s="257">
        <v>40000</v>
      </c>
      <c r="Q378" s="262" t="s">
        <v>3075</v>
      </c>
      <c r="R378" s="262" t="s">
        <v>4160</v>
      </c>
      <c r="S378" s="262" t="s">
        <v>3415</v>
      </c>
      <c r="T378" s="262" t="s">
        <v>2845</v>
      </c>
      <c r="U378" s="262" t="s">
        <v>2846</v>
      </c>
      <c r="V378" s="262" t="s">
        <v>3075</v>
      </c>
      <c r="W378" s="262" t="s">
        <v>3075</v>
      </c>
      <c r="X378" s="262" t="s">
        <v>3075</v>
      </c>
      <c r="Y378" s="262" t="s">
        <v>3075</v>
      </c>
      <c r="Z378" s="262" t="s">
        <v>3075</v>
      </c>
      <c r="AA378" s="262" t="s">
        <v>3075</v>
      </c>
      <c r="AB378" s="262" t="s">
        <v>3075</v>
      </c>
      <c r="AC378" s="262" t="s">
        <v>3075</v>
      </c>
      <c r="AD378" s="262" t="s">
        <v>3075</v>
      </c>
      <c r="AE378" s="247"/>
      <c r="AF378" s="262"/>
      <c r="AG378" s="262" t="s">
        <v>3075</v>
      </c>
      <c r="AH378" s="262" t="s">
        <v>3075</v>
      </c>
      <c r="AI378" s="262" t="s">
        <v>3075</v>
      </c>
      <c r="AJ378" t="s">
        <v>4897</v>
      </c>
    </row>
    <row r="379" spans="1:36" ht="15" customHeight="1" x14ac:dyDescent="0.3">
      <c r="A379" s="261">
        <v>522711</v>
      </c>
      <c r="B379" s="262" t="s">
        <v>1256</v>
      </c>
      <c r="C379" s="262" t="s">
        <v>303</v>
      </c>
      <c r="D379" s="262" t="s">
        <v>390</v>
      </c>
      <c r="E379" s="262" t="s">
        <v>115</v>
      </c>
      <c r="F379" s="262" t="s">
        <v>135</v>
      </c>
      <c r="G379" s="263">
        <v>34350</v>
      </c>
      <c r="H379" s="262" t="s">
        <v>622</v>
      </c>
      <c r="I379" s="258" t="s">
        <v>521</v>
      </c>
      <c r="J379" s="262" t="s">
        <v>136</v>
      </c>
      <c r="K379" s="261">
        <v>2015</v>
      </c>
      <c r="L379" s="258" t="s">
        <v>135</v>
      </c>
      <c r="M379" s="250"/>
      <c r="N379" s="250" t="s">
        <v>3075</v>
      </c>
      <c r="O379" s="260" t="s">
        <v>3075</v>
      </c>
      <c r="P379" s="257">
        <v>0</v>
      </c>
      <c r="Q379" s="262" t="s">
        <v>3075</v>
      </c>
      <c r="R379" s="262" t="s">
        <v>3795</v>
      </c>
      <c r="S379" s="262" t="s">
        <v>3796</v>
      </c>
      <c r="T379" s="262" t="s">
        <v>2140</v>
      </c>
      <c r="U379" s="262" t="s">
        <v>2238</v>
      </c>
      <c r="V379" s="262" t="s">
        <v>3075</v>
      </c>
      <c r="W379" s="262" t="s">
        <v>3075</v>
      </c>
      <c r="X379" s="262" t="s">
        <v>3075</v>
      </c>
      <c r="Y379" s="262" t="s">
        <v>3075</v>
      </c>
      <c r="Z379" s="262" t="s">
        <v>3075</v>
      </c>
      <c r="AA379" s="262" t="s">
        <v>3075</v>
      </c>
      <c r="AB379" s="262" t="s">
        <v>3075</v>
      </c>
      <c r="AC379" s="262" t="s">
        <v>3075</v>
      </c>
      <c r="AD379" s="262" t="s">
        <v>3075</v>
      </c>
      <c r="AE379" s="246"/>
      <c r="AF379" s="262" t="s">
        <v>3075</v>
      </c>
      <c r="AG379" s="262" t="s">
        <v>3075</v>
      </c>
      <c r="AH379" s="262" t="s">
        <v>3075</v>
      </c>
      <c r="AI379" s="262" t="s">
        <v>3075</v>
      </c>
      <c r="AJ379" t="s">
        <v>4897</v>
      </c>
    </row>
    <row r="380" spans="1:36" ht="15" customHeight="1" x14ac:dyDescent="0.3">
      <c r="A380" s="261">
        <v>522715</v>
      </c>
      <c r="B380" s="262" t="s">
        <v>2031</v>
      </c>
      <c r="C380" s="262" t="s">
        <v>2032</v>
      </c>
      <c r="D380" s="262" t="s">
        <v>471</v>
      </c>
      <c r="E380" s="262" t="s">
        <v>115</v>
      </c>
      <c r="F380" s="262" t="s">
        <v>135</v>
      </c>
      <c r="G380" s="263">
        <v>36176</v>
      </c>
      <c r="H380" s="262" t="s">
        <v>620</v>
      </c>
      <c r="I380" s="258" t="s">
        <v>521</v>
      </c>
      <c r="J380" s="262" t="s">
        <v>667</v>
      </c>
      <c r="K380" s="262"/>
      <c r="M380" s="262"/>
      <c r="N380" s="250" t="s">
        <v>3075</v>
      </c>
      <c r="O380" s="260" t="s">
        <v>3075</v>
      </c>
      <c r="P380" s="257">
        <v>0</v>
      </c>
      <c r="Q380" s="262" t="s">
        <v>3075</v>
      </c>
      <c r="R380" s="262" t="s">
        <v>4396</v>
      </c>
      <c r="S380" s="262" t="s">
        <v>4397</v>
      </c>
      <c r="T380" s="262" t="s">
        <v>2171</v>
      </c>
      <c r="U380" s="262" t="s">
        <v>2084</v>
      </c>
      <c r="V380" s="262" t="s">
        <v>3075</v>
      </c>
      <c r="W380" s="262" t="s">
        <v>3075</v>
      </c>
      <c r="X380" s="262" t="s">
        <v>3075</v>
      </c>
      <c r="Y380" s="262" t="s">
        <v>3075</v>
      </c>
      <c r="Z380" s="262" t="s">
        <v>3075</v>
      </c>
      <c r="AA380" s="262" t="s">
        <v>3075</v>
      </c>
      <c r="AB380" s="262"/>
      <c r="AC380" s="262" t="s">
        <v>4659</v>
      </c>
      <c r="AD380" s="262" t="s">
        <v>4659</v>
      </c>
      <c r="AE380" s="247"/>
      <c r="AF380" s="262"/>
      <c r="AG380" s="262"/>
      <c r="AH380" s="262"/>
      <c r="AI380" s="262" t="s">
        <v>4658</v>
      </c>
      <c r="AJ380" t="s">
        <v>4897</v>
      </c>
    </row>
    <row r="381" spans="1:36" ht="15" customHeight="1" x14ac:dyDescent="0.3">
      <c r="A381" s="261">
        <v>522785</v>
      </c>
      <c r="B381" s="262" t="s">
        <v>4399</v>
      </c>
      <c r="C381" s="262" t="s">
        <v>296</v>
      </c>
      <c r="D381" s="262" t="s">
        <v>485</v>
      </c>
      <c r="E381" s="262" t="s">
        <v>115</v>
      </c>
      <c r="F381" s="262" t="s">
        <v>3075</v>
      </c>
      <c r="G381" s="263"/>
      <c r="H381" s="262" t="s">
        <v>620</v>
      </c>
      <c r="I381" s="258" t="s">
        <v>521</v>
      </c>
      <c r="J381" s="262"/>
      <c r="K381" s="262"/>
      <c r="L381" s="268"/>
      <c r="M381" s="262"/>
      <c r="N381" s="250" t="s">
        <v>3075</v>
      </c>
      <c r="O381" s="260" t="s">
        <v>3075</v>
      </c>
      <c r="P381" s="257">
        <v>0</v>
      </c>
      <c r="Q381" s="250"/>
      <c r="R381" s="250"/>
      <c r="S381" s="250"/>
      <c r="T381" s="250"/>
      <c r="U381" s="250"/>
      <c r="V381" s="250"/>
      <c r="W381" s="250"/>
      <c r="X381" s="250"/>
      <c r="Y381" s="250"/>
      <c r="Z381" s="250"/>
      <c r="AA381" s="250"/>
      <c r="AB381" s="250"/>
      <c r="AC381" s="250"/>
      <c r="AD381" s="250"/>
      <c r="AE381" s="246"/>
      <c r="AF381" s="250"/>
      <c r="AG381" s="250"/>
      <c r="AH381" s="250"/>
      <c r="AI381" s="250"/>
      <c r="AJ381" t="s">
        <v>4897</v>
      </c>
    </row>
    <row r="382" spans="1:36" ht="15" customHeight="1" x14ac:dyDescent="0.3">
      <c r="A382" s="261">
        <v>522816</v>
      </c>
      <c r="B382" s="262" t="s">
        <v>840</v>
      </c>
      <c r="C382" s="262" t="s">
        <v>364</v>
      </c>
      <c r="D382" s="262" t="s">
        <v>480</v>
      </c>
      <c r="E382" s="262" t="s">
        <v>115</v>
      </c>
      <c r="F382" s="262" t="s">
        <v>135</v>
      </c>
      <c r="G382" s="263">
        <v>36541</v>
      </c>
      <c r="H382" s="262" t="s">
        <v>620</v>
      </c>
      <c r="I382" s="258" t="s">
        <v>521</v>
      </c>
      <c r="J382" s="262" t="s">
        <v>667</v>
      </c>
      <c r="K382" s="262"/>
      <c r="M382" s="262"/>
      <c r="N382" s="250" t="s">
        <v>3075</v>
      </c>
      <c r="O382" s="260" t="s">
        <v>3075</v>
      </c>
      <c r="P382" s="257">
        <v>0</v>
      </c>
      <c r="Q382" s="262" t="s">
        <v>3075</v>
      </c>
      <c r="R382" s="262" t="s">
        <v>4161</v>
      </c>
      <c r="S382" s="262" t="s">
        <v>3647</v>
      </c>
      <c r="T382" s="262" t="s">
        <v>2802</v>
      </c>
      <c r="U382" s="262" t="s">
        <v>2084</v>
      </c>
      <c r="V382" s="262" t="s">
        <v>3075</v>
      </c>
      <c r="W382" s="262" t="s">
        <v>3075</v>
      </c>
      <c r="X382" s="262" t="s">
        <v>3075</v>
      </c>
      <c r="Y382" s="262" t="s">
        <v>3075</v>
      </c>
      <c r="Z382" s="262" t="s">
        <v>3075</v>
      </c>
      <c r="AA382" s="262" t="s">
        <v>3075</v>
      </c>
      <c r="AB382" s="262" t="s">
        <v>3075</v>
      </c>
      <c r="AC382" s="262" t="s">
        <v>3075</v>
      </c>
      <c r="AD382" s="262" t="s">
        <v>3075</v>
      </c>
      <c r="AE382" s="247"/>
      <c r="AF382" s="262" t="s">
        <v>3075</v>
      </c>
      <c r="AG382" s="262" t="s">
        <v>3075</v>
      </c>
      <c r="AH382" s="262" t="s">
        <v>3075</v>
      </c>
      <c r="AI382" s="262" t="s">
        <v>3075</v>
      </c>
      <c r="AJ382" t="s">
        <v>4897</v>
      </c>
    </row>
    <row r="383" spans="1:36" ht="15" customHeight="1" x14ac:dyDescent="0.3">
      <c r="A383" s="261">
        <v>522826</v>
      </c>
      <c r="B383" s="262" t="s">
        <v>1084</v>
      </c>
      <c r="C383" s="262" t="s">
        <v>740</v>
      </c>
      <c r="D383" s="262" t="s">
        <v>347</v>
      </c>
      <c r="E383" s="262" t="s">
        <v>115</v>
      </c>
      <c r="F383" s="262" t="s">
        <v>135</v>
      </c>
      <c r="G383" s="263">
        <v>34836</v>
      </c>
      <c r="H383" s="262" t="s">
        <v>620</v>
      </c>
      <c r="I383" s="258" t="s">
        <v>521</v>
      </c>
      <c r="J383" s="262" t="s">
        <v>667</v>
      </c>
      <c r="K383" s="262"/>
      <c r="M383" s="262"/>
      <c r="N383" s="250" t="s">
        <v>3075</v>
      </c>
      <c r="O383" s="260" t="s">
        <v>3075</v>
      </c>
      <c r="P383" s="257">
        <v>0</v>
      </c>
      <c r="Q383" s="262" t="s">
        <v>3075</v>
      </c>
      <c r="R383" s="262" t="s">
        <v>4044</v>
      </c>
      <c r="S383" s="262" t="s">
        <v>4045</v>
      </c>
      <c r="T383" s="262" t="s">
        <v>2175</v>
      </c>
      <c r="U383" s="262" t="s">
        <v>2192</v>
      </c>
      <c r="V383" s="262" t="s">
        <v>3075</v>
      </c>
      <c r="W383" s="262" t="s">
        <v>3075</v>
      </c>
      <c r="X383" s="262" t="s">
        <v>3075</v>
      </c>
      <c r="Y383" s="262" t="s">
        <v>3075</v>
      </c>
      <c r="Z383" s="262" t="s">
        <v>3075</v>
      </c>
      <c r="AA383" s="262" t="s">
        <v>3075</v>
      </c>
      <c r="AB383" s="262" t="s">
        <v>3075</v>
      </c>
      <c r="AC383" s="262" t="s">
        <v>3075</v>
      </c>
      <c r="AD383" s="262" t="s">
        <v>3075</v>
      </c>
      <c r="AE383" s="247"/>
      <c r="AF383" s="262" t="s">
        <v>3075</v>
      </c>
      <c r="AG383" s="262" t="s">
        <v>3075</v>
      </c>
      <c r="AH383" s="262" t="s">
        <v>3075</v>
      </c>
      <c r="AI383" s="262" t="s">
        <v>3075</v>
      </c>
      <c r="AJ383" t="s">
        <v>4897</v>
      </c>
    </row>
    <row r="384" spans="1:36" ht="15" customHeight="1" x14ac:dyDescent="0.3">
      <c r="A384" s="261">
        <v>522846</v>
      </c>
      <c r="B384" s="262" t="s">
        <v>841</v>
      </c>
      <c r="C384" s="262" t="s">
        <v>87</v>
      </c>
      <c r="D384" s="262" t="s">
        <v>438</v>
      </c>
      <c r="E384" s="262" t="s">
        <v>115</v>
      </c>
      <c r="F384" s="262" t="s">
        <v>135</v>
      </c>
      <c r="G384" s="263">
        <v>34991</v>
      </c>
      <c r="H384" s="262" t="s">
        <v>622</v>
      </c>
      <c r="I384" s="258" t="s">
        <v>521</v>
      </c>
      <c r="J384" s="262" t="s">
        <v>138</v>
      </c>
      <c r="K384" s="261">
        <v>2014</v>
      </c>
      <c r="L384" s="258" t="s">
        <v>137</v>
      </c>
      <c r="M384" s="250"/>
      <c r="N384" s="250" t="s">
        <v>3075</v>
      </c>
      <c r="O384" s="260" t="s">
        <v>3075</v>
      </c>
      <c r="P384" s="257">
        <v>0</v>
      </c>
      <c r="Q384" s="262" t="s">
        <v>3075</v>
      </c>
      <c r="R384" s="262" t="s">
        <v>3525</v>
      </c>
      <c r="S384" s="262" t="s">
        <v>3181</v>
      </c>
      <c r="T384" s="262" t="s">
        <v>2359</v>
      </c>
      <c r="U384" s="262" t="s">
        <v>2143</v>
      </c>
      <c r="V384" s="262" t="s">
        <v>3075</v>
      </c>
      <c r="W384" s="262" t="s">
        <v>3075</v>
      </c>
      <c r="X384" s="262" t="s">
        <v>3075</v>
      </c>
      <c r="Y384" s="262" t="s">
        <v>3075</v>
      </c>
      <c r="Z384" s="262" t="s">
        <v>3075</v>
      </c>
      <c r="AA384" s="262" t="s">
        <v>3075</v>
      </c>
      <c r="AB384" s="262" t="s">
        <v>3075</v>
      </c>
      <c r="AC384" s="262" t="s">
        <v>3075</v>
      </c>
      <c r="AD384" s="262" t="s">
        <v>3075</v>
      </c>
      <c r="AE384" s="246"/>
      <c r="AF384" s="262" t="s">
        <v>3075</v>
      </c>
      <c r="AG384" s="262" t="s">
        <v>3075</v>
      </c>
      <c r="AH384" s="262" t="s">
        <v>3075</v>
      </c>
      <c r="AI384" s="262" t="s">
        <v>3075</v>
      </c>
      <c r="AJ384" t="s">
        <v>4897</v>
      </c>
    </row>
    <row r="385" spans="1:36" ht="15" customHeight="1" x14ac:dyDescent="0.3">
      <c r="A385" s="261">
        <v>522879</v>
      </c>
      <c r="B385" s="262" t="s">
        <v>1257</v>
      </c>
      <c r="C385" s="262" t="s">
        <v>69</v>
      </c>
      <c r="D385" s="262" t="s">
        <v>411</v>
      </c>
      <c r="E385" s="262" t="s">
        <v>115</v>
      </c>
      <c r="F385" s="262" t="s">
        <v>135</v>
      </c>
      <c r="G385" s="263">
        <v>35726</v>
      </c>
      <c r="H385" s="262" t="s">
        <v>620</v>
      </c>
      <c r="I385" s="258" t="s">
        <v>521</v>
      </c>
      <c r="J385" s="262" t="s">
        <v>138</v>
      </c>
      <c r="K385" s="261">
        <v>2017</v>
      </c>
      <c r="M385" s="262"/>
      <c r="N385" s="250" t="s">
        <v>3075</v>
      </c>
      <c r="O385" s="260" t="s">
        <v>3075</v>
      </c>
      <c r="P385" s="257">
        <v>0</v>
      </c>
      <c r="Q385" s="262" t="s">
        <v>3075</v>
      </c>
      <c r="R385" s="262" t="s">
        <v>3526</v>
      </c>
      <c r="S385" s="262" t="s">
        <v>3229</v>
      </c>
      <c r="T385" s="262" t="s">
        <v>2848</v>
      </c>
      <c r="U385" s="262" t="s">
        <v>2092</v>
      </c>
      <c r="V385" s="262" t="s">
        <v>3075</v>
      </c>
      <c r="W385" s="262" t="s">
        <v>3075</v>
      </c>
      <c r="X385" s="262" t="s">
        <v>3075</v>
      </c>
      <c r="Y385" s="262" t="s">
        <v>3075</v>
      </c>
      <c r="Z385" s="262" t="s">
        <v>3075</v>
      </c>
      <c r="AA385" s="262" t="s">
        <v>3075</v>
      </c>
      <c r="AB385" s="262" t="s">
        <v>3075</v>
      </c>
      <c r="AC385" s="262" t="s">
        <v>3075</v>
      </c>
      <c r="AD385" s="262" t="s">
        <v>3075</v>
      </c>
      <c r="AE385" s="247"/>
      <c r="AF385" s="262" t="s">
        <v>3075</v>
      </c>
      <c r="AG385" s="262" t="s">
        <v>3075</v>
      </c>
      <c r="AH385" s="262" t="s">
        <v>3075</v>
      </c>
      <c r="AI385" s="262" t="s">
        <v>3075</v>
      </c>
      <c r="AJ385" t="s">
        <v>4897</v>
      </c>
    </row>
    <row r="386" spans="1:36" ht="15" customHeight="1" x14ac:dyDescent="0.3">
      <c r="A386" s="256">
        <v>522925</v>
      </c>
      <c r="B386" s="257" t="s">
        <v>1085</v>
      </c>
      <c r="C386" s="257" t="s">
        <v>748</v>
      </c>
      <c r="D386" s="257" t="s">
        <v>441</v>
      </c>
      <c r="E386" s="257" t="s">
        <v>115</v>
      </c>
      <c r="F386" s="257" t="s">
        <v>2236</v>
      </c>
      <c r="G386" s="257" t="s">
        <v>4708</v>
      </c>
      <c r="H386" s="257" t="s">
        <v>620</v>
      </c>
      <c r="I386" s="258" t="s">
        <v>521</v>
      </c>
      <c r="J386" s="257" t="s">
        <v>138</v>
      </c>
      <c r="K386" s="257" t="s">
        <v>4705</v>
      </c>
      <c r="L386" s="259" t="s">
        <v>135</v>
      </c>
      <c r="M386" s="250"/>
      <c r="N386" s="250" t="s">
        <v>3075</v>
      </c>
      <c r="O386" s="260" t="s">
        <v>3075</v>
      </c>
      <c r="P386" s="257">
        <v>0</v>
      </c>
      <c r="Q386" s="257" t="s">
        <v>3075</v>
      </c>
      <c r="R386" s="257" t="s">
        <v>3159</v>
      </c>
      <c r="S386" s="257" t="s">
        <v>3160</v>
      </c>
      <c r="T386" s="257" t="s">
        <v>2099</v>
      </c>
      <c r="U386" s="257" t="s">
        <v>2084</v>
      </c>
      <c r="V386" s="257" t="s">
        <v>3075</v>
      </c>
      <c r="W386" s="257" t="s">
        <v>3075</v>
      </c>
      <c r="X386" s="257" t="s">
        <v>3075</v>
      </c>
      <c r="Y386" s="257" t="s">
        <v>3075</v>
      </c>
      <c r="Z386" s="257" t="s">
        <v>3075</v>
      </c>
      <c r="AA386" s="257" t="s">
        <v>3075</v>
      </c>
      <c r="AB386" s="257" t="s">
        <v>3075</v>
      </c>
      <c r="AC386" s="257" t="s">
        <v>3075</v>
      </c>
      <c r="AD386" s="257" t="s">
        <v>3075</v>
      </c>
      <c r="AE386" s="247"/>
      <c r="AF386" s="257" t="s">
        <v>3075</v>
      </c>
      <c r="AG386" s="257" t="s">
        <v>3075</v>
      </c>
      <c r="AH386" s="257" t="s">
        <v>2078</v>
      </c>
      <c r="AI386" s="257" t="s">
        <v>3075</v>
      </c>
      <c r="AJ386" t="s">
        <v>4896</v>
      </c>
    </row>
    <row r="387" spans="1:36" ht="15" customHeight="1" x14ac:dyDescent="0.3">
      <c r="A387" s="261">
        <v>522959</v>
      </c>
      <c r="B387" s="262" t="s">
        <v>1258</v>
      </c>
      <c r="C387" s="262" t="s">
        <v>267</v>
      </c>
      <c r="D387" s="262" t="s">
        <v>396</v>
      </c>
      <c r="E387" s="262" t="s">
        <v>115</v>
      </c>
      <c r="F387" s="262" t="s">
        <v>2164</v>
      </c>
      <c r="G387" s="263">
        <v>34978</v>
      </c>
      <c r="H387" s="262" t="s">
        <v>620</v>
      </c>
      <c r="I387" s="258" t="s">
        <v>521</v>
      </c>
      <c r="J387" s="250" t="s">
        <v>667</v>
      </c>
      <c r="K387" s="262" t="s">
        <v>3075</v>
      </c>
      <c r="L387" s="258"/>
      <c r="M387" s="262"/>
      <c r="N387" s="250" t="s">
        <v>3075</v>
      </c>
      <c r="O387" s="260" t="s">
        <v>3075</v>
      </c>
      <c r="P387" s="257">
        <v>0</v>
      </c>
      <c r="Q387" s="262" t="s">
        <v>3075</v>
      </c>
      <c r="R387" s="262" t="s">
        <v>4400</v>
      </c>
      <c r="S387" s="262" t="s">
        <v>4401</v>
      </c>
      <c r="T387" s="262" t="s">
        <v>4398</v>
      </c>
      <c r="U387" s="262" t="s">
        <v>2165</v>
      </c>
      <c r="V387" s="262" t="s">
        <v>3075</v>
      </c>
      <c r="W387" s="262" t="s">
        <v>3075</v>
      </c>
      <c r="X387" s="262" t="s">
        <v>3075</v>
      </c>
      <c r="Y387" s="262" t="s">
        <v>3075</v>
      </c>
      <c r="Z387" s="262" t="s">
        <v>3075</v>
      </c>
      <c r="AA387" s="262" t="s">
        <v>3075</v>
      </c>
      <c r="AB387" s="262" t="s">
        <v>3075</v>
      </c>
      <c r="AC387" s="262" t="s">
        <v>3075</v>
      </c>
      <c r="AD387" s="262" t="s">
        <v>3075</v>
      </c>
      <c r="AE387" s="246"/>
      <c r="AF387" s="262" t="s">
        <v>3075</v>
      </c>
      <c r="AG387" s="262" t="s">
        <v>3075</v>
      </c>
      <c r="AH387" s="262" t="s">
        <v>3075</v>
      </c>
      <c r="AI387" s="262" t="s">
        <v>3075</v>
      </c>
      <c r="AJ387" t="s">
        <v>4897</v>
      </c>
    </row>
    <row r="388" spans="1:36" ht="15" customHeight="1" x14ac:dyDescent="0.3">
      <c r="A388" s="261">
        <v>522965</v>
      </c>
      <c r="B388" s="262" t="s">
        <v>1259</v>
      </c>
      <c r="C388" s="262" t="s">
        <v>101</v>
      </c>
      <c r="D388" s="262" t="s">
        <v>422</v>
      </c>
      <c r="E388" s="262" t="s">
        <v>115</v>
      </c>
      <c r="F388" s="262" t="s">
        <v>2234</v>
      </c>
      <c r="G388" s="263">
        <v>35145</v>
      </c>
      <c r="H388" s="262" t="s">
        <v>620</v>
      </c>
      <c r="I388" s="258" t="s">
        <v>521</v>
      </c>
      <c r="J388" s="262" t="s">
        <v>138</v>
      </c>
      <c r="K388" s="261">
        <v>2014</v>
      </c>
      <c r="M388" s="262"/>
      <c r="N388" s="250" t="s">
        <v>3075</v>
      </c>
      <c r="O388" s="260" t="s">
        <v>3075</v>
      </c>
      <c r="P388" s="257">
        <v>0</v>
      </c>
      <c r="Q388" s="262" t="s">
        <v>3075</v>
      </c>
      <c r="R388" s="262" t="s">
        <v>3527</v>
      </c>
      <c r="S388" s="262" t="s">
        <v>3528</v>
      </c>
      <c r="T388" s="262" t="s">
        <v>2851</v>
      </c>
      <c r="U388" s="262" t="s">
        <v>2852</v>
      </c>
      <c r="V388" s="262" t="s">
        <v>3075</v>
      </c>
      <c r="W388" s="262" t="s">
        <v>3075</v>
      </c>
      <c r="X388" s="262" t="s">
        <v>3075</v>
      </c>
      <c r="Y388" s="262" t="s">
        <v>3075</v>
      </c>
      <c r="Z388" s="262" t="s">
        <v>3075</v>
      </c>
      <c r="AA388" s="262" t="s">
        <v>3075</v>
      </c>
      <c r="AB388" s="262" t="s">
        <v>3075</v>
      </c>
      <c r="AC388" s="262" t="s">
        <v>3075</v>
      </c>
      <c r="AD388" s="262" t="s">
        <v>3075</v>
      </c>
      <c r="AE388" s="246"/>
      <c r="AF388" s="262" t="s">
        <v>3075</v>
      </c>
      <c r="AG388" s="262" t="s">
        <v>3075</v>
      </c>
      <c r="AH388" s="262" t="s">
        <v>3075</v>
      </c>
      <c r="AI388" s="262" t="s">
        <v>3075</v>
      </c>
      <c r="AJ388" t="s">
        <v>4897</v>
      </c>
    </row>
    <row r="389" spans="1:36" ht="15" customHeight="1" x14ac:dyDescent="0.3">
      <c r="A389" s="261">
        <v>522973</v>
      </c>
      <c r="B389" s="262" t="s">
        <v>842</v>
      </c>
      <c r="C389" s="262" t="s">
        <v>71</v>
      </c>
      <c r="D389" s="262" t="s">
        <v>390</v>
      </c>
      <c r="E389" s="262" t="s">
        <v>115</v>
      </c>
      <c r="F389" s="262" t="s">
        <v>2207</v>
      </c>
      <c r="G389" s="263">
        <v>34194</v>
      </c>
      <c r="H389" s="262" t="s">
        <v>620</v>
      </c>
      <c r="I389" s="258" t="s">
        <v>521</v>
      </c>
      <c r="J389" s="262" t="s">
        <v>138</v>
      </c>
      <c r="K389" s="261">
        <v>2012</v>
      </c>
      <c r="M389" s="262"/>
      <c r="N389" s="250" t="s">
        <v>3075</v>
      </c>
      <c r="O389" s="260" t="s">
        <v>3075</v>
      </c>
      <c r="P389" s="257">
        <v>0</v>
      </c>
      <c r="Q389" s="262" t="s">
        <v>3075</v>
      </c>
      <c r="R389" s="262" t="s">
        <v>3529</v>
      </c>
      <c r="S389" s="262" t="s">
        <v>3530</v>
      </c>
      <c r="T389" s="262" t="s">
        <v>2368</v>
      </c>
      <c r="U389" s="262" t="s">
        <v>2084</v>
      </c>
      <c r="V389" s="262" t="s">
        <v>3075</v>
      </c>
      <c r="W389" s="262" t="s">
        <v>3075</v>
      </c>
      <c r="X389" s="262" t="s">
        <v>3075</v>
      </c>
      <c r="Y389" s="262" t="s">
        <v>3075</v>
      </c>
      <c r="Z389" s="262" t="s">
        <v>3075</v>
      </c>
      <c r="AA389" s="262" t="s">
        <v>3075</v>
      </c>
      <c r="AB389" s="262" t="s">
        <v>3075</v>
      </c>
      <c r="AC389" s="262" t="s">
        <v>3075</v>
      </c>
      <c r="AD389" s="262" t="s">
        <v>3075</v>
      </c>
      <c r="AE389" s="247"/>
      <c r="AF389" s="262" t="s">
        <v>3075</v>
      </c>
      <c r="AG389" s="262" t="s">
        <v>3075</v>
      </c>
      <c r="AH389" s="262" t="s">
        <v>3075</v>
      </c>
      <c r="AI389" s="262" t="s">
        <v>3075</v>
      </c>
      <c r="AJ389" t="s">
        <v>4897</v>
      </c>
    </row>
    <row r="390" spans="1:36" ht="15" customHeight="1" x14ac:dyDescent="0.3">
      <c r="A390" s="256">
        <v>522974</v>
      </c>
      <c r="B390" s="257" t="s">
        <v>2033</v>
      </c>
      <c r="C390" s="257" t="s">
        <v>905</v>
      </c>
      <c r="D390" s="257" t="s">
        <v>350</v>
      </c>
      <c r="E390" s="257" t="s">
        <v>3075</v>
      </c>
      <c r="F390" s="257" t="s">
        <v>3075</v>
      </c>
      <c r="G390" s="257" t="s">
        <v>3075</v>
      </c>
      <c r="H390" s="257"/>
      <c r="I390" s="258" t="s">
        <v>521</v>
      </c>
      <c r="J390" s="250"/>
      <c r="K390" s="257" t="s">
        <v>3075</v>
      </c>
      <c r="L390" s="259" t="s">
        <v>3075</v>
      </c>
      <c r="M390" s="257" t="s">
        <v>3075</v>
      </c>
      <c r="N390" s="250" t="s">
        <v>3075</v>
      </c>
      <c r="O390" s="260" t="s">
        <v>3075</v>
      </c>
      <c r="P390" s="257">
        <v>0</v>
      </c>
      <c r="Q390" s="257" t="s">
        <v>3075</v>
      </c>
      <c r="R390" s="257" t="s">
        <v>3075</v>
      </c>
      <c r="S390" s="257" t="s">
        <v>3075</v>
      </c>
      <c r="T390" s="257" t="s">
        <v>3075</v>
      </c>
      <c r="U390" s="257" t="s">
        <v>3075</v>
      </c>
      <c r="V390" s="257" t="s">
        <v>3075</v>
      </c>
      <c r="W390" s="257" t="s">
        <v>3075</v>
      </c>
      <c r="X390" s="257" t="s">
        <v>3075</v>
      </c>
      <c r="Y390" s="257" t="s">
        <v>3075</v>
      </c>
      <c r="Z390" s="257" t="s">
        <v>3075</v>
      </c>
      <c r="AA390" s="257" t="s">
        <v>3075</v>
      </c>
      <c r="AB390" s="257" t="s">
        <v>2078</v>
      </c>
      <c r="AC390" s="262" t="s">
        <v>4895</v>
      </c>
      <c r="AD390" s="262" t="s">
        <v>4895</v>
      </c>
      <c r="AE390" s="246"/>
      <c r="AF390" s="257" t="s">
        <v>2078</v>
      </c>
      <c r="AG390" s="257" t="s">
        <v>2078</v>
      </c>
      <c r="AH390" s="257" t="s">
        <v>2078</v>
      </c>
      <c r="AI390" s="257" t="s">
        <v>4895</v>
      </c>
      <c r="AJ390" t="s">
        <v>4896</v>
      </c>
    </row>
    <row r="391" spans="1:36" ht="15" customHeight="1" x14ac:dyDescent="0.3">
      <c r="A391" s="261">
        <v>522975</v>
      </c>
      <c r="B391" s="262" t="s">
        <v>1897</v>
      </c>
      <c r="C391" s="262" t="s">
        <v>224</v>
      </c>
      <c r="D391" s="262" t="s">
        <v>347</v>
      </c>
      <c r="E391" s="262" t="s">
        <v>115</v>
      </c>
      <c r="F391" s="262" t="s">
        <v>135</v>
      </c>
      <c r="G391" s="263">
        <v>33118</v>
      </c>
      <c r="H391" s="262" t="s">
        <v>622</v>
      </c>
      <c r="I391" s="258" t="s">
        <v>521</v>
      </c>
      <c r="J391" s="262" t="s">
        <v>667</v>
      </c>
      <c r="K391" s="261">
        <v>2009</v>
      </c>
      <c r="L391" s="258" t="s">
        <v>137</v>
      </c>
      <c r="M391" s="250"/>
      <c r="N391" s="250" t="s">
        <v>3075</v>
      </c>
      <c r="O391" s="260" t="s">
        <v>3075</v>
      </c>
      <c r="P391" s="257">
        <v>0</v>
      </c>
      <c r="Q391" s="262" t="s">
        <v>3075</v>
      </c>
      <c r="R391" s="262" t="s">
        <v>4402</v>
      </c>
      <c r="S391" s="262" t="s">
        <v>3933</v>
      </c>
      <c r="T391" s="262" t="s">
        <v>2175</v>
      </c>
      <c r="U391" s="262" t="s">
        <v>2126</v>
      </c>
      <c r="V391" s="262" t="s">
        <v>3075</v>
      </c>
      <c r="W391" s="262" t="s">
        <v>3075</v>
      </c>
      <c r="X391" s="262" t="s">
        <v>3075</v>
      </c>
      <c r="Y391" s="262" t="s">
        <v>3075</v>
      </c>
      <c r="Z391" s="262" t="s">
        <v>3075</v>
      </c>
      <c r="AA391" s="262" t="s">
        <v>3075</v>
      </c>
      <c r="AB391" s="262" t="s">
        <v>3075</v>
      </c>
      <c r="AC391" s="262" t="s">
        <v>4895</v>
      </c>
      <c r="AD391" s="262" t="s">
        <v>4895</v>
      </c>
      <c r="AE391" s="246"/>
      <c r="AF391" s="262" t="s">
        <v>3075</v>
      </c>
      <c r="AG391" s="262" t="s">
        <v>3075</v>
      </c>
      <c r="AH391" s="262" t="s">
        <v>3075</v>
      </c>
      <c r="AI391" s="262" t="s">
        <v>4895</v>
      </c>
      <c r="AJ391" t="s">
        <v>4897</v>
      </c>
    </row>
    <row r="392" spans="1:36" ht="15" customHeight="1" x14ac:dyDescent="0.3">
      <c r="A392" s="261">
        <v>522986</v>
      </c>
      <c r="B392" s="262" t="s">
        <v>1260</v>
      </c>
      <c r="C392" s="262" t="s">
        <v>69</v>
      </c>
      <c r="D392" s="262" t="s">
        <v>337</v>
      </c>
      <c r="E392" s="262" t="s">
        <v>115</v>
      </c>
      <c r="F392" s="262" t="s">
        <v>4403</v>
      </c>
      <c r="G392" s="263">
        <v>33979</v>
      </c>
      <c r="H392" s="262" t="s">
        <v>620</v>
      </c>
      <c r="I392" s="258" t="s">
        <v>521</v>
      </c>
      <c r="J392" s="262" t="s">
        <v>138</v>
      </c>
      <c r="K392" s="262" t="s">
        <v>3075</v>
      </c>
      <c r="L392" s="258"/>
      <c r="M392" s="262"/>
      <c r="N392" s="250" t="s">
        <v>3075</v>
      </c>
      <c r="O392" s="260" t="s">
        <v>3075</v>
      </c>
      <c r="P392" s="257">
        <v>0</v>
      </c>
      <c r="Q392" s="262" t="s">
        <v>3075</v>
      </c>
      <c r="R392" s="262" t="s">
        <v>4404</v>
      </c>
      <c r="S392" s="262" t="s">
        <v>3106</v>
      </c>
      <c r="T392" s="262" t="s">
        <v>2144</v>
      </c>
      <c r="U392" s="262" t="s">
        <v>2084</v>
      </c>
      <c r="V392" s="262" t="s">
        <v>3075</v>
      </c>
      <c r="W392" s="262" t="s">
        <v>3075</v>
      </c>
      <c r="X392" s="262" t="s">
        <v>3075</v>
      </c>
      <c r="Y392" s="262" t="s">
        <v>3075</v>
      </c>
      <c r="Z392" s="262" t="s">
        <v>3075</v>
      </c>
      <c r="AA392" s="262" t="s">
        <v>3075</v>
      </c>
      <c r="AB392" s="262" t="s">
        <v>3075</v>
      </c>
      <c r="AC392" s="262" t="s">
        <v>3075</v>
      </c>
      <c r="AD392" s="262" t="s">
        <v>3075</v>
      </c>
      <c r="AE392" s="246"/>
      <c r="AF392" s="262" t="s">
        <v>3075</v>
      </c>
      <c r="AG392" s="262" t="s">
        <v>3075</v>
      </c>
      <c r="AH392" s="262" t="s">
        <v>3075</v>
      </c>
      <c r="AI392" s="262" t="s">
        <v>3075</v>
      </c>
      <c r="AJ392" t="s">
        <v>4897</v>
      </c>
    </row>
    <row r="393" spans="1:36" ht="15" customHeight="1" x14ac:dyDescent="0.3">
      <c r="A393" s="256">
        <v>522996</v>
      </c>
      <c r="B393" s="257" t="s">
        <v>844</v>
      </c>
      <c r="C393" s="257" t="s">
        <v>66</v>
      </c>
      <c r="D393" s="257" t="s">
        <v>464</v>
      </c>
      <c r="E393" s="257" t="s">
        <v>115</v>
      </c>
      <c r="F393" s="257" t="s">
        <v>2838</v>
      </c>
      <c r="G393" s="257" t="s">
        <v>4751</v>
      </c>
      <c r="H393" s="257" t="s">
        <v>620</v>
      </c>
      <c r="I393" s="258" t="s">
        <v>521</v>
      </c>
      <c r="J393" s="257" t="s">
        <v>138</v>
      </c>
      <c r="K393" s="257" t="s">
        <v>4746</v>
      </c>
      <c r="L393" s="259" t="s">
        <v>137</v>
      </c>
      <c r="M393" s="250"/>
      <c r="N393" s="250" t="s">
        <v>3075</v>
      </c>
      <c r="O393" s="260" t="s">
        <v>3075</v>
      </c>
      <c r="P393" s="257">
        <v>0</v>
      </c>
      <c r="Q393" s="257" t="s">
        <v>3075</v>
      </c>
      <c r="R393" s="257" t="s">
        <v>3532</v>
      </c>
      <c r="S393" s="257" t="s">
        <v>3083</v>
      </c>
      <c r="T393" s="257" t="s">
        <v>2853</v>
      </c>
      <c r="U393" s="257" t="s">
        <v>2084</v>
      </c>
      <c r="V393" s="257" t="s">
        <v>3075</v>
      </c>
      <c r="W393" s="257" t="s">
        <v>3075</v>
      </c>
      <c r="X393" s="257" t="s">
        <v>3075</v>
      </c>
      <c r="Y393" s="257" t="s">
        <v>3075</v>
      </c>
      <c r="Z393" s="257" t="s">
        <v>3075</v>
      </c>
      <c r="AA393" s="257" t="s">
        <v>3075</v>
      </c>
      <c r="AB393" s="257" t="s">
        <v>3075</v>
      </c>
      <c r="AC393" s="257" t="s">
        <v>3075</v>
      </c>
      <c r="AD393" s="257" t="s">
        <v>3075</v>
      </c>
      <c r="AE393" s="246"/>
      <c r="AF393" s="257" t="s">
        <v>3075</v>
      </c>
      <c r="AG393" s="257" t="s">
        <v>3075</v>
      </c>
      <c r="AH393" s="257" t="s">
        <v>2078</v>
      </c>
      <c r="AI393" s="257" t="s">
        <v>3075</v>
      </c>
      <c r="AJ393" t="s">
        <v>4896</v>
      </c>
    </row>
    <row r="394" spans="1:36" ht="15" customHeight="1" x14ac:dyDescent="0.3">
      <c r="A394" s="261">
        <v>523004</v>
      </c>
      <c r="B394" s="262" t="s">
        <v>845</v>
      </c>
      <c r="C394" s="262" t="s">
        <v>83</v>
      </c>
      <c r="D394" s="262" t="s">
        <v>359</v>
      </c>
      <c r="E394" s="262" t="s">
        <v>115</v>
      </c>
      <c r="F394" s="262" t="s">
        <v>2324</v>
      </c>
      <c r="G394" s="263">
        <v>35179</v>
      </c>
      <c r="H394" s="262" t="s">
        <v>620</v>
      </c>
      <c r="I394" s="258" t="s">
        <v>521</v>
      </c>
      <c r="J394" s="262" t="s">
        <v>136</v>
      </c>
      <c r="K394" s="262"/>
      <c r="M394" s="262"/>
      <c r="N394" s="250" t="s">
        <v>3075</v>
      </c>
      <c r="O394" s="260" t="s">
        <v>3075</v>
      </c>
      <c r="P394" s="257">
        <v>0</v>
      </c>
      <c r="Q394" s="262" t="s">
        <v>3075</v>
      </c>
      <c r="R394" s="262" t="s">
        <v>3895</v>
      </c>
      <c r="S394" s="262" t="s">
        <v>3105</v>
      </c>
      <c r="T394" s="262" t="s">
        <v>2746</v>
      </c>
      <c r="U394" s="262" t="s">
        <v>2129</v>
      </c>
      <c r="V394" s="262" t="s">
        <v>3075</v>
      </c>
      <c r="W394" s="262" t="s">
        <v>3075</v>
      </c>
      <c r="X394" s="262" t="s">
        <v>3075</v>
      </c>
      <c r="Y394" s="262" t="s">
        <v>3075</v>
      </c>
      <c r="Z394" s="262" t="s">
        <v>3075</v>
      </c>
      <c r="AA394" s="262" t="s">
        <v>3075</v>
      </c>
      <c r="AB394" s="262" t="s">
        <v>3075</v>
      </c>
      <c r="AC394" s="262" t="s">
        <v>3075</v>
      </c>
      <c r="AD394" s="262" t="s">
        <v>3075</v>
      </c>
      <c r="AE394" s="246"/>
      <c r="AF394" s="262" t="s">
        <v>3075</v>
      </c>
      <c r="AG394" s="262" t="s">
        <v>3075</v>
      </c>
      <c r="AH394" s="262" t="s">
        <v>3075</v>
      </c>
      <c r="AI394" s="262" t="s">
        <v>3075</v>
      </c>
      <c r="AJ394" t="s">
        <v>4897</v>
      </c>
    </row>
    <row r="395" spans="1:36" ht="15" customHeight="1" x14ac:dyDescent="0.3">
      <c r="A395" s="261">
        <v>523015</v>
      </c>
      <c r="B395" s="262" t="s">
        <v>1261</v>
      </c>
      <c r="C395" s="262" t="s">
        <v>310</v>
      </c>
      <c r="D395" s="262" t="s">
        <v>410</v>
      </c>
      <c r="E395" s="262" t="s">
        <v>115</v>
      </c>
      <c r="F395" s="262" t="s">
        <v>2854</v>
      </c>
      <c r="G395" s="263">
        <v>35440</v>
      </c>
      <c r="H395" s="262" t="s">
        <v>620</v>
      </c>
      <c r="I395" s="258" t="s">
        <v>521</v>
      </c>
      <c r="J395" s="262" t="s">
        <v>138</v>
      </c>
      <c r="K395" s="262" t="s">
        <v>3075</v>
      </c>
      <c r="L395" s="258"/>
      <c r="M395" s="262"/>
      <c r="N395" s="250" t="s">
        <v>3075</v>
      </c>
      <c r="O395" s="260" t="s">
        <v>3075</v>
      </c>
      <c r="P395" s="257">
        <v>0</v>
      </c>
      <c r="Q395" s="262" t="s">
        <v>3075</v>
      </c>
      <c r="R395" s="262" t="s">
        <v>3533</v>
      </c>
      <c r="S395" s="262" t="s">
        <v>3329</v>
      </c>
      <c r="T395" s="262" t="s">
        <v>2855</v>
      </c>
      <c r="U395" s="262" t="s">
        <v>2084</v>
      </c>
      <c r="V395" s="262" t="s">
        <v>3075</v>
      </c>
      <c r="W395" s="262" t="s">
        <v>3075</v>
      </c>
      <c r="X395" s="262" t="s">
        <v>3075</v>
      </c>
      <c r="Y395" s="262" t="s">
        <v>3075</v>
      </c>
      <c r="Z395" s="262" t="s">
        <v>3075</v>
      </c>
      <c r="AA395" s="262" t="s">
        <v>3075</v>
      </c>
      <c r="AB395" s="262" t="s">
        <v>3075</v>
      </c>
      <c r="AC395" s="262" t="s">
        <v>3075</v>
      </c>
      <c r="AD395" s="262" t="s">
        <v>3075</v>
      </c>
      <c r="AE395" s="246"/>
      <c r="AF395" s="262" t="s">
        <v>3075</v>
      </c>
      <c r="AG395" s="262" t="s">
        <v>3075</v>
      </c>
      <c r="AH395" s="262" t="s">
        <v>3075</v>
      </c>
      <c r="AI395" s="262" t="s">
        <v>3075</v>
      </c>
      <c r="AJ395" t="s">
        <v>4897</v>
      </c>
    </row>
    <row r="396" spans="1:36" ht="15" customHeight="1" x14ac:dyDescent="0.3">
      <c r="A396" s="256">
        <v>523016</v>
      </c>
      <c r="B396" s="257" t="s">
        <v>1086</v>
      </c>
      <c r="C396" s="257" t="s">
        <v>3075</v>
      </c>
      <c r="D396" s="257" t="s">
        <v>3075</v>
      </c>
      <c r="E396" s="257" t="s">
        <v>3075</v>
      </c>
      <c r="F396" s="257" t="s">
        <v>3075</v>
      </c>
      <c r="G396" s="257" t="s">
        <v>3075</v>
      </c>
      <c r="H396" s="257"/>
      <c r="I396" s="258" t="s">
        <v>521</v>
      </c>
      <c r="J396" s="250"/>
      <c r="K396" s="257" t="s">
        <v>3075</v>
      </c>
      <c r="L396" s="259" t="s">
        <v>3075</v>
      </c>
      <c r="M396" s="257" t="s">
        <v>3075</v>
      </c>
      <c r="N396" s="250" t="s">
        <v>3075</v>
      </c>
      <c r="O396" s="260" t="s">
        <v>3075</v>
      </c>
      <c r="P396" s="257">
        <v>0</v>
      </c>
      <c r="Q396" s="257" t="s">
        <v>3075</v>
      </c>
      <c r="R396" s="257" t="s">
        <v>3075</v>
      </c>
      <c r="S396" s="257" t="s">
        <v>3075</v>
      </c>
      <c r="T396" s="257" t="s">
        <v>3075</v>
      </c>
      <c r="U396" s="257" t="s">
        <v>3075</v>
      </c>
      <c r="V396" s="257" t="s">
        <v>3075</v>
      </c>
      <c r="W396" s="257" t="s">
        <v>3075</v>
      </c>
      <c r="X396" s="257" t="s">
        <v>3075</v>
      </c>
      <c r="Y396" s="257" t="s">
        <v>3075</v>
      </c>
      <c r="Z396" s="257" t="s">
        <v>3075</v>
      </c>
      <c r="AA396" s="257" t="s">
        <v>3075</v>
      </c>
      <c r="AB396" s="257" t="s">
        <v>3075</v>
      </c>
      <c r="AC396" s="257" t="s">
        <v>3075</v>
      </c>
      <c r="AD396" s="257" t="s">
        <v>3075</v>
      </c>
      <c r="AE396" s="246"/>
      <c r="AF396" s="257" t="s">
        <v>2078</v>
      </c>
      <c r="AG396" s="257" t="s">
        <v>3075</v>
      </c>
      <c r="AH396" s="257" t="s">
        <v>2078</v>
      </c>
      <c r="AI396" s="257" t="s">
        <v>3075</v>
      </c>
      <c r="AJ396" t="s">
        <v>4896</v>
      </c>
    </row>
    <row r="397" spans="1:36" ht="15" customHeight="1" x14ac:dyDescent="0.3">
      <c r="A397" s="256">
        <v>523026</v>
      </c>
      <c r="B397" s="257" t="s">
        <v>1898</v>
      </c>
      <c r="C397" s="257" t="s">
        <v>66</v>
      </c>
      <c r="D397" s="257" t="s">
        <v>982</v>
      </c>
      <c r="E397" s="257" t="s">
        <v>115</v>
      </c>
      <c r="F397" s="257" t="s">
        <v>2856</v>
      </c>
      <c r="G397" s="257" t="s">
        <v>4753</v>
      </c>
      <c r="H397" s="257" t="s">
        <v>620</v>
      </c>
      <c r="I397" s="258" t="s">
        <v>521</v>
      </c>
      <c r="J397" s="257" t="s">
        <v>138</v>
      </c>
      <c r="K397" s="257" t="s">
        <v>4746</v>
      </c>
      <c r="L397" s="258" t="s">
        <v>2513</v>
      </c>
      <c r="M397" s="257"/>
      <c r="N397" s="250" t="s">
        <v>3075</v>
      </c>
      <c r="O397" s="260" t="s">
        <v>3075</v>
      </c>
      <c r="P397" s="257">
        <v>0</v>
      </c>
      <c r="Q397" s="257" t="s">
        <v>3075</v>
      </c>
      <c r="R397" s="257" t="s">
        <v>3534</v>
      </c>
      <c r="S397" s="257" t="s">
        <v>3133</v>
      </c>
      <c r="T397" s="257" t="s">
        <v>2857</v>
      </c>
      <c r="U397" s="257" t="s">
        <v>2238</v>
      </c>
      <c r="V397" s="257" t="s">
        <v>3075</v>
      </c>
      <c r="W397" s="257" t="s">
        <v>3075</v>
      </c>
      <c r="X397" s="257" t="s">
        <v>3075</v>
      </c>
      <c r="Y397" s="257" t="s">
        <v>3075</v>
      </c>
      <c r="Z397" s="257" t="s">
        <v>3075</v>
      </c>
      <c r="AA397" s="257" t="s">
        <v>3075</v>
      </c>
      <c r="AB397" s="257" t="s">
        <v>3075</v>
      </c>
      <c r="AC397" s="262" t="s">
        <v>4895</v>
      </c>
      <c r="AD397" s="262" t="s">
        <v>4895</v>
      </c>
      <c r="AE397" s="246"/>
      <c r="AF397" s="257" t="s">
        <v>3075</v>
      </c>
      <c r="AG397" s="257" t="s">
        <v>3075</v>
      </c>
      <c r="AH397" s="257" t="s">
        <v>2078</v>
      </c>
      <c r="AI397" s="257" t="s">
        <v>4895</v>
      </c>
      <c r="AJ397" t="s">
        <v>4896</v>
      </c>
    </row>
    <row r="398" spans="1:36" ht="15" customHeight="1" x14ac:dyDescent="0.3">
      <c r="A398" s="256">
        <v>523036</v>
      </c>
      <c r="B398" s="257" t="s">
        <v>846</v>
      </c>
      <c r="C398" s="257" t="s">
        <v>847</v>
      </c>
      <c r="D398" s="257" t="s">
        <v>848</v>
      </c>
      <c r="E398" s="257" t="s">
        <v>3075</v>
      </c>
      <c r="F398" s="257" t="s">
        <v>3075</v>
      </c>
      <c r="G398" s="257" t="s">
        <v>3075</v>
      </c>
      <c r="H398" s="257"/>
      <c r="I398" s="258" t="s">
        <v>521</v>
      </c>
      <c r="J398" s="250"/>
      <c r="K398" s="257" t="s">
        <v>3075</v>
      </c>
      <c r="L398" s="259" t="s">
        <v>3075</v>
      </c>
      <c r="M398" s="257" t="s">
        <v>3075</v>
      </c>
      <c r="N398" s="250" t="s">
        <v>3075</v>
      </c>
      <c r="O398" s="260" t="s">
        <v>3075</v>
      </c>
      <c r="P398" s="257">
        <v>0</v>
      </c>
      <c r="Q398" s="257" t="s">
        <v>3075</v>
      </c>
      <c r="R398" s="257" t="s">
        <v>3075</v>
      </c>
      <c r="S398" s="257" t="s">
        <v>3075</v>
      </c>
      <c r="T398" s="257" t="s">
        <v>3075</v>
      </c>
      <c r="U398" s="257" t="s">
        <v>3075</v>
      </c>
      <c r="V398" s="257" t="s">
        <v>3075</v>
      </c>
      <c r="W398" s="257" t="s">
        <v>3075</v>
      </c>
      <c r="X398" s="257" t="s">
        <v>3075</v>
      </c>
      <c r="Y398" s="257" t="s">
        <v>3075</v>
      </c>
      <c r="Z398" s="257" t="s">
        <v>3075</v>
      </c>
      <c r="AA398" s="257" t="s">
        <v>3075</v>
      </c>
      <c r="AB398" s="257" t="s">
        <v>3075</v>
      </c>
      <c r="AC398" s="257" t="s">
        <v>3075</v>
      </c>
      <c r="AD398" s="257" t="s">
        <v>3075</v>
      </c>
      <c r="AE398" s="246"/>
      <c r="AF398" s="257" t="s">
        <v>2078</v>
      </c>
      <c r="AG398" s="257" t="s">
        <v>3075</v>
      </c>
      <c r="AH398" s="257" t="s">
        <v>2078</v>
      </c>
      <c r="AI398" s="257" t="s">
        <v>3075</v>
      </c>
      <c r="AJ398" t="s">
        <v>4896</v>
      </c>
    </row>
    <row r="399" spans="1:36" ht="15" customHeight="1" x14ac:dyDescent="0.3">
      <c r="A399" s="261">
        <v>523046</v>
      </c>
      <c r="B399" s="262" t="s">
        <v>1262</v>
      </c>
      <c r="C399" s="262" t="s">
        <v>4880</v>
      </c>
      <c r="D399" s="262" t="s">
        <v>414</v>
      </c>
      <c r="E399" s="262" t="s">
        <v>115</v>
      </c>
      <c r="F399" s="262" t="s">
        <v>135</v>
      </c>
      <c r="G399" s="263">
        <v>34122</v>
      </c>
      <c r="H399" s="262" t="s">
        <v>620</v>
      </c>
      <c r="I399" s="258" t="s">
        <v>521</v>
      </c>
      <c r="J399" s="262" t="s">
        <v>667</v>
      </c>
      <c r="K399" s="262"/>
      <c r="M399" s="262"/>
      <c r="N399" s="250" t="s">
        <v>3075</v>
      </c>
      <c r="O399" s="260" t="s">
        <v>3075</v>
      </c>
      <c r="P399" s="257">
        <v>0</v>
      </c>
      <c r="Q399" s="262" t="s">
        <v>3075</v>
      </c>
      <c r="R399" s="262" t="s">
        <v>4162</v>
      </c>
      <c r="S399" s="262" t="s">
        <v>4406</v>
      </c>
      <c r="T399" s="262" t="s">
        <v>2100</v>
      </c>
      <c r="U399" s="262" t="s">
        <v>2092</v>
      </c>
      <c r="V399" s="262" t="s">
        <v>3075</v>
      </c>
      <c r="W399" s="262" t="s">
        <v>3075</v>
      </c>
      <c r="X399" s="262" t="s">
        <v>3075</v>
      </c>
      <c r="Y399" s="262" t="s">
        <v>3075</v>
      </c>
      <c r="Z399" s="262" t="s">
        <v>3075</v>
      </c>
      <c r="AA399" s="262" t="s">
        <v>3075</v>
      </c>
      <c r="AB399" s="262" t="s">
        <v>3075</v>
      </c>
      <c r="AC399" s="262" t="s">
        <v>3075</v>
      </c>
      <c r="AD399" s="262" t="s">
        <v>3075</v>
      </c>
      <c r="AE399" s="246"/>
      <c r="AF399" s="262" t="s">
        <v>3075</v>
      </c>
      <c r="AG399" s="262" t="s">
        <v>3075</v>
      </c>
      <c r="AH399" s="262" t="s">
        <v>3075</v>
      </c>
      <c r="AI399" s="262" t="s">
        <v>3075</v>
      </c>
      <c r="AJ399" t="s">
        <v>4897</v>
      </c>
    </row>
    <row r="400" spans="1:36" ht="15" customHeight="1" x14ac:dyDescent="0.3">
      <c r="A400" s="261">
        <v>523050</v>
      </c>
      <c r="B400" s="262" t="s">
        <v>849</v>
      </c>
      <c r="C400" s="262" t="s">
        <v>850</v>
      </c>
      <c r="D400" s="262" t="s">
        <v>770</v>
      </c>
      <c r="E400" s="262" t="s">
        <v>115</v>
      </c>
      <c r="F400" s="262" t="s">
        <v>135</v>
      </c>
      <c r="G400" s="263">
        <v>35681</v>
      </c>
      <c r="H400" s="262" t="s">
        <v>620</v>
      </c>
      <c r="I400" s="258" t="s">
        <v>521</v>
      </c>
      <c r="J400" s="250" t="s">
        <v>667</v>
      </c>
      <c r="K400" s="262" t="s">
        <v>3075</v>
      </c>
      <c r="L400" s="258"/>
      <c r="M400" s="262"/>
      <c r="N400" s="250" t="s">
        <v>3075</v>
      </c>
      <c r="O400" s="260" t="s">
        <v>3075</v>
      </c>
      <c r="P400" s="257">
        <v>0</v>
      </c>
      <c r="Q400" s="262" t="s">
        <v>3075</v>
      </c>
      <c r="R400" s="262" t="s">
        <v>4163</v>
      </c>
      <c r="S400" s="262" t="s">
        <v>3443</v>
      </c>
      <c r="T400" s="262" t="s">
        <v>2859</v>
      </c>
      <c r="U400" s="262" t="s">
        <v>2084</v>
      </c>
      <c r="V400" s="262" t="s">
        <v>3075</v>
      </c>
      <c r="W400" s="262" t="s">
        <v>3075</v>
      </c>
      <c r="X400" s="262" t="s">
        <v>3075</v>
      </c>
      <c r="Y400" s="262" t="s">
        <v>3075</v>
      </c>
      <c r="Z400" s="262" t="s">
        <v>3075</v>
      </c>
      <c r="AA400" s="262" t="s">
        <v>3075</v>
      </c>
      <c r="AB400" s="262" t="s">
        <v>3075</v>
      </c>
      <c r="AC400" s="262" t="s">
        <v>3075</v>
      </c>
      <c r="AD400" s="262" t="s">
        <v>3075</v>
      </c>
      <c r="AE400" s="246"/>
      <c r="AF400" s="262" t="s">
        <v>3075</v>
      </c>
      <c r="AG400" s="262" t="s">
        <v>3075</v>
      </c>
      <c r="AH400" s="262" t="s">
        <v>3075</v>
      </c>
      <c r="AI400" s="262" t="s">
        <v>3075</v>
      </c>
      <c r="AJ400" t="s">
        <v>4897</v>
      </c>
    </row>
    <row r="401" spans="1:36" ht="15" customHeight="1" x14ac:dyDescent="0.3">
      <c r="A401" s="261">
        <v>523055</v>
      </c>
      <c r="B401" s="262" t="s">
        <v>1263</v>
      </c>
      <c r="C401" s="262" t="s">
        <v>725</v>
      </c>
      <c r="D401" s="262" t="s">
        <v>465</v>
      </c>
      <c r="E401" s="262" t="s">
        <v>115</v>
      </c>
      <c r="F401" s="262" t="s">
        <v>135</v>
      </c>
      <c r="G401" s="263">
        <v>35796</v>
      </c>
      <c r="H401" s="262" t="s">
        <v>620</v>
      </c>
      <c r="I401" s="258" t="s">
        <v>521</v>
      </c>
      <c r="J401" s="250" t="s">
        <v>667</v>
      </c>
      <c r="K401" s="262" t="s">
        <v>3075</v>
      </c>
      <c r="L401" s="258"/>
      <c r="M401" s="262"/>
      <c r="N401" s="250" t="s">
        <v>3075</v>
      </c>
      <c r="O401" s="260" t="s">
        <v>3075</v>
      </c>
      <c r="P401" s="257">
        <v>0</v>
      </c>
      <c r="Q401" s="262" t="s">
        <v>3075</v>
      </c>
      <c r="R401" s="262" t="s">
        <v>4407</v>
      </c>
      <c r="S401" s="262" t="s">
        <v>4296</v>
      </c>
      <c r="T401" s="262" t="s">
        <v>4297</v>
      </c>
      <c r="U401" s="262" t="s">
        <v>2084</v>
      </c>
      <c r="V401" s="262" t="s">
        <v>3075</v>
      </c>
      <c r="W401" s="262" t="s">
        <v>3075</v>
      </c>
      <c r="X401" s="262" t="s">
        <v>3075</v>
      </c>
      <c r="Y401" s="262" t="s">
        <v>3075</v>
      </c>
      <c r="Z401" s="262" t="s">
        <v>3075</v>
      </c>
      <c r="AA401" s="262" t="s">
        <v>3075</v>
      </c>
      <c r="AB401" s="262" t="s">
        <v>3075</v>
      </c>
      <c r="AC401" s="262" t="s">
        <v>3075</v>
      </c>
      <c r="AD401" s="262" t="s">
        <v>3075</v>
      </c>
      <c r="AE401" s="246"/>
      <c r="AF401" s="262" t="s">
        <v>3075</v>
      </c>
      <c r="AG401" s="262" t="s">
        <v>3075</v>
      </c>
      <c r="AH401" s="262" t="s">
        <v>3075</v>
      </c>
      <c r="AI401" s="262" t="s">
        <v>3075</v>
      </c>
      <c r="AJ401" t="s">
        <v>4897</v>
      </c>
    </row>
    <row r="402" spans="1:36" ht="15" customHeight="1" x14ac:dyDescent="0.3">
      <c r="A402" s="261">
        <v>523056</v>
      </c>
      <c r="B402" s="262" t="s">
        <v>1899</v>
      </c>
      <c r="C402" s="262" t="s">
        <v>363</v>
      </c>
      <c r="D402" s="262" t="s">
        <v>488</v>
      </c>
      <c r="E402" s="262" t="s">
        <v>115</v>
      </c>
      <c r="F402" s="262" t="s">
        <v>2164</v>
      </c>
      <c r="G402" s="263">
        <v>35076</v>
      </c>
      <c r="H402" s="262" t="s">
        <v>620</v>
      </c>
      <c r="I402" s="258" t="s">
        <v>521</v>
      </c>
      <c r="J402" s="262" t="s">
        <v>136</v>
      </c>
      <c r="K402" s="262" t="s">
        <v>3075</v>
      </c>
      <c r="L402" s="258"/>
      <c r="M402" s="262"/>
      <c r="N402" s="250" t="s">
        <v>3075</v>
      </c>
      <c r="O402" s="260" t="s">
        <v>3075</v>
      </c>
      <c r="P402" s="257">
        <v>0</v>
      </c>
      <c r="Q402" s="262" t="s">
        <v>3075</v>
      </c>
      <c r="R402" s="262" t="s">
        <v>3896</v>
      </c>
      <c r="S402" s="262" t="s">
        <v>4408</v>
      </c>
      <c r="T402" s="262" t="s">
        <v>4409</v>
      </c>
      <c r="U402" s="262" t="s">
        <v>2210</v>
      </c>
      <c r="V402" s="262" t="s">
        <v>3075</v>
      </c>
      <c r="W402" s="262" t="s">
        <v>3075</v>
      </c>
      <c r="X402" s="262" t="s">
        <v>3075</v>
      </c>
      <c r="Y402" s="262" t="s">
        <v>3075</v>
      </c>
      <c r="Z402" s="262" t="s">
        <v>3075</v>
      </c>
      <c r="AA402" s="262" t="s">
        <v>3075</v>
      </c>
      <c r="AB402" s="262" t="s">
        <v>3075</v>
      </c>
      <c r="AC402" s="262" t="s">
        <v>3075</v>
      </c>
      <c r="AD402" s="262" t="s">
        <v>3075</v>
      </c>
      <c r="AE402" s="246"/>
      <c r="AF402" s="262" t="s">
        <v>3075</v>
      </c>
      <c r="AG402" s="262" t="s">
        <v>3075</v>
      </c>
      <c r="AH402" s="262" t="s">
        <v>3075</v>
      </c>
      <c r="AI402" s="262" t="s">
        <v>3075</v>
      </c>
      <c r="AJ402" t="s">
        <v>4897</v>
      </c>
    </row>
    <row r="403" spans="1:36" ht="15" customHeight="1" x14ac:dyDescent="0.3">
      <c r="A403" s="261">
        <v>523063</v>
      </c>
      <c r="B403" s="262" t="s">
        <v>1264</v>
      </c>
      <c r="C403" s="262" t="s">
        <v>977</v>
      </c>
      <c r="D403" s="262" t="s">
        <v>419</v>
      </c>
      <c r="E403" s="262" t="s">
        <v>115</v>
      </c>
      <c r="F403" s="262" t="s">
        <v>2594</v>
      </c>
      <c r="G403" s="263">
        <v>35997</v>
      </c>
      <c r="H403" s="262" t="s">
        <v>620</v>
      </c>
      <c r="I403" s="258" t="s">
        <v>521</v>
      </c>
      <c r="J403" s="262" t="s">
        <v>138</v>
      </c>
      <c r="K403" s="262" t="s">
        <v>3075</v>
      </c>
      <c r="L403" s="258"/>
      <c r="M403" s="262"/>
      <c r="N403" s="250" t="s">
        <v>3075</v>
      </c>
      <c r="O403" s="260" t="s">
        <v>3075</v>
      </c>
      <c r="P403" s="257">
        <v>0</v>
      </c>
      <c r="Q403" s="262" t="s">
        <v>3075</v>
      </c>
      <c r="R403" s="262" t="s">
        <v>3536</v>
      </c>
      <c r="S403" s="262" t="s">
        <v>3537</v>
      </c>
      <c r="T403" s="262" t="s">
        <v>2340</v>
      </c>
      <c r="U403" s="262" t="s">
        <v>2210</v>
      </c>
      <c r="V403" s="262" t="s">
        <v>3075</v>
      </c>
      <c r="W403" s="262" t="s">
        <v>3075</v>
      </c>
      <c r="X403" s="262" t="s">
        <v>3075</v>
      </c>
      <c r="Y403" s="262" t="s">
        <v>3075</v>
      </c>
      <c r="Z403" s="262" t="s">
        <v>3075</v>
      </c>
      <c r="AA403" s="262" t="s">
        <v>3075</v>
      </c>
      <c r="AB403" s="262" t="s">
        <v>3075</v>
      </c>
      <c r="AC403" s="262" t="s">
        <v>3075</v>
      </c>
      <c r="AD403" s="262" t="s">
        <v>3075</v>
      </c>
      <c r="AE403" s="246"/>
      <c r="AF403" s="262" t="s">
        <v>3075</v>
      </c>
      <c r="AG403" s="262" t="s">
        <v>3075</v>
      </c>
      <c r="AH403" s="262" t="s">
        <v>3075</v>
      </c>
      <c r="AI403" s="262" t="s">
        <v>3075</v>
      </c>
      <c r="AJ403" t="s">
        <v>4897</v>
      </c>
    </row>
    <row r="404" spans="1:36" ht="15" customHeight="1" x14ac:dyDescent="0.3">
      <c r="A404" s="256">
        <v>523065</v>
      </c>
      <c r="B404" s="257" t="s">
        <v>1900</v>
      </c>
      <c r="C404" s="257" t="s">
        <v>69</v>
      </c>
      <c r="D404" s="257" t="s">
        <v>691</v>
      </c>
      <c r="E404" s="257" t="s">
        <v>114</v>
      </c>
      <c r="F404" s="257" t="s">
        <v>151</v>
      </c>
      <c r="G404" s="257" t="s">
        <v>4760</v>
      </c>
      <c r="H404" s="257" t="s">
        <v>620</v>
      </c>
      <c r="I404" s="258" t="s">
        <v>521</v>
      </c>
      <c r="J404" s="257" t="s">
        <v>138</v>
      </c>
      <c r="K404" s="257" t="s">
        <v>4759</v>
      </c>
      <c r="L404" s="259" t="s">
        <v>3075</v>
      </c>
      <c r="M404" s="250"/>
      <c r="N404" s="250" t="s">
        <v>3075</v>
      </c>
      <c r="O404" s="260" t="s">
        <v>3075</v>
      </c>
      <c r="P404" s="257">
        <v>0</v>
      </c>
      <c r="Q404" s="257" t="s">
        <v>3075</v>
      </c>
      <c r="R404" s="257" t="s">
        <v>3742</v>
      </c>
      <c r="S404" s="257" t="s">
        <v>3106</v>
      </c>
      <c r="T404" s="257" t="s">
        <v>2861</v>
      </c>
      <c r="U404" s="257" t="s">
        <v>2129</v>
      </c>
      <c r="V404" s="257" t="s">
        <v>3075</v>
      </c>
      <c r="W404" s="257" t="s">
        <v>3075</v>
      </c>
      <c r="X404" s="257" t="s">
        <v>3075</v>
      </c>
      <c r="Y404" s="257" t="s">
        <v>3075</v>
      </c>
      <c r="Z404" s="257" t="s">
        <v>3075</v>
      </c>
      <c r="AA404" s="257" t="s">
        <v>3075</v>
      </c>
      <c r="AB404" s="257" t="s">
        <v>3075</v>
      </c>
      <c r="AC404" s="262" t="s">
        <v>4895</v>
      </c>
      <c r="AD404" s="262" t="s">
        <v>4895</v>
      </c>
      <c r="AE404" s="246"/>
      <c r="AF404" s="257" t="s">
        <v>2078</v>
      </c>
      <c r="AG404" s="257" t="s">
        <v>2078</v>
      </c>
      <c r="AH404" s="257" t="s">
        <v>2078</v>
      </c>
      <c r="AI404" s="257" t="s">
        <v>4895</v>
      </c>
      <c r="AJ404" t="s">
        <v>4896</v>
      </c>
    </row>
    <row r="405" spans="1:36" ht="15" customHeight="1" x14ac:dyDescent="0.3">
      <c r="A405" s="256">
        <v>523068</v>
      </c>
      <c r="B405" s="257" t="s">
        <v>1990</v>
      </c>
      <c r="C405" s="257" t="s">
        <v>87</v>
      </c>
      <c r="D405" s="257" t="s">
        <v>347</v>
      </c>
      <c r="E405" s="257" t="s">
        <v>3075</v>
      </c>
      <c r="F405" s="257" t="s">
        <v>3075</v>
      </c>
      <c r="G405" s="257" t="s">
        <v>3075</v>
      </c>
      <c r="H405" s="257"/>
      <c r="I405" s="258" t="s">
        <v>521</v>
      </c>
      <c r="J405" s="250"/>
      <c r="K405" s="257" t="s">
        <v>3075</v>
      </c>
      <c r="L405" s="259" t="s">
        <v>3075</v>
      </c>
      <c r="M405" s="257" t="s">
        <v>3075</v>
      </c>
      <c r="N405" s="250" t="s">
        <v>3075</v>
      </c>
      <c r="O405" s="260" t="s">
        <v>3075</v>
      </c>
      <c r="P405" s="257">
        <v>0</v>
      </c>
      <c r="Q405" s="257" t="s">
        <v>3075</v>
      </c>
      <c r="R405" s="257" t="s">
        <v>3075</v>
      </c>
      <c r="S405" s="257" t="s">
        <v>3075</v>
      </c>
      <c r="T405" s="257" t="s">
        <v>3075</v>
      </c>
      <c r="U405" s="257" t="s">
        <v>3075</v>
      </c>
      <c r="V405" s="257" t="s">
        <v>3075</v>
      </c>
      <c r="W405" s="257" t="s">
        <v>3075</v>
      </c>
      <c r="X405" s="257" t="s">
        <v>3075</v>
      </c>
      <c r="Y405" s="257" t="s">
        <v>3075</v>
      </c>
      <c r="Z405" s="257" t="s">
        <v>3075</v>
      </c>
      <c r="AA405" s="257" t="s">
        <v>3075</v>
      </c>
      <c r="AB405" s="257" t="s">
        <v>2078</v>
      </c>
      <c r="AC405" s="257" t="s">
        <v>3075</v>
      </c>
      <c r="AD405" s="257" t="s">
        <v>3075</v>
      </c>
      <c r="AE405" s="246"/>
      <c r="AF405" s="257" t="s">
        <v>2078</v>
      </c>
      <c r="AG405" s="257" t="s">
        <v>2078</v>
      </c>
      <c r="AH405" s="257" t="s">
        <v>2078</v>
      </c>
      <c r="AI405" s="257" t="s">
        <v>3075</v>
      </c>
      <c r="AJ405" t="s">
        <v>4896</v>
      </c>
    </row>
    <row r="406" spans="1:36" ht="15" customHeight="1" x14ac:dyDescent="0.3">
      <c r="A406" s="261">
        <v>523089</v>
      </c>
      <c r="B406" s="262" t="s">
        <v>1265</v>
      </c>
      <c r="C406" s="262" t="s">
        <v>295</v>
      </c>
      <c r="D406" s="262" t="s">
        <v>1266</v>
      </c>
      <c r="E406" s="262" t="s">
        <v>115</v>
      </c>
      <c r="F406" s="262" t="s">
        <v>2343</v>
      </c>
      <c r="G406" s="263">
        <v>34869</v>
      </c>
      <c r="H406" s="262" t="s">
        <v>620</v>
      </c>
      <c r="I406" s="258" t="s">
        <v>521</v>
      </c>
      <c r="J406" s="262" t="s">
        <v>138</v>
      </c>
      <c r="K406" s="262" t="s">
        <v>3075</v>
      </c>
      <c r="L406" s="258"/>
      <c r="M406" s="262"/>
      <c r="N406" s="250" t="s">
        <v>3075</v>
      </c>
      <c r="O406" s="260" t="s">
        <v>3075</v>
      </c>
      <c r="P406" s="257">
        <v>0</v>
      </c>
      <c r="Q406" s="262" t="s">
        <v>3075</v>
      </c>
      <c r="R406" s="262" t="s">
        <v>3538</v>
      </c>
      <c r="S406" s="262" t="s">
        <v>3426</v>
      </c>
      <c r="T406" s="262" t="s">
        <v>2862</v>
      </c>
      <c r="U406" s="262" t="s">
        <v>2210</v>
      </c>
      <c r="V406" s="262" t="s">
        <v>3075</v>
      </c>
      <c r="W406" s="262" t="s">
        <v>3075</v>
      </c>
      <c r="X406" s="262" t="s">
        <v>3075</v>
      </c>
      <c r="Y406" s="262" t="s">
        <v>3075</v>
      </c>
      <c r="Z406" s="262" t="s">
        <v>3075</v>
      </c>
      <c r="AA406" s="262" t="s">
        <v>3075</v>
      </c>
      <c r="AB406" s="262" t="s">
        <v>3075</v>
      </c>
      <c r="AC406" s="262" t="s">
        <v>3075</v>
      </c>
      <c r="AD406" s="262" t="s">
        <v>3075</v>
      </c>
      <c r="AE406" s="246"/>
      <c r="AF406" s="262" t="s">
        <v>3075</v>
      </c>
      <c r="AG406" s="262" t="s">
        <v>3075</v>
      </c>
      <c r="AH406" s="262" t="s">
        <v>3075</v>
      </c>
      <c r="AI406" s="262" t="s">
        <v>3075</v>
      </c>
      <c r="AJ406" t="s">
        <v>4897</v>
      </c>
    </row>
    <row r="407" spans="1:36" ht="15" customHeight="1" x14ac:dyDescent="0.3">
      <c r="A407" s="256">
        <v>523091</v>
      </c>
      <c r="B407" s="257" t="s">
        <v>4821</v>
      </c>
      <c r="C407" s="257" t="s">
        <v>369</v>
      </c>
      <c r="D407" s="257" t="s">
        <v>423</v>
      </c>
      <c r="E407" s="257" t="s">
        <v>3075</v>
      </c>
      <c r="F407" s="257" t="s">
        <v>3075</v>
      </c>
      <c r="G407" s="257" t="s">
        <v>3075</v>
      </c>
      <c r="H407" s="257"/>
      <c r="I407" s="258" t="s">
        <v>521</v>
      </c>
      <c r="J407" s="250"/>
      <c r="K407" s="257" t="s">
        <v>3075</v>
      </c>
      <c r="L407" s="259" t="s">
        <v>3075</v>
      </c>
      <c r="M407" s="257" t="s">
        <v>3075</v>
      </c>
      <c r="N407" s="250" t="s">
        <v>3075</v>
      </c>
      <c r="O407" s="260" t="s">
        <v>3075</v>
      </c>
      <c r="P407" s="257">
        <v>0</v>
      </c>
      <c r="Q407" s="257" t="s">
        <v>3075</v>
      </c>
      <c r="R407" s="257" t="s">
        <v>3075</v>
      </c>
      <c r="S407" s="257" t="s">
        <v>3075</v>
      </c>
      <c r="T407" s="257" t="s">
        <v>3075</v>
      </c>
      <c r="U407" s="257" t="s">
        <v>3075</v>
      </c>
      <c r="V407" s="257" t="s">
        <v>3075</v>
      </c>
      <c r="W407" s="257" t="s">
        <v>3075</v>
      </c>
      <c r="X407" s="257" t="s">
        <v>3075</v>
      </c>
      <c r="Y407" s="257" t="s">
        <v>3075</v>
      </c>
      <c r="Z407" s="257" t="s">
        <v>3075</v>
      </c>
      <c r="AA407" s="257" t="s">
        <v>3075</v>
      </c>
      <c r="AB407" s="257" t="s">
        <v>3075</v>
      </c>
      <c r="AC407" s="257" t="s">
        <v>3075</v>
      </c>
      <c r="AD407" s="257" t="s">
        <v>3075</v>
      </c>
      <c r="AE407" s="246"/>
      <c r="AF407" s="257" t="s">
        <v>3075</v>
      </c>
      <c r="AG407" s="257" t="s">
        <v>3075</v>
      </c>
      <c r="AH407" s="257" t="s">
        <v>2078</v>
      </c>
      <c r="AI407" s="257" t="s">
        <v>3075</v>
      </c>
      <c r="AJ407" t="s">
        <v>4896</v>
      </c>
    </row>
    <row r="408" spans="1:36" ht="15" customHeight="1" x14ac:dyDescent="0.3">
      <c r="A408" s="261">
        <v>523106</v>
      </c>
      <c r="B408" s="262" t="s">
        <v>1901</v>
      </c>
      <c r="C408" s="262" t="s">
        <v>83</v>
      </c>
      <c r="D408" s="262" t="s">
        <v>1006</v>
      </c>
      <c r="E408" s="262" t="s">
        <v>115</v>
      </c>
      <c r="F408" s="262" t="s">
        <v>135</v>
      </c>
      <c r="G408" s="263">
        <v>35825</v>
      </c>
      <c r="H408" s="262" t="s">
        <v>620</v>
      </c>
      <c r="I408" s="258" t="s">
        <v>521</v>
      </c>
      <c r="J408" s="262" t="s">
        <v>667</v>
      </c>
      <c r="K408" s="262"/>
      <c r="M408" s="262"/>
      <c r="N408" s="250" t="s">
        <v>3075</v>
      </c>
      <c r="O408" s="260" t="s">
        <v>3075</v>
      </c>
      <c r="P408" s="257">
        <v>0</v>
      </c>
      <c r="Q408" s="262" t="s">
        <v>3075</v>
      </c>
      <c r="R408" s="262" t="s">
        <v>4410</v>
      </c>
      <c r="S408" s="262" t="s">
        <v>3105</v>
      </c>
      <c r="T408" s="262" t="s">
        <v>2863</v>
      </c>
      <c r="U408" s="262" t="s">
        <v>2084</v>
      </c>
      <c r="V408" s="262" t="s">
        <v>3075</v>
      </c>
      <c r="W408" s="262" t="s">
        <v>3075</v>
      </c>
      <c r="X408" s="262" t="s">
        <v>3075</v>
      </c>
      <c r="Y408" s="262" t="s">
        <v>3075</v>
      </c>
      <c r="Z408" s="262" t="s">
        <v>3075</v>
      </c>
      <c r="AA408" s="262" t="s">
        <v>3075</v>
      </c>
      <c r="AB408" s="262" t="s">
        <v>3075</v>
      </c>
      <c r="AC408" s="262" t="s">
        <v>3075</v>
      </c>
      <c r="AD408" s="262" t="s">
        <v>3075</v>
      </c>
      <c r="AE408" s="246"/>
      <c r="AF408" s="262" t="s">
        <v>3075</v>
      </c>
      <c r="AG408" s="262" t="s">
        <v>3075</v>
      </c>
      <c r="AH408" s="262" t="s">
        <v>3075</v>
      </c>
      <c r="AI408" s="262" t="s">
        <v>3075</v>
      </c>
      <c r="AJ408" t="s">
        <v>4897</v>
      </c>
    </row>
    <row r="409" spans="1:36" ht="15" customHeight="1" x14ac:dyDescent="0.3">
      <c r="A409" s="256">
        <v>523111</v>
      </c>
      <c r="B409" s="257" t="s">
        <v>1902</v>
      </c>
      <c r="C409" s="257" t="s">
        <v>87</v>
      </c>
      <c r="D409" s="257" t="s">
        <v>520</v>
      </c>
      <c r="E409" s="257" t="s">
        <v>115</v>
      </c>
      <c r="F409" s="257" t="s">
        <v>2449</v>
      </c>
      <c r="G409" s="257" t="s">
        <v>4698</v>
      </c>
      <c r="H409" s="257" t="s">
        <v>620</v>
      </c>
      <c r="I409" s="258" t="s">
        <v>521</v>
      </c>
      <c r="J409" s="257" t="s">
        <v>138</v>
      </c>
      <c r="K409" s="257" t="s">
        <v>4746</v>
      </c>
      <c r="L409" s="259" t="s">
        <v>137</v>
      </c>
      <c r="M409" s="250"/>
      <c r="N409" s="250" t="s">
        <v>3075</v>
      </c>
      <c r="O409" s="260" t="s">
        <v>3075</v>
      </c>
      <c r="P409" s="257">
        <v>0</v>
      </c>
      <c r="Q409" s="257" t="s">
        <v>3075</v>
      </c>
      <c r="R409" s="257" t="s">
        <v>4411</v>
      </c>
      <c r="S409" s="257" t="s">
        <v>3181</v>
      </c>
      <c r="T409" s="257" t="s">
        <v>2781</v>
      </c>
      <c r="U409" s="257" t="s">
        <v>4412</v>
      </c>
      <c r="V409" s="257" t="s">
        <v>3075</v>
      </c>
      <c r="W409" s="257" t="s">
        <v>3075</v>
      </c>
      <c r="X409" s="257" t="s">
        <v>3075</v>
      </c>
      <c r="Y409" s="257" t="s">
        <v>3075</v>
      </c>
      <c r="Z409" s="257" t="s">
        <v>3075</v>
      </c>
      <c r="AA409" s="257" t="s">
        <v>3075</v>
      </c>
      <c r="AB409" s="257" t="s">
        <v>3075</v>
      </c>
      <c r="AC409" s="257" t="s">
        <v>3075</v>
      </c>
      <c r="AD409" s="257" t="s">
        <v>3075</v>
      </c>
      <c r="AE409" s="246"/>
      <c r="AF409" s="257" t="s">
        <v>3075</v>
      </c>
      <c r="AG409" s="257" t="s">
        <v>2078</v>
      </c>
      <c r="AH409" s="257" t="s">
        <v>2078</v>
      </c>
      <c r="AI409" s="257" t="s">
        <v>3075</v>
      </c>
      <c r="AJ409" t="s">
        <v>4896</v>
      </c>
    </row>
    <row r="410" spans="1:36" ht="15" customHeight="1" x14ac:dyDescent="0.3">
      <c r="A410" s="261">
        <v>523112</v>
      </c>
      <c r="B410" s="262" t="s">
        <v>1267</v>
      </c>
      <c r="C410" s="262" t="s">
        <v>1268</v>
      </c>
      <c r="D410" s="262" t="s">
        <v>697</v>
      </c>
      <c r="E410" s="262" t="s">
        <v>115</v>
      </c>
      <c r="F410" s="262" t="s">
        <v>2212</v>
      </c>
      <c r="G410" s="263">
        <v>34870</v>
      </c>
      <c r="H410" s="262" t="s">
        <v>620</v>
      </c>
      <c r="I410" s="258" t="s">
        <v>521</v>
      </c>
      <c r="J410" s="262" t="s">
        <v>138</v>
      </c>
      <c r="K410" s="261">
        <v>2014</v>
      </c>
      <c r="M410" s="262"/>
      <c r="N410" s="250" t="s">
        <v>3075</v>
      </c>
      <c r="O410" s="260" t="s">
        <v>3075</v>
      </c>
      <c r="P410" s="257">
        <v>0</v>
      </c>
      <c r="Q410" s="262" t="s">
        <v>3075</v>
      </c>
      <c r="R410" s="262" t="s">
        <v>3539</v>
      </c>
      <c r="S410" s="262" t="s">
        <v>3540</v>
      </c>
      <c r="T410" s="262" t="s">
        <v>2864</v>
      </c>
      <c r="U410" s="262" t="s">
        <v>2495</v>
      </c>
      <c r="V410" s="262" t="s">
        <v>3075</v>
      </c>
      <c r="W410" s="262" t="s">
        <v>3075</v>
      </c>
      <c r="X410" s="262" t="s">
        <v>3075</v>
      </c>
      <c r="Y410" s="262" t="s">
        <v>3075</v>
      </c>
      <c r="Z410" s="262" t="s">
        <v>3075</v>
      </c>
      <c r="AA410" s="262" t="s">
        <v>3075</v>
      </c>
      <c r="AB410" s="262" t="s">
        <v>3075</v>
      </c>
      <c r="AC410" s="262" t="s">
        <v>3075</v>
      </c>
      <c r="AD410" s="262" t="s">
        <v>3075</v>
      </c>
      <c r="AE410" s="247"/>
      <c r="AF410" s="262" t="s">
        <v>3075</v>
      </c>
      <c r="AG410" s="262" t="s">
        <v>3075</v>
      </c>
      <c r="AH410" s="262" t="s">
        <v>3075</v>
      </c>
      <c r="AI410" s="262" t="s">
        <v>3075</v>
      </c>
      <c r="AJ410" t="s">
        <v>4897</v>
      </c>
    </row>
    <row r="411" spans="1:36" ht="15" customHeight="1" x14ac:dyDescent="0.3">
      <c r="A411" s="261">
        <v>523120</v>
      </c>
      <c r="B411" s="262" t="s">
        <v>1087</v>
      </c>
      <c r="C411" s="262" t="s">
        <v>70</v>
      </c>
      <c r="D411" s="262" t="s">
        <v>347</v>
      </c>
      <c r="E411" s="262" t="s">
        <v>115</v>
      </c>
      <c r="F411" s="262" t="s">
        <v>2284</v>
      </c>
      <c r="G411" s="263">
        <v>34335</v>
      </c>
      <c r="H411" s="262" t="s">
        <v>620</v>
      </c>
      <c r="I411" s="258" t="s">
        <v>521</v>
      </c>
      <c r="J411" s="262" t="s">
        <v>138</v>
      </c>
      <c r="K411" s="262" t="s">
        <v>3075</v>
      </c>
      <c r="L411" s="258"/>
      <c r="M411" s="262"/>
      <c r="N411" s="250" t="s">
        <v>3075</v>
      </c>
      <c r="O411" s="260" t="s">
        <v>3075</v>
      </c>
      <c r="P411" s="257">
        <v>0</v>
      </c>
      <c r="Q411" s="262" t="s">
        <v>3075</v>
      </c>
      <c r="R411" s="262" t="s">
        <v>4413</v>
      </c>
      <c r="S411" s="262" t="s">
        <v>3178</v>
      </c>
      <c r="T411" s="262" t="s">
        <v>2097</v>
      </c>
      <c r="U411" s="262" t="s">
        <v>2129</v>
      </c>
      <c r="V411" s="262" t="s">
        <v>3075</v>
      </c>
      <c r="W411" s="262" t="s">
        <v>3075</v>
      </c>
      <c r="X411" s="262" t="s">
        <v>3075</v>
      </c>
      <c r="Y411" s="262" t="s">
        <v>3075</v>
      </c>
      <c r="Z411" s="262" t="s">
        <v>3075</v>
      </c>
      <c r="AA411" s="262" t="s">
        <v>3075</v>
      </c>
      <c r="AB411" s="262" t="s">
        <v>3075</v>
      </c>
      <c r="AC411" s="262" t="s">
        <v>3075</v>
      </c>
      <c r="AD411" s="262" t="s">
        <v>3075</v>
      </c>
      <c r="AE411" s="246"/>
      <c r="AF411" s="262" t="s">
        <v>3075</v>
      </c>
      <c r="AG411" s="262" t="s">
        <v>3075</v>
      </c>
      <c r="AH411" s="262" t="s">
        <v>3075</v>
      </c>
      <c r="AI411" s="262" t="s">
        <v>3075</v>
      </c>
      <c r="AJ411" t="s">
        <v>4897</v>
      </c>
    </row>
    <row r="412" spans="1:36" ht="15" customHeight="1" x14ac:dyDescent="0.3">
      <c r="A412" s="261">
        <v>523123</v>
      </c>
      <c r="B412" s="262" t="s">
        <v>1269</v>
      </c>
      <c r="C412" s="262" t="s">
        <v>87</v>
      </c>
      <c r="D412" s="262" t="s">
        <v>425</v>
      </c>
      <c r="E412" s="262" t="s">
        <v>115</v>
      </c>
      <c r="F412" s="262" t="s">
        <v>2865</v>
      </c>
      <c r="G412" s="263">
        <v>34755</v>
      </c>
      <c r="H412" s="262" t="s">
        <v>620</v>
      </c>
      <c r="I412" s="258" t="s">
        <v>521</v>
      </c>
      <c r="J412" s="262" t="s">
        <v>136</v>
      </c>
      <c r="K412" s="262"/>
      <c r="M412" s="262"/>
      <c r="N412" s="250" t="s">
        <v>3075</v>
      </c>
      <c r="O412" s="260" t="s">
        <v>3075</v>
      </c>
      <c r="P412" s="257">
        <v>0</v>
      </c>
      <c r="Q412" s="262" t="s">
        <v>3075</v>
      </c>
      <c r="R412" s="262" t="s">
        <v>3897</v>
      </c>
      <c r="S412" s="262" t="s">
        <v>3181</v>
      </c>
      <c r="T412" s="262" t="s">
        <v>2183</v>
      </c>
      <c r="U412" s="262" t="s">
        <v>2866</v>
      </c>
      <c r="V412" s="262" t="s">
        <v>3075</v>
      </c>
      <c r="W412" s="262" t="s">
        <v>3075</v>
      </c>
      <c r="X412" s="262" t="s">
        <v>3075</v>
      </c>
      <c r="Y412" s="262" t="s">
        <v>3075</v>
      </c>
      <c r="Z412" s="262" t="s">
        <v>3075</v>
      </c>
      <c r="AA412" s="262" t="s">
        <v>3075</v>
      </c>
      <c r="AB412" s="262" t="s">
        <v>3075</v>
      </c>
      <c r="AC412" s="262" t="s">
        <v>3075</v>
      </c>
      <c r="AD412" s="262" t="s">
        <v>3075</v>
      </c>
      <c r="AE412" s="246"/>
      <c r="AF412" s="262" t="s">
        <v>3075</v>
      </c>
      <c r="AG412" s="262" t="s">
        <v>3075</v>
      </c>
      <c r="AH412" s="262" t="s">
        <v>3075</v>
      </c>
      <c r="AI412" s="262" t="s">
        <v>3075</v>
      </c>
      <c r="AJ412" t="s">
        <v>4897</v>
      </c>
    </row>
    <row r="413" spans="1:36" ht="15" customHeight="1" x14ac:dyDescent="0.3">
      <c r="A413" s="261">
        <v>523125</v>
      </c>
      <c r="B413" s="262" t="s">
        <v>1270</v>
      </c>
      <c r="C413" s="262" t="s">
        <v>77</v>
      </c>
      <c r="D413" s="262" t="s">
        <v>417</v>
      </c>
      <c r="E413" s="262" t="s">
        <v>115</v>
      </c>
      <c r="F413" s="262" t="s">
        <v>135</v>
      </c>
      <c r="G413" s="263">
        <v>35603</v>
      </c>
      <c r="H413" s="262" t="s">
        <v>620</v>
      </c>
      <c r="I413" s="258" t="s">
        <v>521</v>
      </c>
      <c r="J413" s="262" t="s">
        <v>138</v>
      </c>
      <c r="K413" s="262" t="s">
        <v>3075</v>
      </c>
      <c r="L413" s="258"/>
      <c r="M413" s="262"/>
      <c r="N413" s="250" t="s">
        <v>3075</v>
      </c>
      <c r="O413" s="260" t="s">
        <v>3075</v>
      </c>
      <c r="P413" s="257">
        <v>0</v>
      </c>
      <c r="Q413" s="262" t="s">
        <v>3075</v>
      </c>
      <c r="R413" s="262" t="s">
        <v>3241</v>
      </c>
      <c r="S413" s="262" t="s">
        <v>2378</v>
      </c>
      <c r="T413" s="262" t="s">
        <v>2167</v>
      </c>
      <c r="U413" s="262" t="s">
        <v>2084</v>
      </c>
      <c r="V413" s="262" t="s">
        <v>3075</v>
      </c>
      <c r="W413" s="262" t="s">
        <v>3075</v>
      </c>
      <c r="X413" s="262" t="s">
        <v>3075</v>
      </c>
      <c r="Y413" s="262" t="s">
        <v>3075</v>
      </c>
      <c r="Z413" s="262" t="s">
        <v>3075</v>
      </c>
      <c r="AA413" s="262" t="s">
        <v>3075</v>
      </c>
      <c r="AB413" s="262" t="s">
        <v>3075</v>
      </c>
      <c r="AC413" s="262" t="s">
        <v>3075</v>
      </c>
      <c r="AD413" s="262" t="s">
        <v>3075</v>
      </c>
      <c r="AE413" s="246"/>
      <c r="AF413" s="262" t="s">
        <v>3075</v>
      </c>
      <c r="AG413" s="262"/>
      <c r="AH413" s="262" t="s">
        <v>3075</v>
      </c>
      <c r="AI413" s="262" t="s">
        <v>3075</v>
      </c>
      <c r="AJ413" t="s">
        <v>4897</v>
      </c>
    </row>
    <row r="414" spans="1:36" ht="15" customHeight="1" x14ac:dyDescent="0.3">
      <c r="A414" s="261">
        <v>523138</v>
      </c>
      <c r="B414" s="262" t="s">
        <v>1271</v>
      </c>
      <c r="C414" s="262" t="s">
        <v>1272</v>
      </c>
      <c r="D414" s="262" t="s">
        <v>427</v>
      </c>
      <c r="E414" s="262" t="s">
        <v>115</v>
      </c>
      <c r="F414" s="262" t="s">
        <v>2478</v>
      </c>
      <c r="G414" s="263">
        <v>34385</v>
      </c>
      <c r="H414" s="262" t="s">
        <v>620</v>
      </c>
      <c r="I414" s="258" t="s">
        <v>521</v>
      </c>
      <c r="J414" s="262" t="s">
        <v>136</v>
      </c>
      <c r="K414" s="262" t="s">
        <v>3075</v>
      </c>
      <c r="L414" s="258"/>
      <c r="M414" s="262"/>
      <c r="N414" s="250" t="s">
        <v>3075</v>
      </c>
      <c r="O414" s="260" t="s">
        <v>3075</v>
      </c>
      <c r="P414" s="257">
        <v>0</v>
      </c>
      <c r="Q414" s="262" t="s">
        <v>3075</v>
      </c>
      <c r="R414" s="262" t="s">
        <v>3898</v>
      </c>
      <c r="S414" s="262" t="s">
        <v>3323</v>
      </c>
      <c r="T414" s="262" t="s">
        <v>2382</v>
      </c>
      <c r="U414" s="262" t="s">
        <v>2084</v>
      </c>
      <c r="V414" s="262" t="s">
        <v>3075</v>
      </c>
      <c r="W414" s="262" t="s">
        <v>3075</v>
      </c>
      <c r="X414" s="262" t="s">
        <v>3075</v>
      </c>
      <c r="Y414" s="262" t="s">
        <v>3075</v>
      </c>
      <c r="Z414" s="262" t="s">
        <v>3075</v>
      </c>
      <c r="AA414" s="262" t="s">
        <v>3075</v>
      </c>
      <c r="AB414" s="262" t="s">
        <v>3075</v>
      </c>
      <c r="AC414" s="262" t="s">
        <v>3075</v>
      </c>
      <c r="AD414" s="262" t="s">
        <v>3075</v>
      </c>
      <c r="AE414" s="246"/>
      <c r="AF414" s="262" t="s">
        <v>3075</v>
      </c>
      <c r="AG414" s="262" t="s">
        <v>3075</v>
      </c>
      <c r="AH414" s="262" t="s">
        <v>3075</v>
      </c>
      <c r="AI414" s="262" t="s">
        <v>3075</v>
      </c>
      <c r="AJ414" t="s">
        <v>4897</v>
      </c>
    </row>
    <row r="415" spans="1:36" ht="15" customHeight="1" x14ac:dyDescent="0.3">
      <c r="A415" s="256">
        <v>523139</v>
      </c>
      <c r="B415" s="257" t="s">
        <v>853</v>
      </c>
      <c r="C415" s="257" t="s">
        <v>854</v>
      </c>
      <c r="D415" s="257" t="s">
        <v>394</v>
      </c>
      <c r="E415" s="257" t="s">
        <v>3075</v>
      </c>
      <c r="F415" s="257" t="s">
        <v>135</v>
      </c>
      <c r="G415" s="257" t="s">
        <v>4822</v>
      </c>
      <c r="H415" s="257"/>
      <c r="I415" s="258" t="s">
        <v>521</v>
      </c>
      <c r="J415" s="250"/>
      <c r="K415" s="257" t="s">
        <v>3075</v>
      </c>
      <c r="L415" s="259" t="s">
        <v>3075</v>
      </c>
      <c r="M415" s="257" t="s">
        <v>3075</v>
      </c>
      <c r="N415" s="250" t="s">
        <v>3075</v>
      </c>
      <c r="O415" s="260" t="s">
        <v>3075</v>
      </c>
      <c r="P415" s="257">
        <v>0</v>
      </c>
      <c r="Q415" s="257" t="s">
        <v>3075</v>
      </c>
      <c r="R415" s="257" t="s">
        <v>3075</v>
      </c>
      <c r="S415" s="257" t="s">
        <v>3075</v>
      </c>
      <c r="T415" s="257" t="s">
        <v>3075</v>
      </c>
      <c r="U415" s="257" t="s">
        <v>3075</v>
      </c>
      <c r="V415" s="257" t="s">
        <v>3075</v>
      </c>
      <c r="W415" s="257" t="s">
        <v>3075</v>
      </c>
      <c r="X415" s="257" t="s">
        <v>3075</v>
      </c>
      <c r="Y415" s="257" t="s">
        <v>3075</v>
      </c>
      <c r="Z415" s="257" t="s">
        <v>3075</v>
      </c>
      <c r="AA415" s="257" t="s">
        <v>3075</v>
      </c>
      <c r="AB415" s="257" t="s">
        <v>3075</v>
      </c>
      <c r="AC415" s="257" t="s">
        <v>3075</v>
      </c>
      <c r="AD415" s="257" t="s">
        <v>3075</v>
      </c>
      <c r="AE415" s="246"/>
      <c r="AF415" s="257" t="s">
        <v>3075</v>
      </c>
      <c r="AG415" s="257" t="s">
        <v>2078</v>
      </c>
      <c r="AH415" s="257" t="s">
        <v>2078</v>
      </c>
      <c r="AI415" s="257" t="s">
        <v>3075</v>
      </c>
      <c r="AJ415" t="s">
        <v>4896</v>
      </c>
    </row>
    <row r="416" spans="1:36" ht="15" customHeight="1" x14ac:dyDescent="0.3">
      <c r="A416" s="261">
        <v>523151</v>
      </c>
      <c r="B416" s="262" t="s">
        <v>1274</v>
      </c>
      <c r="C416" s="262" t="s">
        <v>1275</v>
      </c>
      <c r="D416" s="262" t="s">
        <v>751</v>
      </c>
      <c r="E416" s="262" t="s">
        <v>115</v>
      </c>
      <c r="F416" s="262" t="s">
        <v>135</v>
      </c>
      <c r="G416" s="263">
        <v>34767</v>
      </c>
      <c r="H416" s="262" t="s">
        <v>620</v>
      </c>
      <c r="I416" s="258" t="s">
        <v>521</v>
      </c>
      <c r="J416" s="262" t="s">
        <v>138</v>
      </c>
      <c r="K416" s="261">
        <v>0</v>
      </c>
      <c r="M416" s="262"/>
      <c r="N416" s="250" t="s">
        <v>3075</v>
      </c>
      <c r="O416" s="260" t="s">
        <v>3075</v>
      </c>
      <c r="P416" s="257">
        <v>0</v>
      </c>
      <c r="Q416" s="262" t="s">
        <v>3075</v>
      </c>
      <c r="R416" s="262" t="s">
        <v>3305</v>
      </c>
      <c r="S416" s="262" t="s">
        <v>3251</v>
      </c>
      <c r="T416" s="262" t="s">
        <v>2517</v>
      </c>
      <c r="U416" s="262" t="s">
        <v>2143</v>
      </c>
      <c r="V416" s="262" t="s">
        <v>3075</v>
      </c>
      <c r="W416" s="262" t="s">
        <v>3075</v>
      </c>
      <c r="X416" s="262" t="s">
        <v>3075</v>
      </c>
      <c r="Y416" s="262" t="s">
        <v>3075</v>
      </c>
      <c r="Z416" s="262" t="s">
        <v>3075</v>
      </c>
      <c r="AA416" s="262" t="s">
        <v>3075</v>
      </c>
      <c r="AB416" s="262" t="s">
        <v>3075</v>
      </c>
      <c r="AC416" s="262" t="s">
        <v>3075</v>
      </c>
      <c r="AD416" s="262" t="s">
        <v>3075</v>
      </c>
      <c r="AE416" s="246"/>
      <c r="AF416" s="262" t="s">
        <v>3075</v>
      </c>
      <c r="AG416" s="262" t="s">
        <v>3075</v>
      </c>
      <c r="AH416" s="262" t="s">
        <v>3075</v>
      </c>
      <c r="AI416" s="262" t="s">
        <v>3075</v>
      </c>
      <c r="AJ416" t="s">
        <v>4897</v>
      </c>
    </row>
    <row r="417" spans="1:36" ht="15" customHeight="1" x14ac:dyDescent="0.3">
      <c r="A417" s="261">
        <v>523153</v>
      </c>
      <c r="B417" s="262" t="s">
        <v>1903</v>
      </c>
      <c r="C417" s="262" t="s">
        <v>69</v>
      </c>
      <c r="D417" s="262" t="s">
        <v>392</v>
      </c>
      <c r="E417" s="262" t="s">
        <v>115</v>
      </c>
      <c r="F417" s="262" t="s">
        <v>2261</v>
      </c>
      <c r="G417" s="263">
        <v>33604</v>
      </c>
      <c r="H417" s="262" t="s">
        <v>620</v>
      </c>
      <c r="I417" s="258" t="s">
        <v>521</v>
      </c>
      <c r="J417" s="262" t="s">
        <v>138</v>
      </c>
      <c r="K417" s="261">
        <v>2011</v>
      </c>
      <c r="M417" s="262"/>
      <c r="N417" s="250" t="s">
        <v>3075</v>
      </c>
      <c r="O417" s="260" t="s">
        <v>3075</v>
      </c>
      <c r="P417" s="257">
        <v>0</v>
      </c>
      <c r="Q417" s="262" t="s">
        <v>3075</v>
      </c>
      <c r="R417" s="262" t="s">
        <v>3541</v>
      </c>
      <c r="S417" s="262" t="s">
        <v>3106</v>
      </c>
      <c r="T417" s="262" t="s">
        <v>2299</v>
      </c>
      <c r="U417" s="262" t="s">
        <v>2084</v>
      </c>
      <c r="V417" s="262" t="s">
        <v>3075</v>
      </c>
      <c r="W417" s="262" t="s">
        <v>3075</v>
      </c>
      <c r="X417" s="262" t="s">
        <v>3075</v>
      </c>
      <c r="Y417" s="262" t="s">
        <v>3075</v>
      </c>
      <c r="Z417" s="262" t="s">
        <v>3075</v>
      </c>
      <c r="AA417" s="262" t="s">
        <v>3075</v>
      </c>
      <c r="AB417" s="262" t="s">
        <v>3075</v>
      </c>
      <c r="AC417" s="262" t="s">
        <v>4895</v>
      </c>
      <c r="AD417" s="262" t="s">
        <v>4895</v>
      </c>
      <c r="AE417" s="246"/>
      <c r="AF417" s="262" t="s">
        <v>3075</v>
      </c>
      <c r="AG417" s="262"/>
      <c r="AH417" s="262" t="s">
        <v>3075</v>
      </c>
      <c r="AI417" s="262" t="s">
        <v>4895</v>
      </c>
      <c r="AJ417" t="s">
        <v>4897</v>
      </c>
    </row>
    <row r="418" spans="1:36" ht="15" customHeight="1" x14ac:dyDescent="0.3">
      <c r="A418" s="256">
        <v>523160</v>
      </c>
      <c r="B418" s="257" t="s">
        <v>2034</v>
      </c>
      <c r="C418" s="257" t="s">
        <v>66</v>
      </c>
      <c r="D418" s="257" t="s">
        <v>689</v>
      </c>
      <c r="E418" s="257" t="s">
        <v>3075</v>
      </c>
      <c r="F418" s="257" t="s">
        <v>3075</v>
      </c>
      <c r="G418" s="257" t="s">
        <v>3075</v>
      </c>
      <c r="H418" s="257"/>
      <c r="I418" s="258" t="s">
        <v>521</v>
      </c>
      <c r="J418" s="250"/>
      <c r="K418" s="257" t="s">
        <v>3075</v>
      </c>
      <c r="L418" s="259" t="s">
        <v>3075</v>
      </c>
      <c r="M418" s="257" t="s">
        <v>3075</v>
      </c>
      <c r="N418" s="250" t="s">
        <v>3075</v>
      </c>
      <c r="O418" s="260" t="s">
        <v>3075</v>
      </c>
      <c r="P418" s="257">
        <v>0</v>
      </c>
      <c r="Q418" s="257" t="s">
        <v>3075</v>
      </c>
      <c r="R418" s="257" t="s">
        <v>3075</v>
      </c>
      <c r="S418" s="257" t="s">
        <v>3075</v>
      </c>
      <c r="T418" s="257" t="s">
        <v>3075</v>
      </c>
      <c r="U418" s="257" t="s">
        <v>3075</v>
      </c>
      <c r="V418" s="257" t="s">
        <v>3075</v>
      </c>
      <c r="W418" s="257" t="s">
        <v>3075</v>
      </c>
      <c r="X418" s="257" t="s">
        <v>3075</v>
      </c>
      <c r="Y418" s="257" t="s">
        <v>3075</v>
      </c>
      <c r="Z418" s="257" t="s">
        <v>3075</v>
      </c>
      <c r="AA418" s="257" t="s">
        <v>3075</v>
      </c>
      <c r="AB418" s="257" t="s">
        <v>2078</v>
      </c>
      <c r="AC418" s="257" t="s">
        <v>3075</v>
      </c>
      <c r="AD418" s="257" t="s">
        <v>3075</v>
      </c>
      <c r="AE418" s="246"/>
      <c r="AF418" s="257" t="s">
        <v>2078</v>
      </c>
      <c r="AG418" s="257" t="s">
        <v>2078</v>
      </c>
      <c r="AH418" s="257" t="s">
        <v>2078</v>
      </c>
      <c r="AI418" s="257" t="s">
        <v>3075</v>
      </c>
      <c r="AJ418" t="s">
        <v>4896</v>
      </c>
    </row>
    <row r="419" spans="1:36" ht="15" customHeight="1" x14ac:dyDescent="0.3">
      <c r="A419" s="256">
        <v>523173</v>
      </c>
      <c r="B419" s="257" t="s">
        <v>2035</v>
      </c>
      <c r="C419" s="257" t="s">
        <v>2036</v>
      </c>
      <c r="D419" s="257" t="s">
        <v>2037</v>
      </c>
      <c r="E419" s="257" t="s">
        <v>3075</v>
      </c>
      <c r="F419" s="257" t="s">
        <v>3075</v>
      </c>
      <c r="G419" s="257" t="s">
        <v>3075</v>
      </c>
      <c r="H419" s="257"/>
      <c r="I419" s="258" t="s">
        <v>521</v>
      </c>
      <c r="J419" s="250"/>
      <c r="K419" s="257" t="s">
        <v>3075</v>
      </c>
      <c r="L419" s="259" t="s">
        <v>3075</v>
      </c>
      <c r="M419" s="257" t="s">
        <v>3075</v>
      </c>
      <c r="N419" s="250" t="s">
        <v>3075</v>
      </c>
      <c r="O419" s="260" t="s">
        <v>3075</v>
      </c>
      <c r="P419" s="257">
        <v>0</v>
      </c>
      <c r="Q419" s="257" t="s">
        <v>3075</v>
      </c>
      <c r="R419" s="257" t="s">
        <v>3075</v>
      </c>
      <c r="S419" s="257" t="s">
        <v>3075</v>
      </c>
      <c r="T419" s="257" t="s">
        <v>3075</v>
      </c>
      <c r="U419" s="257" t="s">
        <v>3075</v>
      </c>
      <c r="V419" s="257" t="s">
        <v>3075</v>
      </c>
      <c r="W419" s="257" t="s">
        <v>3075</v>
      </c>
      <c r="X419" s="257" t="s">
        <v>3075</v>
      </c>
      <c r="Y419" s="257" t="s">
        <v>3075</v>
      </c>
      <c r="Z419" s="257" t="s">
        <v>3075</v>
      </c>
      <c r="AA419" s="257" t="s">
        <v>3075</v>
      </c>
      <c r="AB419" s="257" t="s">
        <v>2078</v>
      </c>
      <c r="AC419" s="257" t="s">
        <v>3075</v>
      </c>
      <c r="AD419" s="257" t="s">
        <v>3075</v>
      </c>
      <c r="AE419" s="246"/>
      <c r="AF419" s="257" t="s">
        <v>2078</v>
      </c>
      <c r="AG419" s="257" t="s">
        <v>2078</v>
      </c>
      <c r="AH419" s="257" t="s">
        <v>2078</v>
      </c>
      <c r="AI419" s="257" t="s">
        <v>3075</v>
      </c>
      <c r="AJ419" t="s">
        <v>4896</v>
      </c>
    </row>
    <row r="420" spans="1:36" ht="15" customHeight="1" x14ac:dyDescent="0.3">
      <c r="A420" s="261">
        <v>523174</v>
      </c>
      <c r="B420" s="262" t="s">
        <v>1276</v>
      </c>
      <c r="C420" s="262" t="s">
        <v>722</v>
      </c>
      <c r="D420" s="262" t="s">
        <v>481</v>
      </c>
      <c r="E420" s="262" t="s">
        <v>115</v>
      </c>
      <c r="F420" s="262" t="s">
        <v>135</v>
      </c>
      <c r="G420" s="263">
        <v>32646</v>
      </c>
      <c r="H420" s="262" t="s">
        <v>620</v>
      </c>
      <c r="I420" s="258" t="s">
        <v>521</v>
      </c>
      <c r="J420" s="262" t="s">
        <v>138</v>
      </c>
      <c r="K420" s="250"/>
      <c r="L420" s="258" t="s">
        <v>146</v>
      </c>
      <c r="M420" s="262"/>
      <c r="N420" s="250" t="s">
        <v>3075</v>
      </c>
      <c r="O420" s="260" t="s">
        <v>3075</v>
      </c>
      <c r="P420" s="257">
        <v>0</v>
      </c>
      <c r="Q420" s="262" t="s">
        <v>3075</v>
      </c>
      <c r="R420" s="262" t="s">
        <v>3542</v>
      </c>
      <c r="S420" s="262" t="s">
        <v>3461</v>
      </c>
      <c r="T420" s="262" t="s">
        <v>2735</v>
      </c>
      <c r="U420" s="262" t="s">
        <v>2092</v>
      </c>
      <c r="V420" s="262" t="s">
        <v>3075</v>
      </c>
      <c r="W420" s="262" t="s">
        <v>3075</v>
      </c>
      <c r="X420" s="262" t="s">
        <v>3075</v>
      </c>
      <c r="Y420" s="262" t="s">
        <v>3075</v>
      </c>
      <c r="Z420" s="262" t="s">
        <v>3075</v>
      </c>
      <c r="AA420" s="262" t="s">
        <v>3075</v>
      </c>
      <c r="AB420" s="262" t="s">
        <v>3075</v>
      </c>
      <c r="AC420" s="262" t="s">
        <v>3075</v>
      </c>
      <c r="AD420" s="262" t="s">
        <v>3075</v>
      </c>
      <c r="AE420" s="246"/>
      <c r="AF420" s="262" t="s">
        <v>3075</v>
      </c>
      <c r="AG420" s="262" t="s">
        <v>3075</v>
      </c>
      <c r="AH420" s="262" t="s">
        <v>3075</v>
      </c>
      <c r="AI420" s="262" t="s">
        <v>3075</v>
      </c>
      <c r="AJ420" t="s">
        <v>4897</v>
      </c>
    </row>
    <row r="421" spans="1:36" ht="15" customHeight="1" x14ac:dyDescent="0.3">
      <c r="A421" s="261">
        <v>523186</v>
      </c>
      <c r="B421" s="262" t="s">
        <v>1277</v>
      </c>
      <c r="C421" s="262" t="s">
        <v>66</v>
      </c>
      <c r="D421" s="262" t="s">
        <v>505</v>
      </c>
      <c r="E421" s="262" t="s">
        <v>115</v>
      </c>
      <c r="F421" s="262" t="s">
        <v>2212</v>
      </c>
      <c r="G421" s="263">
        <v>35325</v>
      </c>
      <c r="H421" s="262" t="s">
        <v>620</v>
      </c>
      <c r="I421" s="258" t="s">
        <v>521</v>
      </c>
      <c r="J421" s="262" t="s">
        <v>176</v>
      </c>
      <c r="K421" s="261">
        <v>2015</v>
      </c>
      <c r="M421" s="262"/>
      <c r="N421" s="250" t="s">
        <v>3075</v>
      </c>
      <c r="O421" s="260" t="s">
        <v>3075</v>
      </c>
      <c r="P421" s="257">
        <v>0</v>
      </c>
      <c r="Q421" s="262" t="s">
        <v>3075</v>
      </c>
      <c r="R421" s="262" t="s">
        <v>3748</v>
      </c>
      <c r="S421" s="262" t="s">
        <v>3251</v>
      </c>
      <c r="T421" s="262" t="s">
        <v>2868</v>
      </c>
      <c r="U421" s="262" t="s">
        <v>2143</v>
      </c>
      <c r="V421" s="262" t="s">
        <v>3075</v>
      </c>
      <c r="W421" s="262" t="s">
        <v>3075</v>
      </c>
      <c r="X421" s="262" t="s">
        <v>3075</v>
      </c>
      <c r="Y421" s="262" t="s">
        <v>3075</v>
      </c>
      <c r="Z421" s="262" t="s">
        <v>3075</v>
      </c>
      <c r="AA421" s="262" t="s">
        <v>3075</v>
      </c>
      <c r="AB421" s="262" t="s">
        <v>3075</v>
      </c>
      <c r="AC421" s="262" t="s">
        <v>3075</v>
      </c>
      <c r="AD421" s="262" t="s">
        <v>3075</v>
      </c>
      <c r="AE421" s="246"/>
      <c r="AF421" s="262" t="s">
        <v>3075</v>
      </c>
      <c r="AG421" s="262" t="s">
        <v>3075</v>
      </c>
      <c r="AH421" s="262" t="s">
        <v>3075</v>
      </c>
      <c r="AI421" s="262" t="s">
        <v>3075</v>
      </c>
      <c r="AJ421" t="s">
        <v>4897</v>
      </c>
    </row>
    <row r="422" spans="1:36" ht="15" customHeight="1" x14ac:dyDescent="0.3">
      <c r="A422" s="261">
        <v>523188</v>
      </c>
      <c r="B422" s="262" t="s">
        <v>4870</v>
      </c>
      <c r="C422" s="262" t="s">
        <v>944</v>
      </c>
      <c r="D422" s="262" t="s">
        <v>575</v>
      </c>
      <c r="E422" s="262" t="s">
        <v>115</v>
      </c>
      <c r="F422" s="262" t="s">
        <v>135</v>
      </c>
      <c r="G422" s="263">
        <v>31874</v>
      </c>
      <c r="H422" s="262" t="s">
        <v>620</v>
      </c>
      <c r="I422" s="258" t="s">
        <v>522</v>
      </c>
      <c r="J422" s="262"/>
      <c r="K422" s="262"/>
      <c r="L422" s="258" t="s">
        <v>4206</v>
      </c>
      <c r="M422" s="261"/>
      <c r="N422" s="250" t="s">
        <v>3075</v>
      </c>
      <c r="O422" s="260" t="s">
        <v>3075</v>
      </c>
      <c r="P422" s="257">
        <v>0</v>
      </c>
      <c r="Q422" s="250"/>
      <c r="R422" s="250"/>
      <c r="S422" s="250"/>
      <c r="T422" s="250"/>
      <c r="U422" s="250"/>
      <c r="V422" s="250"/>
      <c r="W422" s="250"/>
      <c r="X422" s="250"/>
      <c r="Y422" s="250"/>
      <c r="Z422" s="250"/>
      <c r="AA422" s="250"/>
      <c r="AB422" s="250"/>
      <c r="AC422" s="250"/>
      <c r="AD422" s="250"/>
      <c r="AE422" s="246"/>
      <c r="AF422" s="250"/>
      <c r="AG422" s="250"/>
      <c r="AH422" s="250"/>
      <c r="AI422" s="250"/>
      <c r="AJ422" t="s">
        <v>4897</v>
      </c>
    </row>
    <row r="423" spans="1:36" ht="15" customHeight="1" x14ac:dyDescent="0.3">
      <c r="A423" s="261">
        <v>523191</v>
      </c>
      <c r="B423" s="262" t="s">
        <v>1278</v>
      </c>
      <c r="C423" s="262" t="s">
        <v>65</v>
      </c>
      <c r="D423" s="262" t="s">
        <v>1279</v>
      </c>
      <c r="E423" s="262" t="s">
        <v>115</v>
      </c>
      <c r="F423" s="262" t="s">
        <v>135</v>
      </c>
      <c r="G423" s="263">
        <v>34090</v>
      </c>
      <c r="H423" s="262" t="s">
        <v>620</v>
      </c>
      <c r="I423" s="258" t="s">
        <v>521</v>
      </c>
      <c r="J423" s="262" t="s">
        <v>138</v>
      </c>
      <c r="K423" s="262"/>
      <c r="M423" s="262"/>
      <c r="N423" s="250" t="s">
        <v>3075</v>
      </c>
      <c r="O423" s="260" t="s">
        <v>3075</v>
      </c>
      <c r="P423" s="257">
        <v>0</v>
      </c>
      <c r="Q423" s="262" t="s">
        <v>3075</v>
      </c>
      <c r="R423" s="262" t="s">
        <v>4414</v>
      </c>
      <c r="S423" s="262" t="s">
        <v>3076</v>
      </c>
      <c r="T423" s="262" t="s">
        <v>2518</v>
      </c>
      <c r="U423" s="262" t="s">
        <v>2084</v>
      </c>
      <c r="V423" s="262" t="s">
        <v>3075</v>
      </c>
      <c r="W423" s="262" t="s">
        <v>3075</v>
      </c>
      <c r="X423" s="262" t="s">
        <v>3075</v>
      </c>
      <c r="Y423" s="262" t="s">
        <v>3075</v>
      </c>
      <c r="Z423" s="262" t="s">
        <v>3075</v>
      </c>
      <c r="AA423" s="262" t="s">
        <v>3075</v>
      </c>
      <c r="AB423" s="262" t="s">
        <v>3075</v>
      </c>
      <c r="AC423" s="262" t="s">
        <v>3075</v>
      </c>
      <c r="AD423" s="262" t="s">
        <v>3075</v>
      </c>
      <c r="AE423" s="246"/>
      <c r="AF423" s="262" t="s">
        <v>3075</v>
      </c>
      <c r="AG423" s="262" t="s">
        <v>3075</v>
      </c>
      <c r="AH423" s="262" t="s">
        <v>3075</v>
      </c>
      <c r="AI423" s="262" t="s">
        <v>3075</v>
      </c>
      <c r="AJ423" t="s">
        <v>4897</v>
      </c>
    </row>
    <row r="424" spans="1:36" ht="15" customHeight="1" x14ac:dyDescent="0.3">
      <c r="A424" s="261">
        <v>523194</v>
      </c>
      <c r="B424" s="262" t="s">
        <v>1280</v>
      </c>
      <c r="C424" s="262" t="s">
        <v>908</v>
      </c>
      <c r="D424" s="262" t="s">
        <v>1281</v>
      </c>
      <c r="E424" s="262" t="s">
        <v>115</v>
      </c>
      <c r="F424" s="262" t="s">
        <v>135</v>
      </c>
      <c r="G424" s="263">
        <v>35167</v>
      </c>
      <c r="H424" s="262" t="s">
        <v>620</v>
      </c>
      <c r="I424" s="258" t="s">
        <v>521</v>
      </c>
      <c r="J424" s="262" t="s">
        <v>136</v>
      </c>
      <c r="K424" s="262" t="s">
        <v>3075</v>
      </c>
      <c r="L424" s="258"/>
      <c r="M424" s="262"/>
      <c r="N424" s="250" t="s">
        <v>3075</v>
      </c>
      <c r="O424" s="260" t="s">
        <v>3075</v>
      </c>
      <c r="P424" s="257">
        <v>0</v>
      </c>
      <c r="Q424" s="262" t="s">
        <v>3075</v>
      </c>
      <c r="R424" s="262" t="s">
        <v>3899</v>
      </c>
      <c r="S424" s="262" t="s">
        <v>3900</v>
      </c>
      <c r="T424" s="262" t="s">
        <v>2869</v>
      </c>
      <c r="U424" s="262" t="s">
        <v>2126</v>
      </c>
      <c r="V424" s="262" t="s">
        <v>3075</v>
      </c>
      <c r="W424" s="262" t="s">
        <v>3075</v>
      </c>
      <c r="X424" s="262" t="s">
        <v>3075</v>
      </c>
      <c r="Y424" s="262" t="s">
        <v>3075</v>
      </c>
      <c r="Z424" s="262" t="s">
        <v>3075</v>
      </c>
      <c r="AA424" s="262" t="s">
        <v>3075</v>
      </c>
      <c r="AB424" s="262" t="s">
        <v>3075</v>
      </c>
      <c r="AC424" s="262" t="s">
        <v>3075</v>
      </c>
      <c r="AD424" s="262" t="s">
        <v>3075</v>
      </c>
      <c r="AE424" s="246"/>
      <c r="AF424" s="262" t="s">
        <v>3075</v>
      </c>
      <c r="AG424" s="262" t="s">
        <v>3075</v>
      </c>
      <c r="AH424" s="262" t="s">
        <v>3075</v>
      </c>
      <c r="AI424" s="262" t="s">
        <v>3075</v>
      </c>
      <c r="AJ424" t="s">
        <v>4897</v>
      </c>
    </row>
    <row r="425" spans="1:36" ht="15" customHeight="1" x14ac:dyDescent="0.3">
      <c r="A425" s="261">
        <v>523206</v>
      </c>
      <c r="B425" s="262" t="s">
        <v>1088</v>
      </c>
      <c r="C425" s="262" t="s">
        <v>313</v>
      </c>
      <c r="D425" s="262" t="s">
        <v>433</v>
      </c>
      <c r="E425" s="262" t="s">
        <v>115</v>
      </c>
      <c r="F425" s="262" t="s">
        <v>135</v>
      </c>
      <c r="G425" s="263">
        <v>36161</v>
      </c>
      <c r="H425" s="262" t="s">
        <v>620</v>
      </c>
      <c r="I425" s="258" t="s">
        <v>521</v>
      </c>
      <c r="J425" s="262" t="s">
        <v>667</v>
      </c>
      <c r="K425" s="262"/>
      <c r="M425" s="262"/>
      <c r="N425" s="250" t="s">
        <v>3075</v>
      </c>
      <c r="O425" s="260" t="s">
        <v>3075</v>
      </c>
      <c r="P425" s="257">
        <v>0</v>
      </c>
      <c r="Q425" s="262" t="s">
        <v>3075</v>
      </c>
      <c r="R425" s="262" t="s">
        <v>4046</v>
      </c>
      <c r="S425" s="262" t="s">
        <v>3614</v>
      </c>
      <c r="T425" s="262" t="s">
        <v>2245</v>
      </c>
      <c r="U425" s="262" t="s">
        <v>2084</v>
      </c>
      <c r="V425" s="262" t="s">
        <v>3075</v>
      </c>
      <c r="W425" s="262" t="s">
        <v>3075</v>
      </c>
      <c r="X425" s="262" t="s">
        <v>3075</v>
      </c>
      <c r="Y425" s="262" t="s">
        <v>3075</v>
      </c>
      <c r="Z425" s="262" t="s">
        <v>3075</v>
      </c>
      <c r="AA425" s="262" t="s">
        <v>3075</v>
      </c>
      <c r="AB425" s="262" t="s">
        <v>3075</v>
      </c>
      <c r="AC425" s="262" t="s">
        <v>3075</v>
      </c>
      <c r="AD425" s="262" t="s">
        <v>3075</v>
      </c>
      <c r="AE425" s="246"/>
      <c r="AF425" s="262" t="s">
        <v>3075</v>
      </c>
      <c r="AG425" s="262" t="s">
        <v>3075</v>
      </c>
      <c r="AH425" s="262" t="s">
        <v>3075</v>
      </c>
      <c r="AI425" s="262" t="s">
        <v>3075</v>
      </c>
      <c r="AJ425" t="s">
        <v>4897</v>
      </c>
    </row>
    <row r="426" spans="1:36" ht="15" customHeight="1" x14ac:dyDescent="0.3">
      <c r="A426" s="261">
        <v>523213</v>
      </c>
      <c r="B426" s="262" t="s">
        <v>1282</v>
      </c>
      <c r="C426" s="262" t="s">
        <v>266</v>
      </c>
      <c r="D426" s="262" t="s">
        <v>1283</v>
      </c>
      <c r="E426" s="262" t="s">
        <v>115</v>
      </c>
      <c r="F426" s="262" t="s">
        <v>2431</v>
      </c>
      <c r="G426" s="263">
        <v>35796</v>
      </c>
      <c r="H426" s="262" t="s">
        <v>620</v>
      </c>
      <c r="I426" s="258" t="s">
        <v>521</v>
      </c>
      <c r="J426" s="262" t="s">
        <v>136</v>
      </c>
      <c r="K426" s="262"/>
      <c r="M426" s="262"/>
      <c r="N426" s="250" t="s">
        <v>3075</v>
      </c>
      <c r="O426" s="260" t="s">
        <v>3075</v>
      </c>
      <c r="P426" s="257">
        <v>0</v>
      </c>
      <c r="Q426" s="262" t="s">
        <v>3075</v>
      </c>
      <c r="R426" s="262" t="s">
        <v>3901</v>
      </c>
      <c r="S426" s="262" t="s">
        <v>3902</v>
      </c>
      <c r="T426" s="262" t="s">
        <v>2871</v>
      </c>
      <c r="U426" s="262" t="s">
        <v>2872</v>
      </c>
      <c r="V426" s="262" t="s">
        <v>3075</v>
      </c>
      <c r="W426" s="262" t="s">
        <v>3075</v>
      </c>
      <c r="X426" s="262" t="s">
        <v>3075</v>
      </c>
      <c r="Y426" s="262" t="s">
        <v>3075</v>
      </c>
      <c r="Z426" s="262" t="s">
        <v>3075</v>
      </c>
      <c r="AA426" s="262" t="s">
        <v>3075</v>
      </c>
      <c r="AB426" s="262" t="s">
        <v>3075</v>
      </c>
      <c r="AC426" s="262" t="s">
        <v>3075</v>
      </c>
      <c r="AD426" s="262" t="s">
        <v>3075</v>
      </c>
      <c r="AE426" s="247"/>
      <c r="AF426" s="262"/>
      <c r="AG426" s="262" t="s">
        <v>3075</v>
      </c>
      <c r="AH426" s="262" t="s">
        <v>3075</v>
      </c>
      <c r="AI426" s="262" t="s">
        <v>3075</v>
      </c>
      <c r="AJ426" t="s">
        <v>4897</v>
      </c>
    </row>
    <row r="427" spans="1:36" ht="15" customHeight="1" x14ac:dyDescent="0.3">
      <c r="A427" s="256">
        <v>523222</v>
      </c>
      <c r="B427" s="257" t="s">
        <v>1284</v>
      </c>
      <c r="C427" s="257" t="s">
        <v>938</v>
      </c>
      <c r="D427" s="257" t="s">
        <v>397</v>
      </c>
      <c r="E427" s="257" t="s">
        <v>3075</v>
      </c>
      <c r="F427" s="257" t="s">
        <v>3075</v>
      </c>
      <c r="G427" s="257" t="s">
        <v>3075</v>
      </c>
      <c r="H427" s="257"/>
      <c r="I427" s="258" t="s">
        <v>521</v>
      </c>
      <c r="J427" s="250"/>
      <c r="K427" s="257" t="s">
        <v>3075</v>
      </c>
      <c r="L427" s="259" t="s">
        <v>3075</v>
      </c>
      <c r="M427" s="257" t="s">
        <v>3075</v>
      </c>
      <c r="N427" s="250" t="s">
        <v>3075</v>
      </c>
      <c r="O427" s="260" t="s">
        <v>3075</v>
      </c>
      <c r="P427" s="257">
        <v>0</v>
      </c>
      <c r="Q427" s="257" t="s">
        <v>3075</v>
      </c>
      <c r="R427" s="257" t="s">
        <v>3075</v>
      </c>
      <c r="S427" s="257" t="s">
        <v>3075</v>
      </c>
      <c r="T427" s="257" t="s">
        <v>3075</v>
      </c>
      <c r="U427" s="257" t="s">
        <v>3075</v>
      </c>
      <c r="V427" s="257" t="s">
        <v>3075</v>
      </c>
      <c r="W427" s="257" t="s">
        <v>3075</v>
      </c>
      <c r="X427" s="257" t="s">
        <v>3075</v>
      </c>
      <c r="Y427" s="257" t="s">
        <v>3075</v>
      </c>
      <c r="Z427" s="257" t="s">
        <v>3075</v>
      </c>
      <c r="AA427" s="257" t="s">
        <v>3075</v>
      </c>
      <c r="AB427" s="257" t="s">
        <v>3075</v>
      </c>
      <c r="AC427" s="257" t="s">
        <v>3075</v>
      </c>
      <c r="AD427" s="257" t="s">
        <v>3075</v>
      </c>
      <c r="AE427" s="247"/>
      <c r="AF427" s="257" t="s">
        <v>3075</v>
      </c>
      <c r="AG427" s="257" t="s">
        <v>3075</v>
      </c>
      <c r="AH427" s="257" t="s">
        <v>2078</v>
      </c>
      <c r="AI427" s="257" t="s">
        <v>3075</v>
      </c>
      <c r="AJ427" t="s">
        <v>4896</v>
      </c>
    </row>
    <row r="428" spans="1:36" ht="15" customHeight="1" x14ac:dyDescent="0.3">
      <c r="A428" s="261">
        <v>523230</v>
      </c>
      <c r="B428" s="262" t="s">
        <v>855</v>
      </c>
      <c r="C428" s="262" t="s">
        <v>223</v>
      </c>
      <c r="D428" s="262" t="s">
        <v>856</v>
      </c>
      <c r="E428" s="262" t="s">
        <v>115</v>
      </c>
      <c r="F428" s="262" t="s">
        <v>135</v>
      </c>
      <c r="G428" s="263">
        <v>35796</v>
      </c>
      <c r="H428" s="262" t="s">
        <v>620</v>
      </c>
      <c r="I428" s="258" t="s">
        <v>521</v>
      </c>
      <c r="J428" s="262" t="s">
        <v>138</v>
      </c>
      <c r="K428" s="262" t="s">
        <v>3075</v>
      </c>
      <c r="L428" s="258"/>
      <c r="M428" s="262"/>
      <c r="N428" s="250" t="s">
        <v>3075</v>
      </c>
      <c r="O428" s="260" t="s">
        <v>3075</v>
      </c>
      <c r="P428" s="257">
        <v>0</v>
      </c>
      <c r="Q428" s="262" t="s">
        <v>3075</v>
      </c>
      <c r="R428" s="262" t="s">
        <v>3543</v>
      </c>
      <c r="S428" s="262" t="s">
        <v>3544</v>
      </c>
      <c r="T428" s="262" t="s">
        <v>2874</v>
      </c>
      <c r="U428" s="262" t="s">
        <v>2084</v>
      </c>
      <c r="V428" s="262" t="s">
        <v>3075</v>
      </c>
      <c r="W428" s="262" t="s">
        <v>3075</v>
      </c>
      <c r="X428" s="262" t="s">
        <v>3075</v>
      </c>
      <c r="Y428" s="262" t="s">
        <v>3075</v>
      </c>
      <c r="Z428" s="262" t="s">
        <v>3075</v>
      </c>
      <c r="AA428" s="262" t="s">
        <v>3075</v>
      </c>
      <c r="AB428" s="262" t="s">
        <v>3075</v>
      </c>
      <c r="AC428" s="262" t="s">
        <v>3075</v>
      </c>
      <c r="AD428" s="262" t="s">
        <v>3075</v>
      </c>
      <c r="AE428" s="247"/>
      <c r="AF428" s="262"/>
      <c r="AG428" s="262"/>
      <c r="AH428" s="262" t="s">
        <v>3075</v>
      </c>
      <c r="AI428" s="262" t="s">
        <v>3075</v>
      </c>
      <c r="AJ428" t="s">
        <v>4897</v>
      </c>
    </row>
    <row r="429" spans="1:36" ht="15" customHeight="1" x14ac:dyDescent="0.3">
      <c r="A429" s="261">
        <v>523234</v>
      </c>
      <c r="B429" s="262" t="s">
        <v>1904</v>
      </c>
      <c r="C429" s="262" t="s">
        <v>79</v>
      </c>
      <c r="D429" s="262" t="s">
        <v>454</v>
      </c>
      <c r="E429" s="262" t="s">
        <v>115</v>
      </c>
      <c r="F429" s="262" t="s">
        <v>135</v>
      </c>
      <c r="G429" s="263">
        <v>36008</v>
      </c>
      <c r="H429" s="262" t="s">
        <v>620</v>
      </c>
      <c r="I429" s="258" t="s">
        <v>521</v>
      </c>
      <c r="J429" s="262" t="s">
        <v>138</v>
      </c>
      <c r="K429" s="262" t="s">
        <v>3075</v>
      </c>
      <c r="L429" s="258"/>
      <c r="M429" s="262"/>
      <c r="N429" s="250">
        <v>519</v>
      </c>
      <c r="O429" s="260">
        <v>45340</v>
      </c>
      <c r="P429" s="257">
        <v>20000</v>
      </c>
      <c r="Q429" s="262" t="s">
        <v>3075</v>
      </c>
      <c r="R429" s="262" t="s">
        <v>3545</v>
      </c>
      <c r="S429" s="262" t="s">
        <v>3158</v>
      </c>
      <c r="T429" s="262" t="s">
        <v>2673</v>
      </c>
      <c r="U429" s="262" t="s">
        <v>2084</v>
      </c>
      <c r="V429" s="262" t="s">
        <v>3075</v>
      </c>
      <c r="W429" s="262" t="s">
        <v>3075</v>
      </c>
      <c r="X429" s="262" t="s">
        <v>3075</v>
      </c>
      <c r="Y429" s="262" t="s">
        <v>3075</v>
      </c>
      <c r="Z429" s="262" t="s">
        <v>3075</v>
      </c>
      <c r="AA429" s="262" t="s">
        <v>3075</v>
      </c>
      <c r="AB429" s="262" t="s">
        <v>3075</v>
      </c>
      <c r="AC429" s="262" t="s">
        <v>3075</v>
      </c>
      <c r="AD429" s="262" t="s">
        <v>3075</v>
      </c>
      <c r="AE429" s="246"/>
      <c r="AF429" s="262" t="s">
        <v>3075</v>
      </c>
      <c r="AG429" s="262" t="s">
        <v>3075</v>
      </c>
      <c r="AH429" s="262" t="s">
        <v>3075</v>
      </c>
      <c r="AI429" s="262" t="s">
        <v>3075</v>
      </c>
      <c r="AJ429" t="s">
        <v>4897</v>
      </c>
    </row>
    <row r="430" spans="1:36" ht="15" customHeight="1" x14ac:dyDescent="0.3">
      <c r="A430" s="261">
        <v>523241</v>
      </c>
      <c r="B430" s="262" t="s">
        <v>1905</v>
      </c>
      <c r="C430" s="262" t="s">
        <v>84</v>
      </c>
      <c r="D430" s="262" t="s">
        <v>341</v>
      </c>
      <c r="E430" s="262" t="s">
        <v>115</v>
      </c>
      <c r="F430" s="262" t="s">
        <v>135</v>
      </c>
      <c r="G430" s="263">
        <v>32100</v>
      </c>
      <c r="H430" s="262" t="s">
        <v>620</v>
      </c>
      <c r="I430" s="258" t="s">
        <v>521</v>
      </c>
      <c r="J430" s="262" t="s">
        <v>667</v>
      </c>
      <c r="K430" s="262"/>
      <c r="M430" s="262"/>
      <c r="N430" s="250">
        <v>800</v>
      </c>
      <c r="O430" s="260">
        <v>45350</v>
      </c>
      <c r="P430" s="257">
        <v>5500</v>
      </c>
      <c r="Q430" s="262" t="s">
        <v>3075</v>
      </c>
      <c r="R430" s="262" t="s">
        <v>4164</v>
      </c>
      <c r="S430" s="262" t="s">
        <v>4072</v>
      </c>
      <c r="T430" s="262" t="s">
        <v>2361</v>
      </c>
      <c r="U430" s="262" t="s">
        <v>2126</v>
      </c>
      <c r="V430" s="262" t="s">
        <v>3075</v>
      </c>
      <c r="W430" s="262" t="s">
        <v>3075</v>
      </c>
      <c r="X430" s="262" t="s">
        <v>3075</v>
      </c>
      <c r="Y430" s="262" t="s">
        <v>3075</v>
      </c>
      <c r="Z430" s="262" t="s">
        <v>3075</v>
      </c>
      <c r="AA430" s="262" t="s">
        <v>3075</v>
      </c>
      <c r="AB430" s="262" t="s">
        <v>3075</v>
      </c>
      <c r="AC430" s="262" t="s">
        <v>3075</v>
      </c>
      <c r="AD430" s="262" t="s">
        <v>3075</v>
      </c>
      <c r="AE430" s="247"/>
      <c r="AF430" s="262"/>
      <c r="AG430" s="262" t="s">
        <v>3075</v>
      </c>
      <c r="AH430" s="262" t="s">
        <v>3075</v>
      </c>
      <c r="AI430" s="262" t="s">
        <v>3075</v>
      </c>
      <c r="AJ430" t="s">
        <v>4897</v>
      </c>
    </row>
    <row r="431" spans="1:36" ht="15" customHeight="1" x14ac:dyDescent="0.3">
      <c r="A431" s="261">
        <v>523252</v>
      </c>
      <c r="B431" s="262" t="s">
        <v>1089</v>
      </c>
      <c r="C431" s="262" t="s">
        <v>1090</v>
      </c>
      <c r="D431" s="262" t="s">
        <v>418</v>
      </c>
      <c r="E431" s="262" t="s">
        <v>115</v>
      </c>
      <c r="F431" s="262" t="s">
        <v>135</v>
      </c>
      <c r="G431" s="263">
        <v>35065</v>
      </c>
      <c r="H431" s="262" t="s">
        <v>620</v>
      </c>
      <c r="I431" s="258" t="s">
        <v>521</v>
      </c>
      <c r="J431" s="262" t="s">
        <v>136</v>
      </c>
      <c r="K431" s="262" t="s">
        <v>3075</v>
      </c>
      <c r="L431" s="258"/>
      <c r="M431" s="262"/>
      <c r="N431" s="250" t="s">
        <v>3075</v>
      </c>
      <c r="O431" s="260" t="s">
        <v>3075</v>
      </c>
      <c r="P431" s="257">
        <v>0</v>
      </c>
      <c r="Q431" s="262" t="s">
        <v>3075</v>
      </c>
      <c r="R431" s="262" t="s">
        <v>3761</v>
      </c>
      <c r="S431" s="262" t="s">
        <v>3762</v>
      </c>
      <c r="T431" s="262" t="s">
        <v>2246</v>
      </c>
      <c r="U431" s="262" t="s">
        <v>2084</v>
      </c>
      <c r="V431" s="262" t="s">
        <v>3075</v>
      </c>
      <c r="W431" s="262" t="s">
        <v>3075</v>
      </c>
      <c r="X431" s="262" t="s">
        <v>3075</v>
      </c>
      <c r="Y431" s="262" t="s">
        <v>3075</v>
      </c>
      <c r="Z431" s="262" t="s">
        <v>3075</v>
      </c>
      <c r="AA431" s="262" t="s">
        <v>3075</v>
      </c>
      <c r="AB431" s="262" t="s">
        <v>3075</v>
      </c>
      <c r="AC431" s="262" t="s">
        <v>3075</v>
      </c>
      <c r="AD431" s="262" t="s">
        <v>3075</v>
      </c>
      <c r="AE431" s="246"/>
      <c r="AF431" s="262" t="s">
        <v>3075</v>
      </c>
      <c r="AG431" s="262" t="s">
        <v>3075</v>
      </c>
      <c r="AH431" s="262" t="s">
        <v>3075</v>
      </c>
      <c r="AI431" s="262" t="s">
        <v>3075</v>
      </c>
      <c r="AJ431" t="s">
        <v>4897</v>
      </c>
    </row>
    <row r="432" spans="1:36" ht="15" customHeight="1" x14ac:dyDescent="0.3">
      <c r="A432" s="261">
        <v>523253</v>
      </c>
      <c r="B432" s="262" t="s">
        <v>1285</v>
      </c>
      <c r="C432" s="262" t="s">
        <v>104</v>
      </c>
      <c r="D432" s="262" t="s">
        <v>471</v>
      </c>
      <c r="E432" s="262" t="s">
        <v>115</v>
      </c>
      <c r="F432" s="262" t="s">
        <v>137</v>
      </c>
      <c r="G432" s="263">
        <v>35996</v>
      </c>
      <c r="H432" s="262" t="s">
        <v>620</v>
      </c>
      <c r="I432" s="258" t="s">
        <v>521</v>
      </c>
      <c r="J432" s="262" t="s">
        <v>136</v>
      </c>
      <c r="K432" s="261">
        <v>2016</v>
      </c>
      <c r="M432" s="262"/>
      <c r="N432" s="250" t="s">
        <v>3075</v>
      </c>
      <c r="O432" s="260" t="s">
        <v>3075</v>
      </c>
      <c r="P432" s="257">
        <v>0</v>
      </c>
      <c r="Q432" s="262" t="s">
        <v>3075</v>
      </c>
      <c r="R432" s="262" t="s">
        <v>3797</v>
      </c>
      <c r="S432" s="262" t="s">
        <v>3798</v>
      </c>
      <c r="T432" s="262" t="s">
        <v>2270</v>
      </c>
      <c r="U432" s="262" t="s">
        <v>2520</v>
      </c>
      <c r="V432" s="262" t="s">
        <v>3075</v>
      </c>
      <c r="W432" s="262" t="s">
        <v>3075</v>
      </c>
      <c r="X432" s="262" t="s">
        <v>3075</v>
      </c>
      <c r="Y432" s="262" t="s">
        <v>3075</v>
      </c>
      <c r="Z432" s="262" t="s">
        <v>3075</v>
      </c>
      <c r="AA432" s="262" t="s">
        <v>3075</v>
      </c>
      <c r="AB432" s="262" t="s">
        <v>3075</v>
      </c>
      <c r="AC432" s="262" t="s">
        <v>3075</v>
      </c>
      <c r="AD432" s="262" t="s">
        <v>3075</v>
      </c>
      <c r="AE432" s="246"/>
      <c r="AF432" s="262" t="s">
        <v>3075</v>
      </c>
      <c r="AG432" s="262" t="s">
        <v>3075</v>
      </c>
      <c r="AH432" s="262" t="s">
        <v>3075</v>
      </c>
      <c r="AI432" s="262" t="s">
        <v>3075</v>
      </c>
      <c r="AJ432" t="s">
        <v>4897</v>
      </c>
    </row>
    <row r="433" spans="1:36" ht="15" customHeight="1" x14ac:dyDescent="0.3">
      <c r="A433" s="261">
        <v>523255</v>
      </c>
      <c r="B433" s="262" t="s">
        <v>1906</v>
      </c>
      <c r="C433" s="262" t="s">
        <v>318</v>
      </c>
      <c r="D433" s="262" t="s">
        <v>709</v>
      </c>
      <c r="E433" s="262" t="s">
        <v>115</v>
      </c>
      <c r="F433" s="262" t="s">
        <v>4294</v>
      </c>
      <c r="G433" s="263">
        <v>27696</v>
      </c>
      <c r="H433" s="262" t="s">
        <v>620</v>
      </c>
      <c r="I433" s="258" t="s">
        <v>521</v>
      </c>
      <c r="J433" s="250" t="s">
        <v>667</v>
      </c>
      <c r="K433" s="262" t="s">
        <v>3075</v>
      </c>
      <c r="L433" s="258"/>
      <c r="M433" s="262"/>
      <c r="N433" s="250">
        <v>636</v>
      </c>
      <c r="O433" s="260">
        <v>45344</v>
      </c>
      <c r="P433" s="257">
        <v>32000</v>
      </c>
      <c r="Q433" s="262" t="s">
        <v>3075</v>
      </c>
      <c r="R433" s="262" t="s">
        <v>4416</v>
      </c>
      <c r="S433" s="262" t="s">
        <v>3765</v>
      </c>
      <c r="T433" s="262" t="s">
        <v>4417</v>
      </c>
      <c r="U433" s="262" t="s">
        <v>4418</v>
      </c>
      <c r="V433" s="262" t="s">
        <v>3075</v>
      </c>
      <c r="W433" s="262" t="s">
        <v>3075</v>
      </c>
      <c r="X433" s="262" t="s">
        <v>3075</v>
      </c>
      <c r="Y433" s="262" t="s">
        <v>3075</v>
      </c>
      <c r="Z433" s="262" t="s">
        <v>3075</v>
      </c>
      <c r="AA433" s="262" t="s">
        <v>3075</v>
      </c>
      <c r="AB433" s="262" t="s">
        <v>3075</v>
      </c>
      <c r="AC433" s="262" t="s">
        <v>3075</v>
      </c>
      <c r="AD433" s="262" t="s">
        <v>3075</v>
      </c>
      <c r="AE433" s="246"/>
      <c r="AF433" s="262" t="s">
        <v>3075</v>
      </c>
      <c r="AG433" s="262" t="s">
        <v>3075</v>
      </c>
      <c r="AH433" s="262" t="s">
        <v>3075</v>
      </c>
      <c r="AI433" s="262" t="s">
        <v>3075</v>
      </c>
      <c r="AJ433" t="s">
        <v>4897</v>
      </c>
    </row>
    <row r="434" spans="1:36" ht="15" customHeight="1" x14ac:dyDescent="0.3">
      <c r="A434" s="261">
        <v>523267</v>
      </c>
      <c r="B434" s="262" t="s">
        <v>1286</v>
      </c>
      <c r="C434" s="262" t="s">
        <v>1287</v>
      </c>
      <c r="D434" s="262" t="s">
        <v>450</v>
      </c>
      <c r="E434" s="262" t="s">
        <v>115</v>
      </c>
      <c r="F434" s="262" t="s">
        <v>2875</v>
      </c>
      <c r="G434" s="263">
        <v>36008</v>
      </c>
      <c r="H434" s="262" t="s">
        <v>620</v>
      </c>
      <c r="I434" s="258" t="s">
        <v>521</v>
      </c>
      <c r="J434" s="262" t="s">
        <v>136</v>
      </c>
      <c r="K434" s="262" t="s">
        <v>3075</v>
      </c>
      <c r="L434" s="258"/>
      <c r="M434" s="262"/>
      <c r="N434" s="250">
        <v>572</v>
      </c>
      <c r="O434" s="260">
        <v>45343</v>
      </c>
      <c r="P434" s="257">
        <v>20000</v>
      </c>
      <c r="Q434" s="262" t="s">
        <v>3075</v>
      </c>
      <c r="R434" s="262" t="s">
        <v>3903</v>
      </c>
      <c r="S434" s="262" t="s">
        <v>3904</v>
      </c>
      <c r="T434" s="262" t="s">
        <v>2407</v>
      </c>
      <c r="U434" s="262" t="s">
        <v>2876</v>
      </c>
      <c r="V434" s="262" t="s">
        <v>3075</v>
      </c>
      <c r="W434" s="262" t="s">
        <v>3075</v>
      </c>
      <c r="X434" s="262" t="s">
        <v>3075</v>
      </c>
      <c r="Y434" s="262" t="s">
        <v>3075</v>
      </c>
      <c r="Z434" s="262" t="s">
        <v>3075</v>
      </c>
      <c r="AA434" s="262" t="s">
        <v>3075</v>
      </c>
      <c r="AB434" s="262" t="s">
        <v>3075</v>
      </c>
      <c r="AC434" s="262" t="s">
        <v>3075</v>
      </c>
      <c r="AD434" s="262" t="s">
        <v>3075</v>
      </c>
      <c r="AE434" s="246"/>
      <c r="AF434" s="262" t="s">
        <v>3075</v>
      </c>
      <c r="AG434" s="262" t="s">
        <v>3075</v>
      </c>
      <c r="AH434" s="262" t="s">
        <v>3075</v>
      </c>
      <c r="AI434" s="262" t="s">
        <v>3075</v>
      </c>
      <c r="AJ434" t="s">
        <v>4897</v>
      </c>
    </row>
    <row r="435" spans="1:36" ht="15" customHeight="1" x14ac:dyDescent="0.3">
      <c r="A435" s="261">
        <v>523269</v>
      </c>
      <c r="B435" s="262" t="s">
        <v>1288</v>
      </c>
      <c r="C435" s="262" t="s">
        <v>264</v>
      </c>
      <c r="D435" s="262" t="s">
        <v>1289</v>
      </c>
      <c r="E435" s="262" t="s">
        <v>115</v>
      </c>
      <c r="F435" s="262" t="s">
        <v>135</v>
      </c>
      <c r="G435" s="263">
        <v>31837</v>
      </c>
      <c r="H435" s="262" t="s">
        <v>620</v>
      </c>
      <c r="I435" s="258" t="s">
        <v>521</v>
      </c>
      <c r="J435" s="262" t="s">
        <v>138</v>
      </c>
      <c r="K435" s="262"/>
      <c r="M435" s="262"/>
      <c r="N435" s="250" t="s">
        <v>3075</v>
      </c>
      <c r="O435" s="260" t="s">
        <v>3075</v>
      </c>
      <c r="P435" s="257">
        <v>0</v>
      </c>
      <c r="Q435" s="262" t="s">
        <v>3075</v>
      </c>
      <c r="R435" s="262" t="s">
        <v>4419</v>
      </c>
      <c r="S435" s="262" t="s">
        <v>3287</v>
      </c>
      <c r="T435" s="262" t="s">
        <v>2545</v>
      </c>
      <c r="U435" s="262" t="s">
        <v>2092</v>
      </c>
      <c r="V435" s="262" t="s">
        <v>3075</v>
      </c>
      <c r="W435" s="262" t="s">
        <v>3075</v>
      </c>
      <c r="X435" s="262" t="s">
        <v>3075</v>
      </c>
      <c r="Y435" s="262" t="s">
        <v>3075</v>
      </c>
      <c r="Z435" s="262" t="s">
        <v>3075</v>
      </c>
      <c r="AA435" s="262" t="s">
        <v>3075</v>
      </c>
      <c r="AB435" s="262" t="s">
        <v>3075</v>
      </c>
      <c r="AC435" s="262" t="s">
        <v>3075</v>
      </c>
      <c r="AD435" s="262" t="s">
        <v>3075</v>
      </c>
      <c r="AE435" s="246"/>
      <c r="AF435" s="262" t="s">
        <v>3075</v>
      </c>
      <c r="AG435" s="262" t="s">
        <v>3075</v>
      </c>
      <c r="AH435" s="262" t="s">
        <v>3075</v>
      </c>
      <c r="AI435" s="262" t="s">
        <v>3075</v>
      </c>
      <c r="AJ435" t="s">
        <v>4897</v>
      </c>
    </row>
    <row r="436" spans="1:36" ht="15" customHeight="1" x14ac:dyDescent="0.3">
      <c r="A436" s="261">
        <v>523280</v>
      </c>
      <c r="B436" s="262" t="s">
        <v>1290</v>
      </c>
      <c r="C436" s="262" t="s">
        <v>224</v>
      </c>
      <c r="D436" s="262" t="s">
        <v>440</v>
      </c>
      <c r="E436" s="262" t="s">
        <v>115</v>
      </c>
      <c r="F436" s="262" t="s">
        <v>4420</v>
      </c>
      <c r="G436" s="263">
        <v>35535</v>
      </c>
      <c r="H436" s="262" t="s">
        <v>620</v>
      </c>
      <c r="I436" s="258" t="s">
        <v>521</v>
      </c>
      <c r="J436" s="262" t="s">
        <v>136</v>
      </c>
      <c r="K436" s="262" t="s">
        <v>3075</v>
      </c>
      <c r="L436" s="258"/>
      <c r="M436" s="262"/>
      <c r="N436" s="250" t="s">
        <v>3075</v>
      </c>
      <c r="O436" s="260" t="s">
        <v>3075</v>
      </c>
      <c r="P436" s="257">
        <v>0</v>
      </c>
      <c r="Q436" s="262" t="s">
        <v>3075</v>
      </c>
      <c r="R436" s="262" t="s">
        <v>4421</v>
      </c>
      <c r="S436" s="262" t="s">
        <v>4422</v>
      </c>
      <c r="T436" s="262" t="s">
        <v>4423</v>
      </c>
      <c r="U436" s="262" t="s">
        <v>2157</v>
      </c>
      <c r="V436" s="262" t="s">
        <v>3075</v>
      </c>
      <c r="W436" s="262" t="s">
        <v>3075</v>
      </c>
      <c r="X436" s="262" t="s">
        <v>3075</v>
      </c>
      <c r="Y436" s="262" t="s">
        <v>3075</v>
      </c>
      <c r="Z436" s="262" t="s">
        <v>3075</v>
      </c>
      <c r="AA436" s="262" t="s">
        <v>3075</v>
      </c>
      <c r="AB436" s="262" t="s">
        <v>3075</v>
      </c>
      <c r="AC436" s="262" t="s">
        <v>3075</v>
      </c>
      <c r="AD436" s="262" t="s">
        <v>3075</v>
      </c>
      <c r="AE436" s="246"/>
      <c r="AF436" s="262" t="s">
        <v>3075</v>
      </c>
      <c r="AG436" s="262" t="s">
        <v>3075</v>
      </c>
      <c r="AH436" s="262" t="s">
        <v>3075</v>
      </c>
      <c r="AI436" s="262" t="s">
        <v>3075</v>
      </c>
      <c r="AJ436" t="s">
        <v>4897</v>
      </c>
    </row>
    <row r="437" spans="1:36" ht="15" customHeight="1" x14ac:dyDescent="0.3">
      <c r="A437" s="261">
        <v>523281</v>
      </c>
      <c r="B437" s="262" t="s">
        <v>1291</v>
      </c>
      <c r="C437" s="262" t="s">
        <v>72</v>
      </c>
      <c r="D437" s="262" t="s">
        <v>396</v>
      </c>
      <c r="E437" s="262" t="s">
        <v>115</v>
      </c>
      <c r="F437" s="262" t="s">
        <v>135</v>
      </c>
      <c r="G437" s="263">
        <v>35543</v>
      </c>
      <c r="H437" s="262" t="s">
        <v>620</v>
      </c>
      <c r="I437" s="258" t="s">
        <v>521</v>
      </c>
      <c r="J437" s="262" t="s">
        <v>136</v>
      </c>
      <c r="K437" s="262" t="s">
        <v>3075</v>
      </c>
      <c r="L437" s="258"/>
      <c r="M437" s="262"/>
      <c r="N437" s="250">
        <v>424</v>
      </c>
      <c r="O437" s="260">
        <v>45334</v>
      </c>
      <c r="P437" s="257">
        <v>105000</v>
      </c>
      <c r="Q437" s="262" t="s">
        <v>3075</v>
      </c>
      <c r="R437" s="262" t="s">
        <v>3771</v>
      </c>
      <c r="S437" s="262" t="s">
        <v>3288</v>
      </c>
      <c r="T437" s="262" t="s">
        <v>2402</v>
      </c>
      <c r="U437" s="262" t="s">
        <v>2084</v>
      </c>
      <c r="V437" s="262" t="s">
        <v>3075</v>
      </c>
      <c r="W437" s="262" t="s">
        <v>3075</v>
      </c>
      <c r="X437" s="262" t="s">
        <v>3075</v>
      </c>
      <c r="Y437" s="262" t="s">
        <v>3075</v>
      </c>
      <c r="Z437" s="262" t="s">
        <v>3075</v>
      </c>
      <c r="AA437" s="262" t="s">
        <v>3075</v>
      </c>
      <c r="AB437" s="262" t="s">
        <v>3075</v>
      </c>
      <c r="AC437" s="262" t="s">
        <v>3075</v>
      </c>
      <c r="AD437" s="262" t="s">
        <v>3075</v>
      </c>
      <c r="AE437" s="246"/>
      <c r="AF437" s="262" t="s">
        <v>3075</v>
      </c>
      <c r="AG437" s="262" t="s">
        <v>3075</v>
      </c>
      <c r="AH437" s="262" t="s">
        <v>3075</v>
      </c>
      <c r="AI437" s="262" t="s">
        <v>3075</v>
      </c>
      <c r="AJ437" t="s">
        <v>4897</v>
      </c>
    </row>
    <row r="438" spans="1:36" ht="15" customHeight="1" x14ac:dyDescent="0.3">
      <c r="A438" s="256">
        <v>523302</v>
      </c>
      <c r="B438" s="257" t="s">
        <v>1907</v>
      </c>
      <c r="C438" s="257" t="s">
        <v>1908</v>
      </c>
      <c r="D438" s="257" t="s">
        <v>444</v>
      </c>
      <c r="E438" s="257" t="s">
        <v>115</v>
      </c>
      <c r="F438" s="257" t="s">
        <v>135</v>
      </c>
      <c r="G438" s="257" t="s">
        <v>4727</v>
      </c>
      <c r="H438" s="257" t="s">
        <v>620</v>
      </c>
      <c r="I438" s="258" t="s">
        <v>521</v>
      </c>
      <c r="J438" s="257" t="s">
        <v>667</v>
      </c>
      <c r="K438" s="257" t="s">
        <v>4719</v>
      </c>
      <c r="L438" s="259" t="s">
        <v>135</v>
      </c>
      <c r="M438" s="250"/>
      <c r="N438" s="250" t="s">
        <v>3075</v>
      </c>
      <c r="O438" s="260" t="s">
        <v>3075</v>
      </c>
      <c r="P438" s="257">
        <v>0</v>
      </c>
      <c r="Q438" s="257" t="s">
        <v>3075</v>
      </c>
      <c r="R438" s="257" t="s">
        <v>4165</v>
      </c>
      <c r="S438" s="257" t="s">
        <v>4424</v>
      </c>
      <c r="T438" s="257" t="s">
        <v>2366</v>
      </c>
      <c r="U438" s="257" t="s">
        <v>2084</v>
      </c>
      <c r="V438" s="257" t="s">
        <v>3075</v>
      </c>
      <c r="W438" s="257" t="s">
        <v>3075</v>
      </c>
      <c r="X438" s="257" t="s">
        <v>3075</v>
      </c>
      <c r="Y438" s="257" t="s">
        <v>3075</v>
      </c>
      <c r="Z438" s="257" t="s">
        <v>3075</v>
      </c>
      <c r="AA438" s="257" t="s">
        <v>3075</v>
      </c>
      <c r="AB438" s="257" t="s">
        <v>3075</v>
      </c>
      <c r="AC438" s="257" t="s">
        <v>3075</v>
      </c>
      <c r="AD438" s="257" t="s">
        <v>3075</v>
      </c>
      <c r="AE438" s="246"/>
      <c r="AF438" s="257" t="s">
        <v>3075</v>
      </c>
      <c r="AG438" s="257" t="s">
        <v>3075</v>
      </c>
      <c r="AH438" s="257" t="s">
        <v>2078</v>
      </c>
      <c r="AI438" s="257" t="s">
        <v>3075</v>
      </c>
      <c r="AJ438" t="s">
        <v>4896</v>
      </c>
    </row>
    <row r="439" spans="1:36" ht="15" customHeight="1" x14ac:dyDescent="0.3">
      <c r="A439" s="256">
        <v>523306</v>
      </c>
      <c r="B439" s="257" t="s">
        <v>2038</v>
      </c>
      <c r="C439" s="257" t="s">
        <v>65</v>
      </c>
      <c r="D439" s="257" t="s">
        <v>437</v>
      </c>
      <c r="E439" s="257" t="s">
        <v>3075</v>
      </c>
      <c r="F439" s="257" t="s">
        <v>3075</v>
      </c>
      <c r="G439" s="257" t="s">
        <v>3075</v>
      </c>
      <c r="H439" s="257"/>
      <c r="I439" s="258" t="s">
        <v>521</v>
      </c>
      <c r="J439" s="250"/>
      <c r="K439" s="257" t="s">
        <v>3075</v>
      </c>
      <c r="L439" s="259" t="s">
        <v>3075</v>
      </c>
      <c r="M439" s="257" t="s">
        <v>3075</v>
      </c>
      <c r="N439" s="250" t="s">
        <v>3075</v>
      </c>
      <c r="O439" s="260" t="s">
        <v>3075</v>
      </c>
      <c r="P439" s="257">
        <v>0</v>
      </c>
      <c r="Q439" s="257" t="s">
        <v>3075</v>
      </c>
      <c r="R439" s="257" t="s">
        <v>3075</v>
      </c>
      <c r="S439" s="257" t="s">
        <v>3075</v>
      </c>
      <c r="T439" s="257" t="s">
        <v>3075</v>
      </c>
      <c r="U439" s="257" t="s">
        <v>3075</v>
      </c>
      <c r="V439" s="257" t="s">
        <v>3075</v>
      </c>
      <c r="W439" s="257" t="s">
        <v>3075</v>
      </c>
      <c r="X439" s="257" t="s">
        <v>3075</v>
      </c>
      <c r="Y439" s="257" t="s">
        <v>3075</v>
      </c>
      <c r="Z439" s="257" t="s">
        <v>3075</v>
      </c>
      <c r="AA439" s="257" t="s">
        <v>3075</v>
      </c>
      <c r="AB439" s="257" t="s">
        <v>2078</v>
      </c>
      <c r="AC439" s="262" t="s">
        <v>4895</v>
      </c>
      <c r="AD439" s="262" t="s">
        <v>4895</v>
      </c>
      <c r="AE439" s="246"/>
      <c r="AF439" s="257" t="s">
        <v>2078</v>
      </c>
      <c r="AG439" s="257" t="s">
        <v>2078</v>
      </c>
      <c r="AH439" s="257" t="s">
        <v>2078</v>
      </c>
      <c r="AI439" s="257" t="s">
        <v>4895</v>
      </c>
      <c r="AJ439" t="s">
        <v>4896</v>
      </c>
    </row>
    <row r="440" spans="1:36" ht="15" customHeight="1" x14ac:dyDescent="0.3">
      <c r="A440" s="256">
        <v>523319</v>
      </c>
      <c r="B440" s="257" t="s">
        <v>2039</v>
      </c>
      <c r="C440" s="257" t="s">
        <v>258</v>
      </c>
      <c r="D440" s="257" t="s">
        <v>399</v>
      </c>
      <c r="E440" s="257" t="s">
        <v>3075</v>
      </c>
      <c r="F440" s="257" t="s">
        <v>3075</v>
      </c>
      <c r="G440" s="257" t="s">
        <v>3075</v>
      </c>
      <c r="H440" s="257"/>
      <c r="I440" s="258" t="s">
        <v>521</v>
      </c>
      <c r="J440" s="250"/>
      <c r="K440" s="257" t="s">
        <v>3075</v>
      </c>
      <c r="L440" s="257" t="s">
        <v>3075</v>
      </c>
      <c r="M440" s="257" t="s">
        <v>3075</v>
      </c>
      <c r="N440" s="250" t="s">
        <v>3075</v>
      </c>
      <c r="O440" s="260" t="s">
        <v>3075</v>
      </c>
      <c r="P440" s="257">
        <v>0</v>
      </c>
      <c r="Q440" s="257" t="s">
        <v>3075</v>
      </c>
      <c r="R440" s="257" t="s">
        <v>3075</v>
      </c>
      <c r="S440" s="257" t="s">
        <v>3075</v>
      </c>
      <c r="T440" s="257" t="s">
        <v>3075</v>
      </c>
      <c r="U440" s="257" t="s">
        <v>3075</v>
      </c>
      <c r="V440" s="257" t="s">
        <v>3075</v>
      </c>
      <c r="W440" s="257" t="s">
        <v>3075</v>
      </c>
      <c r="X440" s="257" t="s">
        <v>3075</v>
      </c>
      <c r="Y440" s="257" t="s">
        <v>3075</v>
      </c>
      <c r="Z440" s="257" t="s">
        <v>3075</v>
      </c>
      <c r="AA440" s="257" t="s">
        <v>3075</v>
      </c>
      <c r="AB440" s="257" t="s">
        <v>2078</v>
      </c>
      <c r="AC440" s="262" t="s">
        <v>4895</v>
      </c>
      <c r="AD440" s="262" t="s">
        <v>4895</v>
      </c>
      <c r="AE440" s="247"/>
      <c r="AF440" s="257" t="s">
        <v>2078</v>
      </c>
      <c r="AG440" s="257" t="s">
        <v>2078</v>
      </c>
      <c r="AH440" s="257" t="s">
        <v>2078</v>
      </c>
      <c r="AI440" s="257" t="s">
        <v>4895</v>
      </c>
      <c r="AJ440" t="s">
        <v>4896</v>
      </c>
    </row>
    <row r="441" spans="1:36" ht="15" customHeight="1" x14ac:dyDescent="0.3">
      <c r="A441" s="261">
        <v>523321</v>
      </c>
      <c r="B441" s="262" t="s">
        <v>1292</v>
      </c>
      <c r="C441" s="262" t="s">
        <v>1293</v>
      </c>
      <c r="D441" s="262" t="s">
        <v>441</v>
      </c>
      <c r="E441" s="262" t="s">
        <v>115</v>
      </c>
      <c r="F441" s="262" t="s">
        <v>135</v>
      </c>
      <c r="G441" s="263">
        <v>35494</v>
      </c>
      <c r="H441" s="262" t="s">
        <v>620</v>
      </c>
      <c r="I441" s="258" t="s">
        <v>521</v>
      </c>
      <c r="J441" s="262" t="s">
        <v>136</v>
      </c>
      <c r="K441" s="262" t="s">
        <v>3075</v>
      </c>
      <c r="L441" s="258"/>
      <c r="M441" s="262"/>
      <c r="N441" s="250" t="s">
        <v>3075</v>
      </c>
      <c r="O441" s="260" t="s">
        <v>3075</v>
      </c>
      <c r="P441" s="257">
        <v>0</v>
      </c>
      <c r="Q441" s="262" t="s">
        <v>3075</v>
      </c>
      <c r="R441" s="262" t="s">
        <v>3906</v>
      </c>
      <c r="S441" s="262" t="s">
        <v>3907</v>
      </c>
      <c r="T441" s="262" t="s">
        <v>2879</v>
      </c>
      <c r="U441" s="262" t="s">
        <v>2092</v>
      </c>
      <c r="V441" s="262" t="s">
        <v>3075</v>
      </c>
      <c r="W441" s="262" t="s">
        <v>3075</v>
      </c>
      <c r="X441" s="262" t="s">
        <v>3075</v>
      </c>
      <c r="Y441" s="262" t="s">
        <v>3075</v>
      </c>
      <c r="Z441" s="262" t="s">
        <v>3075</v>
      </c>
      <c r="AA441" s="262" t="s">
        <v>3075</v>
      </c>
      <c r="AB441" s="262" t="s">
        <v>3075</v>
      </c>
      <c r="AC441" s="262" t="s">
        <v>3075</v>
      </c>
      <c r="AD441" s="262" t="s">
        <v>3075</v>
      </c>
      <c r="AE441" s="247"/>
      <c r="AF441" s="262"/>
      <c r="AG441" s="262" t="s">
        <v>3075</v>
      </c>
      <c r="AH441" s="262" t="s">
        <v>3075</v>
      </c>
      <c r="AI441" s="262" t="s">
        <v>3075</v>
      </c>
      <c r="AJ441" t="s">
        <v>4897</v>
      </c>
    </row>
    <row r="442" spans="1:36" ht="15" customHeight="1" x14ac:dyDescent="0.3">
      <c r="A442" s="261">
        <v>523324</v>
      </c>
      <c r="B442" s="262" t="s">
        <v>858</v>
      </c>
      <c r="C442" s="262" t="s">
        <v>379</v>
      </c>
      <c r="D442" s="262" t="s">
        <v>434</v>
      </c>
      <c r="E442" s="262" t="s">
        <v>115</v>
      </c>
      <c r="F442" s="262" t="s">
        <v>135</v>
      </c>
      <c r="G442" s="263">
        <v>35431</v>
      </c>
      <c r="H442" s="262" t="s">
        <v>620</v>
      </c>
      <c r="I442" s="258" t="s">
        <v>521</v>
      </c>
      <c r="J442" s="262" t="s">
        <v>136</v>
      </c>
      <c r="K442" s="262"/>
      <c r="M442" s="262"/>
      <c r="N442" s="250" t="s">
        <v>3075</v>
      </c>
      <c r="O442" s="260" t="s">
        <v>3075</v>
      </c>
      <c r="P442" s="257">
        <v>0</v>
      </c>
      <c r="Q442" s="262" t="s">
        <v>3075</v>
      </c>
      <c r="R442" s="262" t="s">
        <v>4425</v>
      </c>
      <c r="S442" s="262" t="s">
        <v>3974</v>
      </c>
      <c r="T442" s="262" t="s">
        <v>2281</v>
      </c>
      <c r="U442" s="262" t="s">
        <v>2084</v>
      </c>
      <c r="V442" s="262" t="s">
        <v>3075</v>
      </c>
      <c r="W442" s="262" t="s">
        <v>3075</v>
      </c>
      <c r="X442" s="262" t="s">
        <v>3075</v>
      </c>
      <c r="Y442" s="262" t="s">
        <v>3075</v>
      </c>
      <c r="Z442" s="262" t="s">
        <v>3075</v>
      </c>
      <c r="AA442" s="262" t="s">
        <v>3075</v>
      </c>
      <c r="AB442" s="262" t="s">
        <v>3075</v>
      </c>
      <c r="AC442" s="262" t="s">
        <v>3075</v>
      </c>
      <c r="AD442" s="262" t="s">
        <v>3075</v>
      </c>
      <c r="AE442" s="247"/>
      <c r="AF442" s="262" t="s">
        <v>3075</v>
      </c>
      <c r="AG442" s="262" t="s">
        <v>3075</v>
      </c>
      <c r="AH442" s="262" t="s">
        <v>3075</v>
      </c>
      <c r="AI442" s="262" t="s">
        <v>3075</v>
      </c>
      <c r="AJ442" t="s">
        <v>4897</v>
      </c>
    </row>
    <row r="443" spans="1:36" ht="15" customHeight="1" x14ac:dyDescent="0.3">
      <c r="A443" s="261">
        <v>523332</v>
      </c>
      <c r="B443" s="262" t="s">
        <v>1294</v>
      </c>
      <c r="C443" s="262" t="s">
        <v>1295</v>
      </c>
      <c r="D443" s="262" t="s">
        <v>451</v>
      </c>
      <c r="E443" s="262" t="s">
        <v>115</v>
      </c>
      <c r="F443" s="262" t="s">
        <v>135</v>
      </c>
      <c r="G443" s="263">
        <v>33239</v>
      </c>
      <c r="H443" s="262" t="s">
        <v>620</v>
      </c>
      <c r="I443" s="258" t="s">
        <v>521</v>
      </c>
      <c r="J443" s="262" t="s">
        <v>667</v>
      </c>
      <c r="K443" s="262"/>
      <c r="M443" s="262"/>
      <c r="N443" s="250" t="s">
        <v>3075</v>
      </c>
      <c r="O443" s="260" t="s">
        <v>3075</v>
      </c>
      <c r="P443" s="257">
        <v>0</v>
      </c>
      <c r="Q443" s="262" t="s">
        <v>3075</v>
      </c>
      <c r="R443" s="262" t="s">
        <v>4426</v>
      </c>
      <c r="S443" s="262" t="s">
        <v>4427</v>
      </c>
      <c r="T443" s="262" t="s">
        <v>2176</v>
      </c>
      <c r="U443" s="262" t="s">
        <v>2084</v>
      </c>
      <c r="V443" s="262" t="s">
        <v>3075</v>
      </c>
      <c r="W443" s="262" t="s">
        <v>3075</v>
      </c>
      <c r="X443" s="262" t="s">
        <v>3075</v>
      </c>
      <c r="Y443" s="262" t="s">
        <v>3075</v>
      </c>
      <c r="Z443" s="262" t="s">
        <v>3075</v>
      </c>
      <c r="AA443" s="262" t="s">
        <v>3075</v>
      </c>
      <c r="AB443" s="262" t="s">
        <v>3075</v>
      </c>
      <c r="AC443" s="262" t="s">
        <v>3075</v>
      </c>
      <c r="AD443" s="262" t="s">
        <v>3075</v>
      </c>
      <c r="AE443" s="246"/>
      <c r="AF443" s="262" t="s">
        <v>3075</v>
      </c>
      <c r="AG443" s="262" t="s">
        <v>3075</v>
      </c>
      <c r="AH443" s="262" t="s">
        <v>3075</v>
      </c>
      <c r="AI443" s="262" t="s">
        <v>3075</v>
      </c>
      <c r="AJ443" t="s">
        <v>4897</v>
      </c>
    </row>
    <row r="444" spans="1:36" ht="15" customHeight="1" x14ac:dyDescent="0.3">
      <c r="A444" s="256">
        <v>523352</v>
      </c>
      <c r="B444" s="257" t="s">
        <v>2040</v>
      </c>
      <c r="C444" s="257" t="s">
        <v>277</v>
      </c>
      <c r="D444" s="257" t="s">
        <v>843</v>
      </c>
      <c r="E444" s="257" t="s">
        <v>115</v>
      </c>
      <c r="F444" s="257" t="s">
        <v>135</v>
      </c>
      <c r="G444" s="257" t="s">
        <v>4735</v>
      </c>
      <c r="H444" s="257" t="s">
        <v>620</v>
      </c>
      <c r="I444" s="258" t="s">
        <v>521</v>
      </c>
      <c r="J444" s="257" t="s">
        <v>138</v>
      </c>
      <c r="K444" s="257" t="s">
        <v>4651</v>
      </c>
      <c r="L444" s="259" t="s">
        <v>151</v>
      </c>
      <c r="M444" s="250"/>
      <c r="N444" s="250" t="s">
        <v>3075</v>
      </c>
      <c r="O444" s="260" t="s">
        <v>3075</v>
      </c>
      <c r="P444" s="257">
        <v>0</v>
      </c>
      <c r="Q444" s="257" t="s">
        <v>3075</v>
      </c>
      <c r="R444" s="257" t="s">
        <v>4428</v>
      </c>
      <c r="S444" s="257" t="s">
        <v>3579</v>
      </c>
      <c r="T444" s="257" t="s">
        <v>4429</v>
      </c>
      <c r="U444" s="257" t="s">
        <v>2084</v>
      </c>
      <c r="V444" s="257" t="s">
        <v>3075</v>
      </c>
      <c r="W444" s="257" t="s">
        <v>3075</v>
      </c>
      <c r="X444" s="257" t="s">
        <v>3075</v>
      </c>
      <c r="Y444" s="257" t="s">
        <v>3075</v>
      </c>
      <c r="Z444" s="257" t="s">
        <v>3075</v>
      </c>
      <c r="AA444" s="257" t="s">
        <v>3075</v>
      </c>
      <c r="AB444" s="257" t="s">
        <v>2078</v>
      </c>
      <c r="AC444" s="262" t="s">
        <v>4895</v>
      </c>
      <c r="AD444" s="262" t="s">
        <v>4895</v>
      </c>
      <c r="AE444" s="246"/>
      <c r="AF444" s="257" t="s">
        <v>3075</v>
      </c>
      <c r="AG444" s="257" t="s">
        <v>2078</v>
      </c>
      <c r="AH444" s="257" t="s">
        <v>2078</v>
      </c>
      <c r="AI444" s="257" t="s">
        <v>4895</v>
      </c>
      <c r="AJ444" t="s">
        <v>4896</v>
      </c>
    </row>
    <row r="445" spans="1:36" ht="15" customHeight="1" x14ac:dyDescent="0.3">
      <c r="A445" s="261">
        <v>523353</v>
      </c>
      <c r="B445" s="262" t="s">
        <v>1296</v>
      </c>
      <c r="C445" s="262" t="s">
        <v>297</v>
      </c>
      <c r="D445" s="262" t="s">
        <v>1297</v>
      </c>
      <c r="E445" s="262" t="s">
        <v>115</v>
      </c>
      <c r="F445" s="262" t="s">
        <v>149</v>
      </c>
      <c r="G445" s="263">
        <v>32698</v>
      </c>
      <c r="H445" s="262" t="s">
        <v>620</v>
      </c>
      <c r="I445" s="258" t="s">
        <v>521</v>
      </c>
      <c r="J445" s="262" t="s">
        <v>667</v>
      </c>
      <c r="K445" s="262"/>
      <c r="L445" s="259" t="s">
        <v>149</v>
      </c>
      <c r="M445" s="262"/>
      <c r="N445" s="250" t="s">
        <v>3075</v>
      </c>
      <c r="O445" s="260" t="s">
        <v>3075</v>
      </c>
      <c r="P445" s="257">
        <v>0</v>
      </c>
      <c r="Q445" s="262" t="s">
        <v>3075</v>
      </c>
      <c r="R445" s="262" t="s">
        <v>4083</v>
      </c>
      <c r="S445" s="262" t="s">
        <v>2994</v>
      </c>
      <c r="T445" s="262" t="s">
        <v>2521</v>
      </c>
      <c r="U445" s="262" t="s">
        <v>2096</v>
      </c>
      <c r="V445" s="262" t="s">
        <v>3075</v>
      </c>
      <c r="W445" s="262" t="s">
        <v>3075</v>
      </c>
      <c r="X445" s="262" t="s">
        <v>3075</v>
      </c>
      <c r="Y445" s="262" t="s">
        <v>3075</v>
      </c>
      <c r="Z445" s="262" t="s">
        <v>3075</v>
      </c>
      <c r="AA445" s="262" t="s">
        <v>3075</v>
      </c>
      <c r="AB445" s="262" t="s">
        <v>3075</v>
      </c>
      <c r="AC445" s="262" t="s">
        <v>3075</v>
      </c>
      <c r="AD445" s="262" t="s">
        <v>3075</v>
      </c>
      <c r="AE445" s="247"/>
      <c r="AF445" s="262" t="s">
        <v>3075</v>
      </c>
      <c r="AG445" s="262" t="s">
        <v>3075</v>
      </c>
      <c r="AH445" s="262" t="s">
        <v>3075</v>
      </c>
      <c r="AI445" s="262" t="s">
        <v>3075</v>
      </c>
      <c r="AJ445" t="s">
        <v>4897</v>
      </c>
    </row>
    <row r="446" spans="1:36" ht="15" customHeight="1" x14ac:dyDescent="0.3">
      <c r="A446" s="256">
        <v>523357</v>
      </c>
      <c r="B446" s="257" t="s">
        <v>2041</v>
      </c>
      <c r="C446" s="257" t="s">
        <v>66</v>
      </c>
      <c r="D446" s="257" t="s">
        <v>736</v>
      </c>
      <c r="E446" s="257" t="s">
        <v>3075</v>
      </c>
      <c r="F446" s="257" t="s">
        <v>3075</v>
      </c>
      <c r="G446" s="257" t="s">
        <v>3075</v>
      </c>
      <c r="H446" s="257"/>
      <c r="I446" s="258" t="s">
        <v>521</v>
      </c>
      <c r="J446" s="250"/>
      <c r="K446" s="257" t="s">
        <v>3075</v>
      </c>
      <c r="L446" s="259" t="s">
        <v>3075</v>
      </c>
      <c r="M446" s="257" t="s">
        <v>3075</v>
      </c>
      <c r="N446" s="250" t="s">
        <v>3075</v>
      </c>
      <c r="O446" s="260" t="s">
        <v>3075</v>
      </c>
      <c r="P446" s="257">
        <v>0</v>
      </c>
      <c r="Q446" s="257" t="s">
        <v>3075</v>
      </c>
      <c r="R446" s="257" t="s">
        <v>3075</v>
      </c>
      <c r="S446" s="257" t="s">
        <v>3075</v>
      </c>
      <c r="T446" s="257" t="s">
        <v>3075</v>
      </c>
      <c r="U446" s="257" t="s">
        <v>3075</v>
      </c>
      <c r="V446" s="257" t="s">
        <v>3075</v>
      </c>
      <c r="W446" s="257" t="s">
        <v>3075</v>
      </c>
      <c r="X446" s="257" t="s">
        <v>3075</v>
      </c>
      <c r="Y446" s="257" t="s">
        <v>3075</v>
      </c>
      <c r="Z446" s="257" t="s">
        <v>3075</v>
      </c>
      <c r="AA446" s="257" t="s">
        <v>3075</v>
      </c>
      <c r="AB446" s="257" t="s">
        <v>2078</v>
      </c>
      <c r="AC446" s="257" t="s">
        <v>3075</v>
      </c>
      <c r="AD446" s="257" t="s">
        <v>3075</v>
      </c>
      <c r="AE446" s="246"/>
      <c r="AF446" s="257" t="s">
        <v>2078</v>
      </c>
      <c r="AG446" s="257" t="s">
        <v>2078</v>
      </c>
      <c r="AH446" s="257" t="s">
        <v>2078</v>
      </c>
      <c r="AI446" s="257" t="s">
        <v>3075</v>
      </c>
      <c r="AJ446" t="s">
        <v>4896</v>
      </c>
    </row>
    <row r="447" spans="1:36" ht="15" customHeight="1" x14ac:dyDescent="0.3">
      <c r="A447" s="261">
        <v>523362</v>
      </c>
      <c r="B447" s="262" t="s">
        <v>1909</v>
      </c>
      <c r="C447" s="262" t="s">
        <v>225</v>
      </c>
      <c r="D447" s="262" t="s">
        <v>353</v>
      </c>
      <c r="E447" s="262" t="s">
        <v>115</v>
      </c>
      <c r="F447" s="262" t="s">
        <v>2479</v>
      </c>
      <c r="G447" s="263">
        <v>31352</v>
      </c>
      <c r="H447" s="262" t="s">
        <v>620</v>
      </c>
      <c r="I447" s="258" t="s">
        <v>521</v>
      </c>
      <c r="J447" s="262" t="s">
        <v>667</v>
      </c>
      <c r="K447" s="262"/>
      <c r="L447" s="259" t="s">
        <v>149</v>
      </c>
      <c r="M447" s="262"/>
      <c r="N447" s="250" t="s">
        <v>3075</v>
      </c>
      <c r="O447" s="260" t="s">
        <v>3075</v>
      </c>
      <c r="P447" s="257">
        <v>0</v>
      </c>
      <c r="Q447" s="262" t="s">
        <v>3075</v>
      </c>
      <c r="R447" s="262" t="s">
        <v>4430</v>
      </c>
      <c r="S447" s="262" t="s">
        <v>4431</v>
      </c>
      <c r="T447" s="262" t="s">
        <v>2328</v>
      </c>
      <c r="U447" s="262" t="s">
        <v>4432</v>
      </c>
      <c r="V447" s="262" t="s">
        <v>3075</v>
      </c>
      <c r="W447" s="262" t="s">
        <v>3075</v>
      </c>
      <c r="X447" s="262" t="s">
        <v>3075</v>
      </c>
      <c r="Y447" s="262" t="s">
        <v>3075</v>
      </c>
      <c r="Z447" s="262" t="s">
        <v>3075</v>
      </c>
      <c r="AA447" s="262" t="s">
        <v>3075</v>
      </c>
      <c r="AB447" s="262" t="s">
        <v>3075</v>
      </c>
      <c r="AC447" s="262" t="s">
        <v>3075</v>
      </c>
      <c r="AD447" s="262" t="s">
        <v>3075</v>
      </c>
      <c r="AE447" s="246"/>
      <c r="AF447" s="262" t="s">
        <v>3075</v>
      </c>
      <c r="AG447" s="262"/>
      <c r="AH447" s="262" t="s">
        <v>3075</v>
      </c>
      <c r="AI447" s="262" t="s">
        <v>3075</v>
      </c>
      <c r="AJ447" t="s">
        <v>4897</v>
      </c>
    </row>
    <row r="448" spans="1:36" ht="15" customHeight="1" x14ac:dyDescent="0.3">
      <c r="A448" s="261">
        <v>523364</v>
      </c>
      <c r="B448" s="262" t="s">
        <v>860</v>
      </c>
      <c r="C448" s="262" t="s">
        <v>572</v>
      </c>
      <c r="D448" s="262" t="s">
        <v>551</v>
      </c>
      <c r="E448" s="262" t="s">
        <v>115</v>
      </c>
      <c r="F448" s="262" t="s">
        <v>2207</v>
      </c>
      <c r="G448" s="263">
        <v>30935</v>
      </c>
      <c r="H448" s="262" t="s">
        <v>620</v>
      </c>
      <c r="I448" s="258" t="s">
        <v>521</v>
      </c>
      <c r="J448" s="262" t="s">
        <v>667</v>
      </c>
      <c r="K448" s="261">
        <v>2002</v>
      </c>
      <c r="M448" s="262"/>
      <c r="N448" s="250" t="s">
        <v>3075</v>
      </c>
      <c r="O448" s="260" t="s">
        <v>3075</v>
      </c>
      <c r="P448" s="257">
        <v>0</v>
      </c>
      <c r="Q448" s="250"/>
      <c r="R448" s="250"/>
      <c r="S448" s="250"/>
      <c r="T448" s="250"/>
      <c r="U448" s="250"/>
      <c r="V448" s="250"/>
      <c r="W448" s="250"/>
      <c r="X448" s="250"/>
      <c r="Y448" s="250"/>
      <c r="Z448" s="250"/>
      <c r="AA448" s="250"/>
      <c r="AB448" s="250"/>
      <c r="AC448" s="250"/>
      <c r="AD448" s="250"/>
      <c r="AE448" s="246"/>
      <c r="AF448" s="250"/>
      <c r="AG448" s="250"/>
      <c r="AH448" s="250"/>
      <c r="AI448" s="250"/>
      <c r="AJ448" t="s">
        <v>4897</v>
      </c>
    </row>
    <row r="449" spans="1:36" ht="15" customHeight="1" x14ac:dyDescent="0.3">
      <c r="A449" s="261">
        <v>523366</v>
      </c>
      <c r="B449" s="262" t="s">
        <v>1298</v>
      </c>
      <c r="C449" s="262" t="s">
        <v>95</v>
      </c>
      <c r="D449" s="262" t="s">
        <v>420</v>
      </c>
      <c r="E449" s="262" t="s">
        <v>115</v>
      </c>
      <c r="F449" s="262" t="s">
        <v>135</v>
      </c>
      <c r="G449" s="263">
        <v>29034</v>
      </c>
      <c r="H449" s="262" t="s">
        <v>620</v>
      </c>
      <c r="I449" s="258" t="s">
        <v>521</v>
      </c>
      <c r="J449" s="262" t="s">
        <v>667</v>
      </c>
      <c r="K449" s="262"/>
      <c r="M449" s="262"/>
      <c r="N449" s="250" t="s">
        <v>3075</v>
      </c>
      <c r="O449" s="260" t="s">
        <v>3075</v>
      </c>
      <c r="P449" s="257">
        <v>0</v>
      </c>
      <c r="Q449" s="262" t="s">
        <v>3075</v>
      </c>
      <c r="R449" s="262" t="s">
        <v>4433</v>
      </c>
      <c r="S449" s="262" t="s">
        <v>3282</v>
      </c>
      <c r="T449" s="262" t="s">
        <v>2958</v>
      </c>
      <c r="U449" s="262" t="s">
        <v>2084</v>
      </c>
      <c r="V449" s="262" t="s">
        <v>3075</v>
      </c>
      <c r="W449" s="262" t="s">
        <v>3075</v>
      </c>
      <c r="X449" s="262" t="s">
        <v>3075</v>
      </c>
      <c r="Y449" s="262" t="s">
        <v>3075</v>
      </c>
      <c r="Z449" s="262" t="s">
        <v>3075</v>
      </c>
      <c r="AA449" s="262" t="s">
        <v>3075</v>
      </c>
      <c r="AB449" s="262" t="s">
        <v>3075</v>
      </c>
      <c r="AC449" s="262" t="s">
        <v>3075</v>
      </c>
      <c r="AD449" s="262" t="s">
        <v>3075</v>
      </c>
      <c r="AE449" s="246"/>
      <c r="AF449" s="262" t="s">
        <v>3075</v>
      </c>
      <c r="AG449" s="262" t="s">
        <v>3075</v>
      </c>
      <c r="AH449" s="262" t="s">
        <v>3075</v>
      </c>
      <c r="AI449" s="262" t="s">
        <v>3075</v>
      </c>
      <c r="AJ449" t="s">
        <v>4897</v>
      </c>
    </row>
    <row r="450" spans="1:36" ht="15" customHeight="1" x14ac:dyDescent="0.3">
      <c r="A450" s="256">
        <v>523372</v>
      </c>
      <c r="B450" s="257" t="s">
        <v>1910</v>
      </c>
      <c r="C450" s="257" t="s">
        <v>66</v>
      </c>
      <c r="D450" s="257" t="s">
        <v>690</v>
      </c>
      <c r="E450" s="257" t="s">
        <v>115</v>
      </c>
      <c r="F450" s="257" t="s">
        <v>2881</v>
      </c>
      <c r="G450" s="257" t="s">
        <v>4771</v>
      </c>
      <c r="H450" s="257" t="s">
        <v>620</v>
      </c>
      <c r="I450" s="258" t="s">
        <v>521</v>
      </c>
      <c r="J450" s="257" t="s">
        <v>138</v>
      </c>
      <c r="K450" s="257" t="s">
        <v>4768</v>
      </c>
      <c r="L450" s="258" t="s">
        <v>143</v>
      </c>
      <c r="M450" s="257"/>
      <c r="N450" s="250" t="s">
        <v>3075</v>
      </c>
      <c r="O450" s="260" t="s">
        <v>3075</v>
      </c>
      <c r="P450" s="257">
        <v>0</v>
      </c>
      <c r="Q450" s="257" t="s">
        <v>3075</v>
      </c>
      <c r="R450" s="257" t="s">
        <v>3548</v>
      </c>
      <c r="S450" s="257" t="s">
        <v>3090</v>
      </c>
      <c r="T450" s="257" t="s">
        <v>2882</v>
      </c>
      <c r="U450" s="257" t="s">
        <v>2400</v>
      </c>
      <c r="V450" s="257" t="s">
        <v>3075</v>
      </c>
      <c r="W450" s="257" t="s">
        <v>3075</v>
      </c>
      <c r="X450" s="257" t="s">
        <v>3075</v>
      </c>
      <c r="Y450" s="257" t="s">
        <v>3075</v>
      </c>
      <c r="Z450" s="257" t="s">
        <v>3075</v>
      </c>
      <c r="AA450" s="257" t="s">
        <v>3075</v>
      </c>
      <c r="AB450" s="257" t="s">
        <v>3075</v>
      </c>
      <c r="AC450" s="257" t="s">
        <v>3075</v>
      </c>
      <c r="AD450" s="257" t="s">
        <v>3075</v>
      </c>
      <c r="AE450" s="246"/>
      <c r="AF450" s="257" t="s">
        <v>3075</v>
      </c>
      <c r="AG450" s="257" t="s">
        <v>3075</v>
      </c>
      <c r="AH450" s="257" t="s">
        <v>2078</v>
      </c>
      <c r="AI450" s="257" t="s">
        <v>3075</v>
      </c>
      <c r="AJ450" t="s">
        <v>4896</v>
      </c>
    </row>
    <row r="451" spans="1:36" ht="15" customHeight="1" x14ac:dyDescent="0.3">
      <c r="A451" s="261">
        <v>523376</v>
      </c>
      <c r="B451" s="262" t="s">
        <v>861</v>
      </c>
      <c r="C451" s="262" t="s">
        <v>65</v>
      </c>
      <c r="D451" s="262" t="s">
        <v>455</v>
      </c>
      <c r="E451" s="262" t="s">
        <v>115</v>
      </c>
      <c r="F451" s="262" t="s">
        <v>135</v>
      </c>
      <c r="G451" s="263">
        <v>28888</v>
      </c>
      <c r="H451" s="262" t="s">
        <v>620</v>
      </c>
      <c r="I451" s="258" t="s">
        <v>521</v>
      </c>
      <c r="J451" s="262" t="s">
        <v>136</v>
      </c>
      <c r="K451" s="262" t="s">
        <v>3075</v>
      </c>
      <c r="L451" s="258"/>
      <c r="M451" s="262"/>
      <c r="N451" s="250" t="s">
        <v>3075</v>
      </c>
      <c r="O451" s="260" t="s">
        <v>3075</v>
      </c>
      <c r="P451" s="257">
        <v>0</v>
      </c>
      <c r="Q451" s="262" t="s">
        <v>3075</v>
      </c>
      <c r="R451" s="262" t="s">
        <v>3908</v>
      </c>
      <c r="S451" s="262" t="s">
        <v>3076</v>
      </c>
      <c r="T451" s="262" t="s">
        <v>2483</v>
      </c>
      <c r="U451" s="262" t="s">
        <v>2084</v>
      </c>
      <c r="V451" s="262" t="s">
        <v>3075</v>
      </c>
      <c r="W451" s="262" t="s">
        <v>3075</v>
      </c>
      <c r="X451" s="262" t="s">
        <v>3075</v>
      </c>
      <c r="Y451" s="262" t="s">
        <v>3075</v>
      </c>
      <c r="Z451" s="262" t="s">
        <v>3075</v>
      </c>
      <c r="AA451" s="262" t="s">
        <v>3075</v>
      </c>
      <c r="AB451" s="262" t="s">
        <v>3075</v>
      </c>
      <c r="AC451" s="262" t="s">
        <v>3075</v>
      </c>
      <c r="AD451" s="262" t="s">
        <v>3075</v>
      </c>
      <c r="AE451" s="247"/>
      <c r="AF451" s="262" t="s">
        <v>3075</v>
      </c>
      <c r="AG451" s="262" t="s">
        <v>3075</v>
      </c>
      <c r="AH451" s="262" t="s">
        <v>3075</v>
      </c>
      <c r="AI451" s="262" t="s">
        <v>3075</v>
      </c>
      <c r="AJ451" t="s">
        <v>4897</v>
      </c>
    </row>
    <row r="452" spans="1:36" ht="15" customHeight="1" x14ac:dyDescent="0.3">
      <c r="A452" s="261">
        <v>523377</v>
      </c>
      <c r="B452" s="262" t="s">
        <v>862</v>
      </c>
      <c r="C452" s="262" t="s">
        <v>863</v>
      </c>
      <c r="D452" s="262" t="s">
        <v>468</v>
      </c>
      <c r="E452" s="262" t="s">
        <v>115</v>
      </c>
      <c r="F452" s="262" t="s">
        <v>146</v>
      </c>
      <c r="G452" s="263">
        <v>33178</v>
      </c>
      <c r="H452" s="262" t="s">
        <v>620</v>
      </c>
      <c r="I452" s="258" t="s">
        <v>521</v>
      </c>
      <c r="J452" s="262" t="s">
        <v>136</v>
      </c>
      <c r="K452" s="262"/>
      <c r="L452" s="259" t="s">
        <v>146</v>
      </c>
      <c r="M452" s="262"/>
      <c r="N452" s="250" t="s">
        <v>3075</v>
      </c>
      <c r="O452" s="260" t="s">
        <v>3075</v>
      </c>
      <c r="P452" s="257">
        <v>0</v>
      </c>
      <c r="Q452" s="262" t="s">
        <v>3075</v>
      </c>
      <c r="R452" s="262" t="s">
        <v>3909</v>
      </c>
      <c r="S452" s="262" t="s">
        <v>3910</v>
      </c>
      <c r="T452" s="262" t="s">
        <v>2081</v>
      </c>
      <c r="U452" s="262" t="s">
        <v>2179</v>
      </c>
      <c r="V452" s="262" t="s">
        <v>3075</v>
      </c>
      <c r="W452" s="262" t="s">
        <v>3075</v>
      </c>
      <c r="X452" s="262" t="s">
        <v>3075</v>
      </c>
      <c r="Y452" s="262" t="s">
        <v>3075</v>
      </c>
      <c r="Z452" s="262" t="s">
        <v>3075</v>
      </c>
      <c r="AA452" s="262" t="s">
        <v>3075</v>
      </c>
      <c r="AB452" s="262" t="s">
        <v>3075</v>
      </c>
      <c r="AC452" s="262" t="s">
        <v>3075</v>
      </c>
      <c r="AD452" s="262" t="s">
        <v>3075</v>
      </c>
      <c r="AE452" s="246"/>
      <c r="AF452" s="262" t="s">
        <v>3075</v>
      </c>
      <c r="AG452" s="262"/>
      <c r="AH452" s="262" t="s">
        <v>3075</v>
      </c>
      <c r="AI452" s="262" t="s">
        <v>3075</v>
      </c>
      <c r="AJ452" t="s">
        <v>4897</v>
      </c>
    </row>
    <row r="453" spans="1:36" ht="15" customHeight="1" x14ac:dyDescent="0.3">
      <c r="A453" s="261">
        <v>523379</v>
      </c>
      <c r="B453" s="262" t="s">
        <v>1299</v>
      </c>
      <c r="C453" s="262" t="s">
        <v>1300</v>
      </c>
      <c r="D453" s="262" t="s">
        <v>498</v>
      </c>
      <c r="E453" s="262" t="s">
        <v>115</v>
      </c>
      <c r="F453" s="262" t="s">
        <v>135</v>
      </c>
      <c r="G453" s="263">
        <v>35267</v>
      </c>
      <c r="H453" s="262" t="s">
        <v>620</v>
      </c>
      <c r="I453" s="258" t="s">
        <v>521</v>
      </c>
      <c r="J453" s="262" t="s">
        <v>176</v>
      </c>
      <c r="K453" s="262"/>
      <c r="M453" s="262"/>
      <c r="N453" s="250" t="s">
        <v>3075</v>
      </c>
      <c r="O453" s="260" t="s">
        <v>3075</v>
      </c>
      <c r="P453" s="257">
        <v>0</v>
      </c>
      <c r="Q453" s="262" t="s">
        <v>3075</v>
      </c>
      <c r="R453" s="262" t="s">
        <v>3745</v>
      </c>
      <c r="S453" s="262" t="s">
        <v>3746</v>
      </c>
      <c r="T453" s="262" t="s">
        <v>2113</v>
      </c>
      <c r="U453" s="262" t="s">
        <v>2084</v>
      </c>
      <c r="V453" s="262" t="s">
        <v>3075</v>
      </c>
      <c r="W453" s="262" t="s">
        <v>3075</v>
      </c>
      <c r="X453" s="262" t="s">
        <v>3075</v>
      </c>
      <c r="Y453" s="262" t="s">
        <v>3075</v>
      </c>
      <c r="Z453" s="262" t="s">
        <v>3075</v>
      </c>
      <c r="AA453" s="262" t="s">
        <v>3075</v>
      </c>
      <c r="AB453" s="262" t="s">
        <v>3075</v>
      </c>
      <c r="AC453" s="262" t="s">
        <v>3075</v>
      </c>
      <c r="AD453" s="262" t="s">
        <v>3075</v>
      </c>
      <c r="AE453" s="246"/>
      <c r="AF453" s="262" t="s">
        <v>3075</v>
      </c>
      <c r="AG453" s="262" t="s">
        <v>3075</v>
      </c>
      <c r="AH453" s="262" t="s">
        <v>3075</v>
      </c>
      <c r="AI453" s="262" t="s">
        <v>3075</v>
      </c>
      <c r="AJ453" t="s">
        <v>4897</v>
      </c>
    </row>
    <row r="454" spans="1:36" ht="15" customHeight="1" x14ac:dyDescent="0.3">
      <c r="A454" s="261">
        <v>523382</v>
      </c>
      <c r="B454" s="262" t="s">
        <v>1301</v>
      </c>
      <c r="C454" s="262" t="s">
        <v>102</v>
      </c>
      <c r="D454" s="262" t="s">
        <v>448</v>
      </c>
      <c r="E454" s="262" t="s">
        <v>115</v>
      </c>
      <c r="F454" s="262" t="s">
        <v>2721</v>
      </c>
      <c r="G454" s="263">
        <v>36161</v>
      </c>
      <c r="H454" s="262" t="s">
        <v>620</v>
      </c>
      <c r="I454" s="258" t="s">
        <v>521</v>
      </c>
      <c r="J454" s="262" t="s">
        <v>138</v>
      </c>
      <c r="K454" s="261">
        <v>2017</v>
      </c>
      <c r="M454" s="262"/>
      <c r="N454" s="250" t="s">
        <v>3075</v>
      </c>
      <c r="O454" s="260" t="s">
        <v>3075</v>
      </c>
      <c r="P454" s="257">
        <v>0</v>
      </c>
      <c r="Q454" s="262" t="s">
        <v>3075</v>
      </c>
      <c r="R454" s="262" t="s">
        <v>3549</v>
      </c>
      <c r="S454" s="262" t="s">
        <v>3300</v>
      </c>
      <c r="T454" s="262" t="s">
        <v>2332</v>
      </c>
      <c r="U454" s="262" t="s">
        <v>2883</v>
      </c>
      <c r="V454" s="262" t="s">
        <v>3075</v>
      </c>
      <c r="W454" s="262" t="s">
        <v>3075</v>
      </c>
      <c r="X454" s="262" t="s">
        <v>3075</v>
      </c>
      <c r="Y454" s="262" t="s">
        <v>3075</v>
      </c>
      <c r="Z454" s="262" t="s">
        <v>3075</v>
      </c>
      <c r="AA454" s="262" t="s">
        <v>3075</v>
      </c>
      <c r="AB454" s="262" t="s">
        <v>3075</v>
      </c>
      <c r="AC454" s="262" t="s">
        <v>3075</v>
      </c>
      <c r="AD454" s="262" t="s">
        <v>3075</v>
      </c>
      <c r="AE454" s="247"/>
      <c r="AF454" s="262" t="s">
        <v>3075</v>
      </c>
      <c r="AG454" s="262" t="s">
        <v>3075</v>
      </c>
      <c r="AH454" s="262" t="s">
        <v>3075</v>
      </c>
      <c r="AI454" s="262" t="s">
        <v>3075</v>
      </c>
      <c r="AJ454" t="s">
        <v>4897</v>
      </c>
    </row>
    <row r="455" spans="1:36" ht="15" customHeight="1" x14ac:dyDescent="0.3">
      <c r="A455" s="256">
        <v>523399</v>
      </c>
      <c r="B455" s="257" t="s">
        <v>1911</v>
      </c>
      <c r="C455" s="257" t="s">
        <v>70</v>
      </c>
      <c r="D455" s="257" t="s">
        <v>1213</v>
      </c>
      <c r="E455" s="257" t="s">
        <v>3075</v>
      </c>
      <c r="F455" s="257" t="s">
        <v>135</v>
      </c>
      <c r="G455" s="257" t="s">
        <v>3075</v>
      </c>
      <c r="H455" s="257"/>
      <c r="I455" s="258" t="s">
        <v>521</v>
      </c>
      <c r="J455" s="250"/>
      <c r="K455" s="257" t="s">
        <v>3075</v>
      </c>
      <c r="L455" s="259" t="s">
        <v>3075</v>
      </c>
      <c r="M455" s="257" t="s">
        <v>3075</v>
      </c>
      <c r="N455" s="250" t="s">
        <v>3075</v>
      </c>
      <c r="O455" s="260" t="s">
        <v>3075</v>
      </c>
      <c r="P455" s="257">
        <v>0</v>
      </c>
      <c r="Q455" s="257" t="s">
        <v>3075</v>
      </c>
      <c r="R455" s="257" t="s">
        <v>3075</v>
      </c>
      <c r="S455" s="257" t="s">
        <v>3075</v>
      </c>
      <c r="T455" s="257" t="s">
        <v>3075</v>
      </c>
      <c r="U455" s="257" t="s">
        <v>3075</v>
      </c>
      <c r="V455" s="257" t="s">
        <v>3075</v>
      </c>
      <c r="W455" s="257" t="s">
        <v>3075</v>
      </c>
      <c r="X455" s="257" t="s">
        <v>3075</v>
      </c>
      <c r="Y455" s="257" t="s">
        <v>3075</v>
      </c>
      <c r="Z455" s="257" t="s">
        <v>3075</v>
      </c>
      <c r="AA455" s="257" t="s">
        <v>3075</v>
      </c>
      <c r="AB455" s="257" t="s">
        <v>3075</v>
      </c>
      <c r="AC455" s="262" t="s">
        <v>4895</v>
      </c>
      <c r="AD455" s="262" t="s">
        <v>4895</v>
      </c>
      <c r="AE455" s="246"/>
      <c r="AF455" s="257" t="s">
        <v>3075</v>
      </c>
      <c r="AG455" s="257" t="s">
        <v>2078</v>
      </c>
      <c r="AH455" s="257" t="s">
        <v>2078</v>
      </c>
      <c r="AI455" s="257" t="s">
        <v>4895</v>
      </c>
      <c r="AJ455" t="s">
        <v>4896</v>
      </c>
    </row>
    <row r="456" spans="1:36" ht="15" customHeight="1" x14ac:dyDescent="0.3">
      <c r="A456" s="256">
        <v>523403</v>
      </c>
      <c r="B456" s="257" t="s">
        <v>2042</v>
      </c>
      <c r="C456" s="257" t="s">
        <v>925</v>
      </c>
      <c r="D456" s="257" t="s">
        <v>501</v>
      </c>
      <c r="E456" s="257" t="s">
        <v>3075</v>
      </c>
      <c r="F456" s="257" t="s">
        <v>3075</v>
      </c>
      <c r="G456" s="257" t="s">
        <v>3075</v>
      </c>
      <c r="H456" s="257"/>
      <c r="I456" s="258" t="s">
        <v>521</v>
      </c>
      <c r="J456" s="250"/>
      <c r="K456" s="257" t="s">
        <v>3075</v>
      </c>
      <c r="L456" s="259" t="s">
        <v>3075</v>
      </c>
      <c r="M456" s="257" t="s">
        <v>3075</v>
      </c>
      <c r="N456" s="250" t="s">
        <v>3075</v>
      </c>
      <c r="O456" s="260" t="s">
        <v>3075</v>
      </c>
      <c r="P456" s="257">
        <v>0</v>
      </c>
      <c r="Q456" s="257" t="s">
        <v>3075</v>
      </c>
      <c r="R456" s="257" t="s">
        <v>3075</v>
      </c>
      <c r="S456" s="257" t="s">
        <v>3075</v>
      </c>
      <c r="T456" s="257" t="s">
        <v>3075</v>
      </c>
      <c r="U456" s="257" t="s">
        <v>3075</v>
      </c>
      <c r="V456" s="257" t="s">
        <v>3075</v>
      </c>
      <c r="W456" s="257" t="s">
        <v>3075</v>
      </c>
      <c r="X456" s="257" t="s">
        <v>3075</v>
      </c>
      <c r="Y456" s="257" t="s">
        <v>3075</v>
      </c>
      <c r="Z456" s="257" t="s">
        <v>3075</v>
      </c>
      <c r="AA456" s="257" t="s">
        <v>3075</v>
      </c>
      <c r="AB456" s="257" t="s">
        <v>2078</v>
      </c>
      <c r="AC456" s="257" t="s">
        <v>3075</v>
      </c>
      <c r="AD456" s="257" t="s">
        <v>3075</v>
      </c>
      <c r="AE456" s="247"/>
      <c r="AF456" s="257" t="s">
        <v>2078</v>
      </c>
      <c r="AG456" s="257" t="s">
        <v>2078</v>
      </c>
      <c r="AH456" s="257" t="s">
        <v>2078</v>
      </c>
      <c r="AI456" s="257" t="s">
        <v>3075</v>
      </c>
      <c r="AJ456" t="s">
        <v>4896</v>
      </c>
    </row>
    <row r="457" spans="1:36" ht="15" customHeight="1" x14ac:dyDescent="0.3">
      <c r="A457" s="256">
        <v>523435</v>
      </c>
      <c r="B457" s="257" t="s">
        <v>1912</v>
      </c>
      <c r="C457" s="257" t="s">
        <v>238</v>
      </c>
      <c r="D457" s="257" t="s">
        <v>499</v>
      </c>
      <c r="E457" s="257" t="s">
        <v>3075</v>
      </c>
      <c r="F457" s="257" t="s">
        <v>3075</v>
      </c>
      <c r="G457" s="257" t="s">
        <v>3075</v>
      </c>
      <c r="H457" s="257"/>
      <c r="I457" s="258" t="s">
        <v>521</v>
      </c>
      <c r="J457" s="250"/>
      <c r="K457" s="257" t="s">
        <v>3075</v>
      </c>
      <c r="L457" s="259" t="s">
        <v>3075</v>
      </c>
      <c r="M457" s="257" t="s">
        <v>3075</v>
      </c>
      <c r="N457" s="250" t="s">
        <v>3075</v>
      </c>
      <c r="O457" s="260" t="s">
        <v>3075</v>
      </c>
      <c r="P457" s="257">
        <v>0</v>
      </c>
      <c r="Q457" s="257" t="s">
        <v>3075</v>
      </c>
      <c r="R457" s="257" t="s">
        <v>3075</v>
      </c>
      <c r="S457" s="257" t="s">
        <v>3075</v>
      </c>
      <c r="T457" s="257" t="s">
        <v>3075</v>
      </c>
      <c r="U457" s="257" t="s">
        <v>3075</v>
      </c>
      <c r="V457" s="257" t="s">
        <v>3075</v>
      </c>
      <c r="W457" s="257" t="s">
        <v>3075</v>
      </c>
      <c r="X457" s="257" t="s">
        <v>3075</v>
      </c>
      <c r="Y457" s="257" t="s">
        <v>3075</v>
      </c>
      <c r="Z457" s="257" t="s">
        <v>3075</v>
      </c>
      <c r="AA457" s="257" t="s">
        <v>3075</v>
      </c>
      <c r="AB457" s="257" t="s">
        <v>3075</v>
      </c>
      <c r="AC457" s="257" t="s">
        <v>3075</v>
      </c>
      <c r="AD457" s="257" t="s">
        <v>3075</v>
      </c>
      <c r="AE457" s="246"/>
      <c r="AF457" s="257" t="s">
        <v>3075</v>
      </c>
      <c r="AG457" s="257" t="s">
        <v>3075</v>
      </c>
      <c r="AH457" s="257" t="s">
        <v>2078</v>
      </c>
      <c r="AI457" s="257" t="s">
        <v>3075</v>
      </c>
      <c r="AJ457" t="s">
        <v>4896</v>
      </c>
    </row>
    <row r="458" spans="1:36" ht="15" customHeight="1" x14ac:dyDescent="0.3">
      <c r="A458" s="256">
        <v>523438</v>
      </c>
      <c r="B458" s="257" t="s">
        <v>4434</v>
      </c>
      <c r="C458" s="257" t="s">
        <v>244</v>
      </c>
      <c r="D458" s="257" t="s">
        <v>486</v>
      </c>
      <c r="E458" s="257" t="s">
        <v>3075</v>
      </c>
      <c r="F458" s="257" t="s">
        <v>3075</v>
      </c>
      <c r="G458" s="257" t="s">
        <v>3075</v>
      </c>
      <c r="H458" s="257"/>
      <c r="I458" s="258" t="s">
        <v>521</v>
      </c>
      <c r="J458" s="250"/>
      <c r="K458" s="257" t="s">
        <v>3075</v>
      </c>
      <c r="L458" s="259" t="s">
        <v>3075</v>
      </c>
      <c r="M458" s="257" t="s">
        <v>3075</v>
      </c>
      <c r="N458" s="250" t="s">
        <v>3075</v>
      </c>
      <c r="O458" s="260" t="s">
        <v>3075</v>
      </c>
      <c r="P458" s="257">
        <v>0</v>
      </c>
      <c r="Q458" s="257" t="s">
        <v>3075</v>
      </c>
      <c r="R458" s="257" t="s">
        <v>3075</v>
      </c>
      <c r="S458" s="257" t="s">
        <v>3075</v>
      </c>
      <c r="T458" s="257" t="s">
        <v>3075</v>
      </c>
      <c r="U458" s="257" t="s">
        <v>3075</v>
      </c>
      <c r="V458" s="257" t="s">
        <v>3075</v>
      </c>
      <c r="W458" s="257" t="s">
        <v>3075</v>
      </c>
      <c r="X458" s="257" t="s">
        <v>3075</v>
      </c>
      <c r="Y458" s="257" t="s">
        <v>3075</v>
      </c>
      <c r="Z458" s="257" t="s">
        <v>3075</v>
      </c>
      <c r="AA458" s="257" t="s">
        <v>3075</v>
      </c>
      <c r="AB458" s="257" t="s">
        <v>3075</v>
      </c>
      <c r="AC458" s="257" t="s">
        <v>3075</v>
      </c>
      <c r="AD458" s="257" t="s">
        <v>3075</v>
      </c>
      <c r="AE458" s="247"/>
      <c r="AF458" s="257" t="s">
        <v>3075</v>
      </c>
      <c r="AG458" s="257" t="s">
        <v>2078</v>
      </c>
      <c r="AH458" s="257" t="s">
        <v>2078</v>
      </c>
      <c r="AI458" s="257" t="s">
        <v>3075</v>
      </c>
      <c r="AJ458" t="s">
        <v>4896</v>
      </c>
    </row>
    <row r="459" spans="1:36" ht="15" customHeight="1" x14ac:dyDescent="0.3">
      <c r="A459" s="256">
        <v>523444</v>
      </c>
      <c r="B459" s="257" t="s">
        <v>4823</v>
      </c>
      <c r="C459" s="257" t="s">
        <v>66</v>
      </c>
      <c r="D459" s="257" t="s">
        <v>714</v>
      </c>
      <c r="E459" s="257" t="s">
        <v>3075</v>
      </c>
      <c r="F459" s="257" t="s">
        <v>3075</v>
      </c>
      <c r="G459" s="257" t="s">
        <v>3075</v>
      </c>
      <c r="H459" s="257"/>
      <c r="I459" s="258" t="s">
        <v>521</v>
      </c>
      <c r="J459" s="250"/>
      <c r="K459" s="257" t="s">
        <v>3075</v>
      </c>
      <c r="L459" s="259" t="s">
        <v>3075</v>
      </c>
      <c r="M459" s="257" t="s">
        <v>3075</v>
      </c>
      <c r="N459" s="250" t="s">
        <v>3075</v>
      </c>
      <c r="O459" s="260" t="s">
        <v>3075</v>
      </c>
      <c r="P459" s="257">
        <v>0</v>
      </c>
      <c r="Q459" s="257" t="s">
        <v>3075</v>
      </c>
      <c r="R459" s="257" t="s">
        <v>3075</v>
      </c>
      <c r="S459" s="257" t="s">
        <v>3075</v>
      </c>
      <c r="T459" s="257" t="s">
        <v>3075</v>
      </c>
      <c r="U459" s="257" t="s">
        <v>3075</v>
      </c>
      <c r="V459" s="257" t="s">
        <v>3075</v>
      </c>
      <c r="W459" s="257" t="s">
        <v>3075</v>
      </c>
      <c r="X459" s="257" t="s">
        <v>3075</v>
      </c>
      <c r="Y459" s="257" t="s">
        <v>3075</v>
      </c>
      <c r="Z459" s="257" t="s">
        <v>3075</v>
      </c>
      <c r="AA459" s="257" t="s">
        <v>3075</v>
      </c>
      <c r="AB459" s="257" t="s">
        <v>3075</v>
      </c>
      <c r="AC459" s="257" t="s">
        <v>3075</v>
      </c>
      <c r="AD459" s="257" t="s">
        <v>3075</v>
      </c>
      <c r="AE459" s="246"/>
      <c r="AF459" s="257" t="s">
        <v>3075</v>
      </c>
      <c r="AG459" s="257" t="s">
        <v>3075</v>
      </c>
      <c r="AH459" s="257" t="s">
        <v>2078</v>
      </c>
      <c r="AI459" s="257" t="s">
        <v>3075</v>
      </c>
      <c r="AJ459" t="s">
        <v>4896</v>
      </c>
    </row>
    <row r="460" spans="1:36" ht="15" customHeight="1" x14ac:dyDescent="0.3">
      <c r="A460" s="261">
        <v>523457</v>
      </c>
      <c r="B460" s="262" t="s">
        <v>1302</v>
      </c>
      <c r="C460" s="262" t="s">
        <v>69</v>
      </c>
      <c r="D460" s="262" t="s">
        <v>348</v>
      </c>
      <c r="E460" s="262" t="s">
        <v>115</v>
      </c>
      <c r="F460" s="262" t="s">
        <v>135</v>
      </c>
      <c r="G460" s="263">
        <v>32967</v>
      </c>
      <c r="H460" s="262" t="s">
        <v>620</v>
      </c>
      <c r="I460" s="258" t="s">
        <v>521</v>
      </c>
      <c r="J460" s="262" t="s">
        <v>138</v>
      </c>
      <c r="K460" s="262"/>
      <c r="L460" s="258" t="s">
        <v>150</v>
      </c>
      <c r="M460" s="262"/>
      <c r="N460" s="250" t="s">
        <v>3075</v>
      </c>
      <c r="O460" s="260" t="s">
        <v>3075</v>
      </c>
      <c r="P460" s="257">
        <v>0</v>
      </c>
      <c r="Q460" s="262" t="s">
        <v>3075</v>
      </c>
      <c r="R460" s="262" t="s">
        <v>3551</v>
      </c>
      <c r="S460" s="262" t="s">
        <v>3106</v>
      </c>
      <c r="T460" s="262" t="s">
        <v>2850</v>
      </c>
      <c r="U460" s="262" t="s">
        <v>2084</v>
      </c>
      <c r="V460" s="262" t="s">
        <v>3075</v>
      </c>
      <c r="W460" s="262" t="s">
        <v>3075</v>
      </c>
      <c r="X460" s="262" t="s">
        <v>3075</v>
      </c>
      <c r="Y460" s="262" t="s">
        <v>3075</v>
      </c>
      <c r="Z460" s="262" t="s">
        <v>3075</v>
      </c>
      <c r="AA460" s="262" t="s">
        <v>3075</v>
      </c>
      <c r="AB460" s="262" t="s">
        <v>3075</v>
      </c>
      <c r="AC460" s="262" t="s">
        <v>3075</v>
      </c>
      <c r="AD460" s="262" t="s">
        <v>3075</v>
      </c>
      <c r="AE460" s="247"/>
      <c r="AF460" s="262" t="s">
        <v>3075</v>
      </c>
      <c r="AG460" s="262" t="s">
        <v>3075</v>
      </c>
      <c r="AH460" s="262" t="s">
        <v>3075</v>
      </c>
      <c r="AI460" s="262" t="s">
        <v>3075</v>
      </c>
      <c r="AJ460" t="s">
        <v>4897</v>
      </c>
    </row>
    <row r="461" spans="1:36" ht="15" customHeight="1" x14ac:dyDescent="0.3">
      <c r="A461" s="261">
        <v>523458</v>
      </c>
      <c r="B461" s="262" t="s">
        <v>1913</v>
      </c>
      <c r="C461" s="262" t="s">
        <v>297</v>
      </c>
      <c r="D461" s="262" t="s">
        <v>1914</v>
      </c>
      <c r="E461" s="262" t="s">
        <v>115</v>
      </c>
      <c r="F461" s="262" t="s">
        <v>135</v>
      </c>
      <c r="G461" s="263">
        <v>35095</v>
      </c>
      <c r="H461" s="262" t="s">
        <v>620</v>
      </c>
      <c r="I461" s="258" t="s">
        <v>521</v>
      </c>
      <c r="J461" s="262" t="s">
        <v>138</v>
      </c>
      <c r="K461" s="262" t="s">
        <v>3075</v>
      </c>
      <c r="L461" s="258"/>
      <c r="M461" s="262"/>
      <c r="N461" s="250" t="s">
        <v>3075</v>
      </c>
      <c r="O461" s="260" t="s">
        <v>3075</v>
      </c>
      <c r="P461" s="257">
        <v>0</v>
      </c>
      <c r="Q461" s="262" t="s">
        <v>3075</v>
      </c>
      <c r="R461" s="262" t="s">
        <v>3552</v>
      </c>
      <c r="S461" s="262" t="s">
        <v>2994</v>
      </c>
      <c r="T461" s="262" t="s">
        <v>2884</v>
      </c>
      <c r="U461" s="262" t="s">
        <v>2092</v>
      </c>
      <c r="V461" s="262" t="s">
        <v>3075</v>
      </c>
      <c r="W461" s="262" t="s">
        <v>3075</v>
      </c>
      <c r="X461" s="262" t="s">
        <v>3075</v>
      </c>
      <c r="Y461" s="262" t="s">
        <v>3075</v>
      </c>
      <c r="Z461" s="262" t="s">
        <v>3075</v>
      </c>
      <c r="AA461" s="262" t="s">
        <v>3075</v>
      </c>
      <c r="AB461" s="262" t="s">
        <v>3075</v>
      </c>
      <c r="AC461" s="262" t="s">
        <v>4895</v>
      </c>
      <c r="AD461" s="262" t="s">
        <v>4895</v>
      </c>
      <c r="AE461" s="247"/>
      <c r="AF461" s="262"/>
      <c r="AG461" s="262" t="s">
        <v>3075</v>
      </c>
      <c r="AH461" s="262" t="s">
        <v>3075</v>
      </c>
      <c r="AI461" s="262" t="s">
        <v>4895</v>
      </c>
      <c r="AJ461" t="s">
        <v>4897</v>
      </c>
    </row>
    <row r="462" spans="1:36" ht="15" customHeight="1" x14ac:dyDescent="0.3">
      <c r="A462" s="261">
        <v>523479</v>
      </c>
      <c r="B462" s="262" t="s">
        <v>1915</v>
      </c>
      <c r="C462" s="262" t="s">
        <v>1611</v>
      </c>
      <c r="D462" s="262" t="s">
        <v>472</v>
      </c>
      <c r="E462" s="262" t="s">
        <v>2101</v>
      </c>
      <c r="F462" s="262" t="s">
        <v>2186</v>
      </c>
      <c r="G462" s="263">
        <v>35431</v>
      </c>
      <c r="H462" s="262" t="s">
        <v>620</v>
      </c>
      <c r="I462" s="258" t="s">
        <v>521</v>
      </c>
      <c r="J462" s="262" t="s">
        <v>136</v>
      </c>
      <c r="K462" s="261">
        <v>2015</v>
      </c>
      <c r="M462" s="262"/>
      <c r="N462" s="250" t="s">
        <v>3075</v>
      </c>
      <c r="O462" s="260" t="s">
        <v>3075</v>
      </c>
      <c r="P462" s="257">
        <v>0</v>
      </c>
      <c r="Q462" s="262" t="s">
        <v>3075</v>
      </c>
      <c r="R462" s="262" t="s">
        <v>3754</v>
      </c>
      <c r="S462" s="262" t="s">
        <v>3755</v>
      </c>
      <c r="T462" s="262" t="s">
        <v>2557</v>
      </c>
      <c r="U462" s="262" t="s">
        <v>2885</v>
      </c>
      <c r="V462" s="262" t="s">
        <v>3075</v>
      </c>
      <c r="W462" s="262" t="s">
        <v>3075</v>
      </c>
      <c r="X462" s="262" t="s">
        <v>3075</v>
      </c>
      <c r="Y462" s="262" t="s">
        <v>3075</v>
      </c>
      <c r="Z462" s="262" t="s">
        <v>3075</v>
      </c>
      <c r="AA462" s="262" t="s">
        <v>3075</v>
      </c>
      <c r="AB462" s="262" t="s">
        <v>3075</v>
      </c>
      <c r="AC462" s="262" t="s">
        <v>4895</v>
      </c>
      <c r="AD462" s="262" t="s">
        <v>4895</v>
      </c>
      <c r="AE462" s="246"/>
      <c r="AF462" s="262" t="s">
        <v>3075</v>
      </c>
      <c r="AG462" s="262"/>
      <c r="AH462" s="262" t="s">
        <v>3075</v>
      </c>
      <c r="AI462" s="262" t="s">
        <v>4895</v>
      </c>
      <c r="AJ462" t="s">
        <v>4897</v>
      </c>
    </row>
    <row r="463" spans="1:36" ht="15" customHeight="1" x14ac:dyDescent="0.3">
      <c r="A463" s="261">
        <v>523482</v>
      </c>
      <c r="B463" s="262" t="s">
        <v>1303</v>
      </c>
      <c r="C463" s="262" t="s">
        <v>1304</v>
      </c>
      <c r="D463" s="262" t="s">
        <v>348</v>
      </c>
      <c r="E463" s="262" t="s">
        <v>115</v>
      </c>
      <c r="F463" s="262" t="s">
        <v>2523</v>
      </c>
      <c r="G463" s="263">
        <v>31868</v>
      </c>
      <c r="H463" s="262" t="s">
        <v>620</v>
      </c>
      <c r="I463" s="258" t="s">
        <v>521</v>
      </c>
      <c r="J463" s="262" t="s">
        <v>138</v>
      </c>
      <c r="K463" s="262"/>
      <c r="M463" s="262"/>
      <c r="N463" s="250" t="s">
        <v>3075</v>
      </c>
      <c r="O463" s="260" t="s">
        <v>3075</v>
      </c>
      <c r="P463" s="257">
        <v>0</v>
      </c>
      <c r="Q463" s="262" t="s">
        <v>3075</v>
      </c>
      <c r="R463" s="262" t="s">
        <v>3306</v>
      </c>
      <c r="S463" s="262" t="s">
        <v>3307</v>
      </c>
      <c r="T463" s="262" t="s">
        <v>2524</v>
      </c>
      <c r="U463" s="262" t="s">
        <v>2525</v>
      </c>
      <c r="V463" s="262" t="s">
        <v>3075</v>
      </c>
      <c r="W463" s="262" t="s">
        <v>3075</v>
      </c>
      <c r="X463" s="262" t="s">
        <v>3075</v>
      </c>
      <c r="Y463" s="262" t="s">
        <v>3075</v>
      </c>
      <c r="Z463" s="262" t="s">
        <v>3075</v>
      </c>
      <c r="AA463" s="262" t="s">
        <v>3075</v>
      </c>
      <c r="AB463" s="262" t="s">
        <v>3075</v>
      </c>
      <c r="AC463" s="262" t="s">
        <v>3075</v>
      </c>
      <c r="AD463" s="262" t="s">
        <v>3075</v>
      </c>
      <c r="AE463" s="246"/>
      <c r="AF463" s="262" t="s">
        <v>3075</v>
      </c>
      <c r="AG463" s="262" t="s">
        <v>3075</v>
      </c>
      <c r="AH463" s="262" t="s">
        <v>3075</v>
      </c>
      <c r="AI463" s="262" t="s">
        <v>3075</v>
      </c>
      <c r="AJ463" t="s">
        <v>4897</v>
      </c>
    </row>
    <row r="464" spans="1:36" ht="15" customHeight="1" x14ac:dyDescent="0.3">
      <c r="A464" s="256">
        <v>523493</v>
      </c>
      <c r="B464" s="257" t="s">
        <v>2043</v>
      </c>
      <c r="C464" s="257" t="s">
        <v>276</v>
      </c>
      <c r="D464" s="257" t="s">
        <v>980</v>
      </c>
      <c r="E464" s="257" t="s">
        <v>3075</v>
      </c>
      <c r="F464" s="257" t="s">
        <v>3075</v>
      </c>
      <c r="G464" s="257" t="s">
        <v>3075</v>
      </c>
      <c r="H464" s="257"/>
      <c r="I464" s="258" t="s">
        <v>521</v>
      </c>
      <c r="J464" s="250"/>
      <c r="K464" s="257" t="s">
        <v>3075</v>
      </c>
      <c r="L464" s="259" t="s">
        <v>3075</v>
      </c>
      <c r="M464" s="257" t="s">
        <v>3075</v>
      </c>
      <c r="N464" s="250" t="s">
        <v>3075</v>
      </c>
      <c r="O464" s="260" t="s">
        <v>3075</v>
      </c>
      <c r="P464" s="257">
        <v>0</v>
      </c>
      <c r="Q464" s="257" t="s">
        <v>3075</v>
      </c>
      <c r="R464" s="257" t="s">
        <v>3075</v>
      </c>
      <c r="S464" s="257" t="s">
        <v>3075</v>
      </c>
      <c r="T464" s="257" t="s">
        <v>3075</v>
      </c>
      <c r="U464" s="257" t="s">
        <v>3075</v>
      </c>
      <c r="V464" s="257" t="s">
        <v>3075</v>
      </c>
      <c r="W464" s="257" t="s">
        <v>3075</v>
      </c>
      <c r="X464" s="257" t="s">
        <v>3075</v>
      </c>
      <c r="Y464" s="257" t="s">
        <v>3075</v>
      </c>
      <c r="Z464" s="257" t="s">
        <v>3075</v>
      </c>
      <c r="AA464" s="257" t="s">
        <v>3075</v>
      </c>
      <c r="AB464" s="257" t="s">
        <v>2078</v>
      </c>
      <c r="AC464" s="262" t="s">
        <v>4895</v>
      </c>
      <c r="AD464" s="262" t="s">
        <v>4895</v>
      </c>
      <c r="AE464" s="246"/>
      <c r="AF464" s="257" t="s">
        <v>2078</v>
      </c>
      <c r="AG464" s="257" t="s">
        <v>2078</v>
      </c>
      <c r="AH464" s="257" t="s">
        <v>2078</v>
      </c>
      <c r="AI464" s="257" t="s">
        <v>4895</v>
      </c>
      <c r="AJ464" t="s">
        <v>4896</v>
      </c>
    </row>
    <row r="465" spans="1:36" ht="15" customHeight="1" x14ac:dyDescent="0.3">
      <c r="A465" s="256">
        <v>523497</v>
      </c>
      <c r="B465" s="257" t="s">
        <v>1916</v>
      </c>
      <c r="C465" s="257" t="s">
        <v>1612</v>
      </c>
      <c r="D465" s="257" t="s">
        <v>980</v>
      </c>
      <c r="E465" s="257" t="s">
        <v>115</v>
      </c>
      <c r="F465" s="257" t="s">
        <v>135</v>
      </c>
      <c r="G465" s="257" t="s">
        <v>4727</v>
      </c>
      <c r="H465" s="257" t="s">
        <v>620</v>
      </c>
      <c r="I465" s="258" t="s">
        <v>521</v>
      </c>
      <c r="J465" s="257" t="s">
        <v>667</v>
      </c>
      <c r="K465" s="257"/>
      <c r="L465" s="259" t="s">
        <v>150</v>
      </c>
      <c r="M465" s="250"/>
      <c r="N465" s="250" t="s">
        <v>3075</v>
      </c>
      <c r="O465" s="260" t="s">
        <v>3075</v>
      </c>
      <c r="P465" s="257">
        <v>0</v>
      </c>
      <c r="Q465" s="257" t="s">
        <v>3075</v>
      </c>
      <c r="R465" s="257" t="s">
        <v>4435</v>
      </c>
      <c r="S465" s="257" t="s">
        <v>4436</v>
      </c>
      <c r="T465" s="257" t="s">
        <v>2603</v>
      </c>
      <c r="U465" s="257" t="s">
        <v>2084</v>
      </c>
      <c r="V465" s="257" t="s">
        <v>3075</v>
      </c>
      <c r="W465" s="257" t="s">
        <v>3075</v>
      </c>
      <c r="X465" s="257" t="s">
        <v>3075</v>
      </c>
      <c r="Y465" s="257" t="s">
        <v>3075</v>
      </c>
      <c r="Z465" s="257" t="s">
        <v>3075</v>
      </c>
      <c r="AA465" s="257" t="s">
        <v>3075</v>
      </c>
      <c r="AB465" s="257" t="s">
        <v>3075</v>
      </c>
      <c r="AC465" s="262" t="s">
        <v>4895</v>
      </c>
      <c r="AD465" s="262" t="s">
        <v>4895</v>
      </c>
      <c r="AE465" s="246"/>
      <c r="AF465" s="257" t="s">
        <v>3075</v>
      </c>
      <c r="AG465" s="257" t="s">
        <v>2078</v>
      </c>
      <c r="AH465" s="257" t="s">
        <v>2078</v>
      </c>
      <c r="AI465" s="257" t="s">
        <v>4895</v>
      </c>
      <c r="AJ465" t="s">
        <v>4896</v>
      </c>
    </row>
    <row r="466" spans="1:36" ht="15" customHeight="1" x14ac:dyDescent="0.3">
      <c r="A466" s="256">
        <v>523507</v>
      </c>
      <c r="B466" s="257" t="s">
        <v>1917</v>
      </c>
      <c r="C466" s="257" t="s">
        <v>541</v>
      </c>
      <c r="D466" s="257" t="s">
        <v>399</v>
      </c>
      <c r="E466" s="257" t="s">
        <v>3075</v>
      </c>
      <c r="F466" s="257" t="s">
        <v>3075</v>
      </c>
      <c r="G466" s="257" t="s">
        <v>3075</v>
      </c>
      <c r="H466" s="257"/>
      <c r="I466" s="258" t="s">
        <v>521</v>
      </c>
      <c r="J466" s="250"/>
      <c r="K466" s="257" t="s">
        <v>3075</v>
      </c>
      <c r="L466" s="259" t="s">
        <v>3075</v>
      </c>
      <c r="M466" s="257" t="s">
        <v>3075</v>
      </c>
      <c r="N466" s="250" t="s">
        <v>3075</v>
      </c>
      <c r="O466" s="260" t="s">
        <v>3075</v>
      </c>
      <c r="P466" s="257">
        <v>0</v>
      </c>
      <c r="Q466" s="257" t="s">
        <v>3075</v>
      </c>
      <c r="R466" s="257" t="s">
        <v>3075</v>
      </c>
      <c r="S466" s="257" t="s">
        <v>3075</v>
      </c>
      <c r="T466" s="257" t="s">
        <v>3075</v>
      </c>
      <c r="U466" s="257" t="s">
        <v>3075</v>
      </c>
      <c r="V466" s="257" t="s">
        <v>3075</v>
      </c>
      <c r="W466" s="257" t="s">
        <v>3075</v>
      </c>
      <c r="X466" s="257" t="s">
        <v>3075</v>
      </c>
      <c r="Y466" s="257" t="s">
        <v>3075</v>
      </c>
      <c r="Z466" s="257" t="s">
        <v>3075</v>
      </c>
      <c r="AA466" s="257" t="s">
        <v>3075</v>
      </c>
      <c r="AB466" s="257" t="s">
        <v>3075</v>
      </c>
      <c r="AC466" s="257" t="s">
        <v>3075</v>
      </c>
      <c r="AD466" s="257" t="s">
        <v>3075</v>
      </c>
      <c r="AE466" s="246"/>
      <c r="AF466" s="257" t="s">
        <v>2078</v>
      </c>
      <c r="AG466" s="257" t="s">
        <v>2078</v>
      </c>
      <c r="AH466" s="257" t="s">
        <v>2078</v>
      </c>
      <c r="AI466" s="257" t="s">
        <v>3075</v>
      </c>
      <c r="AJ466" t="s">
        <v>4896</v>
      </c>
    </row>
    <row r="467" spans="1:36" ht="15" customHeight="1" x14ac:dyDescent="0.3">
      <c r="A467" s="256">
        <v>523511</v>
      </c>
      <c r="B467" s="257" t="s">
        <v>2044</v>
      </c>
      <c r="C467" s="257" t="s">
        <v>279</v>
      </c>
      <c r="D467" s="257" t="s">
        <v>446</v>
      </c>
      <c r="E467" s="257" t="s">
        <v>3075</v>
      </c>
      <c r="F467" s="257" t="s">
        <v>3075</v>
      </c>
      <c r="G467" s="257" t="s">
        <v>3075</v>
      </c>
      <c r="H467" s="257"/>
      <c r="I467" s="258" t="s">
        <v>521</v>
      </c>
      <c r="J467" s="250"/>
      <c r="K467" s="257" t="s">
        <v>3075</v>
      </c>
      <c r="L467" s="259" t="s">
        <v>3075</v>
      </c>
      <c r="M467" s="257" t="s">
        <v>3075</v>
      </c>
      <c r="N467" s="250" t="s">
        <v>3075</v>
      </c>
      <c r="O467" s="260" t="s">
        <v>3075</v>
      </c>
      <c r="P467" s="257">
        <v>0</v>
      </c>
      <c r="Q467" s="257" t="s">
        <v>3075</v>
      </c>
      <c r="R467" s="257" t="s">
        <v>3075</v>
      </c>
      <c r="S467" s="257" t="s">
        <v>3075</v>
      </c>
      <c r="T467" s="257" t="s">
        <v>3075</v>
      </c>
      <c r="U467" s="257" t="s">
        <v>3075</v>
      </c>
      <c r="V467" s="257" t="s">
        <v>3075</v>
      </c>
      <c r="W467" s="257" t="s">
        <v>3075</v>
      </c>
      <c r="X467" s="257" t="s">
        <v>3075</v>
      </c>
      <c r="Y467" s="257" t="s">
        <v>3075</v>
      </c>
      <c r="Z467" s="257" t="s">
        <v>3075</v>
      </c>
      <c r="AA467" s="257" t="s">
        <v>3075</v>
      </c>
      <c r="AB467" s="257" t="s">
        <v>2078</v>
      </c>
      <c r="AC467" s="262" t="s">
        <v>4895</v>
      </c>
      <c r="AD467" s="262" t="s">
        <v>4895</v>
      </c>
      <c r="AE467" s="246"/>
      <c r="AF467" s="257" t="s">
        <v>2078</v>
      </c>
      <c r="AG467" s="257" t="s">
        <v>2078</v>
      </c>
      <c r="AH467" s="257" t="s">
        <v>2078</v>
      </c>
      <c r="AI467" s="257" t="s">
        <v>4895</v>
      </c>
      <c r="AJ467" t="s">
        <v>4896</v>
      </c>
    </row>
    <row r="468" spans="1:36" ht="15" customHeight="1" x14ac:dyDescent="0.3">
      <c r="A468" s="261">
        <v>523515</v>
      </c>
      <c r="B468" s="262" t="s">
        <v>864</v>
      </c>
      <c r="C468" s="262" t="s">
        <v>85</v>
      </c>
      <c r="D468" s="262" t="s">
        <v>422</v>
      </c>
      <c r="E468" s="262" t="s">
        <v>115</v>
      </c>
      <c r="F468" s="262" t="s">
        <v>135</v>
      </c>
      <c r="G468" s="263">
        <v>36081</v>
      </c>
      <c r="H468" s="262" t="s">
        <v>620</v>
      </c>
      <c r="I468" s="258" t="s">
        <v>521</v>
      </c>
      <c r="J468" s="262" t="s">
        <v>138</v>
      </c>
      <c r="K468" s="250"/>
      <c r="L468" s="258" t="s">
        <v>146</v>
      </c>
      <c r="M468" s="262"/>
      <c r="N468" s="250">
        <v>470</v>
      </c>
      <c r="O468" s="260">
        <v>45336</v>
      </c>
      <c r="P468" s="257">
        <v>20000</v>
      </c>
      <c r="Q468" s="262" t="s">
        <v>3075</v>
      </c>
      <c r="R468" s="262" t="s">
        <v>4437</v>
      </c>
      <c r="S468" s="262" t="s">
        <v>3187</v>
      </c>
      <c r="T468" s="262" t="s">
        <v>2565</v>
      </c>
      <c r="U468" s="262" t="s">
        <v>2084</v>
      </c>
      <c r="V468" s="262" t="s">
        <v>3075</v>
      </c>
      <c r="W468" s="262" t="s">
        <v>3075</v>
      </c>
      <c r="X468" s="262" t="s">
        <v>3075</v>
      </c>
      <c r="Y468" s="262" t="s">
        <v>3075</v>
      </c>
      <c r="Z468" s="262" t="s">
        <v>3075</v>
      </c>
      <c r="AA468" s="262" t="s">
        <v>3075</v>
      </c>
      <c r="AB468" s="262" t="s">
        <v>3075</v>
      </c>
      <c r="AC468" s="262" t="s">
        <v>3075</v>
      </c>
      <c r="AD468" s="262" t="s">
        <v>3075</v>
      </c>
      <c r="AE468" s="247"/>
      <c r="AF468" s="262" t="s">
        <v>3075</v>
      </c>
      <c r="AG468" s="262" t="s">
        <v>3075</v>
      </c>
      <c r="AH468" s="262" t="s">
        <v>3075</v>
      </c>
      <c r="AI468" s="262" t="s">
        <v>3075</v>
      </c>
      <c r="AJ468" t="s">
        <v>4897</v>
      </c>
    </row>
    <row r="469" spans="1:36" ht="15" customHeight="1" x14ac:dyDescent="0.3">
      <c r="A469" s="261">
        <v>523523</v>
      </c>
      <c r="B469" s="262" t="s">
        <v>1305</v>
      </c>
      <c r="C469" s="262" t="s">
        <v>753</v>
      </c>
      <c r="D469" s="262" t="s">
        <v>561</v>
      </c>
      <c r="E469" s="262" t="s">
        <v>115</v>
      </c>
      <c r="F469" s="262" t="s">
        <v>2526</v>
      </c>
      <c r="G469" s="263">
        <v>28857</v>
      </c>
      <c r="H469" s="262" t="s">
        <v>620</v>
      </c>
      <c r="I469" s="258" t="s">
        <v>521</v>
      </c>
      <c r="J469" s="262" t="s">
        <v>667</v>
      </c>
      <c r="K469" s="262"/>
      <c r="L469" s="259" t="s">
        <v>149</v>
      </c>
      <c r="M469" s="262"/>
      <c r="N469" s="250" t="s">
        <v>3075</v>
      </c>
      <c r="O469" s="260" t="s">
        <v>3075</v>
      </c>
      <c r="P469" s="257">
        <v>0</v>
      </c>
      <c r="Q469" s="262" t="s">
        <v>3075</v>
      </c>
      <c r="R469" s="262" t="s">
        <v>4084</v>
      </c>
      <c r="S469" s="262" t="s">
        <v>4085</v>
      </c>
      <c r="T469" s="262" t="s">
        <v>2527</v>
      </c>
      <c r="U469" s="262" t="s">
        <v>2096</v>
      </c>
      <c r="V469" s="262" t="s">
        <v>3075</v>
      </c>
      <c r="W469" s="262" t="s">
        <v>3075</v>
      </c>
      <c r="X469" s="262" t="s">
        <v>3075</v>
      </c>
      <c r="Y469" s="262" t="s">
        <v>3075</v>
      </c>
      <c r="Z469" s="262" t="s">
        <v>3075</v>
      </c>
      <c r="AA469" s="262" t="s">
        <v>3075</v>
      </c>
      <c r="AB469" s="262" t="s">
        <v>3075</v>
      </c>
      <c r="AC469" s="262" t="s">
        <v>3075</v>
      </c>
      <c r="AD469" s="262" t="s">
        <v>3075</v>
      </c>
      <c r="AE469" s="246"/>
      <c r="AF469" s="262" t="s">
        <v>3075</v>
      </c>
      <c r="AG469" s="262" t="s">
        <v>3075</v>
      </c>
      <c r="AH469" s="262" t="s">
        <v>3075</v>
      </c>
      <c r="AI469" s="262" t="s">
        <v>3075</v>
      </c>
      <c r="AJ469" t="s">
        <v>4897</v>
      </c>
    </row>
    <row r="470" spans="1:36" ht="15" customHeight="1" x14ac:dyDescent="0.3">
      <c r="A470" s="261">
        <v>523541</v>
      </c>
      <c r="B470" s="262" t="s">
        <v>1091</v>
      </c>
      <c r="C470" s="262" t="s">
        <v>295</v>
      </c>
      <c r="D470" s="262" t="s">
        <v>516</v>
      </c>
      <c r="E470" s="262" t="s">
        <v>115</v>
      </c>
      <c r="F470" s="262" t="s">
        <v>135</v>
      </c>
      <c r="G470" s="263">
        <v>35461</v>
      </c>
      <c r="H470" s="262" t="s">
        <v>622</v>
      </c>
      <c r="I470" s="258" t="s">
        <v>521</v>
      </c>
      <c r="J470" s="262" t="s">
        <v>138</v>
      </c>
      <c r="K470" s="261">
        <v>2015</v>
      </c>
      <c r="L470" s="258" t="s">
        <v>135</v>
      </c>
      <c r="M470" s="250"/>
      <c r="N470" s="250" t="s">
        <v>3075</v>
      </c>
      <c r="O470" s="260" t="s">
        <v>3075</v>
      </c>
      <c r="P470" s="257">
        <v>0</v>
      </c>
      <c r="Q470" s="262" t="s">
        <v>3075</v>
      </c>
      <c r="R470" s="262" t="s">
        <v>3165</v>
      </c>
      <c r="S470" s="262" t="s">
        <v>3166</v>
      </c>
      <c r="T470" s="262" t="s">
        <v>2105</v>
      </c>
      <c r="U470" s="262" t="s">
        <v>2092</v>
      </c>
      <c r="V470" s="262" t="s">
        <v>3075</v>
      </c>
      <c r="W470" s="262" t="s">
        <v>3075</v>
      </c>
      <c r="X470" s="262" t="s">
        <v>3075</v>
      </c>
      <c r="Y470" s="262" t="s">
        <v>3075</v>
      </c>
      <c r="Z470" s="262" t="s">
        <v>3075</v>
      </c>
      <c r="AA470" s="262" t="s">
        <v>3075</v>
      </c>
      <c r="AB470" s="262" t="s">
        <v>3075</v>
      </c>
      <c r="AC470" s="262" t="s">
        <v>3075</v>
      </c>
      <c r="AD470" s="262" t="s">
        <v>3075</v>
      </c>
      <c r="AE470" s="246"/>
      <c r="AF470" s="262" t="s">
        <v>3075</v>
      </c>
      <c r="AG470" s="262" t="s">
        <v>3075</v>
      </c>
      <c r="AH470" s="262" t="s">
        <v>3075</v>
      </c>
      <c r="AI470" s="262" t="s">
        <v>3075</v>
      </c>
      <c r="AJ470" t="s">
        <v>4897</v>
      </c>
    </row>
    <row r="471" spans="1:36" ht="15" customHeight="1" x14ac:dyDescent="0.3">
      <c r="A471" s="256">
        <v>523546</v>
      </c>
      <c r="B471" s="257" t="s">
        <v>1918</v>
      </c>
      <c r="C471" s="257" t="s">
        <v>87</v>
      </c>
      <c r="D471" s="257" t="s">
        <v>467</v>
      </c>
      <c r="E471" s="257" t="s">
        <v>115</v>
      </c>
      <c r="F471" s="257" t="s">
        <v>2209</v>
      </c>
      <c r="G471" s="257" t="s">
        <v>4752</v>
      </c>
      <c r="H471" s="257" t="s">
        <v>620</v>
      </c>
      <c r="I471" s="258" t="s">
        <v>521</v>
      </c>
      <c r="J471" s="257" t="s">
        <v>138</v>
      </c>
      <c r="K471" s="257" t="s">
        <v>4746</v>
      </c>
      <c r="L471" s="259" t="s">
        <v>137</v>
      </c>
      <c r="M471" s="250"/>
      <c r="N471" s="250" t="s">
        <v>3075</v>
      </c>
      <c r="O471" s="260" t="s">
        <v>3075</v>
      </c>
      <c r="P471" s="257">
        <v>0</v>
      </c>
      <c r="Q471" s="257" t="s">
        <v>3075</v>
      </c>
      <c r="R471" s="257" t="s">
        <v>3553</v>
      </c>
      <c r="S471" s="257" t="s">
        <v>3129</v>
      </c>
      <c r="T471" s="257" t="s">
        <v>2714</v>
      </c>
      <c r="U471" s="257" t="s">
        <v>2170</v>
      </c>
      <c r="V471" s="257" t="s">
        <v>3075</v>
      </c>
      <c r="W471" s="257" t="s">
        <v>3075</v>
      </c>
      <c r="X471" s="257" t="s">
        <v>3075</v>
      </c>
      <c r="Y471" s="257" t="s">
        <v>3075</v>
      </c>
      <c r="Z471" s="257" t="s">
        <v>3075</v>
      </c>
      <c r="AA471" s="257" t="s">
        <v>3075</v>
      </c>
      <c r="AB471" s="257" t="s">
        <v>3075</v>
      </c>
      <c r="AC471" s="262" t="s">
        <v>4895</v>
      </c>
      <c r="AD471" s="262" t="s">
        <v>4895</v>
      </c>
      <c r="AE471" s="246"/>
      <c r="AF471" s="257" t="s">
        <v>3075</v>
      </c>
      <c r="AG471" s="257" t="s">
        <v>3075</v>
      </c>
      <c r="AH471" s="257" t="s">
        <v>2078</v>
      </c>
      <c r="AI471" s="257" t="s">
        <v>4895</v>
      </c>
      <c r="AJ471" t="s">
        <v>4896</v>
      </c>
    </row>
    <row r="472" spans="1:36" ht="15" customHeight="1" x14ac:dyDescent="0.3">
      <c r="A472" s="261">
        <v>523551</v>
      </c>
      <c r="B472" s="262" t="s">
        <v>1306</v>
      </c>
      <c r="C472" s="262" t="s">
        <v>69</v>
      </c>
      <c r="D472" s="262" t="s">
        <v>395</v>
      </c>
      <c r="E472" s="262" t="s">
        <v>115</v>
      </c>
      <c r="F472" s="262" t="s">
        <v>144</v>
      </c>
      <c r="G472" s="263">
        <v>29469</v>
      </c>
      <c r="H472" s="262" t="s">
        <v>620</v>
      </c>
      <c r="I472" s="258" t="s">
        <v>521</v>
      </c>
      <c r="J472" s="262" t="s">
        <v>667</v>
      </c>
      <c r="K472" s="262"/>
      <c r="M472" s="262"/>
      <c r="N472" s="250" t="s">
        <v>3075</v>
      </c>
      <c r="O472" s="260" t="s">
        <v>3075</v>
      </c>
      <c r="P472" s="257">
        <v>0</v>
      </c>
      <c r="Q472" s="262" t="s">
        <v>3075</v>
      </c>
      <c r="R472" s="262" t="s">
        <v>4086</v>
      </c>
      <c r="S472" s="262" t="s">
        <v>3106</v>
      </c>
      <c r="T472" s="262" t="s">
        <v>2528</v>
      </c>
      <c r="U472" s="262" t="s">
        <v>2220</v>
      </c>
      <c r="V472" s="262" t="s">
        <v>3075</v>
      </c>
      <c r="W472" s="262" t="s">
        <v>3075</v>
      </c>
      <c r="X472" s="262" t="s">
        <v>3075</v>
      </c>
      <c r="Y472" s="262" t="s">
        <v>3075</v>
      </c>
      <c r="Z472" s="262" t="s">
        <v>3075</v>
      </c>
      <c r="AA472" s="262" t="s">
        <v>3075</v>
      </c>
      <c r="AB472" s="262" t="s">
        <v>3075</v>
      </c>
      <c r="AC472" s="262" t="s">
        <v>3075</v>
      </c>
      <c r="AD472" s="262" t="s">
        <v>3075</v>
      </c>
      <c r="AE472" s="246"/>
      <c r="AF472" s="262" t="s">
        <v>3075</v>
      </c>
      <c r="AG472" s="262" t="s">
        <v>3075</v>
      </c>
      <c r="AH472" s="262" t="s">
        <v>3075</v>
      </c>
      <c r="AI472" s="262" t="s">
        <v>3075</v>
      </c>
      <c r="AJ472" t="s">
        <v>4897</v>
      </c>
    </row>
    <row r="473" spans="1:36" ht="15" customHeight="1" x14ac:dyDescent="0.3">
      <c r="A473" s="261">
        <v>523553</v>
      </c>
      <c r="B473" s="262" t="s">
        <v>1307</v>
      </c>
      <c r="C473" s="262" t="s">
        <v>738</v>
      </c>
      <c r="D473" s="262" t="s">
        <v>421</v>
      </c>
      <c r="E473" s="262" t="s">
        <v>115</v>
      </c>
      <c r="F473" s="262" t="s">
        <v>2529</v>
      </c>
      <c r="G473" s="263">
        <v>35287</v>
      </c>
      <c r="H473" s="262" t="s">
        <v>620</v>
      </c>
      <c r="I473" s="258" t="s">
        <v>521</v>
      </c>
      <c r="J473" s="262" t="s">
        <v>136</v>
      </c>
      <c r="K473" s="262"/>
      <c r="L473" s="259" t="s">
        <v>149</v>
      </c>
      <c r="M473" s="262"/>
      <c r="N473" s="250" t="s">
        <v>3075</v>
      </c>
      <c r="O473" s="260" t="s">
        <v>3075</v>
      </c>
      <c r="P473" s="257">
        <v>0</v>
      </c>
      <c r="Q473" s="262" t="s">
        <v>3075</v>
      </c>
      <c r="R473" s="262" t="s">
        <v>3799</v>
      </c>
      <c r="S473" s="262" t="s">
        <v>3800</v>
      </c>
      <c r="T473" s="262" t="s">
        <v>2530</v>
      </c>
      <c r="U473" s="262" t="s">
        <v>2096</v>
      </c>
      <c r="V473" s="262" t="s">
        <v>3075</v>
      </c>
      <c r="W473" s="262" t="s">
        <v>3075</v>
      </c>
      <c r="X473" s="262" t="s">
        <v>3075</v>
      </c>
      <c r="Y473" s="262" t="s">
        <v>3075</v>
      </c>
      <c r="Z473" s="262" t="s">
        <v>3075</v>
      </c>
      <c r="AA473" s="262" t="s">
        <v>3075</v>
      </c>
      <c r="AB473" s="262" t="s">
        <v>3075</v>
      </c>
      <c r="AC473" s="262" t="s">
        <v>3075</v>
      </c>
      <c r="AD473" s="262" t="s">
        <v>3075</v>
      </c>
      <c r="AE473" s="246"/>
      <c r="AF473" s="262" t="s">
        <v>3075</v>
      </c>
      <c r="AG473" s="262" t="s">
        <v>3075</v>
      </c>
      <c r="AH473" s="262" t="s">
        <v>3075</v>
      </c>
      <c r="AI473" s="262" t="s">
        <v>3075</v>
      </c>
      <c r="AJ473" t="s">
        <v>4897</v>
      </c>
    </row>
    <row r="474" spans="1:36" ht="15" customHeight="1" x14ac:dyDescent="0.3">
      <c r="A474" s="261">
        <v>523560</v>
      </c>
      <c r="B474" s="262" t="s">
        <v>1919</v>
      </c>
      <c r="C474" s="262" t="s">
        <v>83</v>
      </c>
      <c r="D474" s="262" t="s">
        <v>1920</v>
      </c>
      <c r="E474" s="262" t="s">
        <v>115</v>
      </c>
      <c r="F474" s="262" t="s">
        <v>2825</v>
      </c>
      <c r="G474" s="263">
        <v>28891</v>
      </c>
      <c r="H474" s="262" t="s">
        <v>620</v>
      </c>
      <c r="I474" s="258" t="s">
        <v>521</v>
      </c>
      <c r="J474" s="262" t="s">
        <v>667</v>
      </c>
      <c r="K474" s="262"/>
      <c r="M474" s="262"/>
      <c r="N474" s="250" t="s">
        <v>3075</v>
      </c>
      <c r="O474" s="260" t="s">
        <v>3075</v>
      </c>
      <c r="P474" s="257">
        <v>0</v>
      </c>
      <c r="Q474" s="262" t="s">
        <v>3075</v>
      </c>
      <c r="R474" s="262" t="s">
        <v>4438</v>
      </c>
      <c r="S474" s="262" t="s">
        <v>3105</v>
      </c>
      <c r="T474" s="262" t="s">
        <v>4234</v>
      </c>
      <c r="U474" s="262" t="s">
        <v>2210</v>
      </c>
      <c r="V474" s="262" t="s">
        <v>3075</v>
      </c>
      <c r="W474" s="262" t="s">
        <v>3075</v>
      </c>
      <c r="X474" s="262" t="s">
        <v>3075</v>
      </c>
      <c r="Y474" s="262" t="s">
        <v>3075</v>
      </c>
      <c r="Z474" s="262" t="s">
        <v>3075</v>
      </c>
      <c r="AA474" s="262" t="s">
        <v>3075</v>
      </c>
      <c r="AB474" s="262" t="s">
        <v>3075</v>
      </c>
      <c r="AC474" s="262" t="s">
        <v>3075</v>
      </c>
      <c r="AD474" s="262" t="s">
        <v>3075</v>
      </c>
      <c r="AE474" s="246"/>
      <c r="AF474" s="262" t="s">
        <v>3075</v>
      </c>
      <c r="AG474" s="262" t="s">
        <v>3075</v>
      </c>
      <c r="AH474" s="262" t="s">
        <v>3075</v>
      </c>
      <c r="AI474" s="262" t="s">
        <v>3075</v>
      </c>
      <c r="AJ474" t="s">
        <v>4897</v>
      </c>
    </row>
    <row r="475" spans="1:36" ht="15" customHeight="1" x14ac:dyDescent="0.3">
      <c r="A475" s="261">
        <v>523576</v>
      </c>
      <c r="B475" s="262" t="s">
        <v>1092</v>
      </c>
      <c r="C475" s="262" t="s">
        <v>1093</v>
      </c>
      <c r="D475" s="262" t="s">
        <v>1094</v>
      </c>
      <c r="E475" s="262" t="s">
        <v>115</v>
      </c>
      <c r="F475" s="262" t="s">
        <v>2247</v>
      </c>
      <c r="G475" s="263">
        <v>33552</v>
      </c>
      <c r="H475" s="262" t="s">
        <v>620</v>
      </c>
      <c r="I475" s="258" t="s">
        <v>521</v>
      </c>
      <c r="J475" s="262" t="s">
        <v>138</v>
      </c>
      <c r="K475" s="262"/>
      <c r="M475" s="262"/>
      <c r="N475" s="250" t="s">
        <v>3075</v>
      </c>
      <c r="O475" s="260" t="s">
        <v>3075</v>
      </c>
      <c r="P475" s="257">
        <v>0</v>
      </c>
      <c r="Q475" s="262" t="s">
        <v>3075</v>
      </c>
      <c r="R475" s="262" t="s">
        <v>3167</v>
      </c>
      <c r="S475" s="262" t="s">
        <v>2614</v>
      </c>
      <c r="T475" s="262" t="s">
        <v>2248</v>
      </c>
      <c r="U475" s="262" t="s">
        <v>2249</v>
      </c>
      <c r="V475" s="262" t="s">
        <v>3075</v>
      </c>
      <c r="W475" s="262" t="s">
        <v>3075</v>
      </c>
      <c r="X475" s="262" t="s">
        <v>3075</v>
      </c>
      <c r="Y475" s="262" t="s">
        <v>3075</v>
      </c>
      <c r="Z475" s="262" t="s">
        <v>3075</v>
      </c>
      <c r="AA475" s="262" t="s">
        <v>3075</v>
      </c>
      <c r="AB475" s="262" t="s">
        <v>3075</v>
      </c>
      <c r="AC475" s="262" t="s">
        <v>3075</v>
      </c>
      <c r="AD475" s="262" t="s">
        <v>3075</v>
      </c>
      <c r="AE475" s="247"/>
      <c r="AF475" s="262" t="s">
        <v>3075</v>
      </c>
      <c r="AG475" s="262" t="s">
        <v>3075</v>
      </c>
      <c r="AH475" s="262" t="s">
        <v>3075</v>
      </c>
      <c r="AI475" s="262" t="s">
        <v>3075</v>
      </c>
      <c r="AJ475" t="s">
        <v>4897</v>
      </c>
    </row>
    <row r="476" spans="1:36" ht="15" customHeight="1" x14ac:dyDescent="0.3">
      <c r="A476" s="261">
        <v>523578</v>
      </c>
      <c r="B476" s="262" t="s">
        <v>1921</v>
      </c>
      <c r="C476" s="262" t="s">
        <v>79</v>
      </c>
      <c r="D476" s="262" t="s">
        <v>431</v>
      </c>
      <c r="E476" s="262" t="s">
        <v>115</v>
      </c>
      <c r="F476" s="262" t="s">
        <v>2306</v>
      </c>
      <c r="G476" s="263">
        <v>35799</v>
      </c>
      <c r="H476" s="262" t="s">
        <v>620</v>
      </c>
      <c r="I476" s="258" t="s">
        <v>521</v>
      </c>
      <c r="J476" s="262" t="s">
        <v>138</v>
      </c>
      <c r="K476" s="261">
        <v>2014</v>
      </c>
      <c r="M476" s="262"/>
      <c r="N476" s="250" t="s">
        <v>3075</v>
      </c>
      <c r="O476" s="260" t="s">
        <v>3075</v>
      </c>
      <c r="P476" s="257">
        <v>0</v>
      </c>
      <c r="Q476" s="262" t="s">
        <v>3075</v>
      </c>
      <c r="R476" s="262" t="s">
        <v>3554</v>
      </c>
      <c r="S476" s="262" t="s">
        <v>3122</v>
      </c>
      <c r="T476" s="262" t="s">
        <v>2429</v>
      </c>
      <c r="U476" s="262" t="s">
        <v>2210</v>
      </c>
      <c r="V476" s="262" t="s">
        <v>3075</v>
      </c>
      <c r="W476" s="262" t="s">
        <v>3075</v>
      </c>
      <c r="X476" s="262" t="s">
        <v>3075</v>
      </c>
      <c r="Y476" s="262" t="s">
        <v>3075</v>
      </c>
      <c r="Z476" s="262" t="s">
        <v>3075</v>
      </c>
      <c r="AA476" s="262" t="s">
        <v>3075</v>
      </c>
      <c r="AB476" s="262" t="s">
        <v>3075</v>
      </c>
      <c r="AC476" s="262" t="s">
        <v>3075</v>
      </c>
      <c r="AD476" s="262" t="s">
        <v>3075</v>
      </c>
      <c r="AE476" s="246"/>
      <c r="AF476" s="262" t="s">
        <v>3075</v>
      </c>
      <c r="AG476" s="262" t="s">
        <v>3075</v>
      </c>
      <c r="AH476" s="262" t="s">
        <v>3075</v>
      </c>
      <c r="AI476" s="262" t="s">
        <v>3075</v>
      </c>
      <c r="AJ476" t="s">
        <v>4897</v>
      </c>
    </row>
    <row r="477" spans="1:36" ht="15" customHeight="1" x14ac:dyDescent="0.3">
      <c r="A477" s="261">
        <v>523579</v>
      </c>
      <c r="B477" s="262" t="s">
        <v>1308</v>
      </c>
      <c r="C477" s="262" t="s">
        <v>1012</v>
      </c>
      <c r="D477" s="262" t="s">
        <v>464</v>
      </c>
      <c r="E477" s="262" t="s">
        <v>115</v>
      </c>
      <c r="F477" s="262" t="s">
        <v>2571</v>
      </c>
      <c r="G477" s="263">
        <v>36033</v>
      </c>
      <c r="H477" s="262" t="s">
        <v>620</v>
      </c>
      <c r="I477" s="258" t="s">
        <v>521</v>
      </c>
      <c r="J477" s="262" t="s">
        <v>138</v>
      </c>
      <c r="K477" s="261">
        <v>2016</v>
      </c>
      <c r="M477" s="262"/>
      <c r="N477" s="250" t="s">
        <v>3075</v>
      </c>
      <c r="O477" s="260" t="s">
        <v>3075</v>
      </c>
      <c r="P477" s="257">
        <v>0</v>
      </c>
      <c r="Q477" s="262" t="s">
        <v>3075</v>
      </c>
      <c r="R477" s="262" t="s">
        <v>4439</v>
      </c>
      <c r="S477" s="262" t="s">
        <v>3221</v>
      </c>
      <c r="T477" s="262" t="s">
        <v>4231</v>
      </c>
      <c r="U477" s="262" t="s">
        <v>2084</v>
      </c>
      <c r="V477" s="262" t="s">
        <v>3075</v>
      </c>
      <c r="W477" s="262" t="s">
        <v>3075</v>
      </c>
      <c r="X477" s="262" t="s">
        <v>3075</v>
      </c>
      <c r="Y477" s="262" t="s">
        <v>3075</v>
      </c>
      <c r="Z477" s="262" t="s">
        <v>3075</v>
      </c>
      <c r="AA477" s="262" t="s">
        <v>3075</v>
      </c>
      <c r="AB477" s="262" t="s">
        <v>3075</v>
      </c>
      <c r="AC477" s="262" t="s">
        <v>3075</v>
      </c>
      <c r="AD477" s="262" t="s">
        <v>3075</v>
      </c>
      <c r="AE477" s="246"/>
      <c r="AF477" s="262" t="s">
        <v>3075</v>
      </c>
      <c r="AG477" s="262" t="s">
        <v>3075</v>
      </c>
      <c r="AH477" s="262" t="s">
        <v>3075</v>
      </c>
      <c r="AI477" s="262" t="s">
        <v>3075</v>
      </c>
      <c r="AJ477" t="s">
        <v>4897</v>
      </c>
    </row>
    <row r="478" spans="1:36" ht="15" customHeight="1" x14ac:dyDescent="0.3">
      <c r="A478" s="261">
        <v>523589</v>
      </c>
      <c r="B478" s="262" t="s">
        <v>1309</v>
      </c>
      <c r="C478" s="262" t="s">
        <v>103</v>
      </c>
      <c r="D478" s="262" t="s">
        <v>392</v>
      </c>
      <c r="E478" s="262" t="s">
        <v>115</v>
      </c>
      <c r="F478" s="262" t="s">
        <v>2441</v>
      </c>
      <c r="G478" s="263">
        <v>34194</v>
      </c>
      <c r="H478" s="262" t="s">
        <v>620</v>
      </c>
      <c r="I478" s="258" t="s">
        <v>521</v>
      </c>
      <c r="J478" s="250" t="s">
        <v>667</v>
      </c>
      <c r="K478" s="262" t="s">
        <v>3075</v>
      </c>
      <c r="L478" s="258"/>
      <c r="M478" s="262"/>
      <c r="N478" s="250" t="s">
        <v>3075</v>
      </c>
      <c r="O478" s="260" t="s">
        <v>3075</v>
      </c>
      <c r="P478" s="257">
        <v>0</v>
      </c>
      <c r="Q478" s="262" t="s">
        <v>3075</v>
      </c>
      <c r="R478" s="262" t="s">
        <v>4440</v>
      </c>
      <c r="S478" s="262" t="s">
        <v>4441</v>
      </c>
      <c r="T478" s="262" t="s">
        <v>2235</v>
      </c>
      <c r="U478" s="262" t="s">
        <v>2782</v>
      </c>
      <c r="V478" s="262" t="s">
        <v>3075</v>
      </c>
      <c r="W478" s="262" t="s">
        <v>3075</v>
      </c>
      <c r="X478" s="262" t="s">
        <v>3075</v>
      </c>
      <c r="Y478" s="262" t="s">
        <v>3075</v>
      </c>
      <c r="Z478" s="262" t="s">
        <v>3075</v>
      </c>
      <c r="AA478" s="262" t="s">
        <v>3075</v>
      </c>
      <c r="AB478" s="262" t="s">
        <v>3075</v>
      </c>
      <c r="AC478" s="262" t="s">
        <v>3075</v>
      </c>
      <c r="AD478" s="262" t="s">
        <v>3075</v>
      </c>
      <c r="AE478" s="246"/>
      <c r="AF478" s="262" t="s">
        <v>3075</v>
      </c>
      <c r="AG478" s="262" t="s">
        <v>3075</v>
      </c>
      <c r="AH478" s="262" t="s">
        <v>3075</v>
      </c>
      <c r="AI478" s="262" t="s">
        <v>3075</v>
      </c>
      <c r="AJ478" t="s">
        <v>4897</v>
      </c>
    </row>
    <row r="479" spans="1:36" ht="15" customHeight="1" x14ac:dyDescent="0.3">
      <c r="A479" s="261">
        <v>523596</v>
      </c>
      <c r="B479" s="262" t="s">
        <v>1310</v>
      </c>
      <c r="C479" s="262" t="s">
        <v>299</v>
      </c>
      <c r="D479" s="262" t="s">
        <v>393</v>
      </c>
      <c r="E479" s="262" t="s">
        <v>115</v>
      </c>
      <c r="F479" s="262" t="s">
        <v>135</v>
      </c>
      <c r="G479" s="263">
        <v>35300</v>
      </c>
      <c r="H479" s="262" t="s">
        <v>620</v>
      </c>
      <c r="I479" s="258" t="s">
        <v>521</v>
      </c>
      <c r="J479" s="262" t="s">
        <v>138</v>
      </c>
      <c r="K479" s="261">
        <v>2014</v>
      </c>
      <c r="M479" s="262"/>
      <c r="N479" s="250" t="s">
        <v>3075</v>
      </c>
      <c r="O479" s="260" t="s">
        <v>3075</v>
      </c>
      <c r="P479" s="257">
        <v>0</v>
      </c>
      <c r="Q479" s="262" t="s">
        <v>3075</v>
      </c>
      <c r="R479" s="262" t="s">
        <v>3253</v>
      </c>
      <c r="S479" s="262" t="s">
        <v>3254</v>
      </c>
      <c r="T479" s="262" t="s">
        <v>2307</v>
      </c>
      <c r="U479" s="262" t="s">
        <v>2084</v>
      </c>
      <c r="V479" s="262" t="s">
        <v>3075</v>
      </c>
      <c r="W479" s="262" t="s">
        <v>3075</v>
      </c>
      <c r="X479" s="262" t="s">
        <v>3075</v>
      </c>
      <c r="Y479" s="262" t="s">
        <v>3075</v>
      </c>
      <c r="Z479" s="262" t="s">
        <v>3075</v>
      </c>
      <c r="AA479" s="262" t="s">
        <v>3075</v>
      </c>
      <c r="AB479" s="262" t="s">
        <v>3075</v>
      </c>
      <c r="AC479" s="262" t="s">
        <v>3075</v>
      </c>
      <c r="AD479" s="262" t="s">
        <v>3075</v>
      </c>
      <c r="AE479" s="246"/>
      <c r="AF479" s="262" t="s">
        <v>3075</v>
      </c>
      <c r="AG479" s="262" t="s">
        <v>3075</v>
      </c>
      <c r="AH479" s="262" t="s">
        <v>3075</v>
      </c>
      <c r="AI479" s="262" t="s">
        <v>3075</v>
      </c>
      <c r="AJ479" t="s">
        <v>4897</v>
      </c>
    </row>
    <row r="480" spans="1:36" ht="15" customHeight="1" x14ac:dyDescent="0.3">
      <c r="A480" s="261">
        <v>523602</v>
      </c>
      <c r="B480" s="262" t="s">
        <v>1311</v>
      </c>
      <c r="C480" s="262" t="s">
        <v>309</v>
      </c>
      <c r="D480" s="262" t="s">
        <v>399</v>
      </c>
      <c r="E480" s="262" t="s">
        <v>115</v>
      </c>
      <c r="F480" s="262" t="s">
        <v>135</v>
      </c>
      <c r="G480" s="263">
        <v>34720</v>
      </c>
      <c r="H480" s="262" t="s">
        <v>620</v>
      </c>
      <c r="I480" s="258" t="s">
        <v>521</v>
      </c>
      <c r="J480" s="250" t="s">
        <v>667</v>
      </c>
      <c r="K480" s="262" t="s">
        <v>3075</v>
      </c>
      <c r="L480" s="258"/>
      <c r="M480" s="262"/>
      <c r="N480" s="250" t="s">
        <v>3075</v>
      </c>
      <c r="O480" s="260" t="s">
        <v>3075</v>
      </c>
      <c r="P480" s="257">
        <v>0</v>
      </c>
      <c r="Q480" s="262" t="s">
        <v>3075</v>
      </c>
      <c r="R480" s="262" t="s">
        <v>4087</v>
      </c>
      <c r="S480" s="262" t="s">
        <v>4088</v>
      </c>
      <c r="T480" s="262" t="s">
        <v>2211</v>
      </c>
      <c r="U480" s="262" t="s">
        <v>2126</v>
      </c>
      <c r="V480" s="262" t="s">
        <v>3075</v>
      </c>
      <c r="W480" s="262" t="s">
        <v>3075</v>
      </c>
      <c r="X480" s="262" t="s">
        <v>3075</v>
      </c>
      <c r="Y480" s="262" t="s">
        <v>3075</v>
      </c>
      <c r="Z480" s="262" t="s">
        <v>3075</v>
      </c>
      <c r="AA480" s="262" t="s">
        <v>3075</v>
      </c>
      <c r="AB480" s="262" t="s">
        <v>3075</v>
      </c>
      <c r="AC480" s="262" t="s">
        <v>3075</v>
      </c>
      <c r="AD480" s="262" t="s">
        <v>3075</v>
      </c>
      <c r="AE480" s="246"/>
      <c r="AF480" s="262" t="s">
        <v>3075</v>
      </c>
      <c r="AG480" s="262" t="s">
        <v>3075</v>
      </c>
      <c r="AH480" s="262" t="s">
        <v>3075</v>
      </c>
      <c r="AI480" s="262" t="s">
        <v>3075</v>
      </c>
      <c r="AJ480" t="s">
        <v>4897</v>
      </c>
    </row>
    <row r="481" spans="1:36" ht="15" customHeight="1" x14ac:dyDescent="0.3">
      <c r="A481" s="261">
        <v>523609</v>
      </c>
      <c r="B481" s="262" t="s">
        <v>1922</v>
      </c>
      <c r="C481" s="262" t="s">
        <v>258</v>
      </c>
      <c r="D481" s="262" t="s">
        <v>741</v>
      </c>
      <c r="E481" s="262" t="s">
        <v>115</v>
      </c>
      <c r="F481" s="262" t="s">
        <v>2567</v>
      </c>
      <c r="G481" s="263">
        <v>34700</v>
      </c>
      <c r="H481" s="262" t="s">
        <v>620</v>
      </c>
      <c r="I481" s="258" t="s">
        <v>521</v>
      </c>
      <c r="J481" s="262" t="s">
        <v>138</v>
      </c>
      <c r="K481" s="261"/>
      <c r="L481" s="259" t="s">
        <v>150</v>
      </c>
      <c r="M481" s="262" t="s">
        <v>150</v>
      </c>
      <c r="N481" s="250" t="s">
        <v>3075</v>
      </c>
      <c r="O481" s="260" t="s">
        <v>3075</v>
      </c>
      <c r="P481" s="257">
        <v>0</v>
      </c>
      <c r="Q481" s="262" t="s">
        <v>3075</v>
      </c>
      <c r="R481" s="262" t="s">
        <v>3555</v>
      </c>
      <c r="S481" s="262" t="s">
        <v>3550</v>
      </c>
      <c r="T481" s="262" t="s">
        <v>2886</v>
      </c>
      <c r="U481" s="262" t="s">
        <v>2143</v>
      </c>
      <c r="V481" s="262" t="s">
        <v>3075</v>
      </c>
      <c r="W481" s="262" t="s">
        <v>3075</v>
      </c>
      <c r="X481" s="262" t="s">
        <v>3075</v>
      </c>
      <c r="Y481" s="262" t="s">
        <v>3075</v>
      </c>
      <c r="Z481" s="262" t="s">
        <v>3075</v>
      </c>
      <c r="AA481" s="262" t="s">
        <v>3075</v>
      </c>
      <c r="AB481" s="262" t="s">
        <v>3075</v>
      </c>
      <c r="AC481" s="262" t="s">
        <v>3075</v>
      </c>
      <c r="AD481" s="262" t="s">
        <v>3075</v>
      </c>
      <c r="AE481" s="246"/>
      <c r="AF481" s="262"/>
      <c r="AG481" s="262"/>
      <c r="AH481" s="262" t="s">
        <v>3075</v>
      </c>
      <c r="AI481" s="262" t="s">
        <v>3075</v>
      </c>
      <c r="AJ481" t="s">
        <v>4897</v>
      </c>
    </row>
    <row r="482" spans="1:36" ht="15" customHeight="1" x14ac:dyDescent="0.3">
      <c r="A482" s="261">
        <v>523610</v>
      </c>
      <c r="B482" s="262" t="s">
        <v>1923</v>
      </c>
      <c r="C482" s="262" t="s">
        <v>70</v>
      </c>
      <c r="D482" s="262" t="s">
        <v>1924</v>
      </c>
      <c r="E482" s="262" t="s">
        <v>115</v>
      </c>
      <c r="F482" s="262" t="s">
        <v>135</v>
      </c>
      <c r="G482" s="263">
        <v>34543</v>
      </c>
      <c r="H482" s="262" t="s">
        <v>620</v>
      </c>
      <c r="I482" s="258" t="s">
        <v>521</v>
      </c>
      <c r="J482" s="262" t="s">
        <v>136</v>
      </c>
      <c r="K482" s="262" t="s">
        <v>3075</v>
      </c>
      <c r="L482" s="258"/>
      <c r="M482" s="262"/>
      <c r="N482" s="250" t="s">
        <v>3075</v>
      </c>
      <c r="O482" s="260" t="s">
        <v>3075</v>
      </c>
      <c r="P482" s="257">
        <v>0</v>
      </c>
      <c r="Q482" s="262" t="s">
        <v>3075</v>
      </c>
      <c r="R482" s="262" t="s">
        <v>3911</v>
      </c>
      <c r="S482" s="262" t="s">
        <v>3123</v>
      </c>
      <c r="T482" s="262" t="s">
        <v>2887</v>
      </c>
      <c r="U482" s="262" t="s">
        <v>2092</v>
      </c>
      <c r="V482" s="262" t="s">
        <v>3075</v>
      </c>
      <c r="W482" s="262" t="s">
        <v>3075</v>
      </c>
      <c r="X482" s="262" t="s">
        <v>3075</v>
      </c>
      <c r="Y482" s="262" t="s">
        <v>3075</v>
      </c>
      <c r="Z482" s="262" t="s">
        <v>3075</v>
      </c>
      <c r="AA482" s="262" t="s">
        <v>3075</v>
      </c>
      <c r="AB482" s="262" t="s">
        <v>3075</v>
      </c>
      <c r="AC482" s="262" t="s">
        <v>3075</v>
      </c>
      <c r="AD482" s="262" t="s">
        <v>3075</v>
      </c>
      <c r="AE482" s="246"/>
      <c r="AF482" s="262" t="s">
        <v>3075</v>
      </c>
      <c r="AG482" s="262" t="s">
        <v>3075</v>
      </c>
      <c r="AH482" s="262" t="s">
        <v>3075</v>
      </c>
      <c r="AI482" s="262" t="s">
        <v>3075</v>
      </c>
      <c r="AJ482" t="s">
        <v>4897</v>
      </c>
    </row>
    <row r="483" spans="1:36" ht="15" customHeight="1" x14ac:dyDescent="0.3">
      <c r="A483" s="261">
        <v>523611</v>
      </c>
      <c r="B483" s="262" t="s">
        <v>1312</v>
      </c>
      <c r="C483" s="262" t="s">
        <v>295</v>
      </c>
      <c r="D483" s="262" t="s">
        <v>421</v>
      </c>
      <c r="E483" s="262" t="s">
        <v>115</v>
      </c>
      <c r="F483" s="262" t="s">
        <v>135</v>
      </c>
      <c r="G483" s="263">
        <v>36161</v>
      </c>
      <c r="H483" s="262" t="s">
        <v>620</v>
      </c>
      <c r="I483" s="258" t="s">
        <v>521</v>
      </c>
      <c r="J483" s="262" t="s">
        <v>136</v>
      </c>
      <c r="K483" s="262"/>
      <c r="M483" s="262"/>
      <c r="N483" s="250" t="s">
        <v>3075</v>
      </c>
      <c r="O483" s="260" t="s">
        <v>3075</v>
      </c>
      <c r="P483" s="257">
        <v>0</v>
      </c>
      <c r="Q483" s="250"/>
      <c r="R483" s="250"/>
      <c r="S483" s="250"/>
      <c r="T483" s="250"/>
      <c r="U483" s="250"/>
      <c r="V483" s="250"/>
      <c r="W483" s="250"/>
      <c r="X483" s="250"/>
      <c r="Y483" s="250"/>
      <c r="Z483" s="250"/>
      <c r="AA483" s="250"/>
      <c r="AB483" s="250"/>
      <c r="AC483" s="250"/>
      <c r="AD483" s="250"/>
      <c r="AE483" s="247"/>
      <c r="AF483" s="250"/>
      <c r="AG483" s="250"/>
      <c r="AH483" s="250"/>
      <c r="AI483" s="250"/>
      <c r="AJ483" t="s">
        <v>4897</v>
      </c>
    </row>
    <row r="484" spans="1:36" ht="15" customHeight="1" x14ac:dyDescent="0.3">
      <c r="A484" s="261">
        <v>523635</v>
      </c>
      <c r="B484" s="262" t="s">
        <v>1313</v>
      </c>
      <c r="C484" s="262" t="s">
        <v>852</v>
      </c>
      <c r="D484" s="262" t="s">
        <v>507</v>
      </c>
      <c r="E484" s="262" t="s">
        <v>115</v>
      </c>
      <c r="F484" s="262" t="s">
        <v>2164</v>
      </c>
      <c r="G484" s="263">
        <v>34226</v>
      </c>
      <c r="H484" s="262" t="s">
        <v>620</v>
      </c>
      <c r="I484" s="258" t="s">
        <v>521</v>
      </c>
      <c r="J484" s="262" t="s">
        <v>138</v>
      </c>
      <c r="K484" s="261">
        <v>2012</v>
      </c>
      <c r="M484" s="262"/>
      <c r="N484" s="250" t="s">
        <v>3075</v>
      </c>
      <c r="O484" s="260" t="s">
        <v>3075</v>
      </c>
      <c r="P484" s="257">
        <v>0</v>
      </c>
      <c r="Q484" s="262" t="s">
        <v>3075</v>
      </c>
      <c r="R484" s="262" t="s">
        <v>3309</v>
      </c>
      <c r="S484" s="262" t="s">
        <v>3310</v>
      </c>
      <c r="T484" s="262" t="s">
        <v>2531</v>
      </c>
      <c r="U484" s="262" t="s">
        <v>2210</v>
      </c>
      <c r="V484" s="262" t="s">
        <v>3075</v>
      </c>
      <c r="W484" s="262" t="s">
        <v>3075</v>
      </c>
      <c r="X484" s="262" t="s">
        <v>3075</v>
      </c>
      <c r="Y484" s="262" t="s">
        <v>3075</v>
      </c>
      <c r="Z484" s="262" t="s">
        <v>3075</v>
      </c>
      <c r="AA484" s="262" t="s">
        <v>3075</v>
      </c>
      <c r="AB484" s="262" t="s">
        <v>3075</v>
      </c>
      <c r="AC484" s="262" t="s">
        <v>3075</v>
      </c>
      <c r="AD484" s="262" t="s">
        <v>3075</v>
      </c>
      <c r="AE484" s="246"/>
      <c r="AF484" s="262" t="s">
        <v>3075</v>
      </c>
      <c r="AG484" s="262"/>
      <c r="AH484" s="262" t="s">
        <v>3075</v>
      </c>
      <c r="AI484" s="262" t="s">
        <v>3075</v>
      </c>
      <c r="AJ484" t="s">
        <v>4897</v>
      </c>
    </row>
    <row r="485" spans="1:36" ht="15" customHeight="1" x14ac:dyDescent="0.3">
      <c r="A485" s="261">
        <v>523639</v>
      </c>
      <c r="B485" s="262" t="s">
        <v>793</v>
      </c>
      <c r="C485" s="262" t="s">
        <v>88</v>
      </c>
      <c r="D485" s="262" t="s">
        <v>350</v>
      </c>
      <c r="E485" s="262" t="s">
        <v>115</v>
      </c>
      <c r="F485" s="262" t="s">
        <v>135</v>
      </c>
      <c r="G485" s="263">
        <v>35432</v>
      </c>
      <c r="H485" s="262" t="s">
        <v>620</v>
      </c>
      <c r="I485" s="258" t="s">
        <v>521</v>
      </c>
      <c r="J485" s="262" t="s">
        <v>138</v>
      </c>
      <c r="K485" s="262"/>
      <c r="M485" s="262"/>
      <c r="N485" s="250">
        <v>865</v>
      </c>
      <c r="O485" s="260">
        <v>45355</v>
      </c>
      <c r="P485" s="257">
        <v>95000</v>
      </c>
      <c r="Q485" s="262" t="s">
        <v>3075</v>
      </c>
      <c r="R485" s="262" t="s">
        <v>3556</v>
      </c>
      <c r="S485" s="262" t="s">
        <v>3226</v>
      </c>
      <c r="T485" s="262" t="s">
        <v>2225</v>
      </c>
      <c r="U485" s="262" t="s">
        <v>2084</v>
      </c>
      <c r="V485" s="262" t="s">
        <v>3075</v>
      </c>
      <c r="W485" s="262" t="s">
        <v>3075</v>
      </c>
      <c r="X485" s="262" t="s">
        <v>3075</v>
      </c>
      <c r="Y485" s="262" t="s">
        <v>3075</v>
      </c>
      <c r="Z485" s="262" t="s">
        <v>3075</v>
      </c>
      <c r="AA485" s="262" t="s">
        <v>3075</v>
      </c>
      <c r="AB485" s="262" t="s">
        <v>3075</v>
      </c>
      <c r="AC485" s="262" t="s">
        <v>3075</v>
      </c>
      <c r="AD485" s="262" t="s">
        <v>3075</v>
      </c>
      <c r="AE485" s="246"/>
      <c r="AF485" s="262"/>
      <c r="AG485" s="262" t="s">
        <v>3075</v>
      </c>
      <c r="AH485" s="262" t="s">
        <v>3075</v>
      </c>
      <c r="AI485" s="262" t="s">
        <v>3075</v>
      </c>
      <c r="AJ485" t="s">
        <v>4897</v>
      </c>
    </row>
    <row r="486" spans="1:36" ht="15" customHeight="1" x14ac:dyDescent="0.3">
      <c r="A486" s="256">
        <v>523646</v>
      </c>
      <c r="B486" s="257" t="s">
        <v>2045</v>
      </c>
      <c r="C486" s="257" t="s">
        <v>2046</v>
      </c>
      <c r="D486" s="257" t="s">
        <v>399</v>
      </c>
      <c r="E486" s="257" t="s">
        <v>3075</v>
      </c>
      <c r="F486" s="257" t="s">
        <v>3075</v>
      </c>
      <c r="G486" s="257" t="s">
        <v>3075</v>
      </c>
      <c r="H486" s="257"/>
      <c r="I486" s="258" t="s">
        <v>521</v>
      </c>
      <c r="J486" s="250"/>
      <c r="K486" s="257" t="s">
        <v>3075</v>
      </c>
      <c r="L486" s="259" t="s">
        <v>3075</v>
      </c>
      <c r="M486" s="257" t="s">
        <v>3075</v>
      </c>
      <c r="N486" s="250" t="s">
        <v>3075</v>
      </c>
      <c r="O486" s="260" t="s">
        <v>3075</v>
      </c>
      <c r="P486" s="257">
        <v>0</v>
      </c>
      <c r="Q486" s="257" t="s">
        <v>3075</v>
      </c>
      <c r="R486" s="257" t="s">
        <v>3075</v>
      </c>
      <c r="S486" s="257" t="s">
        <v>3075</v>
      </c>
      <c r="T486" s="257" t="s">
        <v>3075</v>
      </c>
      <c r="U486" s="257" t="s">
        <v>3075</v>
      </c>
      <c r="V486" s="257" t="s">
        <v>3075</v>
      </c>
      <c r="W486" s="257" t="s">
        <v>3075</v>
      </c>
      <c r="X486" s="257" t="s">
        <v>3075</v>
      </c>
      <c r="Y486" s="257" t="s">
        <v>3075</v>
      </c>
      <c r="Z486" s="257" t="s">
        <v>3075</v>
      </c>
      <c r="AA486" s="257" t="s">
        <v>3075</v>
      </c>
      <c r="AB486" s="257" t="s">
        <v>2078</v>
      </c>
      <c r="AC486" s="262" t="s">
        <v>4895</v>
      </c>
      <c r="AD486" s="262" t="s">
        <v>4895</v>
      </c>
      <c r="AE486" s="246"/>
      <c r="AF486" s="257" t="s">
        <v>2078</v>
      </c>
      <c r="AG486" s="257" t="s">
        <v>2078</v>
      </c>
      <c r="AH486" s="257" t="s">
        <v>2078</v>
      </c>
      <c r="AI486" s="257" t="s">
        <v>4895</v>
      </c>
      <c r="AJ486" t="s">
        <v>4896</v>
      </c>
    </row>
    <row r="487" spans="1:36" ht="15" customHeight="1" x14ac:dyDescent="0.3">
      <c r="A487" s="261">
        <v>523649</v>
      </c>
      <c r="B487" s="262" t="s">
        <v>1314</v>
      </c>
      <c r="C487" s="262" t="s">
        <v>83</v>
      </c>
      <c r="D487" s="262" t="s">
        <v>429</v>
      </c>
      <c r="E487" s="262" t="s">
        <v>115</v>
      </c>
      <c r="F487" s="262" t="s">
        <v>2139</v>
      </c>
      <c r="G487" s="263">
        <v>34542</v>
      </c>
      <c r="H487" s="262" t="s">
        <v>620</v>
      </c>
      <c r="I487" s="258" t="s">
        <v>521</v>
      </c>
      <c r="J487" s="250" t="s">
        <v>667</v>
      </c>
      <c r="K487" s="262" t="s">
        <v>3075</v>
      </c>
      <c r="L487" s="258"/>
      <c r="M487" s="262"/>
      <c r="N487" s="250">
        <v>783</v>
      </c>
      <c r="O487" s="260">
        <v>45349</v>
      </c>
      <c r="P487" s="257">
        <v>30000</v>
      </c>
      <c r="Q487" s="262" t="s">
        <v>3075</v>
      </c>
      <c r="R487" s="262" t="s">
        <v>4089</v>
      </c>
      <c r="S487" s="262" t="s">
        <v>3105</v>
      </c>
      <c r="T487" s="262" t="s">
        <v>2532</v>
      </c>
      <c r="U487" s="262" t="s">
        <v>2084</v>
      </c>
      <c r="V487" s="262" t="s">
        <v>3075</v>
      </c>
      <c r="W487" s="262" t="s">
        <v>3075</v>
      </c>
      <c r="X487" s="262" t="s">
        <v>3075</v>
      </c>
      <c r="Y487" s="262" t="s">
        <v>3075</v>
      </c>
      <c r="Z487" s="262" t="s">
        <v>3075</v>
      </c>
      <c r="AA487" s="262" t="s">
        <v>3075</v>
      </c>
      <c r="AB487" s="262" t="s">
        <v>3075</v>
      </c>
      <c r="AC487" s="262" t="s">
        <v>3075</v>
      </c>
      <c r="AD487" s="262" t="s">
        <v>3075</v>
      </c>
      <c r="AE487" s="246"/>
      <c r="AF487" s="262" t="s">
        <v>3075</v>
      </c>
      <c r="AG487" s="262" t="s">
        <v>3075</v>
      </c>
      <c r="AH487" s="262" t="s">
        <v>3075</v>
      </c>
      <c r="AI487" s="262" t="s">
        <v>3075</v>
      </c>
      <c r="AJ487" t="s">
        <v>4897</v>
      </c>
    </row>
    <row r="488" spans="1:36" ht="15" customHeight="1" x14ac:dyDescent="0.3">
      <c r="A488" s="261">
        <v>523662</v>
      </c>
      <c r="B488" s="262" t="s">
        <v>2047</v>
      </c>
      <c r="C488" s="262" t="s">
        <v>2048</v>
      </c>
      <c r="D488" s="262" t="s">
        <v>1479</v>
      </c>
      <c r="E488" s="262" t="s">
        <v>115</v>
      </c>
      <c r="F488" s="262" t="s">
        <v>2342</v>
      </c>
      <c r="G488" s="263">
        <v>28062</v>
      </c>
      <c r="H488" s="262" t="s">
        <v>620</v>
      </c>
      <c r="I488" s="258" t="s">
        <v>521</v>
      </c>
      <c r="J488" s="262" t="s">
        <v>136</v>
      </c>
      <c r="K488" s="262"/>
      <c r="M488" s="262"/>
      <c r="N488" s="250">
        <v>515</v>
      </c>
      <c r="O488" s="260">
        <v>45340</v>
      </c>
      <c r="P488" s="257">
        <v>30000</v>
      </c>
      <c r="Q488" s="262" t="s">
        <v>3075</v>
      </c>
      <c r="R488" s="262" t="s">
        <v>4442</v>
      </c>
      <c r="S488" s="262" t="s">
        <v>4443</v>
      </c>
      <c r="T488" s="262" t="s">
        <v>2191</v>
      </c>
      <c r="U488" s="262" t="s">
        <v>3067</v>
      </c>
      <c r="V488" s="262" t="s">
        <v>3075</v>
      </c>
      <c r="W488" s="262" t="s">
        <v>3075</v>
      </c>
      <c r="X488" s="262" t="s">
        <v>3075</v>
      </c>
      <c r="Y488" s="262" t="s">
        <v>3075</v>
      </c>
      <c r="Z488" s="262" t="s">
        <v>3075</v>
      </c>
      <c r="AA488" s="262" t="s">
        <v>3075</v>
      </c>
      <c r="AB488" s="262" t="s">
        <v>2078</v>
      </c>
      <c r="AC488" s="262" t="s">
        <v>3075</v>
      </c>
      <c r="AD488" s="262" t="s">
        <v>3075</v>
      </c>
      <c r="AE488" s="246"/>
      <c r="AF488" s="262" t="s">
        <v>3075</v>
      </c>
      <c r="AG488" s="262" t="s">
        <v>3075</v>
      </c>
      <c r="AH488" s="262" t="s">
        <v>3075</v>
      </c>
      <c r="AI488" s="262" t="s">
        <v>3075</v>
      </c>
      <c r="AJ488" t="s">
        <v>4897</v>
      </c>
    </row>
    <row r="489" spans="1:36" ht="15" customHeight="1" x14ac:dyDescent="0.3">
      <c r="A489" s="261">
        <v>523666</v>
      </c>
      <c r="B489" s="262" t="s">
        <v>1316</v>
      </c>
      <c r="C489" s="262" t="s">
        <v>102</v>
      </c>
      <c r="D489" s="262" t="s">
        <v>417</v>
      </c>
      <c r="E489" s="262" t="s">
        <v>115</v>
      </c>
      <c r="F489" s="262" t="s">
        <v>135</v>
      </c>
      <c r="G489" s="263">
        <v>29063</v>
      </c>
      <c r="H489" s="262" t="s">
        <v>620</v>
      </c>
      <c r="I489" s="258" t="s">
        <v>521</v>
      </c>
      <c r="J489" s="262" t="s">
        <v>667</v>
      </c>
      <c r="K489" s="262"/>
      <c r="M489" s="262"/>
      <c r="N489" s="250" t="s">
        <v>3075</v>
      </c>
      <c r="O489" s="260" t="s">
        <v>3075</v>
      </c>
      <c r="P489" s="257">
        <v>0</v>
      </c>
      <c r="Q489" s="262" t="s">
        <v>3075</v>
      </c>
      <c r="R489" s="262" t="s">
        <v>4090</v>
      </c>
      <c r="S489" s="262" t="s">
        <v>4091</v>
      </c>
      <c r="T489" s="262" t="s">
        <v>2167</v>
      </c>
      <c r="U489" s="262" t="s">
        <v>2533</v>
      </c>
      <c r="V489" s="262" t="s">
        <v>3075</v>
      </c>
      <c r="W489" s="262" t="s">
        <v>3075</v>
      </c>
      <c r="X489" s="262" t="s">
        <v>3075</v>
      </c>
      <c r="Y489" s="262" t="s">
        <v>3075</v>
      </c>
      <c r="Z489" s="262" t="s">
        <v>3075</v>
      </c>
      <c r="AA489" s="262" t="s">
        <v>3075</v>
      </c>
      <c r="AB489" s="262" t="s">
        <v>3075</v>
      </c>
      <c r="AC489" s="262" t="s">
        <v>3075</v>
      </c>
      <c r="AD489" s="262" t="s">
        <v>3075</v>
      </c>
      <c r="AE489" s="246"/>
      <c r="AF489" s="262" t="s">
        <v>3075</v>
      </c>
      <c r="AG489" s="262" t="s">
        <v>3075</v>
      </c>
      <c r="AH489" s="262" t="s">
        <v>3075</v>
      </c>
      <c r="AI489" s="262" t="s">
        <v>3075</v>
      </c>
      <c r="AJ489" t="s">
        <v>4897</v>
      </c>
    </row>
    <row r="490" spans="1:36" ht="15" customHeight="1" x14ac:dyDescent="0.3">
      <c r="A490" s="256">
        <v>523690</v>
      </c>
      <c r="B490" s="257" t="s">
        <v>1798</v>
      </c>
      <c r="C490" s="257" t="s">
        <v>586</v>
      </c>
      <c r="D490" s="257" t="s">
        <v>346</v>
      </c>
      <c r="E490" s="257" t="s">
        <v>114</v>
      </c>
      <c r="F490" s="257" t="s">
        <v>135</v>
      </c>
      <c r="G490" s="257" t="s">
        <v>4710</v>
      </c>
      <c r="H490" s="257" t="s">
        <v>620</v>
      </c>
      <c r="I490" s="258" t="s">
        <v>521</v>
      </c>
      <c r="J490" s="257" t="s">
        <v>136</v>
      </c>
      <c r="K490" s="257" t="s">
        <v>4712</v>
      </c>
      <c r="M490" s="257"/>
      <c r="N490" s="250" t="s">
        <v>3075</v>
      </c>
      <c r="O490" s="260" t="s">
        <v>3075</v>
      </c>
      <c r="P490" s="257">
        <v>0</v>
      </c>
      <c r="Q490" s="257" t="s">
        <v>3075</v>
      </c>
      <c r="R490" s="257" t="s">
        <v>4444</v>
      </c>
      <c r="S490" s="257" t="s">
        <v>3195</v>
      </c>
      <c r="T490" s="257" t="s">
        <v>2608</v>
      </c>
      <c r="U490" s="257" t="s">
        <v>2092</v>
      </c>
      <c r="V490" s="257" t="s">
        <v>3075</v>
      </c>
      <c r="W490" s="257" t="s">
        <v>3075</v>
      </c>
      <c r="X490" s="257" t="s">
        <v>3075</v>
      </c>
      <c r="Y490" s="257" t="s">
        <v>3075</v>
      </c>
      <c r="Z490" s="257" t="s">
        <v>3075</v>
      </c>
      <c r="AA490" s="257" t="s">
        <v>3075</v>
      </c>
      <c r="AB490" s="257" t="s">
        <v>3075</v>
      </c>
      <c r="AC490" s="257" t="s">
        <v>3075</v>
      </c>
      <c r="AD490" s="257" t="s">
        <v>3075</v>
      </c>
      <c r="AE490" s="246"/>
      <c r="AF490" s="257" t="s">
        <v>3075</v>
      </c>
      <c r="AG490" s="257" t="s">
        <v>2078</v>
      </c>
      <c r="AH490" s="257" t="s">
        <v>2078</v>
      </c>
      <c r="AI490" s="257" t="s">
        <v>3075</v>
      </c>
      <c r="AJ490" t="s">
        <v>4896</v>
      </c>
    </row>
    <row r="491" spans="1:36" ht="15" customHeight="1" x14ac:dyDescent="0.3">
      <c r="A491" s="261">
        <v>523698</v>
      </c>
      <c r="B491" s="262" t="s">
        <v>1317</v>
      </c>
      <c r="C491" s="262" t="s">
        <v>277</v>
      </c>
      <c r="D491" s="262" t="s">
        <v>418</v>
      </c>
      <c r="E491" s="262" t="s">
        <v>115</v>
      </c>
      <c r="F491" s="262" t="s">
        <v>2355</v>
      </c>
      <c r="G491" s="263">
        <v>35823</v>
      </c>
      <c r="H491" s="262" t="s">
        <v>620</v>
      </c>
      <c r="I491" s="258" t="s">
        <v>521</v>
      </c>
      <c r="J491" s="262" t="s">
        <v>136</v>
      </c>
      <c r="K491" s="262" t="s">
        <v>3075</v>
      </c>
      <c r="L491" s="258"/>
      <c r="M491" s="262"/>
      <c r="N491" s="250" t="s">
        <v>3075</v>
      </c>
      <c r="O491" s="260" t="s">
        <v>3075</v>
      </c>
      <c r="P491" s="257">
        <v>0</v>
      </c>
      <c r="Q491" s="262" t="s">
        <v>3075</v>
      </c>
      <c r="R491" s="262" t="s">
        <v>3912</v>
      </c>
      <c r="S491" s="262" t="s">
        <v>2378</v>
      </c>
      <c r="T491" s="262" t="s">
        <v>2824</v>
      </c>
      <c r="U491" s="262" t="s">
        <v>2738</v>
      </c>
      <c r="V491" s="262" t="s">
        <v>3075</v>
      </c>
      <c r="W491" s="262" t="s">
        <v>3075</v>
      </c>
      <c r="X491" s="262" t="s">
        <v>3075</v>
      </c>
      <c r="Y491" s="262" t="s">
        <v>3075</v>
      </c>
      <c r="Z491" s="262" t="s">
        <v>3075</v>
      </c>
      <c r="AA491" s="262" t="s">
        <v>3075</v>
      </c>
      <c r="AB491" s="262" t="s">
        <v>3075</v>
      </c>
      <c r="AC491" s="262" t="s">
        <v>3075</v>
      </c>
      <c r="AD491" s="262" t="s">
        <v>3075</v>
      </c>
      <c r="AE491" s="247"/>
      <c r="AF491" s="262" t="s">
        <v>3075</v>
      </c>
      <c r="AG491" s="262" t="s">
        <v>3075</v>
      </c>
      <c r="AH491" s="262" t="s">
        <v>3075</v>
      </c>
      <c r="AI491" s="262" t="s">
        <v>3075</v>
      </c>
      <c r="AJ491" t="s">
        <v>4897</v>
      </c>
    </row>
    <row r="492" spans="1:36" ht="15" customHeight="1" x14ac:dyDescent="0.3">
      <c r="A492" s="256">
        <v>523702</v>
      </c>
      <c r="B492" s="257" t="s">
        <v>1318</v>
      </c>
      <c r="C492" s="257" t="s">
        <v>706</v>
      </c>
      <c r="D492" s="257" t="s">
        <v>1006</v>
      </c>
      <c r="E492" s="257" t="s">
        <v>115</v>
      </c>
      <c r="F492" s="257" t="s">
        <v>135</v>
      </c>
      <c r="G492" s="257" t="s">
        <v>4703</v>
      </c>
      <c r="H492" s="257" t="s">
        <v>620</v>
      </c>
      <c r="I492" s="258" t="s">
        <v>521</v>
      </c>
      <c r="J492" s="257" t="s">
        <v>667</v>
      </c>
      <c r="K492" s="257" t="s">
        <v>4650</v>
      </c>
      <c r="L492" s="259" t="s">
        <v>149</v>
      </c>
      <c r="M492" s="257"/>
      <c r="N492" s="250" t="s">
        <v>3075</v>
      </c>
      <c r="O492" s="260" t="s">
        <v>3075</v>
      </c>
      <c r="P492" s="257">
        <v>0</v>
      </c>
      <c r="Q492" s="257" t="s">
        <v>3075</v>
      </c>
      <c r="R492" s="257" t="s">
        <v>4445</v>
      </c>
      <c r="S492" s="257" t="s">
        <v>2792</v>
      </c>
      <c r="T492" s="257" t="s">
        <v>2863</v>
      </c>
      <c r="U492" s="257" t="s">
        <v>2084</v>
      </c>
      <c r="V492" s="257" t="s">
        <v>3075</v>
      </c>
      <c r="W492" s="257" t="s">
        <v>3075</v>
      </c>
      <c r="X492" s="257" t="s">
        <v>3075</v>
      </c>
      <c r="Y492" s="257" t="s">
        <v>3075</v>
      </c>
      <c r="Z492" s="257" t="s">
        <v>3075</v>
      </c>
      <c r="AA492" s="257" t="s">
        <v>3075</v>
      </c>
      <c r="AB492" s="257" t="s">
        <v>2078</v>
      </c>
      <c r="AC492" s="257" t="s">
        <v>3075</v>
      </c>
      <c r="AD492" s="257" t="s">
        <v>3075</v>
      </c>
      <c r="AE492" s="246"/>
      <c r="AF492" s="257" t="s">
        <v>3075</v>
      </c>
      <c r="AG492" s="257" t="s">
        <v>2078</v>
      </c>
      <c r="AH492" s="257" t="s">
        <v>2078</v>
      </c>
      <c r="AI492" s="257" t="s">
        <v>3075</v>
      </c>
      <c r="AJ492" t="s">
        <v>4896</v>
      </c>
    </row>
    <row r="493" spans="1:36" ht="15" customHeight="1" x14ac:dyDescent="0.3">
      <c r="A493" s="261">
        <v>523713</v>
      </c>
      <c r="B493" s="262" t="s">
        <v>1319</v>
      </c>
      <c r="C493" s="262" t="s">
        <v>83</v>
      </c>
      <c r="D493" s="262" t="s">
        <v>394</v>
      </c>
      <c r="E493" s="262" t="s">
        <v>115</v>
      </c>
      <c r="F493" s="262" t="s">
        <v>2403</v>
      </c>
      <c r="G493" s="263">
        <v>35065</v>
      </c>
      <c r="H493" s="262" t="s">
        <v>620</v>
      </c>
      <c r="I493" s="258" t="s">
        <v>521</v>
      </c>
      <c r="J493" s="262" t="s">
        <v>138</v>
      </c>
      <c r="K493" s="261">
        <v>2014</v>
      </c>
      <c r="M493" s="262"/>
      <c r="N493" s="250" t="s">
        <v>3075</v>
      </c>
      <c r="O493" s="260" t="s">
        <v>3075</v>
      </c>
      <c r="P493" s="257">
        <v>0</v>
      </c>
      <c r="Q493" s="262" t="s">
        <v>3075</v>
      </c>
      <c r="R493" s="262" t="s">
        <v>3243</v>
      </c>
      <c r="S493" s="262" t="s">
        <v>3131</v>
      </c>
      <c r="T493" s="262" t="s">
        <v>2404</v>
      </c>
      <c r="U493" s="262" t="s">
        <v>2084</v>
      </c>
      <c r="V493" s="262" t="s">
        <v>3075</v>
      </c>
      <c r="W493" s="262" t="s">
        <v>3075</v>
      </c>
      <c r="X493" s="262" t="s">
        <v>3075</v>
      </c>
      <c r="Y493" s="262" t="s">
        <v>3075</v>
      </c>
      <c r="Z493" s="262" t="s">
        <v>3075</v>
      </c>
      <c r="AA493" s="262" t="s">
        <v>3075</v>
      </c>
      <c r="AB493" s="262" t="s">
        <v>3075</v>
      </c>
      <c r="AC493" s="262" t="s">
        <v>3075</v>
      </c>
      <c r="AD493" s="262" t="s">
        <v>3075</v>
      </c>
      <c r="AE493" s="247"/>
      <c r="AF493" s="262" t="s">
        <v>3075</v>
      </c>
      <c r="AG493" s="262" t="s">
        <v>3075</v>
      </c>
      <c r="AH493" s="262" t="s">
        <v>3075</v>
      </c>
      <c r="AI493" s="262" t="s">
        <v>3075</v>
      </c>
      <c r="AJ493" t="s">
        <v>4897</v>
      </c>
    </row>
    <row r="494" spans="1:36" ht="15" customHeight="1" x14ac:dyDescent="0.3">
      <c r="A494" s="256">
        <v>523722</v>
      </c>
      <c r="B494" s="257" t="s">
        <v>1925</v>
      </c>
      <c r="C494" s="257" t="s">
        <v>1926</v>
      </c>
      <c r="D494" s="257" t="s">
        <v>471</v>
      </c>
      <c r="E494" s="257" t="s">
        <v>115</v>
      </c>
      <c r="F494" s="257" t="s">
        <v>2753</v>
      </c>
      <c r="G494" s="257" t="s">
        <v>4756</v>
      </c>
      <c r="H494" s="257" t="s">
        <v>620</v>
      </c>
      <c r="I494" s="258" t="s">
        <v>521</v>
      </c>
      <c r="J494" s="257" t="s">
        <v>136</v>
      </c>
      <c r="K494" s="257" t="s">
        <v>4746</v>
      </c>
      <c r="M494" s="257"/>
      <c r="N494" s="250" t="s">
        <v>3075</v>
      </c>
      <c r="O494" s="260" t="s">
        <v>3075</v>
      </c>
      <c r="P494" s="257">
        <v>0</v>
      </c>
      <c r="Q494" s="257" t="s">
        <v>3075</v>
      </c>
      <c r="R494" s="257" t="s">
        <v>3913</v>
      </c>
      <c r="S494" s="257" t="s">
        <v>3914</v>
      </c>
      <c r="T494" s="257" t="s">
        <v>2171</v>
      </c>
      <c r="U494" s="257" t="s">
        <v>2084</v>
      </c>
      <c r="V494" s="257" t="s">
        <v>3075</v>
      </c>
      <c r="W494" s="257" t="s">
        <v>3075</v>
      </c>
      <c r="X494" s="257" t="s">
        <v>3075</v>
      </c>
      <c r="Y494" s="257" t="s">
        <v>3075</v>
      </c>
      <c r="Z494" s="257" t="s">
        <v>3075</v>
      </c>
      <c r="AA494" s="257" t="s">
        <v>3075</v>
      </c>
      <c r="AB494" s="257" t="s">
        <v>3075</v>
      </c>
      <c r="AC494" s="257" t="s">
        <v>3075</v>
      </c>
      <c r="AD494" s="257" t="s">
        <v>3075</v>
      </c>
      <c r="AE494" s="246"/>
      <c r="AF494" s="257" t="s">
        <v>2078</v>
      </c>
      <c r="AG494" s="257" t="s">
        <v>3075</v>
      </c>
      <c r="AH494" s="257" t="s">
        <v>2078</v>
      </c>
      <c r="AI494" s="257" t="s">
        <v>3075</v>
      </c>
      <c r="AJ494" t="s">
        <v>4896</v>
      </c>
    </row>
    <row r="495" spans="1:36" ht="15" customHeight="1" x14ac:dyDescent="0.3">
      <c r="A495" s="261">
        <v>523729</v>
      </c>
      <c r="B495" s="262" t="s">
        <v>865</v>
      </c>
      <c r="C495" s="262" t="s">
        <v>83</v>
      </c>
      <c r="D495" s="262" t="s">
        <v>409</v>
      </c>
      <c r="E495" s="262" t="s">
        <v>115</v>
      </c>
      <c r="F495" s="262" t="s">
        <v>2284</v>
      </c>
      <c r="G495" s="263">
        <v>33852</v>
      </c>
      <c r="H495" s="262" t="s">
        <v>620</v>
      </c>
      <c r="I495" s="258" t="s">
        <v>521</v>
      </c>
      <c r="J495" s="262" t="s">
        <v>138</v>
      </c>
      <c r="K495" s="262" t="s">
        <v>3075</v>
      </c>
      <c r="L495" s="258"/>
      <c r="M495" s="262"/>
      <c r="N495" s="250" t="s">
        <v>3075</v>
      </c>
      <c r="O495" s="260" t="s">
        <v>3075</v>
      </c>
      <c r="P495" s="257">
        <v>0</v>
      </c>
      <c r="Q495" s="262" t="s">
        <v>3075</v>
      </c>
      <c r="R495" s="262" t="s">
        <v>3557</v>
      </c>
      <c r="S495" s="262" t="s">
        <v>3105</v>
      </c>
      <c r="T495" s="262" t="s">
        <v>2344</v>
      </c>
      <c r="U495" s="262" t="s">
        <v>2129</v>
      </c>
      <c r="V495" s="262" t="s">
        <v>3075</v>
      </c>
      <c r="W495" s="262" t="s">
        <v>3075</v>
      </c>
      <c r="X495" s="262" t="s">
        <v>3075</v>
      </c>
      <c r="Y495" s="262" t="s">
        <v>3075</v>
      </c>
      <c r="Z495" s="262" t="s">
        <v>3075</v>
      </c>
      <c r="AA495" s="262" t="s">
        <v>3075</v>
      </c>
      <c r="AB495" s="262" t="s">
        <v>3075</v>
      </c>
      <c r="AC495" s="262" t="s">
        <v>3075</v>
      </c>
      <c r="AD495" s="262" t="s">
        <v>3075</v>
      </c>
      <c r="AE495" s="247"/>
      <c r="AF495" s="262" t="s">
        <v>3075</v>
      </c>
      <c r="AG495" s="262" t="s">
        <v>3075</v>
      </c>
      <c r="AH495" s="262" t="s">
        <v>3075</v>
      </c>
      <c r="AI495" s="262" t="s">
        <v>3075</v>
      </c>
      <c r="AJ495" t="s">
        <v>4897</v>
      </c>
    </row>
    <row r="496" spans="1:36" ht="15" customHeight="1" x14ac:dyDescent="0.3">
      <c r="A496" s="261">
        <v>523732</v>
      </c>
      <c r="B496" s="262" t="s">
        <v>1056</v>
      </c>
      <c r="C496" s="262" t="s">
        <v>1019</v>
      </c>
      <c r="D496" s="262" t="s">
        <v>394</v>
      </c>
      <c r="E496" s="262" t="s">
        <v>2101</v>
      </c>
      <c r="F496" s="262" t="s">
        <v>2285</v>
      </c>
      <c r="G496" s="263">
        <v>33647</v>
      </c>
      <c r="H496" s="262" t="s">
        <v>620</v>
      </c>
      <c r="I496" s="258" t="s">
        <v>522</v>
      </c>
      <c r="J496" s="262" t="s">
        <v>136</v>
      </c>
      <c r="K496" s="261">
        <v>2012</v>
      </c>
      <c r="M496" s="262"/>
      <c r="N496" s="250" t="s">
        <v>3075</v>
      </c>
      <c r="O496" s="260" t="s">
        <v>3075</v>
      </c>
      <c r="P496" s="257">
        <v>0</v>
      </c>
      <c r="Q496" s="262" t="s">
        <v>3075</v>
      </c>
      <c r="R496" s="262" t="s">
        <v>3767</v>
      </c>
      <c r="S496" s="262" t="s">
        <v>3768</v>
      </c>
      <c r="T496" s="262" t="s">
        <v>2286</v>
      </c>
      <c r="U496" s="262" t="s">
        <v>2238</v>
      </c>
      <c r="V496" s="262"/>
      <c r="W496" s="262"/>
      <c r="X496" s="262"/>
      <c r="Y496" s="262"/>
      <c r="Z496" s="262"/>
      <c r="AA496" s="262"/>
      <c r="AB496" s="262"/>
      <c r="AC496" s="262"/>
      <c r="AD496" s="262"/>
      <c r="AE496" s="246"/>
      <c r="AF496" s="262"/>
      <c r="AG496" s="262"/>
      <c r="AH496" s="262"/>
      <c r="AI496" s="262" t="s">
        <v>4658</v>
      </c>
      <c r="AJ496" t="s">
        <v>4897</v>
      </c>
    </row>
    <row r="497" spans="1:36" ht="15" customHeight="1" x14ac:dyDescent="0.3">
      <c r="A497" s="261">
        <v>523738</v>
      </c>
      <c r="B497" s="262" t="s">
        <v>1927</v>
      </c>
      <c r="C497" s="262" t="s">
        <v>92</v>
      </c>
      <c r="D497" s="262" t="s">
        <v>477</v>
      </c>
      <c r="E497" s="262" t="s">
        <v>115</v>
      </c>
      <c r="F497" s="262" t="s">
        <v>2785</v>
      </c>
      <c r="G497" s="263">
        <v>33687</v>
      </c>
      <c r="H497" s="262" t="s">
        <v>620</v>
      </c>
      <c r="I497" s="258" t="s">
        <v>521</v>
      </c>
      <c r="J497" s="262" t="s">
        <v>667</v>
      </c>
      <c r="K497" s="262"/>
      <c r="M497" s="262"/>
      <c r="N497" s="250" t="s">
        <v>3075</v>
      </c>
      <c r="O497" s="260" t="s">
        <v>3075</v>
      </c>
      <c r="P497" s="257">
        <v>0</v>
      </c>
      <c r="Q497" s="262" t="s">
        <v>3075</v>
      </c>
      <c r="R497" s="262" t="s">
        <v>4446</v>
      </c>
      <c r="S497" s="262" t="s">
        <v>3431</v>
      </c>
      <c r="T497" s="262" t="s">
        <v>4405</v>
      </c>
      <c r="U497" s="262" t="s">
        <v>3003</v>
      </c>
      <c r="V497" s="262" t="s">
        <v>3075</v>
      </c>
      <c r="W497" s="262" t="s">
        <v>3075</v>
      </c>
      <c r="X497" s="262" t="s">
        <v>3075</v>
      </c>
      <c r="Y497" s="262" t="s">
        <v>3075</v>
      </c>
      <c r="Z497" s="262" t="s">
        <v>3075</v>
      </c>
      <c r="AA497" s="262" t="s">
        <v>3075</v>
      </c>
      <c r="AB497" s="262" t="s">
        <v>3075</v>
      </c>
      <c r="AC497" s="262" t="s">
        <v>3075</v>
      </c>
      <c r="AD497" s="262" t="s">
        <v>3075</v>
      </c>
      <c r="AE497" s="247"/>
      <c r="AF497" s="262" t="s">
        <v>3075</v>
      </c>
      <c r="AG497" s="262"/>
      <c r="AH497" s="262" t="s">
        <v>3075</v>
      </c>
      <c r="AI497" s="262" t="s">
        <v>3075</v>
      </c>
      <c r="AJ497" t="s">
        <v>4897</v>
      </c>
    </row>
    <row r="498" spans="1:36" ht="15" customHeight="1" x14ac:dyDescent="0.3">
      <c r="A498" s="261">
        <v>523741</v>
      </c>
      <c r="B498" s="262" t="s">
        <v>1320</v>
      </c>
      <c r="C498" s="262" t="s">
        <v>283</v>
      </c>
      <c r="D498" s="262" t="s">
        <v>689</v>
      </c>
      <c r="E498" s="262" t="s">
        <v>115</v>
      </c>
      <c r="F498" s="262" t="s">
        <v>2164</v>
      </c>
      <c r="G498" s="263">
        <v>34034</v>
      </c>
      <c r="H498" s="262" t="s">
        <v>620</v>
      </c>
      <c r="I498" s="258" t="s">
        <v>521</v>
      </c>
      <c r="J498" s="262" t="s">
        <v>667</v>
      </c>
      <c r="K498" s="261">
        <v>2012</v>
      </c>
      <c r="M498" s="262"/>
      <c r="N498" s="250" t="s">
        <v>3075</v>
      </c>
      <c r="O498" s="260" t="s">
        <v>3075</v>
      </c>
      <c r="P498" s="257">
        <v>0</v>
      </c>
      <c r="Q498" s="262" t="s">
        <v>3075</v>
      </c>
      <c r="R498" s="262" t="s">
        <v>4447</v>
      </c>
      <c r="S498" s="262" t="s">
        <v>3313</v>
      </c>
      <c r="T498" s="262" t="s">
        <v>2239</v>
      </c>
      <c r="U498" s="262" t="s">
        <v>2084</v>
      </c>
      <c r="V498" s="262" t="s">
        <v>3075</v>
      </c>
      <c r="W498" s="262" t="s">
        <v>3075</v>
      </c>
      <c r="X498" s="262" t="s">
        <v>3075</v>
      </c>
      <c r="Y498" s="262" t="s">
        <v>3075</v>
      </c>
      <c r="Z498" s="262" t="s">
        <v>3075</v>
      </c>
      <c r="AA498" s="262" t="s">
        <v>3075</v>
      </c>
      <c r="AB498" s="262" t="s">
        <v>3075</v>
      </c>
      <c r="AC498" s="262" t="s">
        <v>3075</v>
      </c>
      <c r="AD498" s="262" t="s">
        <v>3075</v>
      </c>
      <c r="AE498" s="246"/>
      <c r="AF498" s="262" t="s">
        <v>3075</v>
      </c>
      <c r="AG498" s="262" t="s">
        <v>3075</v>
      </c>
      <c r="AH498" s="262" t="s">
        <v>3075</v>
      </c>
      <c r="AI498" s="262" t="s">
        <v>3075</v>
      </c>
      <c r="AJ498" t="s">
        <v>4897</v>
      </c>
    </row>
    <row r="499" spans="1:36" ht="15" customHeight="1" x14ac:dyDescent="0.3">
      <c r="A499" s="261">
        <v>523747</v>
      </c>
      <c r="B499" s="262" t="s">
        <v>1928</v>
      </c>
      <c r="C499" s="262" t="s">
        <v>1929</v>
      </c>
      <c r="D499" s="262" t="s">
        <v>344</v>
      </c>
      <c r="E499" s="262" t="s">
        <v>115</v>
      </c>
      <c r="F499" s="262" t="s">
        <v>135</v>
      </c>
      <c r="G499" s="263">
        <v>31164</v>
      </c>
      <c r="H499" s="262" t="s">
        <v>620</v>
      </c>
      <c r="I499" s="258" t="s">
        <v>521</v>
      </c>
      <c r="J499" s="262" t="s">
        <v>136</v>
      </c>
      <c r="K499" s="262"/>
      <c r="M499" s="262"/>
      <c r="N499" s="250" t="s">
        <v>3075</v>
      </c>
      <c r="O499" s="260" t="s">
        <v>3075</v>
      </c>
      <c r="P499" s="257">
        <v>0</v>
      </c>
      <c r="Q499" s="262" t="s">
        <v>3075</v>
      </c>
      <c r="R499" s="262" t="s">
        <v>3915</v>
      </c>
      <c r="S499" s="262" t="s">
        <v>3916</v>
      </c>
      <c r="T499" s="262" t="s">
        <v>2123</v>
      </c>
      <c r="U499" s="262" t="s">
        <v>2084</v>
      </c>
      <c r="V499" s="262" t="s">
        <v>3075</v>
      </c>
      <c r="W499" s="262" t="s">
        <v>3075</v>
      </c>
      <c r="X499" s="262" t="s">
        <v>3075</v>
      </c>
      <c r="Y499" s="262" t="s">
        <v>3075</v>
      </c>
      <c r="Z499" s="262" t="s">
        <v>3075</v>
      </c>
      <c r="AA499" s="262" t="s">
        <v>3075</v>
      </c>
      <c r="AB499" s="262" t="s">
        <v>3075</v>
      </c>
      <c r="AC499" s="262" t="s">
        <v>3075</v>
      </c>
      <c r="AD499" s="262" t="s">
        <v>3075</v>
      </c>
      <c r="AE499" s="247"/>
      <c r="AF499" s="262" t="s">
        <v>3075</v>
      </c>
      <c r="AG499" s="262" t="s">
        <v>3075</v>
      </c>
      <c r="AH499" s="262" t="s">
        <v>3075</v>
      </c>
      <c r="AI499" s="262" t="s">
        <v>3075</v>
      </c>
      <c r="AJ499" t="s">
        <v>4897</v>
      </c>
    </row>
    <row r="500" spans="1:36" ht="15" customHeight="1" x14ac:dyDescent="0.3">
      <c r="A500" s="261">
        <v>523756</v>
      </c>
      <c r="B500" s="262" t="s">
        <v>1057</v>
      </c>
      <c r="C500" s="262" t="s">
        <v>64</v>
      </c>
      <c r="D500" s="262" t="s">
        <v>347</v>
      </c>
      <c r="E500" s="262" t="s">
        <v>115</v>
      </c>
      <c r="F500" s="262" t="s">
        <v>2295</v>
      </c>
      <c r="G500" s="263">
        <v>35800</v>
      </c>
      <c r="H500" s="262" t="s">
        <v>620</v>
      </c>
      <c r="I500" s="258" t="s">
        <v>521</v>
      </c>
      <c r="J500" s="262" t="s">
        <v>136</v>
      </c>
      <c r="K500" s="261">
        <v>2016</v>
      </c>
      <c r="M500" s="262"/>
      <c r="N500" s="250" t="s">
        <v>3075</v>
      </c>
      <c r="O500" s="260" t="s">
        <v>3075</v>
      </c>
      <c r="P500" s="257">
        <v>0</v>
      </c>
      <c r="Q500" s="262" t="s">
        <v>3075</v>
      </c>
      <c r="R500" s="262" t="s">
        <v>4448</v>
      </c>
      <c r="S500" s="262" t="s">
        <v>3445</v>
      </c>
      <c r="T500" s="262" t="s">
        <v>2218</v>
      </c>
      <c r="U500" s="262" t="s">
        <v>2084</v>
      </c>
      <c r="V500" s="262" t="s">
        <v>3075</v>
      </c>
      <c r="W500" s="262" t="s">
        <v>3075</v>
      </c>
      <c r="X500" s="262" t="s">
        <v>3075</v>
      </c>
      <c r="Y500" s="262" t="s">
        <v>2078</v>
      </c>
      <c r="Z500" s="262" t="s">
        <v>2078</v>
      </c>
      <c r="AA500" s="262" t="s">
        <v>2078</v>
      </c>
      <c r="AB500" s="262" t="s">
        <v>2078</v>
      </c>
      <c r="AC500" s="262" t="s">
        <v>3075</v>
      </c>
      <c r="AD500" s="262" t="s">
        <v>3075</v>
      </c>
      <c r="AE500" s="246"/>
      <c r="AF500" s="262" t="s">
        <v>3075</v>
      </c>
      <c r="AG500" s="262" t="s">
        <v>3075</v>
      </c>
      <c r="AH500" s="262" t="s">
        <v>3075</v>
      </c>
      <c r="AI500" s="262" t="s">
        <v>3075</v>
      </c>
      <c r="AJ500" t="s">
        <v>4897</v>
      </c>
    </row>
    <row r="501" spans="1:36" ht="15" customHeight="1" x14ac:dyDescent="0.3">
      <c r="A501" s="261">
        <v>523778</v>
      </c>
      <c r="B501" s="262" t="s">
        <v>1321</v>
      </c>
      <c r="C501" s="262" t="s">
        <v>289</v>
      </c>
      <c r="D501" s="262" t="s">
        <v>417</v>
      </c>
      <c r="E501" s="262" t="s">
        <v>115</v>
      </c>
      <c r="F501" s="262" t="s">
        <v>135</v>
      </c>
      <c r="G501" s="263">
        <v>36178</v>
      </c>
      <c r="H501" s="262" t="s">
        <v>620</v>
      </c>
      <c r="I501" s="258" t="s">
        <v>521</v>
      </c>
      <c r="J501" s="262" t="s">
        <v>136</v>
      </c>
      <c r="K501" s="262"/>
      <c r="L501" s="258" t="s">
        <v>150</v>
      </c>
      <c r="M501" s="262"/>
      <c r="N501" s="250" t="s">
        <v>3075</v>
      </c>
      <c r="O501" s="260" t="s">
        <v>3075</v>
      </c>
      <c r="P501" s="257">
        <v>0</v>
      </c>
      <c r="Q501" s="262" t="s">
        <v>3075</v>
      </c>
      <c r="R501" s="262" t="s">
        <v>4449</v>
      </c>
      <c r="S501" s="262" t="s">
        <v>4450</v>
      </c>
      <c r="T501" s="262" t="s">
        <v>2167</v>
      </c>
      <c r="U501" s="262" t="s">
        <v>2084</v>
      </c>
      <c r="V501" s="262" t="s">
        <v>3075</v>
      </c>
      <c r="W501" s="262" t="s">
        <v>3075</v>
      </c>
      <c r="X501" s="262" t="s">
        <v>3075</v>
      </c>
      <c r="Y501" s="262" t="s">
        <v>3075</v>
      </c>
      <c r="Z501" s="262" t="s">
        <v>3075</v>
      </c>
      <c r="AA501" s="262" t="s">
        <v>3075</v>
      </c>
      <c r="AB501" s="262" t="s">
        <v>3075</v>
      </c>
      <c r="AC501" s="262" t="s">
        <v>3075</v>
      </c>
      <c r="AD501" s="262" t="s">
        <v>3075</v>
      </c>
      <c r="AE501" s="246"/>
      <c r="AF501" s="262" t="s">
        <v>3075</v>
      </c>
      <c r="AG501" s="262" t="s">
        <v>3075</v>
      </c>
      <c r="AH501" s="262" t="s">
        <v>3075</v>
      </c>
      <c r="AI501" s="262" t="s">
        <v>3075</v>
      </c>
      <c r="AJ501" t="s">
        <v>4897</v>
      </c>
    </row>
    <row r="502" spans="1:36" ht="15" customHeight="1" x14ac:dyDescent="0.3">
      <c r="A502" s="261">
        <v>523782</v>
      </c>
      <c r="B502" s="262" t="s">
        <v>1096</v>
      </c>
      <c r="C502" s="262" t="s">
        <v>291</v>
      </c>
      <c r="D502" s="262" t="s">
        <v>459</v>
      </c>
      <c r="E502" s="262" t="s">
        <v>115</v>
      </c>
      <c r="F502" s="262" t="s">
        <v>144</v>
      </c>
      <c r="G502" s="263">
        <v>34700</v>
      </c>
      <c r="H502" s="262" t="s">
        <v>620</v>
      </c>
      <c r="I502" s="258" t="s">
        <v>521</v>
      </c>
      <c r="J502" s="262" t="s">
        <v>138</v>
      </c>
      <c r="K502" s="262"/>
      <c r="L502" s="259" t="s">
        <v>149</v>
      </c>
      <c r="M502" s="262"/>
      <c r="N502" s="250" t="s">
        <v>3075</v>
      </c>
      <c r="O502" s="260" t="s">
        <v>3075</v>
      </c>
      <c r="P502" s="257">
        <v>0</v>
      </c>
      <c r="Q502" s="262" t="s">
        <v>3075</v>
      </c>
      <c r="R502" s="262" t="s">
        <v>4451</v>
      </c>
      <c r="S502" s="262" t="s">
        <v>4452</v>
      </c>
      <c r="T502" s="262" t="s">
        <v>2287</v>
      </c>
      <c r="U502" s="262" t="s">
        <v>2221</v>
      </c>
      <c r="V502" s="262" t="s">
        <v>3075</v>
      </c>
      <c r="W502" s="262" t="s">
        <v>3075</v>
      </c>
      <c r="X502" s="262" t="s">
        <v>3075</v>
      </c>
      <c r="Y502" s="262" t="s">
        <v>3075</v>
      </c>
      <c r="Z502" s="262" t="s">
        <v>3075</v>
      </c>
      <c r="AA502" s="262" t="s">
        <v>3075</v>
      </c>
      <c r="AB502" s="262" t="s">
        <v>3075</v>
      </c>
      <c r="AC502" s="262" t="s">
        <v>3075</v>
      </c>
      <c r="AD502" s="262" t="s">
        <v>3075</v>
      </c>
      <c r="AE502" s="246"/>
      <c r="AF502" s="262" t="s">
        <v>3075</v>
      </c>
      <c r="AG502" s="262" t="s">
        <v>3075</v>
      </c>
      <c r="AH502" s="262" t="s">
        <v>3075</v>
      </c>
      <c r="AI502" s="262" t="s">
        <v>3075</v>
      </c>
      <c r="AJ502" t="s">
        <v>4897</v>
      </c>
    </row>
    <row r="503" spans="1:36" ht="15" customHeight="1" x14ac:dyDescent="0.3">
      <c r="A503" s="256">
        <v>523789</v>
      </c>
      <c r="B503" s="257" t="s">
        <v>2049</v>
      </c>
      <c r="C503" s="257" t="s">
        <v>586</v>
      </c>
      <c r="D503" s="257" t="s">
        <v>742</v>
      </c>
      <c r="E503" s="257" t="s">
        <v>3075</v>
      </c>
      <c r="F503" s="257" t="s">
        <v>3075</v>
      </c>
      <c r="G503" s="257" t="s">
        <v>3075</v>
      </c>
      <c r="H503" s="257"/>
      <c r="I503" s="258" t="s">
        <v>521</v>
      </c>
      <c r="J503" s="250"/>
      <c r="K503" s="257" t="s">
        <v>3075</v>
      </c>
      <c r="L503" s="259" t="s">
        <v>3075</v>
      </c>
      <c r="M503" s="257" t="s">
        <v>3075</v>
      </c>
      <c r="N503" s="250" t="s">
        <v>3075</v>
      </c>
      <c r="O503" s="260" t="s">
        <v>3075</v>
      </c>
      <c r="P503" s="257">
        <v>0</v>
      </c>
      <c r="Q503" s="257" t="s">
        <v>3075</v>
      </c>
      <c r="R503" s="257" t="s">
        <v>3075</v>
      </c>
      <c r="S503" s="257" t="s">
        <v>3075</v>
      </c>
      <c r="T503" s="257" t="s">
        <v>3075</v>
      </c>
      <c r="U503" s="257" t="s">
        <v>3075</v>
      </c>
      <c r="V503" s="257" t="s">
        <v>3075</v>
      </c>
      <c r="W503" s="257" t="s">
        <v>3075</v>
      </c>
      <c r="X503" s="257" t="s">
        <v>3075</v>
      </c>
      <c r="Y503" s="257" t="s">
        <v>3075</v>
      </c>
      <c r="Z503" s="257" t="s">
        <v>3075</v>
      </c>
      <c r="AA503" s="257" t="s">
        <v>3075</v>
      </c>
      <c r="AB503" s="257" t="s">
        <v>2078</v>
      </c>
      <c r="AC503" s="257" t="s">
        <v>3075</v>
      </c>
      <c r="AD503" s="257" t="s">
        <v>3075</v>
      </c>
      <c r="AE503" s="246"/>
      <c r="AF503" s="257" t="s">
        <v>2078</v>
      </c>
      <c r="AG503" s="257" t="s">
        <v>2078</v>
      </c>
      <c r="AH503" s="257" t="s">
        <v>2078</v>
      </c>
      <c r="AI503" s="257" t="s">
        <v>3075</v>
      </c>
      <c r="AJ503" t="s">
        <v>4896</v>
      </c>
    </row>
    <row r="504" spans="1:36" ht="15" customHeight="1" x14ac:dyDescent="0.3">
      <c r="A504" s="256">
        <v>523793</v>
      </c>
      <c r="B504" s="257" t="s">
        <v>2050</v>
      </c>
      <c r="C504" s="257" t="s">
        <v>66</v>
      </c>
      <c r="D504" s="257" t="s">
        <v>423</v>
      </c>
      <c r="E504" s="257" t="s">
        <v>3075</v>
      </c>
      <c r="F504" s="257" t="s">
        <v>3075</v>
      </c>
      <c r="G504" s="257" t="s">
        <v>3075</v>
      </c>
      <c r="H504" s="257"/>
      <c r="I504" s="258" t="s">
        <v>521</v>
      </c>
      <c r="J504" s="250"/>
      <c r="K504" s="257" t="s">
        <v>3075</v>
      </c>
      <c r="L504" s="259" t="s">
        <v>3075</v>
      </c>
      <c r="M504" s="257" t="s">
        <v>3075</v>
      </c>
      <c r="N504" s="250" t="s">
        <v>3075</v>
      </c>
      <c r="O504" s="260" t="s">
        <v>3075</v>
      </c>
      <c r="P504" s="257">
        <v>0</v>
      </c>
      <c r="Q504" s="257" t="s">
        <v>3075</v>
      </c>
      <c r="R504" s="257" t="s">
        <v>3075</v>
      </c>
      <c r="S504" s="257" t="s">
        <v>3075</v>
      </c>
      <c r="T504" s="257" t="s">
        <v>3075</v>
      </c>
      <c r="U504" s="257" t="s">
        <v>3075</v>
      </c>
      <c r="V504" s="257" t="s">
        <v>3075</v>
      </c>
      <c r="W504" s="257" t="s">
        <v>3075</v>
      </c>
      <c r="X504" s="257" t="s">
        <v>3075</v>
      </c>
      <c r="Y504" s="257" t="s">
        <v>3075</v>
      </c>
      <c r="Z504" s="257" t="s">
        <v>3075</v>
      </c>
      <c r="AA504" s="257" t="s">
        <v>3075</v>
      </c>
      <c r="AB504" s="257" t="s">
        <v>3075</v>
      </c>
      <c r="AC504" s="262" t="s">
        <v>4895</v>
      </c>
      <c r="AD504" s="262" t="s">
        <v>4895</v>
      </c>
      <c r="AE504" s="246"/>
      <c r="AF504" s="257" t="s">
        <v>3075</v>
      </c>
      <c r="AG504" s="257" t="s">
        <v>2078</v>
      </c>
      <c r="AH504" s="257" t="s">
        <v>2078</v>
      </c>
      <c r="AI504" s="257" t="s">
        <v>4895</v>
      </c>
      <c r="AJ504" t="s">
        <v>4896</v>
      </c>
    </row>
    <row r="505" spans="1:36" ht="15" customHeight="1" x14ac:dyDescent="0.3">
      <c r="A505" s="261">
        <v>523812</v>
      </c>
      <c r="B505" s="262" t="s">
        <v>1930</v>
      </c>
      <c r="C505" s="262" t="s">
        <v>1931</v>
      </c>
      <c r="D505" s="262" t="s">
        <v>417</v>
      </c>
      <c r="E505" s="262" t="s">
        <v>115</v>
      </c>
      <c r="F505" s="262" t="s">
        <v>135</v>
      </c>
      <c r="G505" s="263">
        <v>28958</v>
      </c>
      <c r="H505" s="262" t="s">
        <v>620</v>
      </c>
      <c r="I505" s="258" t="s">
        <v>521</v>
      </c>
      <c r="J505" s="262" t="s">
        <v>667</v>
      </c>
      <c r="K505" s="262"/>
      <c r="M505" s="262"/>
      <c r="N505" s="250" t="s">
        <v>3075</v>
      </c>
      <c r="O505" s="260" t="s">
        <v>3075</v>
      </c>
      <c r="P505" s="257">
        <v>0</v>
      </c>
      <c r="Q505" s="262" t="s">
        <v>3075</v>
      </c>
      <c r="R505" s="262" t="s">
        <v>4453</v>
      </c>
      <c r="S505" s="262" t="s">
        <v>4454</v>
      </c>
      <c r="T505" s="262" t="s">
        <v>2161</v>
      </c>
      <c r="U505" s="262" t="s">
        <v>2092</v>
      </c>
      <c r="V505" s="262" t="s">
        <v>3075</v>
      </c>
      <c r="W505" s="262" t="s">
        <v>3075</v>
      </c>
      <c r="X505" s="262" t="s">
        <v>3075</v>
      </c>
      <c r="Y505" s="262" t="s">
        <v>3075</v>
      </c>
      <c r="Z505" s="262" t="s">
        <v>3075</v>
      </c>
      <c r="AA505" s="262" t="s">
        <v>3075</v>
      </c>
      <c r="AB505" s="262" t="s">
        <v>3075</v>
      </c>
      <c r="AC505" s="262" t="s">
        <v>3075</v>
      </c>
      <c r="AD505" s="262" t="s">
        <v>3075</v>
      </c>
      <c r="AE505" s="247"/>
      <c r="AF505" s="262" t="s">
        <v>3075</v>
      </c>
      <c r="AG505" s="262" t="s">
        <v>3075</v>
      </c>
      <c r="AH505" s="262" t="s">
        <v>3075</v>
      </c>
      <c r="AI505" s="262" t="s">
        <v>3075</v>
      </c>
      <c r="AJ505" t="s">
        <v>4897</v>
      </c>
    </row>
    <row r="506" spans="1:36" ht="15" customHeight="1" x14ac:dyDescent="0.3">
      <c r="A506" s="261">
        <v>523818</v>
      </c>
      <c r="B506" s="262" t="s">
        <v>1932</v>
      </c>
      <c r="C506" s="262" t="s">
        <v>62</v>
      </c>
      <c r="D506" s="262" t="s">
        <v>468</v>
      </c>
      <c r="E506" s="262" t="s">
        <v>115</v>
      </c>
      <c r="F506" s="262" t="s">
        <v>2330</v>
      </c>
      <c r="G506" s="263">
        <v>35065</v>
      </c>
      <c r="H506" s="262" t="s">
        <v>620</v>
      </c>
      <c r="I506" s="258" t="s">
        <v>521</v>
      </c>
      <c r="J506" s="262" t="s">
        <v>138</v>
      </c>
      <c r="K506" s="262"/>
      <c r="L506" s="258" t="s">
        <v>150</v>
      </c>
      <c r="M506" s="262"/>
      <c r="N506" s="250" t="s">
        <v>3075</v>
      </c>
      <c r="O506" s="260" t="s">
        <v>3075</v>
      </c>
      <c r="P506" s="257">
        <v>0</v>
      </c>
      <c r="Q506" s="262" t="s">
        <v>3075</v>
      </c>
      <c r="R506" s="262" t="s">
        <v>3558</v>
      </c>
      <c r="S506" s="262" t="s">
        <v>3559</v>
      </c>
      <c r="T506" s="262" t="s">
        <v>2891</v>
      </c>
      <c r="U506" s="262" t="s">
        <v>2130</v>
      </c>
      <c r="V506" s="262" t="s">
        <v>3075</v>
      </c>
      <c r="W506" s="262" t="s">
        <v>3075</v>
      </c>
      <c r="X506" s="262" t="s">
        <v>3075</v>
      </c>
      <c r="Y506" s="262" t="s">
        <v>3075</v>
      </c>
      <c r="Z506" s="262" t="s">
        <v>3075</v>
      </c>
      <c r="AA506" s="262" t="s">
        <v>3075</v>
      </c>
      <c r="AB506" s="262" t="s">
        <v>3075</v>
      </c>
      <c r="AC506" s="262" t="s">
        <v>3075</v>
      </c>
      <c r="AD506" s="262" t="s">
        <v>3075</v>
      </c>
      <c r="AE506" s="246"/>
      <c r="AF506" s="262" t="s">
        <v>3075</v>
      </c>
      <c r="AG506" s="262" t="s">
        <v>3075</v>
      </c>
      <c r="AH506" s="262" t="s">
        <v>3075</v>
      </c>
      <c r="AI506" s="262" t="s">
        <v>3075</v>
      </c>
      <c r="AJ506" t="s">
        <v>4897</v>
      </c>
    </row>
    <row r="507" spans="1:36" ht="15" customHeight="1" x14ac:dyDescent="0.3">
      <c r="A507" s="261">
        <v>523825</v>
      </c>
      <c r="B507" s="262" t="s">
        <v>1322</v>
      </c>
      <c r="C507" s="262" t="s">
        <v>1323</v>
      </c>
      <c r="D507" s="262" t="s">
        <v>454</v>
      </c>
      <c r="E507" s="262" t="s">
        <v>115</v>
      </c>
      <c r="F507" s="262" t="s">
        <v>135</v>
      </c>
      <c r="G507" s="263">
        <v>35796</v>
      </c>
      <c r="H507" s="262" t="s">
        <v>620</v>
      </c>
      <c r="I507" s="258" t="s">
        <v>521</v>
      </c>
      <c r="J507" s="250" t="s">
        <v>667</v>
      </c>
      <c r="K507" s="262" t="s">
        <v>3075</v>
      </c>
      <c r="L507" s="258"/>
      <c r="M507" s="262"/>
      <c r="N507" s="250" t="s">
        <v>3075</v>
      </c>
      <c r="O507" s="260" t="s">
        <v>3075</v>
      </c>
      <c r="P507" s="257">
        <v>0</v>
      </c>
      <c r="Q507" s="262" t="s">
        <v>3075</v>
      </c>
      <c r="R507" s="262" t="s">
        <v>4455</v>
      </c>
      <c r="S507" s="262" t="s">
        <v>4139</v>
      </c>
      <c r="T507" s="262" t="s">
        <v>2673</v>
      </c>
      <c r="U507" s="262" t="s">
        <v>2084</v>
      </c>
      <c r="V507" s="262" t="s">
        <v>3075</v>
      </c>
      <c r="W507" s="262" t="s">
        <v>3075</v>
      </c>
      <c r="X507" s="262" t="s">
        <v>3075</v>
      </c>
      <c r="Y507" s="262" t="s">
        <v>3075</v>
      </c>
      <c r="Z507" s="262" t="s">
        <v>3075</v>
      </c>
      <c r="AA507" s="262" t="s">
        <v>3075</v>
      </c>
      <c r="AB507" s="262" t="s">
        <v>3075</v>
      </c>
      <c r="AC507" s="262" t="s">
        <v>3075</v>
      </c>
      <c r="AD507" s="262" t="s">
        <v>3075</v>
      </c>
      <c r="AE507" s="247"/>
      <c r="AF507" s="262" t="s">
        <v>3075</v>
      </c>
      <c r="AG507" s="262" t="s">
        <v>3075</v>
      </c>
      <c r="AH507" s="262" t="s">
        <v>3075</v>
      </c>
      <c r="AI507" s="262" t="s">
        <v>3075</v>
      </c>
      <c r="AJ507" t="s">
        <v>4897</v>
      </c>
    </row>
    <row r="508" spans="1:36" ht="15" customHeight="1" x14ac:dyDescent="0.3">
      <c r="A508" s="256">
        <v>523829</v>
      </c>
      <c r="B508" s="257" t="s">
        <v>2051</v>
      </c>
      <c r="C508" s="257" t="s">
        <v>267</v>
      </c>
      <c r="D508" s="257" t="s">
        <v>409</v>
      </c>
      <c r="E508" s="257" t="s">
        <v>114</v>
      </c>
      <c r="F508" s="257" t="s">
        <v>2304</v>
      </c>
      <c r="G508" s="257" t="s">
        <v>4696</v>
      </c>
      <c r="H508" s="257" t="s">
        <v>620</v>
      </c>
      <c r="I508" s="258" t="s">
        <v>521</v>
      </c>
      <c r="J508" s="257" t="s">
        <v>136</v>
      </c>
      <c r="K508" s="257" t="s">
        <v>4719</v>
      </c>
      <c r="M508" s="257"/>
      <c r="N508" s="250" t="s">
        <v>3075</v>
      </c>
      <c r="O508" s="260" t="s">
        <v>3075</v>
      </c>
      <c r="P508" s="257">
        <v>0</v>
      </c>
      <c r="Q508" s="257" t="s">
        <v>3075</v>
      </c>
      <c r="R508" s="257" t="s">
        <v>4456</v>
      </c>
      <c r="S508" s="257" t="s">
        <v>3319</v>
      </c>
      <c r="T508" s="257" t="s">
        <v>2501</v>
      </c>
      <c r="U508" s="257" t="s">
        <v>4457</v>
      </c>
      <c r="V508" s="257" t="s">
        <v>3075</v>
      </c>
      <c r="W508" s="257" t="s">
        <v>3075</v>
      </c>
      <c r="X508" s="257" t="s">
        <v>3075</v>
      </c>
      <c r="Y508" s="257" t="s">
        <v>3075</v>
      </c>
      <c r="Z508" s="257" t="s">
        <v>3075</v>
      </c>
      <c r="AA508" s="257" t="s">
        <v>3075</v>
      </c>
      <c r="AB508" s="257" t="s">
        <v>2078</v>
      </c>
      <c r="AC508" s="262" t="s">
        <v>4895</v>
      </c>
      <c r="AD508" s="262" t="s">
        <v>4895</v>
      </c>
      <c r="AE508" s="246"/>
      <c r="AF508" s="257" t="s">
        <v>3075</v>
      </c>
      <c r="AG508" s="257" t="s">
        <v>3075</v>
      </c>
      <c r="AH508" s="257" t="s">
        <v>2078</v>
      </c>
      <c r="AI508" s="257" t="s">
        <v>4895</v>
      </c>
      <c r="AJ508" t="s">
        <v>4896</v>
      </c>
    </row>
    <row r="509" spans="1:36" ht="15" customHeight="1" x14ac:dyDescent="0.3">
      <c r="A509" s="261">
        <v>523832</v>
      </c>
      <c r="B509" s="262" t="s">
        <v>1324</v>
      </c>
      <c r="C509" s="262" t="s">
        <v>230</v>
      </c>
      <c r="D509" s="262" t="s">
        <v>1325</v>
      </c>
      <c r="E509" s="262" t="s">
        <v>115</v>
      </c>
      <c r="F509" s="262" t="s">
        <v>2164</v>
      </c>
      <c r="G509" s="263">
        <v>35186</v>
      </c>
      <c r="H509" s="262" t="s">
        <v>620</v>
      </c>
      <c r="I509" s="258" t="s">
        <v>521</v>
      </c>
      <c r="J509" s="250" t="s">
        <v>667</v>
      </c>
      <c r="K509" s="262" t="s">
        <v>3075</v>
      </c>
      <c r="L509" s="258"/>
      <c r="M509" s="262"/>
      <c r="N509" s="250" t="s">
        <v>3075</v>
      </c>
      <c r="O509" s="260" t="s">
        <v>3075</v>
      </c>
      <c r="P509" s="257">
        <v>0</v>
      </c>
      <c r="Q509" s="262" t="s">
        <v>3075</v>
      </c>
      <c r="R509" s="262" t="s">
        <v>4458</v>
      </c>
      <c r="S509" s="262" t="s">
        <v>4166</v>
      </c>
      <c r="T509" s="262" t="s">
        <v>2892</v>
      </c>
      <c r="U509" s="262" t="s">
        <v>2084</v>
      </c>
      <c r="V509" s="262" t="s">
        <v>3075</v>
      </c>
      <c r="W509" s="262" t="s">
        <v>3075</v>
      </c>
      <c r="X509" s="262" t="s">
        <v>3075</v>
      </c>
      <c r="Y509" s="262" t="s">
        <v>3075</v>
      </c>
      <c r="Z509" s="262" t="s">
        <v>3075</v>
      </c>
      <c r="AA509" s="262" t="s">
        <v>3075</v>
      </c>
      <c r="AB509" s="262" t="s">
        <v>3075</v>
      </c>
      <c r="AC509" s="262" t="s">
        <v>3075</v>
      </c>
      <c r="AD509" s="262" t="s">
        <v>3075</v>
      </c>
      <c r="AE509" s="246"/>
      <c r="AF509" s="262" t="s">
        <v>3075</v>
      </c>
      <c r="AG509" s="262" t="s">
        <v>3075</v>
      </c>
      <c r="AH509" s="262" t="s">
        <v>3075</v>
      </c>
      <c r="AI509" s="262" t="s">
        <v>3075</v>
      </c>
      <c r="AJ509" t="s">
        <v>4897</v>
      </c>
    </row>
    <row r="510" spans="1:36" ht="15" customHeight="1" x14ac:dyDescent="0.3">
      <c r="A510" s="261">
        <v>523834</v>
      </c>
      <c r="B510" s="262" t="s">
        <v>1097</v>
      </c>
      <c r="C510" s="262" t="s">
        <v>1098</v>
      </c>
      <c r="D510" s="262" t="s">
        <v>508</v>
      </c>
      <c r="E510" s="262" t="s">
        <v>115</v>
      </c>
      <c r="F510" s="262" t="s">
        <v>2250</v>
      </c>
      <c r="G510" s="263">
        <v>33838</v>
      </c>
      <c r="H510" s="262" t="s">
        <v>620</v>
      </c>
      <c r="I510" s="258" t="s">
        <v>521</v>
      </c>
      <c r="J510" s="262" t="s">
        <v>138</v>
      </c>
      <c r="K510" s="261">
        <v>2012</v>
      </c>
      <c r="M510" s="262"/>
      <c r="N510" s="250" t="s">
        <v>3075</v>
      </c>
      <c r="O510" s="260" t="s">
        <v>3075</v>
      </c>
      <c r="P510" s="257">
        <v>0</v>
      </c>
      <c r="Q510" s="262" t="s">
        <v>3075</v>
      </c>
      <c r="R510" s="262" t="s">
        <v>3168</v>
      </c>
      <c r="S510" s="262" t="s">
        <v>3169</v>
      </c>
      <c r="T510" s="262" t="s">
        <v>2110</v>
      </c>
      <c r="U510" s="262" t="s">
        <v>2206</v>
      </c>
      <c r="V510" s="262" t="s">
        <v>3075</v>
      </c>
      <c r="W510" s="262" t="s">
        <v>3075</v>
      </c>
      <c r="X510" s="262" t="s">
        <v>3075</v>
      </c>
      <c r="Y510" s="262" t="s">
        <v>3075</v>
      </c>
      <c r="Z510" s="262" t="s">
        <v>3075</v>
      </c>
      <c r="AA510" s="262" t="s">
        <v>3075</v>
      </c>
      <c r="AB510" s="262" t="s">
        <v>3075</v>
      </c>
      <c r="AC510" s="262" t="s">
        <v>3075</v>
      </c>
      <c r="AD510" s="262" t="s">
        <v>3075</v>
      </c>
      <c r="AE510" s="246"/>
      <c r="AF510" s="262" t="s">
        <v>3075</v>
      </c>
      <c r="AG510" s="262" t="s">
        <v>3075</v>
      </c>
      <c r="AH510" s="262" t="s">
        <v>3075</v>
      </c>
      <c r="AI510" s="262" t="s">
        <v>3075</v>
      </c>
      <c r="AJ510" t="s">
        <v>4897</v>
      </c>
    </row>
    <row r="511" spans="1:36" ht="15" customHeight="1" x14ac:dyDescent="0.3">
      <c r="A511" s="261">
        <v>523842</v>
      </c>
      <c r="B511" s="262" t="s">
        <v>1933</v>
      </c>
      <c r="C511" s="262" t="s">
        <v>65</v>
      </c>
      <c r="D511" s="262" t="s">
        <v>432</v>
      </c>
      <c r="E511" s="262" t="s">
        <v>115</v>
      </c>
      <c r="F511" s="262" t="s">
        <v>2228</v>
      </c>
      <c r="G511" s="263">
        <v>35484</v>
      </c>
      <c r="H511" s="262" t="s">
        <v>620</v>
      </c>
      <c r="I511" s="258" t="s">
        <v>521</v>
      </c>
      <c r="J511" s="262" t="s">
        <v>138</v>
      </c>
      <c r="K511" s="261">
        <v>2016</v>
      </c>
      <c r="M511" s="262"/>
      <c r="N511" s="250" t="s">
        <v>3075</v>
      </c>
      <c r="O511" s="260" t="s">
        <v>3075</v>
      </c>
      <c r="P511" s="257">
        <v>0</v>
      </c>
      <c r="Q511" s="262" t="s">
        <v>3075</v>
      </c>
      <c r="R511" s="262" t="s">
        <v>3560</v>
      </c>
      <c r="S511" s="262" t="s">
        <v>3204</v>
      </c>
      <c r="T511" s="262" t="s">
        <v>2147</v>
      </c>
      <c r="U511" s="262" t="s">
        <v>2893</v>
      </c>
      <c r="V511" s="262" t="s">
        <v>3075</v>
      </c>
      <c r="W511" s="262" t="s">
        <v>3075</v>
      </c>
      <c r="X511" s="262" t="s">
        <v>3075</v>
      </c>
      <c r="Y511" s="262" t="s">
        <v>3075</v>
      </c>
      <c r="Z511" s="262" t="s">
        <v>3075</v>
      </c>
      <c r="AA511" s="262" t="s">
        <v>3075</v>
      </c>
      <c r="AB511" s="262" t="s">
        <v>3075</v>
      </c>
      <c r="AC511" s="262" t="s">
        <v>3075</v>
      </c>
      <c r="AD511" s="262" t="s">
        <v>3075</v>
      </c>
      <c r="AE511" s="246"/>
      <c r="AF511" s="262" t="s">
        <v>3075</v>
      </c>
      <c r="AG511" s="262" t="s">
        <v>3075</v>
      </c>
      <c r="AH511" s="262" t="s">
        <v>3075</v>
      </c>
      <c r="AI511" s="262" t="s">
        <v>3075</v>
      </c>
      <c r="AJ511" t="s">
        <v>4897</v>
      </c>
    </row>
    <row r="512" spans="1:36" ht="15" customHeight="1" x14ac:dyDescent="0.3">
      <c r="A512" s="261">
        <v>523846</v>
      </c>
      <c r="B512" s="262" t="s">
        <v>1099</v>
      </c>
      <c r="C512" s="262" t="s">
        <v>66</v>
      </c>
      <c r="D512" s="262" t="s">
        <v>417</v>
      </c>
      <c r="E512" s="262" t="s">
        <v>115</v>
      </c>
      <c r="F512" s="262" t="s">
        <v>2383</v>
      </c>
      <c r="G512" s="263">
        <v>36188</v>
      </c>
      <c r="H512" s="262" t="s">
        <v>620</v>
      </c>
      <c r="I512" s="258" t="s">
        <v>521</v>
      </c>
      <c r="J512" s="262" t="s">
        <v>136</v>
      </c>
      <c r="K512" s="262"/>
      <c r="M512" s="262"/>
      <c r="N512" s="250" t="s">
        <v>3075</v>
      </c>
      <c r="O512" s="260" t="s">
        <v>3075</v>
      </c>
      <c r="P512" s="257">
        <v>0</v>
      </c>
      <c r="Q512" s="262" t="s">
        <v>3075</v>
      </c>
      <c r="R512" s="262" t="s">
        <v>4459</v>
      </c>
      <c r="S512" s="262" t="s">
        <v>3083</v>
      </c>
      <c r="T512" s="262" t="s">
        <v>2167</v>
      </c>
      <c r="U512" s="262" t="s">
        <v>2129</v>
      </c>
      <c r="V512" s="262" t="s">
        <v>3075</v>
      </c>
      <c r="W512" s="262" t="s">
        <v>3075</v>
      </c>
      <c r="X512" s="262" t="s">
        <v>3075</v>
      </c>
      <c r="Y512" s="262" t="s">
        <v>3075</v>
      </c>
      <c r="Z512" s="262" t="s">
        <v>3075</v>
      </c>
      <c r="AA512" s="262" t="s">
        <v>3075</v>
      </c>
      <c r="AB512" s="262" t="s">
        <v>3075</v>
      </c>
      <c r="AC512" s="262" t="s">
        <v>3075</v>
      </c>
      <c r="AD512" s="262" t="s">
        <v>3075</v>
      </c>
      <c r="AE512" s="246"/>
      <c r="AF512" s="262" t="s">
        <v>3075</v>
      </c>
      <c r="AG512" s="262" t="s">
        <v>3075</v>
      </c>
      <c r="AH512" s="262" t="s">
        <v>3075</v>
      </c>
      <c r="AI512" s="262" t="s">
        <v>3075</v>
      </c>
      <c r="AJ512" t="s">
        <v>4897</v>
      </c>
    </row>
    <row r="513" spans="1:36" ht="15" customHeight="1" x14ac:dyDescent="0.3">
      <c r="A513" s="261">
        <v>523849</v>
      </c>
      <c r="B513" s="262" t="s">
        <v>2052</v>
      </c>
      <c r="C513" s="262" t="s">
        <v>375</v>
      </c>
      <c r="D513" s="262" t="s">
        <v>471</v>
      </c>
      <c r="E513" s="262" t="s">
        <v>115</v>
      </c>
      <c r="F513" s="262" t="s">
        <v>2139</v>
      </c>
      <c r="G513" s="263">
        <v>32170</v>
      </c>
      <c r="H513" s="262" t="s">
        <v>620</v>
      </c>
      <c r="I513" s="258" t="s">
        <v>521</v>
      </c>
      <c r="J513" s="262" t="s">
        <v>667</v>
      </c>
      <c r="K513" s="261">
        <v>0</v>
      </c>
      <c r="M513" s="262"/>
      <c r="N513" s="250" t="s">
        <v>3075</v>
      </c>
      <c r="O513" s="260" t="s">
        <v>3075</v>
      </c>
      <c r="P513" s="257">
        <v>0</v>
      </c>
      <c r="Q513" s="250"/>
      <c r="R513" s="250"/>
      <c r="S513" s="250"/>
      <c r="T513" s="250"/>
      <c r="U513" s="250"/>
      <c r="V513" s="250"/>
      <c r="W513" s="250"/>
      <c r="X513" s="250"/>
      <c r="Y513" s="250"/>
      <c r="Z513" s="250"/>
      <c r="AA513" s="250"/>
      <c r="AB513" s="250"/>
      <c r="AC513" s="250"/>
      <c r="AD513" s="250"/>
      <c r="AE513" s="246"/>
      <c r="AF513" s="250"/>
      <c r="AG513" s="250"/>
      <c r="AH513" s="250"/>
      <c r="AI513" s="250"/>
      <c r="AJ513" t="s">
        <v>4897</v>
      </c>
    </row>
    <row r="514" spans="1:36" ht="15" customHeight="1" x14ac:dyDescent="0.3">
      <c r="A514" s="261">
        <v>523856</v>
      </c>
      <c r="B514" s="262" t="s">
        <v>1326</v>
      </c>
      <c r="C514" s="262" t="s">
        <v>1063</v>
      </c>
      <c r="D514" s="262" t="s">
        <v>479</v>
      </c>
      <c r="E514" s="262" t="s">
        <v>114</v>
      </c>
      <c r="F514" s="262" t="s">
        <v>135</v>
      </c>
      <c r="G514" s="263">
        <v>35815</v>
      </c>
      <c r="H514" s="262" t="s">
        <v>620</v>
      </c>
      <c r="I514" s="258" t="s">
        <v>521</v>
      </c>
      <c r="J514" s="262" t="s">
        <v>136</v>
      </c>
      <c r="K514" s="262"/>
      <c r="M514" s="262"/>
      <c r="N514" s="250" t="s">
        <v>3075</v>
      </c>
      <c r="O514" s="260" t="s">
        <v>3075</v>
      </c>
      <c r="P514" s="257">
        <v>0</v>
      </c>
      <c r="Q514" s="262" t="s">
        <v>3075</v>
      </c>
      <c r="R514" s="262" t="s">
        <v>4012</v>
      </c>
      <c r="S514" s="262" t="s">
        <v>4013</v>
      </c>
      <c r="T514" s="262" t="s">
        <v>2535</v>
      </c>
      <c r="U514" s="262" t="s">
        <v>2536</v>
      </c>
      <c r="V514" s="262" t="s">
        <v>3075</v>
      </c>
      <c r="W514" s="262" t="s">
        <v>3075</v>
      </c>
      <c r="X514" s="262" t="s">
        <v>3075</v>
      </c>
      <c r="Y514" s="262" t="s">
        <v>3075</v>
      </c>
      <c r="Z514" s="262" t="s">
        <v>3075</v>
      </c>
      <c r="AA514" s="262" t="s">
        <v>3075</v>
      </c>
      <c r="AB514" s="262" t="s">
        <v>3075</v>
      </c>
      <c r="AC514" s="262" t="s">
        <v>3075</v>
      </c>
      <c r="AD514" s="262" t="s">
        <v>3075</v>
      </c>
      <c r="AE514" s="246"/>
      <c r="AF514" s="262" t="s">
        <v>3075</v>
      </c>
      <c r="AG514" s="262" t="s">
        <v>3075</v>
      </c>
      <c r="AH514" s="262" t="s">
        <v>3075</v>
      </c>
      <c r="AI514" s="262" t="s">
        <v>3075</v>
      </c>
      <c r="AJ514" t="s">
        <v>4897</v>
      </c>
    </row>
    <row r="515" spans="1:36" ht="15" customHeight="1" x14ac:dyDescent="0.3">
      <c r="A515" s="256">
        <v>523861</v>
      </c>
      <c r="B515" s="257" t="s">
        <v>2053</v>
      </c>
      <c r="C515" s="257" t="s">
        <v>318</v>
      </c>
      <c r="D515" s="257" t="s">
        <v>685</v>
      </c>
      <c r="E515" s="257" t="s">
        <v>3075</v>
      </c>
      <c r="F515" s="257" t="s">
        <v>3075</v>
      </c>
      <c r="G515" s="257" t="s">
        <v>3075</v>
      </c>
      <c r="H515" s="257"/>
      <c r="I515" s="258" t="s">
        <v>521</v>
      </c>
      <c r="J515" s="250"/>
      <c r="K515" s="257" t="s">
        <v>3075</v>
      </c>
      <c r="L515" s="259" t="s">
        <v>3075</v>
      </c>
      <c r="M515" s="257" t="s">
        <v>3075</v>
      </c>
      <c r="N515" s="250" t="s">
        <v>3075</v>
      </c>
      <c r="O515" s="260" t="s">
        <v>3075</v>
      </c>
      <c r="P515" s="257">
        <v>0</v>
      </c>
      <c r="Q515" s="257" t="s">
        <v>3075</v>
      </c>
      <c r="R515" s="257" t="s">
        <v>3075</v>
      </c>
      <c r="S515" s="257" t="s">
        <v>3075</v>
      </c>
      <c r="T515" s="257" t="s">
        <v>3075</v>
      </c>
      <c r="U515" s="257" t="s">
        <v>3075</v>
      </c>
      <c r="V515" s="257" t="s">
        <v>3075</v>
      </c>
      <c r="W515" s="257" t="s">
        <v>3075</v>
      </c>
      <c r="X515" s="257" t="s">
        <v>3075</v>
      </c>
      <c r="Y515" s="257" t="s">
        <v>3075</v>
      </c>
      <c r="Z515" s="257" t="s">
        <v>3075</v>
      </c>
      <c r="AA515" s="257" t="s">
        <v>3075</v>
      </c>
      <c r="AB515" s="257" t="s">
        <v>2078</v>
      </c>
      <c r="AC515" s="257" t="s">
        <v>3075</v>
      </c>
      <c r="AD515" s="257" t="s">
        <v>3075</v>
      </c>
      <c r="AE515" s="246"/>
      <c r="AF515" s="257" t="s">
        <v>2078</v>
      </c>
      <c r="AG515" s="257" t="s">
        <v>2078</v>
      </c>
      <c r="AH515" s="257" t="s">
        <v>2078</v>
      </c>
      <c r="AI515" s="257" t="s">
        <v>3075</v>
      </c>
      <c r="AJ515" t="s">
        <v>4896</v>
      </c>
    </row>
    <row r="516" spans="1:36" ht="15" customHeight="1" x14ac:dyDescent="0.3">
      <c r="A516" s="261">
        <v>523865</v>
      </c>
      <c r="B516" s="262" t="s">
        <v>1327</v>
      </c>
      <c r="C516" s="262" t="s">
        <v>352</v>
      </c>
      <c r="D516" s="262" t="s">
        <v>431</v>
      </c>
      <c r="E516" s="262" t="s">
        <v>2101</v>
      </c>
      <c r="F516" s="262" t="s">
        <v>135</v>
      </c>
      <c r="G516" s="263">
        <v>33647</v>
      </c>
      <c r="H516" s="262" t="s">
        <v>620</v>
      </c>
      <c r="I516" s="258" t="s">
        <v>521</v>
      </c>
      <c r="J516" s="262" t="s">
        <v>136</v>
      </c>
      <c r="K516" s="261">
        <v>2009</v>
      </c>
      <c r="M516" s="262"/>
      <c r="N516" s="250" t="s">
        <v>3075</v>
      </c>
      <c r="O516" s="260" t="s">
        <v>3075</v>
      </c>
      <c r="P516" s="257">
        <v>0</v>
      </c>
      <c r="Q516" s="262" t="s">
        <v>3075</v>
      </c>
      <c r="R516" s="262" t="s">
        <v>3801</v>
      </c>
      <c r="S516" s="262" t="s">
        <v>3491</v>
      </c>
      <c r="T516" s="262" t="s">
        <v>2208</v>
      </c>
      <c r="U516" s="262" t="s">
        <v>2084</v>
      </c>
      <c r="V516" s="262" t="s">
        <v>3075</v>
      </c>
      <c r="W516" s="262" t="s">
        <v>3075</v>
      </c>
      <c r="X516" s="262" t="s">
        <v>3075</v>
      </c>
      <c r="Y516" s="262" t="s">
        <v>3075</v>
      </c>
      <c r="Z516" s="262" t="s">
        <v>3075</v>
      </c>
      <c r="AA516" s="262" t="s">
        <v>3075</v>
      </c>
      <c r="AB516" s="262" t="s">
        <v>3075</v>
      </c>
      <c r="AC516" s="262" t="s">
        <v>3075</v>
      </c>
      <c r="AD516" s="262" t="s">
        <v>3075</v>
      </c>
      <c r="AE516" s="247"/>
      <c r="AF516" s="262" t="s">
        <v>3075</v>
      </c>
      <c r="AG516" s="262"/>
      <c r="AH516" s="262" t="s">
        <v>3075</v>
      </c>
      <c r="AI516" s="262" t="s">
        <v>3075</v>
      </c>
      <c r="AJ516" t="s">
        <v>4897</v>
      </c>
    </row>
    <row r="517" spans="1:36" ht="15" customHeight="1" x14ac:dyDescent="0.3">
      <c r="A517" s="256">
        <v>523874</v>
      </c>
      <c r="B517" s="257" t="s">
        <v>686</v>
      </c>
      <c r="C517" s="257" t="s">
        <v>1049</v>
      </c>
      <c r="D517" s="257" t="s">
        <v>475</v>
      </c>
      <c r="E517" s="257" t="s">
        <v>115</v>
      </c>
      <c r="F517" s="257" t="s">
        <v>2251</v>
      </c>
      <c r="G517" s="257" t="s">
        <v>4795</v>
      </c>
      <c r="H517" s="257" t="s">
        <v>620</v>
      </c>
      <c r="I517" s="258" t="s">
        <v>521</v>
      </c>
      <c r="J517" s="257" t="s">
        <v>136</v>
      </c>
      <c r="K517" s="257" t="s">
        <v>4789</v>
      </c>
      <c r="M517" s="257"/>
      <c r="N517" s="250" t="s">
        <v>3075</v>
      </c>
      <c r="O517" s="260" t="s">
        <v>3075</v>
      </c>
      <c r="P517" s="257">
        <v>0</v>
      </c>
      <c r="Q517" s="257" t="s">
        <v>3075</v>
      </c>
      <c r="R517" s="257" t="s">
        <v>3917</v>
      </c>
      <c r="S517" s="257" t="s">
        <v>3638</v>
      </c>
      <c r="T517" s="257" t="s">
        <v>2718</v>
      </c>
      <c r="U517" s="257" t="s">
        <v>2210</v>
      </c>
      <c r="V517" s="257" t="s">
        <v>3075</v>
      </c>
      <c r="W517" s="257" t="s">
        <v>3075</v>
      </c>
      <c r="X517" s="257" t="s">
        <v>3075</v>
      </c>
      <c r="Y517" s="257" t="s">
        <v>3075</v>
      </c>
      <c r="Z517" s="257" t="s">
        <v>3075</v>
      </c>
      <c r="AA517" s="257" t="s">
        <v>3075</v>
      </c>
      <c r="AB517" s="257" t="s">
        <v>3075</v>
      </c>
      <c r="AC517" s="257" t="s">
        <v>3075</v>
      </c>
      <c r="AD517" s="257" t="s">
        <v>3075</v>
      </c>
      <c r="AE517" s="247"/>
      <c r="AF517" s="257" t="s">
        <v>3075</v>
      </c>
      <c r="AG517" s="257" t="s">
        <v>2078</v>
      </c>
      <c r="AH517" s="257" t="s">
        <v>2078</v>
      </c>
      <c r="AI517" s="257" t="s">
        <v>3075</v>
      </c>
      <c r="AJ517" t="s">
        <v>4896</v>
      </c>
    </row>
    <row r="518" spans="1:36" ht="15" customHeight="1" x14ac:dyDescent="0.3">
      <c r="A518" s="261">
        <v>523900</v>
      </c>
      <c r="B518" s="262" t="s">
        <v>1328</v>
      </c>
      <c r="C518" s="262" t="s">
        <v>260</v>
      </c>
      <c r="D518" s="262" t="s">
        <v>347</v>
      </c>
      <c r="E518" s="262" t="s">
        <v>115</v>
      </c>
      <c r="F518" s="262" t="s">
        <v>2441</v>
      </c>
      <c r="G518" s="263">
        <v>34354</v>
      </c>
      <c r="H518" s="262" t="s">
        <v>620</v>
      </c>
      <c r="I518" s="258" t="s">
        <v>521</v>
      </c>
      <c r="J518" s="250" t="s">
        <v>667</v>
      </c>
      <c r="K518" s="262" t="s">
        <v>3075</v>
      </c>
      <c r="L518" s="258"/>
      <c r="M518" s="262"/>
      <c r="N518" s="250" t="s">
        <v>3075</v>
      </c>
      <c r="O518" s="260" t="s">
        <v>3075</v>
      </c>
      <c r="P518" s="257">
        <v>0</v>
      </c>
      <c r="Q518" s="262" t="s">
        <v>3075</v>
      </c>
      <c r="R518" s="262" t="s">
        <v>4167</v>
      </c>
      <c r="S518" s="262" t="s">
        <v>4168</v>
      </c>
      <c r="T518" s="262" t="s">
        <v>2218</v>
      </c>
      <c r="U518" s="262" t="s">
        <v>2210</v>
      </c>
      <c r="V518" s="262" t="s">
        <v>3075</v>
      </c>
      <c r="W518" s="262" t="s">
        <v>3075</v>
      </c>
      <c r="X518" s="262" t="s">
        <v>3075</v>
      </c>
      <c r="Y518" s="262" t="s">
        <v>3075</v>
      </c>
      <c r="Z518" s="262" t="s">
        <v>3075</v>
      </c>
      <c r="AA518" s="262" t="s">
        <v>3075</v>
      </c>
      <c r="AB518" s="262" t="s">
        <v>3075</v>
      </c>
      <c r="AC518" s="262" t="s">
        <v>3075</v>
      </c>
      <c r="AD518" s="262" t="s">
        <v>3075</v>
      </c>
      <c r="AE518" s="246"/>
      <c r="AF518" s="262" t="s">
        <v>3075</v>
      </c>
      <c r="AG518" s="262" t="s">
        <v>3075</v>
      </c>
      <c r="AH518" s="262" t="s">
        <v>3075</v>
      </c>
      <c r="AI518" s="262" t="s">
        <v>3075</v>
      </c>
      <c r="AJ518" t="s">
        <v>4897</v>
      </c>
    </row>
    <row r="519" spans="1:36" ht="15" customHeight="1" x14ac:dyDescent="0.3">
      <c r="A519" s="261">
        <v>523919</v>
      </c>
      <c r="B519" s="262" t="s">
        <v>4460</v>
      </c>
      <c r="C519" s="262" t="s">
        <v>578</v>
      </c>
      <c r="D519" s="262" t="s">
        <v>767</v>
      </c>
      <c r="E519" s="262" t="s">
        <v>115</v>
      </c>
      <c r="F519" s="262" t="s">
        <v>149</v>
      </c>
      <c r="G519" s="263">
        <v>33239</v>
      </c>
      <c r="H519" s="262" t="s">
        <v>620</v>
      </c>
      <c r="I519" s="258" t="s">
        <v>521</v>
      </c>
      <c r="J519" s="262" t="s">
        <v>667</v>
      </c>
      <c r="K519" s="262"/>
      <c r="L519" s="259" t="s">
        <v>149</v>
      </c>
      <c r="M519" s="262"/>
      <c r="N519" s="250" t="s">
        <v>3075</v>
      </c>
      <c r="O519" s="260" t="s">
        <v>3075</v>
      </c>
      <c r="P519" s="257">
        <v>0</v>
      </c>
      <c r="Q519" s="250"/>
      <c r="R519" s="250"/>
      <c r="S519" s="250"/>
      <c r="T519" s="250"/>
      <c r="U519" s="250"/>
      <c r="V519" s="250"/>
      <c r="W519" s="250"/>
      <c r="X519" s="250"/>
      <c r="Y519" s="250"/>
      <c r="Z519" s="250"/>
      <c r="AA519" s="250"/>
      <c r="AB519" s="250"/>
      <c r="AC519" s="250"/>
      <c r="AD519" s="250"/>
      <c r="AE519" s="247"/>
      <c r="AF519" s="250"/>
      <c r="AG519" s="250"/>
      <c r="AH519" s="250"/>
      <c r="AI519" s="250"/>
      <c r="AJ519" t="s">
        <v>4897</v>
      </c>
    </row>
    <row r="520" spans="1:36" ht="15" customHeight="1" x14ac:dyDescent="0.3">
      <c r="A520" s="261">
        <v>523929</v>
      </c>
      <c r="B520" s="262" t="s">
        <v>866</v>
      </c>
      <c r="C520" s="262" t="s">
        <v>64</v>
      </c>
      <c r="D520" s="262" t="s">
        <v>422</v>
      </c>
      <c r="E520" s="262" t="s">
        <v>115</v>
      </c>
      <c r="F520" s="262" t="s">
        <v>135</v>
      </c>
      <c r="G520" s="263">
        <v>34186</v>
      </c>
      <c r="H520" s="262" t="s">
        <v>620</v>
      </c>
      <c r="I520" s="258" t="s">
        <v>521</v>
      </c>
      <c r="J520" s="262" t="s">
        <v>667</v>
      </c>
      <c r="K520" s="261">
        <v>2011</v>
      </c>
      <c r="M520" s="262"/>
      <c r="N520" s="250" t="s">
        <v>3075</v>
      </c>
      <c r="O520" s="260" t="s">
        <v>3075</v>
      </c>
      <c r="P520" s="257">
        <v>0</v>
      </c>
      <c r="Q520" s="262" t="s">
        <v>3075</v>
      </c>
      <c r="R520" s="262" t="s">
        <v>4169</v>
      </c>
      <c r="S520" s="262" t="s">
        <v>3088</v>
      </c>
      <c r="T520" s="262" t="s">
        <v>2151</v>
      </c>
      <c r="U520" s="262" t="s">
        <v>2238</v>
      </c>
      <c r="V520" s="262" t="s">
        <v>3075</v>
      </c>
      <c r="W520" s="262" t="s">
        <v>3075</v>
      </c>
      <c r="X520" s="262" t="s">
        <v>3075</v>
      </c>
      <c r="Y520" s="262" t="s">
        <v>3075</v>
      </c>
      <c r="Z520" s="262" t="s">
        <v>3075</v>
      </c>
      <c r="AA520" s="262" t="s">
        <v>3075</v>
      </c>
      <c r="AB520" s="262" t="s">
        <v>3075</v>
      </c>
      <c r="AC520" s="262" t="s">
        <v>3075</v>
      </c>
      <c r="AD520" s="262" t="s">
        <v>3075</v>
      </c>
      <c r="AE520" s="246"/>
      <c r="AF520" s="262" t="s">
        <v>3075</v>
      </c>
      <c r="AG520" s="262" t="s">
        <v>3075</v>
      </c>
      <c r="AH520" s="262" t="s">
        <v>3075</v>
      </c>
      <c r="AI520" s="262" t="s">
        <v>3075</v>
      </c>
      <c r="AJ520" t="s">
        <v>4897</v>
      </c>
    </row>
    <row r="521" spans="1:36" ht="15" customHeight="1" x14ac:dyDescent="0.3">
      <c r="A521" s="261">
        <v>523933</v>
      </c>
      <c r="B521" s="262" t="s">
        <v>1100</v>
      </c>
      <c r="C521" s="262" t="s">
        <v>302</v>
      </c>
      <c r="D521" s="262" t="s">
        <v>423</v>
      </c>
      <c r="E521" s="262" t="s">
        <v>115</v>
      </c>
      <c r="F521" s="262" t="s">
        <v>135</v>
      </c>
      <c r="G521" s="263">
        <v>33647</v>
      </c>
      <c r="H521" s="262" t="s">
        <v>620</v>
      </c>
      <c r="I521" s="258" t="s">
        <v>521</v>
      </c>
      <c r="J521" s="262" t="s">
        <v>136</v>
      </c>
      <c r="K521" s="250"/>
      <c r="L521" s="262" t="s">
        <v>146</v>
      </c>
      <c r="M521" s="262"/>
      <c r="N521" s="250">
        <v>556</v>
      </c>
      <c r="O521" s="260">
        <v>45341</v>
      </c>
      <c r="P521" s="257">
        <v>26500</v>
      </c>
      <c r="Q521" s="262" t="s">
        <v>3075</v>
      </c>
      <c r="R521" s="262" t="s">
        <v>4461</v>
      </c>
      <c r="S521" s="262" t="s">
        <v>3612</v>
      </c>
      <c r="T521" s="262" t="s">
        <v>2110</v>
      </c>
      <c r="U521" s="262" t="s">
        <v>2084</v>
      </c>
      <c r="V521" s="262" t="s">
        <v>3075</v>
      </c>
      <c r="W521" s="262" t="s">
        <v>3075</v>
      </c>
      <c r="X521" s="262" t="s">
        <v>3075</v>
      </c>
      <c r="Y521" s="262" t="s">
        <v>3075</v>
      </c>
      <c r="Z521" s="262" t="s">
        <v>3075</v>
      </c>
      <c r="AA521" s="262" t="s">
        <v>3075</v>
      </c>
      <c r="AB521" s="262" t="s">
        <v>3075</v>
      </c>
      <c r="AC521" s="262" t="s">
        <v>3075</v>
      </c>
      <c r="AD521" s="262" t="s">
        <v>3075</v>
      </c>
      <c r="AE521" s="246"/>
      <c r="AF521" s="262" t="s">
        <v>3075</v>
      </c>
      <c r="AG521" s="262" t="s">
        <v>3075</v>
      </c>
      <c r="AH521" s="262" t="s">
        <v>3075</v>
      </c>
      <c r="AI521" s="262" t="s">
        <v>3075</v>
      </c>
      <c r="AJ521" t="s">
        <v>4897</v>
      </c>
    </row>
    <row r="522" spans="1:36" ht="15" customHeight="1" x14ac:dyDescent="0.3">
      <c r="A522" s="256">
        <v>523935</v>
      </c>
      <c r="B522" s="257" t="s">
        <v>1145</v>
      </c>
      <c r="C522" s="257" t="s">
        <v>93</v>
      </c>
      <c r="D522" s="257" t="s">
        <v>471</v>
      </c>
      <c r="E522" s="257" t="s">
        <v>3075</v>
      </c>
      <c r="F522" s="257" t="s">
        <v>3075</v>
      </c>
      <c r="G522" s="257" t="s">
        <v>3075</v>
      </c>
      <c r="H522" s="257"/>
      <c r="I522" s="258" t="s">
        <v>521</v>
      </c>
      <c r="J522" s="250"/>
      <c r="K522" s="257" t="s">
        <v>3075</v>
      </c>
      <c r="L522" s="259" t="s">
        <v>3075</v>
      </c>
      <c r="M522" s="257" t="s">
        <v>3075</v>
      </c>
      <c r="N522" s="250" t="s">
        <v>3075</v>
      </c>
      <c r="O522" s="260" t="s">
        <v>3075</v>
      </c>
      <c r="P522" s="257">
        <v>0</v>
      </c>
      <c r="Q522" s="257" t="s">
        <v>3075</v>
      </c>
      <c r="R522" s="257" t="s">
        <v>3075</v>
      </c>
      <c r="S522" s="257" t="s">
        <v>3075</v>
      </c>
      <c r="T522" s="257" t="s">
        <v>3075</v>
      </c>
      <c r="U522" s="257" t="s">
        <v>3075</v>
      </c>
      <c r="V522" s="257" t="s">
        <v>3075</v>
      </c>
      <c r="W522" s="257" t="s">
        <v>3075</v>
      </c>
      <c r="X522" s="257" t="s">
        <v>3075</v>
      </c>
      <c r="Y522" s="257" t="s">
        <v>3075</v>
      </c>
      <c r="Z522" s="257" t="s">
        <v>3075</v>
      </c>
      <c r="AA522" s="257" t="s">
        <v>3075</v>
      </c>
      <c r="AB522" s="257" t="s">
        <v>3075</v>
      </c>
      <c r="AC522" s="257" t="s">
        <v>3075</v>
      </c>
      <c r="AD522" s="257" t="s">
        <v>3075</v>
      </c>
      <c r="AE522" s="246"/>
      <c r="AF522" s="257" t="s">
        <v>3075</v>
      </c>
      <c r="AG522" s="257" t="s">
        <v>2078</v>
      </c>
      <c r="AH522" s="257" t="s">
        <v>2078</v>
      </c>
      <c r="AI522" s="257" t="s">
        <v>3075</v>
      </c>
      <c r="AJ522" t="s">
        <v>4896</v>
      </c>
    </row>
    <row r="523" spans="1:36" ht="15" customHeight="1" x14ac:dyDescent="0.3">
      <c r="A523" s="256">
        <v>523955</v>
      </c>
      <c r="B523" s="257" t="s">
        <v>868</v>
      </c>
      <c r="C523" s="257" t="s">
        <v>66</v>
      </c>
      <c r="D523" s="257" t="s">
        <v>869</v>
      </c>
      <c r="E523" s="257" t="s">
        <v>115</v>
      </c>
      <c r="F523" s="257" t="s">
        <v>2207</v>
      </c>
      <c r="G523" s="257" t="s">
        <v>4787</v>
      </c>
      <c r="H523" s="257" t="s">
        <v>620</v>
      </c>
      <c r="I523" s="258" t="s">
        <v>521</v>
      </c>
      <c r="J523" s="257" t="s">
        <v>667</v>
      </c>
      <c r="K523" s="257" t="s">
        <v>4649</v>
      </c>
      <c r="L523" s="259" t="s">
        <v>135</v>
      </c>
      <c r="M523" s="250"/>
      <c r="N523" s="250" t="s">
        <v>3075</v>
      </c>
      <c r="O523" s="260" t="s">
        <v>3075</v>
      </c>
      <c r="P523" s="257">
        <v>0</v>
      </c>
      <c r="Q523" s="257" t="s">
        <v>3075</v>
      </c>
      <c r="R523" s="257" t="s">
        <v>4170</v>
      </c>
      <c r="S523" s="257" t="s">
        <v>3133</v>
      </c>
      <c r="T523" s="257" t="s">
        <v>2895</v>
      </c>
      <c r="U523" s="257" t="s">
        <v>2358</v>
      </c>
      <c r="V523" s="257" t="s">
        <v>3075</v>
      </c>
      <c r="W523" s="257" t="s">
        <v>3075</v>
      </c>
      <c r="X523" s="257" t="s">
        <v>3075</v>
      </c>
      <c r="Y523" s="257" t="s">
        <v>3075</v>
      </c>
      <c r="Z523" s="257" t="s">
        <v>3075</v>
      </c>
      <c r="AA523" s="257" t="s">
        <v>3075</v>
      </c>
      <c r="AB523" s="257" t="s">
        <v>3075</v>
      </c>
      <c r="AC523" s="257" t="s">
        <v>3075</v>
      </c>
      <c r="AD523" s="257" t="s">
        <v>3075</v>
      </c>
      <c r="AE523" s="246"/>
      <c r="AF523" s="257" t="s">
        <v>2078</v>
      </c>
      <c r="AG523" s="257" t="s">
        <v>3075</v>
      </c>
      <c r="AH523" s="257" t="s">
        <v>2078</v>
      </c>
      <c r="AI523" s="257" t="s">
        <v>3075</v>
      </c>
      <c r="AJ523" t="s">
        <v>4896</v>
      </c>
    </row>
    <row r="524" spans="1:36" ht="15" customHeight="1" x14ac:dyDescent="0.3">
      <c r="A524" s="261">
        <v>523963</v>
      </c>
      <c r="B524" s="262" t="s">
        <v>870</v>
      </c>
      <c r="C524" s="262" t="s">
        <v>778</v>
      </c>
      <c r="D524" s="262" t="s">
        <v>768</v>
      </c>
      <c r="E524" s="262" t="s">
        <v>115</v>
      </c>
      <c r="F524" s="262" t="s">
        <v>2138</v>
      </c>
      <c r="G524" s="263">
        <v>34716</v>
      </c>
      <c r="H524" s="262" t="s">
        <v>620</v>
      </c>
      <c r="I524" s="258" t="s">
        <v>521</v>
      </c>
      <c r="J524" s="262" t="s">
        <v>667</v>
      </c>
      <c r="K524" s="250"/>
      <c r="L524" s="258" t="s">
        <v>146</v>
      </c>
      <c r="M524" s="262"/>
      <c r="N524" s="250" t="s">
        <v>3075</v>
      </c>
      <c r="O524" s="260" t="s">
        <v>3075</v>
      </c>
      <c r="P524" s="257">
        <v>0</v>
      </c>
      <c r="Q524" s="250"/>
      <c r="R524" s="250"/>
      <c r="S524" s="250"/>
      <c r="T524" s="250"/>
      <c r="U524" s="250"/>
      <c r="V524" s="250"/>
      <c r="W524" s="250"/>
      <c r="X524" s="250"/>
      <c r="Y524" s="250"/>
      <c r="Z524" s="250"/>
      <c r="AA524" s="250"/>
      <c r="AB524" s="250"/>
      <c r="AC524" s="250"/>
      <c r="AD524" s="250"/>
      <c r="AE524" s="247"/>
      <c r="AF524" s="250"/>
      <c r="AG524" s="250"/>
      <c r="AH524" s="250"/>
      <c r="AI524" s="250"/>
      <c r="AJ524" t="s">
        <v>4897</v>
      </c>
    </row>
    <row r="525" spans="1:36" ht="15" customHeight="1" x14ac:dyDescent="0.3">
      <c r="A525" s="261">
        <v>523965</v>
      </c>
      <c r="B525" s="262" t="s">
        <v>871</v>
      </c>
      <c r="C525" s="262" t="s">
        <v>73</v>
      </c>
      <c r="D525" s="262" t="s">
        <v>405</v>
      </c>
      <c r="E525" s="262" t="s">
        <v>115</v>
      </c>
      <c r="F525" s="262" t="s">
        <v>2682</v>
      </c>
      <c r="G525" s="263">
        <v>34177</v>
      </c>
      <c r="H525" s="262" t="s">
        <v>620</v>
      </c>
      <c r="I525" s="258" t="s">
        <v>521</v>
      </c>
      <c r="J525" s="262" t="s">
        <v>138</v>
      </c>
      <c r="K525" s="262" t="s">
        <v>3075</v>
      </c>
      <c r="L525" s="258"/>
      <c r="M525" s="262"/>
      <c r="N525" s="250">
        <v>504</v>
      </c>
      <c r="O525" s="260">
        <v>45337</v>
      </c>
      <c r="P525" s="257">
        <v>20000</v>
      </c>
      <c r="Q525" s="262" t="s">
        <v>3075</v>
      </c>
      <c r="R525" s="262" t="s">
        <v>4463</v>
      </c>
      <c r="S525" s="262" t="s">
        <v>4464</v>
      </c>
      <c r="T525" s="262" t="s">
        <v>2544</v>
      </c>
      <c r="U525" s="262" t="s">
        <v>4465</v>
      </c>
      <c r="V525" s="262" t="s">
        <v>3075</v>
      </c>
      <c r="W525" s="262" t="s">
        <v>3075</v>
      </c>
      <c r="X525" s="262" t="s">
        <v>3075</v>
      </c>
      <c r="Y525" s="262" t="s">
        <v>3075</v>
      </c>
      <c r="Z525" s="262" t="s">
        <v>3075</v>
      </c>
      <c r="AA525" s="262" t="s">
        <v>3075</v>
      </c>
      <c r="AB525" s="262" t="s">
        <v>3075</v>
      </c>
      <c r="AC525" s="262" t="s">
        <v>3075</v>
      </c>
      <c r="AD525" s="262" t="s">
        <v>3075</v>
      </c>
      <c r="AE525" s="247"/>
      <c r="AF525" s="262" t="s">
        <v>3075</v>
      </c>
      <c r="AG525" s="262" t="s">
        <v>3075</v>
      </c>
      <c r="AH525" s="262" t="s">
        <v>3075</v>
      </c>
      <c r="AI525" s="262" t="s">
        <v>3075</v>
      </c>
      <c r="AJ525" t="s">
        <v>4897</v>
      </c>
    </row>
    <row r="526" spans="1:36" ht="15" customHeight="1" x14ac:dyDescent="0.3">
      <c r="A526" s="261">
        <v>523968</v>
      </c>
      <c r="B526" s="262" t="s">
        <v>840</v>
      </c>
      <c r="C526" s="262" t="s">
        <v>62</v>
      </c>
      <c r="D526" s="262" t="s">
        <v>714</v>
      </c>
      <c r="E526" s="262" t="s">
        <v>115</v>
      </c>
      <c r="F526" s="262" t="s">
        <v>135</v>
      </c>
      <c r="G526" s="263">
        <v>28512</v>
      </c>
      <c r="H526" s="262" t="s">
        <v>620</v>
      </c>
      <c r="I526" s="258" t="s">
        <v>521</v>
      </c>
      <c r="J526" s="262"/>
      <c r="K526" s="262"/>
      <c r="L526" s="268"/>
      <c r="M526" s="262"/>
      <c r="N526" s="250" t="s">
        <v>3075</v>
      </c>
      <c r="O526" s="260" t="s">
        <v>3075</v>
      </c>
      <c r="P526" s="257">
        <v>0</v>
      </c>
      <c r="Q526" s="250"/>
      <c r="R526" s="250"/>
      <c r="S526" s="250"/>
      <c r="T526" s="250"/>
      <c r="U526" s="250"/>
      <c r="V526" s="250"/>
      <c r="W526" s="250"/>
      <c r="X526" s="250"/>
      <c r="Y526" s="250"/>
      <c r="Z526" s="250"/>
      <c r="AA526" s="250"/>
      <c r="AB526" s="250"/>
      <c r="AC526" s="250"/>
      <c r="AD526" s="250"/>
      <c r="AE526" s="246"/>
      <c r="AF526" s="250"/>
      <c r="AG526" s="250"/>
      <c r="AH526" s="250"/>
      <c r="AI526" s="250"/>
      <c r="AJ526" t="s">
        <v>4897</v>
      </c>
    </row>
    <row r="527" spans="1:36" ht="15" customHeight="1" x14ac:dyDescent="0.3">
      <c r="A527" s="256">
        <v>523994</v>
      </c>
      <c r="B527" s="257" t="s">
        <v>1101</v>
      </c>
      <c r="C527" s="257" t="s">
        <v>63</v>
      </c>
      <c r="D527" s="257" t="s">
        <v>434</v>
      </c>
      <c r="E527" s="257" t="s">
        <v>115</v>
      </c>
      <c r="F527" s="257" t="s">
        <v>2306</v>
      </c>
      <c r="G527" s="257" t="s">
        <v>4720</v>
      </c>
      <c r="H527" s="257" t="s">
        <v>620</v>
      </c>
      <c r="I527" s="258" t="s">
        <v>521</v>
      </c>
      <c r="J527" s="257" t="s">
        <v>138</v>
      </c>
      <c r="K527" s="257" t="s">
        <v>4719</v>
      </c>
      <c r="L527" s="259" t="s">
        <v>137</v>
      </c>
      <c r="M527" s="250"/>
      <c r="N527" s="250" t="s">
        <v>3075</v>
      </c>
      <c r="O527" s="260" t="s">
        <v>3075</v>
      </c>
      <c r="P527" s="257">
        <v>0</v>
      </c>
      <c r="Q527" s="257" t="s">
        <v>3075</v>
      </c>
      <c r="R527" s="257" t="s">
        <v>3561</v>
      </c>
      <c r="S527" s="257" t="s">
        <v>3128</v>
      </c>
      <c r="T527" s="257" t="s">
        <v>2281</v>
      </c>
      <c r="U527" s="257" t="s">
        <v>2084</v>
      </c>
      <c r="V527" s="257" t="s">
        <v>3075</v>
      </c>
      <c r="W527" s="257" t="s">
        <v>3075</v>
      </c>
      <c r="X527" s="257" t="s">
        <v>3075</v>
      </c>
      <c r="Y527" s="257" t="s">
        <v>3075</v>
      </c>
      <c r="Z527" s="257" t="s">
        <v>3075</v>
      </c>
      <c r="AA527" s="257" t="s">
        <v>3075</v>
      </c>
      <c r="AB527" s="257" t="s">
        <v>3075</v>
      </c>
      <c r="AC527" s="257" t="s">
        <v>3075</v>
      </c>
      <c r="AD527" s="257" t="s">
        <v>3075</v>
      </c>
      <c r="AE527" s="247"/>
      <c r="AF527" s="257" t="s">
        <v>3075</v>
      </c>
      <c r="AG527" s="257" t="s">
        <v>2078</v>
      </c>
      <c r="AH527" s="257" t="s">
        <v>2078</v>
      </c>
      <c r="AI527" s="257" t="s">
        <v>3075</v>
      </c>
      <c r="AJ527" t="s">
        <v>4896</v>
      </c>
    </row>
    <row r="528" spans="1:36" ht="15" customHeight="1" x14ac:dyDescent="0.3">
      <c r="A528" s="261">
        <v>524008</v>
      </c>
      <c r="B528" s="262" t="s">
        <v>1102</v>
      </c>
      <c r="C528" s="262" t="s">
        <v>318</v>
      </c>
      <c r="D528" s="262" t="s">
        <v>511</v>
      </c>
      <c r="E528" s="262" t="s">
        <v>115</v>
      </c>
      <c r="F528" s="262" t="s">
        <v>2231</v>
      </c>
      <c r="G528" s="263">
        <v>33447</v>
      </c>
      <c r="H528" s="262" t="s">
        <v>620</v>
      </c>
      <c r="I528" s="258" t="s">
        <v>521</v>
      </c>
      <c r="J528" s="262" t="s">
        <v>138</v>
      </c>
      <c r="K528" s="262"/>
      <c r="M528" s="262"/>
      <c r="N528" s="250" t="s">
        <v>3075</v>
      </c>
      <c r="O528" s="260" t="s">
        <v>3075</v>
      </c>
      <c r="P528" s="257">
        <v>0</v>
      </c>
      <c r="Q528" s="262" t="s">
        <v>3075</v>
      </c>
      <c r="R528" s="262" t="s">
        <v>3157</v>
      </c>
      <c r="S528" s="262" t="s">
        <v>3105</v>
      </c>
      <c r="T528" s="262" t="s">
        <v>2232</v>
      </c>
      <c r="U528" s="262" t="s">
        <v>2129</v>
      </c>
      <c r="V528" s="262" t="s">
        <v>3075</v>
      </c>
      <c r="W528" s="262" t="s">
        <v>3075</v>
      </c>
      <c r="X528" s="262" t="s">
        <v>3075</v>
      </c>
      <c r="Y528" s="262" t="s">
        <v>3075</v>
      </c>
      <c r="Z528" s="262" t="s">
        <v>3075</v>
      </c>
      <c r="AA528" s="262" t="s">
        <v>3075</v>
      </c>
      <c r="AB528" s="262" t="s">
        <v>3075</v>
      </c>
      <c r="AC528" s="262" t="s">
        <v>3075</v>
      </c>
      <c r="AD528" s="262" t="s">
        <v>3075</v>
      </c>
      <c r="AE528" s="246"/>
      <c r="AF528" s="262" t="s">
        <v>3075</v>
      </c>
      <c r="AG528" s="262"/>
      <c r="AH528" s="262" t="s">
        <v>3075</v>
      </c>
      <c r="AI528" s="262" t="s">
        <v>3075</v>
      </c>
      <c r="AJ528" t="s">
        <v>4897</v>
      </c>
    </row>
    <row r="529" spans="1:36" ht="15" customHeight="1" x14ac:dyDescent="0.3">
      <c r="A529" s="261">
        <v>524011</v>
      </c>
      <c r="B529" s="262" t="s">
        <v>1934</v>
      </c>
      <c r="C529" s="262" t="s">
        <v>65</v>
      </c>
      <c r="D529" s="262" t="s">
        <v>1935</v>
      </c>
      <c r="E529" s="262" t="s">
        <v>115</v>
      </c>
      <c r="F529" s="262" t="s">
        <v>2897</v>
      </c>
      <c r="G529" s="263">
        <v>33970</v>
      </c>
      <c r="H529" s="262" t="s">
        <v>620</v>
      </c>
      <c r="I529" s="258" t="s">
        <v>521</v>
      </c>
      <c r="J529" s="262" t="s">
        <v>138</v>
      </c>
      <c r="K529" s="262" t="s">
        <v>3075</v>
      </c>
      <c r="L529" s="258"/>
      <c r="M529" s="262"/>
      <c r="N529" s="250" t="s">
        <v>3075</v>
      </c>
      <c r="O529" s="260" t="s">
        <v>3075</v>
      </c>
      <c r="P529" s="257">
        <v>0</v>
      </c>
      <c r="Q529" s="262" t="s">
        <v>3075</v>
      </c>
      <c r="R529" s="262" t="s">
        <v>3562</v>
      </c>
      <c r="S529" s="262" t="s">
        <v>3076</v>
      </c>
      <c r="T529" s="262" t="s">
        <v>2898</v>
      </c>
      <c r="U529" s="262" t="s">
        <v>2084</v>
      </c>
      <c r="V529" s="262" t="s">
        <v>3075</v>
      </c>
      <c r="W529" s="262" t="s">
        <v>3075</v>
      </c>
      <c r="X529" s="262" t="s">
        <v>3075</v>
      </c>
      <c r="Y529" s="262" t="s">
        <v>3075</v>
      </c>
      <c r="Z529" s="262" t="s">
        <v>3075</v>
      </c>
      <c r="AA529" s="262" t="s">
        <v>3075</v>
      </c>
      <c r="AB529" s="262" t="s">
        <v>3075</v>
      </c>
      <c r="AC529" s="262" t="s">
        <v>3075</v>
      </c>
      <c r="AD529" s="262" t="s">
        <v>3075</v>
      </c>
      <c r="AE529" s="246"/>
      <c r="AF529" s="262" t="s">
        <v>3075</v>
      </c>
      <c r="AG529" s="262" t="s">
        <v>3075</v>
      </c>
      <c r="AH529" s="262" t="s">
        <v>3075</v>
      </c>
      <c r="AI529" s="262" t="s">
        <v>3075</v>
      </c>
      <c r="AJ529" t="s">
        <v>4897</v>
      </c>
    </row>
    <row r="530" spans="1:36" ht="15" customHeight="1" x14ac:dyDescent="0.3">
      <c r="A530" s="261">
        <v>524012</v>
      </c>
      <c r="B530" s="262" t="s">
        <v>1936</v>
      </c>
      <c r="C530" s="262" t="s">
        <v>77</v>
      </c>
      <c r="D530" s="262" t="s">
        <v>345</v>
      </c>
      <c r="E530" s="262" t="s">
        <v>115</v>
      </c>
      <c r="F530" s="262" t="s">
        <v>135</v>
      </c>
      <c r="G530" s="263">
        <v>34910</v>
      </c>
      <c r="H530" s="262" t="s">
        <v>620</v>
      </c>
      <c r="I530" s="258" t="s">
        <v>521</v>
      </c>
      <c r="J530" s="262" t="s">
        <v>138</v>
      </c>
      <c r="K530" s="262"/>
      <c r="L530" s="258" t="s">
        <v>150</v>
      </c>
      <c r="M530" s="262"/>
      <c r="N530" s="250" t="s">
        <v>3075</v>
      </c>
      <c r="O530" s="260" t="s">
        <v>3075</v>
      </c>
      <c r="P530" s="257">
        <v>0</v>
      </c>
      <c r="Q530" s="262" t="s">
        <v>3075</v>
      </c>
      <c r="R530" s="262" t="s">
        <v>3563</v>
      </c>
      <c r="S530" s="262" t="s">
        <v>2378</v>
      </c>
      <c r="T530" s="262" t="s">
        <v>2338</v>
      </c>
      <c r="U530" s="262" t="s">
        <v>2170</v>
      </c>
      <c r="V530" s="262" t="s">
        <v>3075</v>
      </c>
      <c r="W530" s="262" t="s">
        <v>3075</v>
      </c>
      <c r="X530" s="262" t="s">
        <v>3075</v>
      </c>
      <c r="Y530" s="262" t="s">
        <v>3075</v>
      </c>
      <c r="Z530" s="262" t="s">
        <v>3075</v>
      </c>
      <c r="AA530" s="262" t="s">
        <v>3075</v>
      </c>
      <c r="AB530" s="262" t="s">
        <v>3075</v>
      </c>
      <c r="AC530" s="262" t="s">
        <v>3075</v>
      </c>
      <c r="AD530" s="262" t="s">
        <v>3075</v>
      </c>
      <c r="AE530" s="246"/>
      <c r="AF530" s="262" t="s">
        <v>3075</v>
      </c>
      <c r="AG530" s="262" t="s">
        <v>3075</v>
      </c>
      <c r="AH530" s="262" t="s">
        <v>3075</v>
      </c>
      <c r="AI530" s="262" t="s">
        <v>3075</v>
      </c>
      <c r="AJ530" t="s">
        <v>4897</v>
      </c>
    </row>
    <row r="531" spans="1:36" ht="15" customHeight="1" x14ac:dyDescent="0.3">
      <c r="A531" s="261">
        <v>524017</v>
      </c>
      <c r="B531" s="262" t="s">
        <v>4466</v>
      </c>
      <c r="C531" s="262" t="s">
        <v>279</v>
      </c>
      <c r="D531" s="262" t="s">
        <v>398</v>
      </c>
      <c r="E531" s="262" t="s">
        <v>115</v>
      </c>
      <c r="F531" s="262" t="s">
        <v>3075</v>
      </c>
      <c r="G531" s="263"/>
      <c r="H531" s="262" t="s">
        <v>620</v>
      </c>
      <c r="I531" s="258" t="s">
        <v>521</v>
      </c>
      <c r="J531" s="262"/>
      <c r="K531" s="262"/>
      <c r="L531" s="268"/>
      <c r="M531" s="262"/>
      <c r="N531" s="250" t="s">
        <v>3075</v>
      </c>
      <c r="O531" s="260" t="s">
        <v>3075</v>
      </c>
      <c r="P531" s="257">
        <v>0</v>
      </c>
      <c r="Q531" s="250"/>
      <c r="R531" s="250"/>
      <c r="S531" s="250"/>
      <c r="T531" s="250"/>
      <c r="U531" s="250"/>
      <c r="V531" s="250"/>
      <c r="W531" s="250"/>
      <c r="X531" s="250"/>
      <c r="Y531" s="250"/>
      <c r="Z531" s="250"/>
      <c r="AA531" s="250"/>
      <c r="AB531" s="250"/>
      <c r="AC531" s="250"/>
      <c r="AD531" s="250"/>
      <c r="AE531" s="246"/>
      <c r="AF531" s="250"/>
      <c r="AG531" s="250"/>
      <c r="AH531" s="250"/>
      <c r="AI531" s="250"/>
      <c r="AJ531" t="s">
        <v>4897</v>
      </c>
    </row>
    <row r="532" spans="1:36" ht="15" customHeight="1" x14ac:dyDescent="0.3">
      <c r="A532" s="261">
        <v>524033</v>
      </c>
      <c r="B532" s="262" t="s">
        <v>4467</v>
      </c>
      <c r="C532" s="262" t="s">
        <v>3075</v>
      </c>
      <c r="D532" s="262" t="s">
        <v>3075</v>
      </c>
      <c r="E532" s="262" t="s">
        <v>115</v>
      </c>
      <c r="F532" s="262" t="s">
        <v>2148</v>
      </c>
      <c r="G532" s="263">
        <v>32874</v>
      </c>
      <c r="H532" s="262" t="s">
        <v>620</v>
      </c>
      <c r="I532" s="258" t="s">
        <v>521</v>
      </c>
      <c r="J532" s="262" t="s">
        <v>138</v>
      </c>
      <c r="K532" s="250"/>
      <c r="L532" s="258" t="s">
        <v>148</v>
      </c>
      <c r="M532" s="262"/>
      <c r="N532" s="250" t="s">
        <v>3075</v>
      </c>
      <c r="O532" s="260" t="s">
        <v>3075</v>
      </c>
      <c r="P532" s="257">
        <v>0</v>
      </c>
      <c r="Q532" s="262" t="s">
        <v>3075</v>
      </c>
      <c r="R532" s="262" t="s">
        <v>3130</v>
      </c>
      <c r="S532" s="262" t="s">
        <v>3131</v>
      </c>
      <c r="T532" s="262" t="s">
        <v>2149</v>
      </c>
      <c r="U532" s="262" t="s">
        <v>2150</v>
      </c>
      <c r="V532" s="262" t="s">
        <v>3075</v>
      </c>
      <c r="W532" s="262" t="s">
        <v>3075</v>
      </c>
      <c r="X532" s="262" t="s">
        <v>3075</v>
      </c>
      <c r="Y532" s="262" t="s">
        <v>3075</v>
      </c>
      <c r="Z532" s="262" t="s">
        <v>3075</v>
      </c>
      <c r="AA532" s="262" t="s">
        <v>3075</v>
      </c>
      <c r="AB532" s="262" t="s">
        <v>3075</v>
      </c>
      <c r="AC532" s="262" t="s">
        <v>3075</v>
      </c>
      <c r="AD532" s="262" t="s">
        <v>3075</v>
      </c>
      <c r="AE532" s="246"/>
      <c r="AF532" s="262" t="s">
        <v>3075</v>
      </c>
      <c r="AG532" s="262"/>
      <c r="AH532" s="262" t="s">
        <v>3075</v>
      </c>
      <c r="AI532" s="262" t="s">
        <v>3075</v>
      </c>
      <c r="AJ532" t="s">
        <v>4897</v>
      </c>
    </row>
    <row r="533" spans="1:36" ht="15" customHeight="1" x14ac:dyDescent="0.3">
      <c r="A533" s="261">
        <v>524041</v>
      </c>
      <c r="B533" s="262" t="s">
        <v>872</v>
      </c>
      <c r="C533" s="262" t="s">
        <v>65</v>
      </c>
      <c r="D533" s="262" t="s">
        <v>418</v>
      </c>
      <c r="E533" s="262" t="s">
        <v>115</v>
      </c>
      <c r="F533" s="262" t="s">
        <v>147</v>
      </c>
      <c r="G533" s="263">
        <v>33970</v>
      </c>
      <c r="H533" s="262" t="s">
        <v>620</v>
      </c>
      <c r="I533" s="258" t="s">
        <v>521</v>
      </c>
      <c r="J533" s="262" t="s">
        <v>138</v>
      </c>
      <c r="K533" s="262" t="s">
        <v>3075</v>
      </c>
      <c r="L533" s="258"/>
      <c r="M533" s="262"/>
      <c r="N533" s="250" t="s">
        <v>3075</v>
      </c>
      <c r="O533" s="260" t="s">
        <v>3075</v>
      </c>
      <c r="P533" s="257">
        <v>0</v>
      </c>
      <c r="Q533" s="262" t="s">
        <v>3075</v>
      </c>
      <c r="R533" s="262" t="s">
        <v>3564</v>
      </c>
      <c r="S533" s="262" t="s">
        <v>3076</v>
      </c>
      <c r="T533" s="262" t="s">
        <v>2276</v>
      </c>
      <c r="U533" s="262" t="s">
        <v>2168</v>
      </c>
      <c r="V533" s="262" t="s">
        <v>3075</v>
      </c>
      <c r="W533" s="262" t="s">
        <v>3075</v>
      </c>
      <c r="X533" s="262" t="s">
        <v>3075</v>
      </c>
      <c r="Y533" s="262" t="s">
        <v>3075</v>
      </c>
      <c r="Z533" s="262" t="s">
        <v>3075</v>
      </c>
      <c r="AA533" s="262" t="s">
        <v>3075</v>
      </c>
      <c r="AB533" s="262" t="s">
        <v>3075</v>
      </c>
      <c r="AC533" s="262" t="s">
        <v>3075</v>
      </c>
      <c r="AD533" s="262" t="s">
        <v>3075</v>
      </c>
      <c r="AE533" s="247"/>
      <c r="AF533" s="262" t="s">
        <v>3075</v>
      </c>
      <c r="AG533" s="262" t="s">
        <v>3075</v>
      </c>
      <c r="AH533" s="262" t="s">
        <v>3075</v>
      </c>
      <c r="AI533" s="262" t="s">
        <v>3075</v>
      </c>
      <c r="AJ533" t="s">
        <v>4897</v>
      </c>
    </row>
    <row r="534" spans="1:36" ht="15" customHeight="1" x14ac:dyDescent="0.3">
      <c r="A534" s="261">
        <v>524043</v>
      </c>
      <c r="B534" s="262" t="s">
        <v>1329</v>
      </c>
      <c r="C534" s="262" t="s">
        <v>68</v>
      </c>
      <c r="D534" s="262" t="s">
        <v>438</v>
      </c>
      <c r="E534" s="262" t="s">
        <v>115</v>
      </c>
      <c r="F534" s="262" t="s">
        <v>4468</v>
      </c>
      <c r="G534" s="263">
        <v>31873</v>
      </c>
      <c r="H534" s="262" t="s">
        <v>620</v>
      </c>
      <c r="I534" s="258" t="s">
        <v>521</v>
      </c>
      <c r="J534" s="262" t="s">
        <v>136</v>
      </c>
      <c r="K534" s="250"/>
      <c r="L534" s="258" t="s">
        <v>146</v>
      </c>
      <c r="M534" s="262"/>
      <c r="N534" s="250">
        <v>678</v>
      </c>
      <c r="O534" s="260">
        <v>45344</v>
      </c>
      <c r="P534" s="257">
        <v>650000</v>
      </c>
      <c r="Q534" s="262" t="s">
        <v>3075</v>
      </c>
      <c r="R534" s="262" t="s">
        <v>4469</v>
      </c>
      <c r="S534" s="262" t="s">
        <v>3138</v>
      </c>
      <c r="T534" s="262" t="s">
        <v>2298</v>
      </c>
      <c r="U534" s="262" t="s">
        <v>4470</v>
      </c>
      <c r="V534" s="262" t="s">
        <v>3075</v>
      </c>
      <c r="W534" s="262" t="s">
        <v>3075</v>
      </c>
      <c r="X534" s="262" t="s">
        <v>3075</v>
      </c>
      <c r="Y534" s="262" t="s">
        <v>3075</v>
      </c>
      <c r="Z534" s="262" t="s">
        <v>3075</v>
      </c>
      <c r="AA534" s="262" t="s">
        <v>3075</v>
      </c>
      <c r="AB534" s="262" t="s">
        <v>2078</v>
      </c>
      <c r="AC534" s="262" t="s">
        <v>3075</v>
      </c>
      <c r="AD534" s="262" t="s">
        <v>3075</v>
      </c>
      <c r="AE534" s="246"/>
      <c r="AF534" s="262" t="s">
        <v>3075</v>
      </c>
      <c r="AG534" s="262" t="s">
        <v>3075</v>
      </c>
      <c r="AH534" s="262" t="s">
        <v>3075</v>
      </c>
      <c r="AI534" s="262" t="s">
        <v>3075</v>
      </c>
      <c r="AJ534" t="s">
        <v>4897</v>
      </c>
    </row>
    <row r="535" spans="1:36" ht="15" customHeight="1" x14ac:dyDescent="0.3">
      <c r="A535" s="261">
        <v>524053</v>
      </c>
      <c r="B535" s="262" t="s">
        <v>1103</v>
      </c>
      <c r="C535" s="262" t="s">
        <v>66</v>
      </c>
      <c r="D535" s="262" t="s">
        <v>564</v>
      </c>
      <c r="E535" s="262" t="s">
        <v>115</v>
      </c>
      <c r="F535" s="262" t="s">
        <v>2251</v>
      </c>
      <c r="G535" s="263">
        <v>35477</v>
      </c>
      <c r="H535" s="262" t="s">
        <v>620</v>
      </c>
      <c r="I535" s="258" t="s">
        <v>521</v>
      </c>
      <c r="J535" s="262" t="s">
        <v>136</v>
      </c>
      <c r="K535" s="261">
        <v>2015</v>
      </c>
      <c r="M535" s="262"/>
      <c r="N535" s="250" t="s">
        <v>3075</v>
      </c>
      <c r="O535" s="260" t="s">
        <v>3075</v>
      </c>
      <c r="P535" s="257">
        <v>0</v>
      </c>
      <c r="Q535" s="262" t="s">
        <v>3075</v>
      </c>
      <c r="R535" s="262" t="s">
        <v>3763</v>
      </c>
      <c r="S535" s="262" t="s">
        <v>3083</v>
      </c>
      <c r="T535" s="262" t="s">
        <v>2252</v>
      </c>
      <c r="U535" s="262" t="s">
        <v>2084</v>
      </c>
      <c r="V535" s="262" t="s">
        <v>3075</v>
      </c>
      <c r="W535" s="262" t="s">
        <v>3075</v>
      </c>
      <c r="X535" s="262" t="s">
        <v>3075</v>
      </c>
      <c r="Y535" s="262" t="s">
        <v>3075</v>
      </c>
      <c r="Z535" s="262" t="s">
        <v>3075</v>
      </c>
      <c r="AA535" s="262" t="s">
        <v>3075</v>
      </c>
      <c r="AB535" s="262" t="s">
        <v>3075</v>
      </c>
      <c r="AC535" s="262" t="s">
        <v>3075</v>
      </c>
      <c r="AD535" s="262" t="s">
        <v>3075</v>
      </c>
      <c r="AE535" s="246"/>
      <c r="AF535" s="262" t="s">
        <v>3075</v>
      </c>
      <c r="AG535" s="262" t="s">
        <v>3075</v>
      </c>
      <c r="AH535" s="262" t="s">
        <v>3075</v>
      </c>
      <c r="AI535" s="262" t="s">
        <v>3075</v>
      </c>
      <c r="AJ535" t="s">
        <v>4897</v>
      </c>
    </row>
    <row r="536" spans="1:36" ht="15" customHeight="1" x14ac:dyDescent="0.3">
      <c r="A536" s="261">
        <v>524064</v>
      </c>
      <c r="B536" s="262" t="s">
        <v>1330</v>
      </c>
      <c r="C536" s="262" t="s">
        <v>244</v>
      </c>
      <c r="D536" s="262" t="s">
        <v>558</v>
      </c>
      <c r="E536" s="262" t="s">
        <v>115</v>
      </c>
      <c r="F536" s="262" t="s">
        <v>135</v>
      </c>
      <c r="G536" s="263">
        <v>30836</v>
      </c>
      <c r="H536" s="262" t="s">
        <v>620</v>
      </c>
      <c r="I536" s="258" t="s">
        <v>521</v>
      </c>
      <c r="J536" s="262" t="s">
        <v>138</v>
      </c>
      <c r="K536" s="262" t="s">
        <v>3075</v>
      </c>
      <c r="L536" s="258"/>
      <c r="M536" s="262"/>
      <c r="N536" s="250" t="s">
        <v>3075</v>
      </c>
      <c r="O536" s="260" t="s">
        <v>3075</v>
      </c>
      <c r="P536" s="257">
        <v>0</v>
      </c>
      <c r="Q536" s="262" t="s">
        <v>3075</v>
      </c>
      <c r="R536" s="262" t="s">
        <v>3255</v>
      </c>
      <c r="S536" s="262" t="s">
        <v>3256</v>
      </c>
      <c r="T536" s="262" t="s">
        <v>2428</v>
      </c>
      <c r="U536" s="262" t="s">
        <v>2092</v>
      </c>
      <c r="V536" s="262" t="s">
        <v>3075</v>
      </c>
      <c r="W536" s="262" t="s">
        <v>3075</v>
      </c>
      <c r="X536" s="262" t="s">
        <v>3075</v>
      </c>
      <c r="Y536" s="262" t="s">
        <v>3075</v>
      </c>
      <c r="Z536" s="262" t="s">
        <v>3075</v>
      </c>
      <c r="AA536" s="262" t="s">
        <v>3075</v>
      </c>
      <c r="AB536" s="262" t="s">
        <v>3075</v>
      </c>
      <c r="AC536" s="262" t="s">
        <v>3075</v>
      </c>
      <c r="AD536" s="262" t="s">
        <v>3075</v>
      </c>
      <c r="AE536" s="246"/>
      <c r="AF536" s="262" t="s">
        <v>3075</v>
      </c>
      <c r="AG536" s="262" t="s">
        <v>3075</v>
      </c>
      <c r="AH536" s="262" t="s">
        <v>3075</v>
      </c>
      <c r="AI536" s="262" t="s">
        <v>3075</v>
      </c>
      <c r="AJ536" t="s">
        <v>4897</v>
      </c>
    </row>
    <row r="537" spans="1:36" ht="15" customHeight="1" x14ac:dyDescent="0.3">
      <c r="A537" s="261">
        <v>524071</v>
      </c>
      <c r="B537" s="262" t="s">
        <v>1331</v>
      </c>
      <c r="C537" s="262" t="s">
        <v>743</v>
      </c>
      <c r="D537" s="262" t="s">
        <v>460</v>
      </c>
      <c r="E537" s="262" t="s">
        <v>115</v>
      </c>
      <c r="F537" s="262" t="s">
        <v>2538</v>
      </c>
      <c r="G537" s="263">
        <v>33770</v>
      </c>
      <c r="H537" s="262" t="s">
        <v>620</v>
      </c>
      <c r="I537" s="258" t="s">
        <v>521</v>
      </c>
      <c r="J537" s="262" t="s">
        <v>138</v>
      </c>
      <c r="K537" s="262" t="s">
        <v>3075</v>
      </c>
      <c r="L537" s="258"/>
      <c r="M537" s="262"/>
      <c r="N537" s="250" t="s">
        <v>3075</v>
      </c>
      <c r="O537" s="260" t="s">
        <v>3075</v>
      </c>
      <c r="P537" s="257">
        <v>0</v>
      </c>
      <c r="Q537" s="262" t="s">
        <v>3075</v>
      </c>
      <c r="R537" s="262" t="s">
        <v>3311</v>
      </c>
      <c r="S537" s="262" t="s">
        <v>3131</v>
      </c>
      <c r="T537" s="262" t="s">
        <v>2363</v>
      </c>
      <c r="U537" s="262" t="s">
        <v>2539</v>
      </c>
      <c r="V537" s="262" t="s">
        <v>3075</v>
      </c>
      <c r="W537" s="262" t="s">
        <v>3075</v>
      </c>
      <c r="X537" s="262" t="s">
        <v>3075</v>
      </c>
      <c r="Y537" s="262" t="s">
        <v>3075</v>
      </c>
      <c r="Z537" s="262" t="s">
        <v>3075</v>
      </c>
      <c r="AA537" s="262" t="s">
        <v>3075</v>
      </c>
      <c r="AB537" s="262" t="s">
        <v>3075</v>
      </c>
      <c r="AC537" s="262" t="s">
        <v>3075</v>
      </c>
      <c r="AD537" s="262" t="s">
        <v>3075</v>
      </c>
      <c r="AE537" s="246"/>
      <c r="AF537" s="262" t="s">
        <v>3075</v>
      </c>
      <c r="AG537" s="262" t="s">
        <v>3075</v>
      </c>
      <c r="AH537" s="262" t="s">
        <v>3075</v>
      </c>
      <c r="AI537" s="262" t="s">
        <v>3075</v>
      </c>
      <c r="AJ537" t="s">
        <v>4897</v>
      </c>
    </row>
    <row r="538" spans="1:36" ht="15" customHeight="1" x14ac:dyDescent="0.3">
      <c r="A538" s="261">
        <v>524079</v>
      </c>
      <c r="B538" s="262" t="s">
        <v>1332</v>
      </c>
      <c r="C538" s="262" t="s">
        <v>77</v>
      </c>
      <c r="D538" s="262" t="s">
        <v>447</v>
      </c>
      <c r="E538" s="262" t="s">
        <v>115</v>
      </c>
      <c r="F538" s="262" t="s">
        <v>2540</v>
      </c>
      <c r="G538" s="263">
        <v>31014</v>
      </c>
      <c r="H538" s="262" t="s">
        <v>620</v>
      </c>
      <c r="I538" s="258" t="s">
        <v>521</v>
      </c>
      <c r="J538" s="262" t="s">
        <v>138</v>
      </c>
      <c r="K538" s="262"/>
      <c r="M538" s="262"/>
      <c r="N538" s="250" t="s">
        <v>3075</v>
      </c>
      <c r="O538" s="260" t="s">
        <v>3075</v>
      </c>
      <c r="P538" s="257">
        <v>0</v>
      </c>
      <c r="Q538" s="262" t="s">
        <v>3075</v>
      </c>
      <c r="R538" s="262" t="s">
        <v>3312</v>
      </c>
      <c r="S538" s="262" t="s">
        <v>3198</v>
      </c>
      <c r="T538" s="262" t="s">
        <v>2481</v>
      </c>
      <c r="U538" s="262" t="s">
        <v>2541</v>
      </c>
      <c r="V538" s="262" t="s">
        <v>3075</v>
      </c>
      <c r="W538" s="262" t="s">
        <v>3075</v>
      </c>
      <c r="X538" s="262" t="s">
        <v>3075</v>
      </c>
      <c r="Y538" s="262" t="s">
        <v>3075</v>
      </c>
      <c r="Z538" s="262" t="s">
        <v>3075</v>
      </c>
      <c r="AA538" s="262" t="s">
        <v>3075</v>
      </c>
      <c r="AB538" s="262" t="s">
        <v>3075</v>
      </c>
      <c r="AC538" s="262" t="s">
        <v>3075</v>
      </c>
      <c r="AD538" s="262" t="s">
        <v>3075</v>
      </c>
      <c r="AE538" s="246"/>
      <c r="AF538" s="262" t="s">
        <v>3075</v>
      </c>
      <c r="AG538" s="262" t="s">
        <v>3075</v>
      </c>
      <c r="AH538" s="262" t="s">
        <v>3075</v>
      </c>
      <c r="AI538" s="262" t="s">
        <v>3075</v>
      </c>
      <c r="AJ538" t="s">
        <v>4897</v>
      </c>
    </row>
    <row r="539" spans="1:36" ht="15" customHeight="1" x14ac:dyDescent="0.3">
      <c r="A539" s="261">
        <v>524080</v>
      </c>
      <c r="B539" s="262" t="s">
        <v>1333</v>
      </c>
      <c r="C539" s="262" t="s">
        <v>101</v>
      </c>
      <c r="D539" s="262" t="s">
        <v>515</v>
      </c>
      <c r="E539" s="262" t="s">
        <v>115</v>
      </c>
      <c r="F539" s="262" t="s">
        <v>144</v>
      </c>
      <c r="G539" s="263">
        <v>36313</v>
      </c>
      <c r="H539" s="262" t="s">
        <v>620</v>
      </c>
      <c r="I539" s="258" t="s">
        <v>521</v>
      </c>
      <c r="J539" s="250" t="s">
        <v>667</v>
      </c>
      <c r="K539" s="262"/>
      <c r="L539" s="259" t="s">
        <v>146</v>
      </c>
      <c r="M539" s="262"/>
      <c r="N539" s="250" t="s">
        <v>3075</v>
      </c>
      <c r="O539" s="260" t="s">
        <v>3075</v>
      </c>
      <c r="P539" s="257">
        <v>0</v>
      </c>
      <c r="Q539" s="262" t="s">
        <v>3075</v>
      </c>
      <c r="R539" s="262" t="s">
        <v>4092</v>
      </c>
      <c r="S539" s="262" t="s">
        <v>3528</v>
      </c>
      <c r="T539" s="262" t="s">
        <v>2542</v>
      </c>
      <c r="U539" s="262" t="s">
        <v>2116</v>
      </c>
      <c r="V539" s="262" t="s">
        <v>3075</v>
      </c>
      <c r="W539" s="262" t="s">
        <v>3075</v>
      </c>
      <c r="X539" s="262" t="s">
        <v>3075</v>
      </c>
      <c r="Y539" s="262" t="s">
        <v>3075</v>
      </c>
      <c r="Z539" s="262" t="s">
        <v>3075</v>
      </c>
      <c r="AA539" s="262" t="s">
        <v>3075</v>
      </c>
      <c r="AB539" s="262" t="s">
        <v>3075</v>
      </c>
      <c r="AC539" s="262" t="s">
        <v>3075</v>
      </c>
      <c r="AD539" s="262" t="s">
        <v>3075</v>
      </c>
      <c r="AE539" s="246"/>
      <c r="AF539" s="262" t="s">
        <v>3075</v>
      </c>
      <c r="AG539" s="262" t="s">
        <v>3075</v>
      </c>
      <c r="AH539" s="262" t="s">
        <v>3075</v>
      </c>
      <c r="AI539" s="262" t="s">
        <v>3075</v>
      </c>
      <c r="AJ539" t="s">
        <v>4897</v>
      </c>
    </row>
    <row r="540" spans="1:36" ht="15" customHeight="1" x14ac:dyDescent="0.3">
      <c r="A540" s="261">
        <v>524082</v>
      </c>
      <c r="B540" s="262" t="s">
        <v>1334</v>
      </c>
      <c r="C540" s="262" t="s">
        <v>62</v>
      </c>
      <c r="D540" s="262" t="s">
        <v>409</v>
      </c>
      <c r="E540" s="262" t="s">
        <v>115</v>
      </c>
      <c r="F540" s="262" t="s">
        <v>2900</v>
      </c>
      <c r="G540" s="263">
        <v>36467</v>
      </c>
      <c r="H540" s="262" t="s">
        <v>620</v>
      </c>
      <c r="I540" s="258" t="s">
        <v>521</v>
      </c>
      <c r="J540" s="262" t="s">
        <v>138</v>
      </c>
      <c r="K540" s="262"/>
      <c r="L540" s="259" t="s">
        <v>150</v>
      </c>
      <c r="M540" s="262"/>
      <c r="N540" s="250" t="s">
        <v>3075</v>
      </c>
      <c r="O540" s="260" t="s">
        <v>3075</v>
      </c>
      <c r="P540" s="257">
        <v>0</v>
      </c>
      <c r="Q540" s="262" t="s">
        <v>3075</v>
      </c>
      <c r="R540" s="262" t="s">
        <v>3565</v>
      </c>
      <c r="S540" s="262" t="s">
        <v>3566</v>
      </c>
      <c r="T540" s="262" t="s">
        <v>2501</v>
      </c>
      <c r="U540" s="262" t="s">
        <v>2143</v>
      </c>
      <c r="V540" s="262" t="s">
        <v>3075</v>
      </c>
      <c r="W540" s="262" t="s">
        <v>3075</v>
      </c>
      <c r="X540" s="262" t="s">
        <v>3075</v>
      </c>
      <c r="Y540" s="262" t="s">
        <v>3075</v>
      </c>
      <c r="Z540" s="262" t="s">
        <v>3075</v>
      </c>
      <c r="AA540" s="262" t="s">
        <v>3075</v>
      </c>
      <c r="AB540" s="262" t="s">
        <v>3075</v>
      </c>
      <c r="AC540" s="262" t="s">
        <v>3075</v>
      </c>
      <c r="AD540" s="262" t="s">
        <v>3075</v>
      </c>
      <c r="AE540" s="247"/>
      <c r="AF540" s="262"/>
      <c r="AG540" s="262" t="s">
        <v>3075</v>
      </c>
      <c r="AH540" s="262" t="s">
        <v>3075</v>
      </c>
      <c r="AI540" s="262" t="s">
        <v>3075</v>
      </c>
      <c r="AJ540" t="s">
        <v>4897</v>
      </c>
    </row>
    <row r="541" spans="1:36" ht="15" customHeight="1" x14ac:dyDescent="0.3">
      <c r="A541" s="256">
        <v>524086</v>
      </c>
      <c r="B541" s="257" t="s">
        <v>1937</v>
      </c>
      <c r="C541" s="257" t="s">
        <v>1050</v>
      </c>
      <c r="D541" s="257" t="s">
        <v>4471</v>
      </c>
      <c r="E541" s="257" t="s">
        <v>115</v>
      </c>
      <c r="F541" s="257" t="s">
        <v>135</v>
      </c>
      <c r="G541" s="257" t="s">
        <v>4701</v>
      </c>
      <c r="H541" s="257" t="s">
        <v>620</v>
      </c>
      <c r="I541" s="258" t="s">
        <v>521</v>
      </c>
      <c r="J541" s="257" t="s">
        <v>138</v>
      </c>
      <c r="K541" s="257" t="s">
        <v>4650</v>
      </c>
      <c r="L541" s="259" t="s">
        <v>135</v>
      </c>
      <c r="M541" s="250"/>
      <c r="N541" s="250" t="s">
        <v>3075</v>
      </c>
      <c r="O541" s="260" t="s">
        <v>3075</v>
      </c>
      <c r="P541" s="257">
        <v>0</v>
      </c>
      <c r="Q541" s="257" t="s">
        <v>3075</v>
      </c>
      <c r="R541" s="257" t="s">
        <v>3567</v>
      </c>
      <c r="S541" s="257" t="s">
        <v>3568</v>
      </c>
      <c r="T541" s="257" t="s">
        <v>2901</v>
      </c>
      <c r="U541" s="257" t="s">
        <v>2192</v>
      </c>
      <c r="V541" s="257" t="s">
        <v>3075</v>
      </c>
      <c r="W541" s="257" t="s">
        <v>3075</v>
      </c>
      <c r="X541" s="257" t="s">
        <v>3075</v>
      </c>
      <c r="Y541" s="257" t="s">
        <v>3075</v>
      </c>
      <c r="Z541" s="257" t="s">
        <v>3075</v>
      </c>
      <c r="AA541" s="257" t="s">
        <v>2078</v>
      </c>
      <c r="AB541" s="257" t="s">
        <v>3075</v>
      </c>
      <c r="AC541" s="257" t="s">
        <v>3075</v>
      </c>
      <c r="AD541" s="257" t="s">
        <v>3075</v>
      </c>
      <c r="AE541" s="247"/>
      <c r="AF541" s="257" t="s">
        <v>3075</v>
      </c>
      <c r="AG541" s="257" t="s">
        <v>2078</v>
      </c>
      <c r="AH541" s="257" t="s">
        <v>2078</v>
      </c>
      <c r="AI541" s="257" t="s">
        <v>3075</v>
      </c>
      <c r="AJ541" t="s">
        <v>4896</v>
      </c>
    </row>
    <row r="542" spans="1:36" ht="15" customHeight="1" x14ac:dyDescent="0.3">
      <c r="A542" s="256">
        <v>524088</v>
      </c>
      <c r="B542" s="257" t="s">
        <v>2054</v>
      </c>
      <c r="C542" s="257" t="s">
        <v>79</v>
      </c>
      <c r="D542" s="257" t="s">
        <v>499</v>
      </c>
      <c r="E542" s="257" t="s">
        <v>3075</v>
      </c>
      <c r="F542" s="257" t="s">
        <v>3075</v>
      </c>
      <c r="G542" s="257" t="s">
        <v>3075</v>
      </c>
      <c r="H542" s="257"/>
      <c r="I542" s="258" t="s">
        <v>521</v>
      </c>
      <c r="J542" s="250"/>
      <c r="K542" s="257" t="s">
        <v>3075</v>
      </c>
      <c r="L542" s="259" t="s">
        <v>3075</v>
      </c>
      <c r="M542" s="257" t="s">
        <v>3075</v>
      </c>
      <c r="N542" s="250" t="s">
        <v>3075</v>
      </c>
      <c r="O542" s="260" t="s">
        <v>3075</v>
      </c>
      <c r="P542" s="257">
        <v>0</v>
      </c>
      <c r="Q542" s="257" t="s">
        <v>3075</v>
      </c>
      <c r="R542" s="257" t="s">
        <v>3075</v>
      </c>
      <c r="S542" s="257" t="s">
        <v>3075</v>
      </c>
      <c r="T542" s="257" t="s">
        <v>3075</v>
      </c>
      <c r="U542" s="257" t="s">
        <v>3075</v>
      </c>
      <c r="V542" s="257" t="s">
        <v>3075</v>
      </c>
      <c r="W542" s="257" t="s">
        <v>3075</v>
      </c>
      <c r="X542" s="257" t="s">
        <v>3075</v>
      </c>
      <c r="Y542" s="257" t="s">
        <v>3075</v>
      </c>
      <c r="Z542" s="257" t="s">
        <v>3075</v>
      </c>
      <c r="AA542" s="257" t="s">
        <v>3075</v>
      </c>
      <c r="AB542" s="257" t="s">
        <v>2078</v>
      </c>
      <c r="AC542" s="262" t="s">
        <v>4895</v>
      </c>
      <c r="AD542" s="262" t="s">
        <v>4895</v>
      </c>
      <c r="AE542" s="247"/>
      <c r="AF542" s="257" t="s">
        <v>2078</v>
      </c>
      <c r="AG542" s="257" t="s">
        <v>2078</v>
      </c>
      <c r="AH542" s="257" t="s">
        <v>2078</v>
      </c>
      <c r="AI542" s="257" t="s">
        <v>4895</v>
      </c>
      <c r="AJ542" t="s">
        <v>4896</v>
      </c>
    </row>
    <row r="543" spans="1:36" ht="15" customHeight="1" x14ac:dyDescent="0.3">
      <c r="A543" s="261">
        <v>524104</v>
      </c>
      <c r="B543" s="262" t="s">
        <v>2055</v>
      </c>
      <c r="C543" s="262" t="s">
        <v>2056</v>
      </c>
      <c r="D543" s="262" t="s">
        <v>487</v>
      </c>
      <c r="E543" s="262" t="s">
        <v>115</v>
      </c>
      <c r="F543" s="262" t="s">
        <v>4472</v>
      </c>
      <c r="G543" s="263">
        <v>31638</v>
      </c>
      <c r="H543" s="262" t="s">
        <v>620</v>
      </c>
      <c r="I543" s="258" t="s">
        <v>521</v>
      </c>
      <c r="J543" s="262" t="s">
        <v>138</v>
      </c>
      <c r="K543" s="262" t="s">
        <v>3075</v>
      </c>
      <c r="L543" s="258"/>
      <c r="M543" s="262"/>
      <c r="N543" s="250" t="s">
        <v>3075</v>
      </c>
      <c r="O543" s="260" t="s">
        <v>3075</v>
      </c>
      <c r="P543" s="257">
        <v>0</v>
      </c>
      <c r="Q543" s="262" t="s">
        <v>3075</v>
      </c>
      <c r="R543" s="262" t="s">
        <v>4473</v>
      </c>
      <c r="S543" s="262" t="s">
        <v>4474</v>
      </c>
      <c r="T543" s="262" t="s">
        <v>4475</v>
      </c>
      <c r="U543" s="262" t="s">
        <v>2084</v>
      </c>
      <c r="V543" s="262" t="s">
        <v>3075</v>
      </c>
      <c r="W543" s="262" t="s">
        <v>3075</v>
      </c>
      <c r="X543" s="262" t="s">
        <v>3075</v>
      </c>
      <c r="Y543" s="262" t="s">
        <v>3075</v>
      </c>
      <c r="Z543" s="262" t="s">
        <v>3075</v>
      </c>
      <c r="AA543" s="262" t="s">
        <v>3075</v>
      </c>
      <c r="AB543" s="262" t="s">
        <v>2078</v>
      </c>
      <c r="AC543" s="262" t="s">
        <v>3075</v>
      </c>
      <c r="AD543" s="262" t="s">
        <v>3075</v>
      </c>
      <c r="AE543" s="246"/>
      <c r="AF543" s="262" t="s">
        <v>3075</v>
      </c>
      <c r="AG543" s="262" t="s">
        <v>3075</v>
      </c>
      <c r="AH543" s="262" t="s">
        <v>3075</v>
      </c>
      <c r="AI543" s="262" t="s">
        <v>3075</v>
      </c>
      <c r="AJ543" t="s">
        <v>4897</v>
      </c>
    </row>
    <row r="544" spans="1:36" ht="15" customHeight="1" x14ac:dyDescent="0.3">
      <c r="A544" s="261">
        <v>524132</v>
      </c>
      <c r="B544" s="262" t="s">
        <v>1335</v>
      </c>
      <c r="C544" s="262" t="s">
        <v>66</v>
      </c>
      <c r="D544" s="262" t="s">
        <v>1128</v>
      </c>
      <c r="E544" s="262" t="s">
        <v>115</v>
      </c>
      <c r="F544" s="262" t="s">
        <v>135</v>
      </c>
      <c r="G544" s="263">
        <v>33777</v>
      </c>
      <c r="H544" s="262" t="s">
        <v>620</v>
      </c>
      <c r="I544" s="258" t="s">
        <v>521</v>
      </c>
      <c r="J544" s="250" t="s">
        <v>667</v>
      </c>
      <c r="K544" s="262" t="s">
        <v>3075</v>
      </c>
      <c r="L544" s="258"/>
      <c r="M544" s="262"/>
      <c r="N544" s="250" t="s">
        <v>3075</v>
      </c>
      <c r="O544" s="260" t="s">
        <v>3075</v>
      </c>
      <c r="P544" s="257">
        <v>0</v>
      </c>
      <c r="Q544" s="262" t="s">
        <v>3075</v>
      </c>
      <c r="R544" s="262" t="s">
        <v>4093</v>
      </c>
      <c r="S544" s="262" t="s">
        <v>3090</v>
      </c>
      <c r="T544" s="262" t="s">
        <v>2543</v>
      </c>
      <c r="U544" s="262" t="s">
        <v>2373</v>
      </c>
      <c r="V544" s="262" t="s">
        <v>3075</v>
      </c>
      <c r="W544" s="262" t="s">
        <v>3075</v>
      </c>
      <c r="X544" s="262" t="s">
        <v>3075</v>
      </c>
      <c r="Y544" s="262" t="s">
        <v>3075</v>
      </c>
      <c r="Z544" s="262" t="s">
        <v>3075</v>
      </c>
      <c r="AA544" s="262" t="s">
        <v>3075</v>
      </c>
      <c r="AB544" s="262" t="s">
        <v>3075</v>
      </c>
      <c r="AC544" s="262" t="s">
        <v>3075</v>
      </c>
      <c r="AD544" s="262" t="s">
        <v>3075</v>
      </c>
      <c r="AE544" s="246"/>
      <c r="AF544" s="262" t="s">
        <v>3075</v>
      </c>
      <c r="AG544" s="262" t="s">
        <v>3075</v>
      </c>
      <c r="AH544" s="262" t="s">
        <v>3075</v>
      </c>
      <c r="AI544" s="262" t="s">
        <v>3075</v>
      </c>
      <c r="AJ544" t="s">
        <v>4897</v>
      </c>
    </row>
    <row r="545" spans="1:36" ht="15" customHeight="1" x14ac:dyDescent="0.3">
      <c r="A545" s="261">
        <v>524147</v>
      </c>
      <c r="B545" s="262" t="s">
        <v>873</v>
      </c>
      <c r="C545" s="262" t="s">
        <v>69</v>
      </c>
      <c r="D545" s="262" t="s">
        <v>405</v>
      </c>
      <c r="E545" s="262" t="s">
        <v>115</v>
      </c>
      <c r="F545" s="262" t="s">
        <v>2902</v>
      </c>
      <c r="G545" s="263">
        <v>33849</v>
      </c>
      <c r="H545" s="262" t="s">
        <v>620</v>
      </c>
      <c r="I545" s="258" t="s">
        <v>521</v>
      </c>
      <c r="J545" s="262" t="s">
        <v>138</v>
      </c>
      <c r="K545" s="262"/>
      <c r="L545" s="259" t="s">
        <v>146</v>
      </c>
      <c r="M545" s="262"/>
      <c r="N545" s="250" t="s">
        <v>3075</v>
      </c>
      <c r="O545" s="260" t="s">
        <v>3075</v>
      </c>
      <c r="P545" s="257">
        <v>0</v>
      </c>
      <c r="Q545" s="262" t="s">
        <v>3075</v>
      </c>
      <c r="R545" s="262" t="s">
        <v>3569</v>
      </c>
      <c r="S545" s="262" t="s">
        <v>3229</v>
      </c>
      <c r="T545" s="262" t="s">
        <v>2492</v>
      </c>
      <c r="U545" s="262" t="s">
        <v>2903</v>
      </c>
      <c r="V545" s="262" t="s">
        <v>3075</v>
      </c>
      <c r="W545" s="262" t="s">
        <v>3075</v>
      </c>
      <c r="X545" s="262" t="s">
        <v>3075</v>
      </c>
      <c r="Y545" s="262" t="s">
        <v>3075</v>
      </c>
      <c r="Z545" s="262" t="s">
        <v>3075</v>
      </c>
      <c r="AA545" s="262" t="s">
        <v>3075</v>
      </c>
      <c r="AB545" s="262" t="s">
        <v>3075</v>
      </c>
      <c r="AC545" s="262" t="s">
        <v>3075</v>
      </c>
      <c r="AD545" s="262" t="s">
        <v>3075</v>
      </c>
      <c r="AE545" s="246"/>
      <c r="AF545" s="262" t="s">
        <v>3075</v>
      </c>
      <c r="AG545" s="262" t="s">
        <v>3075</v>
      </c>
      <c r="AH545" s="262" t="s">
        <v>3075</v>
      </c>
      <c r="AI545" s="262" t="s">
        <v>3075</v>
      </c>
      <c r="AJ545" t="s">
        <v>4897</v>
      </c>
    </row>
    <row r="546" spans="1:36" ht="15" customHeight="1" x14ac:dyDescent="0.3">
      <c r="A546" s="261">
        <v>524174</v>
      </c>
      <c r="B546" s="262" t="s">
        <v>1337</v>
      </c>
      <c r="C546" s="262" t="s">
        <v>285</v>
      </c>
      <c r="D546" s="262" t="s">
        <v>1338</v>
      </c>
      <c r="E546" s="262" t="s">
        <v>115</v>
      </c>
      <c r="F546" s="262" t="s">
        <v>135</v>
      </c>
      <c r="G546" s="263">
        <v>36164</v>
      </c>
      <c r="H546" s="262" t="s">
        <v>620</v>
      </c>
      <c r="I546" s="258" t="s">
        <v>521</v>
      </c>
      <c r="J546" s="262" t="s">
        <v>136</v>
      </c>
      <c r="K546" s="262" t="s">
        <v>3075</v>
      </c>
      <c r="L546" s="258"/>
      <c r="M546" s="262"/>
      <c r="N546" s="250" t="s">
        <v>3075</v>
      </c>
      <c r="O546" s="260" t="s">
        <v>3075</v>
      </c>
      <c r="P546" s="257">
        <v>0</v>
      </c>
      <c r="Q546" s="262" t="s">
        <v>3075</v>
      </c>
      <c r="R546" s="262" t="s">
        <v>3919</v>
      </c>
      <c r="S546" s="262" t="s">
        <v>3477</v>
      </c>
      <c r="T546" s="262" t="s">
        <v>2904</v>
      </c>
      <c r="U546" s="262" t="s">
        <v>2084</v>
      </c>
      <c r="V546" s="262" t="s">
        <v>3075</v>
      </c>
      <c r="W546" s="262" t="s">
        <v>3075</v>
      </c>
      <c r="X546" s="262" t="s">
        <v>3075</v>
      </c>
      <c r="Y546" s="262" t="s">
        <v>3075</v>
      </c>
      <c r="Z546" s="262" t="s">
        <v>3075</v>
      </c>
      <c r="AA546" s="262" t="s">
        <v>3075</v>
      </c>
      <c r="AB546" s="262" t="s">
        <v>3075</v>
      </c>
      <c r="AC546" s="262" t="s">
        <v>3075</v>
      </c>
      <c r="AD546" s="262" t="s">
        <v>3075</v>
      </c>
      <c r="AE546" s="247"/>
      <c r="AF546" s="262" t="s">
        <v>3075</v>
      </c>
      <c r="AG546" s="262"/>
      <c r="AH546" s="262" t="s">
        <v>3075</v>
      </c>
      <c r="AI546" s="262" t="s">
        <v>3075</v>
      </c>
      <c r="AJ546" t="s">
        <v>4897</v>
      </c>
    </row>
    <row r="547" spans="1:36" ht="15" customHeight="1" x14ac:dyDescent="0.3">
      <c r="A547" s="261">
        <v>524185</v>
      </c>
      <c r="B547" s="262" t="s">
        <v>1339</v>
      </c>
      <c r="C547" s="262" t="s">
        <v>1340</v>
      </c>
      <c r="D547" s="262" t="s">
        <v>344</v>
      </c>
      <c r="E547" s="262" t="s">
        <v>115</v>
      </c>
      <c r="F547" s="262" t="s">
        <v>2195</v>
      </c>
      <c r="G547" s="263">
        <v>35476</v>
      </c>
      <c r="H547" s="262" t="s">
        <v>620</v>
      </c>
      <c r="I547" s="258" t="s">
        <v>521</v>
      </c>
      <c r="J547" s="262" t="s">
        <v>136</v>
      </c>
      <c r="K547" s="261">
        <v>2015</v>
      </c>
      <c r="M547" s="262"/>
      <c r="N547" s="250" t="s">
        <v>3075</v>
      </c>
      <c r="O547" s="260" t="s">
        <v>3075</v>
      </c>
      <c r="P547" s="257">
        <v>0</v>
      </c>
      <c r="Q547" s="262" t="s">
        <v>3075</v>
      </c>
      <c r="R547" s="262" t="s">
        <v>4476</v>
      </c>
      <c r="S547" s="262" t="s">
        <v>4477</v>
      </c>
      <c r="T547" s="262" t="s">
        <v>2083</v>
      </c>
      <c r="U547" s="262" t="s">
        <v>2896</v>
      </c>
      <c r="V547" s="262" t="s">
        <v>3075</v>
      </c>
      <c r="W547" s="262" t="s">
        <v>3075</v>
      </c>
      <c r="X547" s="262" t="s">
        <v>3075</v>
      </c>
      <c r="Y547" s="262" t="s">
        <v>3075</v>
      </c>
      <c r="Z547" s="262" t="s">
        <v>3075</v>
      </c>
      <c r="AA547" s="262" t="s">
        <v>3075</v>
      </c>
      <c r="AB547" s="262" t="s">
        <v>3075</v>
      </c>
      <c r="AC547" s="262" t="s">
        <v>3075</v>
      </c>
      <c r="AD547" s="262" t="s">
        <v>3075</v>
      </c>
      <c r="AE547" s="246"/>
      <c r="AF547" s="262" t="s">
        <v>3075</v>
      </c>
      <c r="AG547" s="262" t="s">
        <v>3075</v>
      </c>
      <c r="AH547" s="262" t="s">
        <v>3075</v>
      </c>
      <c r="AI547" s="262" t="s">
        <v>3075</v>
      </c>
      <c r="AJ547" t="s">
        <v>4897</v>
      </c>
    </row>
    <row r="548" spans="1:36" ht="15" customHeight="1" x14ac:dyDescent="0.3">
      <c r="A548" s="256">
        <v>524206</v>
      </c>
      <c r="B548" s="257" t="s">
        <v>874</v>
      </c>
      <c r="C548" s="257" t="s">
        <v>228</v>
      </c>
      <c r="D548" s="257" t="s">
        <v>483</v>
      </c>
      <c r="E548" s="257" t="s">
        <v>3075</v>
      </c>
      <c r="F548" s="257" t="s">
        <v>3075</v>
      </c>
      <c r="G548" s="257" t="s">
        <v>3075</v>
      </c>
      <c r="H548" s="257"/>
      <c r="I548" s="258" t="s">
        <v>521</v>
      </c>
      <c r="J548" s="250"/>
      <c r="K548" s="257" t="s">
        <v>3075</v>
      </c>
      <c r="L548" s="259" t="s">
        <v>3075</v>
      </c>
      <c r="M548" s="257" t="s">
        <v>3075</v>
      </c>
      <c r="N548" s="250" t="s">
        <v>3075</v>
      </c>
      <c r="O548" s="260" t="s">
        <v>3075</v>
      </c>
      <c r="P548" s="257">
        <v>0</v>
      </c>
      <c r="Q548" s="257" t="s">
        <v>3075</v>
      </c>
      <c r="R548" s="257" t="s">
        <v>3075</v>
      </c>
      <c r="S548" s="257" t="s">
        <v>3075</v>
      </c>
      <c r="T548" s="257" t="s">
        <v>3075</v>
      </c>
      <c r="U548" s="257" t="s">
        <v>3075</v>
      </c>
      <c r="V548" s="257" t="s">
        <v>3075</v>
      </c>
      <c r="W548" s="257" t="s">
        <v>3075</v>
      </c>
      <c r="X548" s="257" t="s">
        <v>3075</v>
      </c>
      <c r="Y548" s="257" t="s">
        <v>3075</v>
      </c>
      <c r="Z548" s="257" t="s">
        <v>3075</v>
      </c>
      <c r="AA548" s="257" t="s">
        <v>3075</v>
      </c>
      <c r="AB548" s="257" t="s">
        <v>3075</v>
      </c>
      <c r="AC548" s="257" t="s">
        <v>3075</v>
      </c>
      <c r="AD548" s="257" t="s">
        <v>3075</v>
      </c>
      <c r="AE548" s="246"/>
      <c r="AF548" s="257" t="s">
        <v>2078</v>
      </c>
      <c r="AG548" s="257" t="s">
        <v>2078</v>
      </c>
      <c r="AH548" s="257" t="s">
        <v>2078</v>
      </c>
      <c r="AI548" s="257" t="s">
        <v>3075</v>
      </c>
      <c r="AJ548" t="s">
        <v>4896</v>
      </c>
    </row>
    <row r="549" spans="1:36" ht="15" customHeight="1" x14ac:dyDescent="0.3">
      <c r="A549" s="261">
        <v>524207</v>
      </c>
      <c r="B549" s="262" t="s">
        <v>1341</v>
      </c>
      <c r="C549" s="262" t="s">
        <v>69</v>
      </c>
      <c r="D549" s="262" t="s">
        <v>347</v>
      </c>
      <c r="E549" s="262" t="s">
        <v>115</v>
      </c>
      <c r="F549" s="262" t="s">
        <v>4478</v>
      </c>
      <c r="G549" s="263">
        <v>35186</v>
      </c>
      <c r="H549" s="262" t="s">
        <v>620</v>
      </c>
      <c r="I549" s="258" t="s">
        <v>521</v>
      </c>
      <c r="J549" s="262" t="s">
        <v>136</v>
      </c>
      <c r="K549" s="262"/>
      <c r="M549" s="262"/>
      <c r="N549" s="250" t="s">
        <v>3075</v>
      </c>
      <c r="O549" s="260" t="s">
        <v>3075</v>
      </c>
      <c r="P549" s="257">
        <v>0</v>
      </c>
      <c r="Q549" s="262" t="s">
        <v>3075</v>
      </c>
      <c r="R549" s="262" t="s">
        <v>4479</v>
      </c>
      <c r="S549" s="262" t="s">
        <v>3106</v>
      </c>
      <c r="T549" s="262" t="s">
        <v>2218</v>
      </c>
      <c r="U549" s="262" t="s">
        <v>2084</v>
      </c>
      <c r="V549" s="262" t="s">
        <v>3075</v>
      </c>
      <c r="W549" s="262" t="s">
        <v>3075</v>
      </c>
      <c r="X549" s="262" t="s">
        <v>3075</v>
      </c>
      <c r="Y549" s="262" t="s">
        <v>3075</v>
      </c>
      <c r="Z549" s="262" t="s">
        <v>3075</v>
      </c>
      <c r="AA549" s="262" t="s">
        <v>3075</v>
      </c>
      <c r="AB549" s="262" t="s">
        <v>3075</v>
      </c>
      <c r="AC549" s="262" t="s">
        <v>3075</v>
      </c>
      <c r="AD549" s="262" t="s">
        <v>3075</v>
      </c>
      <c r="AE549" s="246"/>
      <c r="AF549" s="262" t="s">
        <v>3075</v>
      </c>
      <c r="AG549" s="262" t="s">
        <v>3075</v>
      </c>
      <c r="AH549" s="262" t="s">
        <v>3075</v>
      </c>
      <c r="AI549" s="262" t="s">
        <v>3075</v>
      </c>
      <c r="AJ549" t="s">
        <v>4897</v>
      </c>
    </row>
    <row r="550" spans="1:36" ht="15" customHeight="1" x14ac:dyDescent="0.3">
      <c r="A550" s="261">
        <v>524217</v>
      </c>
      <c r="B550" s="262" t="s">
        <v>1342</v>
      </c>
      <c r="C550" s="262" t="s">
        <v>233</v>
      </c>
      <c r="D550" s="262" t="s">
        <v>349</v>
      </c>
      <c r="E550" s="262" t="s">
        <v>115</v>
      </c>
      <c r="F550" s="262" t="s">
        <v>2127</v>
      </c>
      <c r="G550" s="263">
        <v>35434</v>
      </c>
      <c r="H550" s="262" t="s">
        <v>620</v>
      </c>
      <c r="I550" s="258" t="s">
        <v>521</v>
      </c>
      <c r="J550" s="262" t="s">
        <v>138</v>
      </c>
      <c r="K550" s="262"/>
      <c r="M550" s="262"/>
      <c r="N550" s="250" t="s">
        <v>3075</v>
      </c>
      <c r="O550" s="260" t="s">
        <v>3075</v>
      </c>
      <c r="P550" s="257">
        <v>0</v>
      </c>
      <c r="Q550" s="262" t="s">
        <v>3075</v>
      </c>
      <c r="R550" s="262" t="s">
        <v>4480</v>
      </c>
      <c r="S550" s="262" t="s">
        <v>3239</v>
      </c>
      <c r="T550" s="262" t="s">
        <v>2573</v>
      </c>
      <c r="U550" s="262" t="s">
        <v>2129</v>
      </c>
      <c r="V550" s="262" t="s">
        <v>3075</v>
      </c>
      <c r="W550" s="262" t="s">
        <v>3075</v>
      </c>
      <c r="X550" s="262" t="s">
        <v>3075</v>
      </c>
      <c r="Y550" s="262" t="s">
        <v>3075</v>
      </c>
      <c r="Z550" s="262" t="s">
        <v>3075</v>
      </c>
      <c r="AA550" s="262" t="s">
        <v>3075</v>
      </c>
      <c r="AB550" s="262" t="s">
        <v>3075</v>
      </c>
      <c r="AC550" s="262" t="s">
        <v>3075</v>
      </c>
      <c r="AD550" s="262" t="s">
        <v>3075</v>
      </c>
      <c r="AE550" s="246"/>
      <c r="AF550" s="262" t="s">
        <v>3075</v>
      </c>
      <c r="AG550" s="262" t="s">
        <v>3075</v>
      </c>
      <c r="AH550" s="262" t="s">
        <v>3075</v>
      </c>
      <c r="AI550" s="262" t="s">
        <v>3075</v>
      </c>
      <c r="AJ550" t="s">
        <v>4897</v>
      </c>
    </row>
    <row r="551" spans="1:36" ht="15" customHeight="1" x14ac:dyDescent="0.3">
      <c r="A551" s="261">
        <v>524224</v>
      </c>
      <c r="B551" s="262" t="s">
        <v>1343</v>
      </c>
      <c r="C551" s="262" t="s">
        <v>83</v>
      </c>
      <c r="D551" s="262" t="s">
        <v>459</v>
      </c>
      <c r="E551" s="262" t="s">
        <v>115</v>
      </c>
      <c r="F551" s="262" t="s">
        <v>135</v>
      </c>
      <c r="G551" s="263">
        <v>36526</v>
      </c>
      <c r="H551" s="262" t="s">
        <v>620</v>
      </c>
      <c r="I551" s="258" t="s">
        <v>521</v>
      </c>
      <c r="J551" s="250" t="s">
        <v>667</v>
      </c>
      <c r="K551" s="262" t="s">
        <v>3075</v>
      </c>
      <c r="L551" s="258"/>
      <c r="M551" s="262"/>
      <c r="N551" s="250" t="s">
        <v>3075</v>
      </c>
      <c r="O551" s="260" t="s">
        <v>3075</v>
      </c>
      <c r="P551" s="257">
        <v>0</v>
      </c>
      <c r="Q551" s="262" t="s">
        <v>3075</v>
      </c>
      <c r="R551" s="262" t="s">
        <v>4094</v>
      </c>
      <c r="S551" s="262" t="s">
        <v>3105</v>
      </c>
      <c r="T551" s="262" t="s">
        <v>2345</v>
      </c>
      <c r="U551" s="262" t="s">
        <v>2084</v>
      </c>
      <c r="V551" s="262" t="s">
        <v>3075</v>
      </c>
      <c r="W551" s="262" t="s">
        <v>3075</v>
      </c>
      <c r="X551" s="262" t="s">
        <v>3075</v>
      </c>
      <c r="Y551" s="262" t="s">
        <v>3075</v>
      </c>
      <c r="Z551" s="262" t="s">
        <v>3075</v>
      </c>
      <c r="AA551" s="262" t="s">
        <v>3075</v>
      </c>
      <c r="AB551" s="262" t="s">
        <v>3075</v>
      </c>
      <c r="AC551" s="262" t="s">
        <v>3075</v>
      </c>
      <c r="AD551" s="262" t="s">
        <v>3075</v>
      </c>
      <c r="AE551" s="246"/>
      <c r="AF551" s="262" t="s">
        <v>3075</v>
      </c>
      <c r="AG551" s="262" t="s">
        <v>3075</v>
      </c>
      <c r="AH551" s="262" t="s">
        <v>3075</v>
      </c>
      <c r="AI551" s="262" t="s">
        <v>3075</v>
      </c>
      <c r="AJ551" t="s">
        <v>4897</v>
      </c>
    </row>
    <row r="552" spans="1:36" ht="15" customHeight="1" x14ac:dyDescent="0.3">
      <c r="A552" s="261">
        <v>524241</v>
      </c>
      <c r="B552" s="262" t="s">
        <v>1345</v>
      </c>
      <c r="C552" s="262" t="s">
        <v>236</v>
      </c>
      <c r="D552" s="262" t="s">
        <v>3075</v>
      </c>
      <c r="E552" s="262" t="s">
        <v>115</v>
      </c>
      <c r="F552" s="262" t="s">
        <v>2906</v>
      </c>
      <c r="G552" s="263">
        <v>30590</v>
      </c>
      <c r="H552" s="262" t="s">
        <v>620</v>
      </c>
      <c r="I552" s="258" t="s">
        <v>521</v>
      </c>
      <c r="J552" s="262" t="s">
        <v>667</v>
      </c>
      <c r="K552" s="250"/>
      <c r="L552" s="258" t="s">
        <v>148</v>
      </c>
      <c r="M552" s="262"/>
      <c r="N552" s="250" t="s">
        <v>3075</v>
      </c>
      <c r="O552" s="260" t="s">
        <v>3075</v>
      </c>
      <c r="P552" s="257">
        <v>0</v>
      </c>
      <c r="Q552" s="262" t="s">
        <v>3075</v>
      </c>
      <c r="R552" s="262" t="s">
        <v>4481</v>
      </c>
      <c r="S552" s="262" t="s">
        <v>4482</v>
      </c>
      <c r="T552" s="262" t="s">
        <v>4483</v>
      </c>
      <c r="U552" s="262" t="s">
        <v>2907</v>
      </c>
      <c r="V552" s="262" t="s">
        <v>3075</v>
      </c>
      <c r="W552" s="262" t="s">
        <v>3075</v>
      </c>
      <c r="X552" s="262" t="s">
        <v>3075</v>
      </c>
      <c r="Y552" s="262" t="s">
        <v>3075</v>
      </c>
      <c r="Z552" s="262" t="s">
        <v>3075</v>
      </c>
      <c r="AA552" s="262" t="s">
        <v>3075</v>
      </c>
      <c r="AB552" s="262" t="s">
        <v>3075</v>
      </c>
      <c r="AC552" s="262" t="s">
        <v>3075</v>
      </c>
      <c r="AD552" s="262" t="s">
        <v>3075</v>
      </c>
      <c r="AE552" s="246"/>
      <c r="AF552" s="262" t="s">
        <v>3075</v>
      </c>
      <c r="AG552" s="262" t="s">
        <v>3075</v>
      </c>
      <c r="AH552" s="262" t="s">
        <v>3075</v>
      </c>
      <c r="AI552" s="262" t="s">
        <v>3075</v>
      </c>
      <c r="AJ552" t="s">
        <v>4897</v>
      </c>
    </row>
    <row r="553" spans="1:36" ht="15" customHeight="1" x14ac:dyDescent="0.3">
      <c r="A553" s="261">
        <v>524243</v>
      </c>
      <c r="B553" s="262" t="s">
        <v>1938</v>
      </c>
      <c r="C553" s="262" t="s">
        <v>78</v>
      </c>
      <c r="D553" s="262" t="s">
        <v>440</v>
      </c>
      <c r="E553" s="262" t="s">
        <v>115</v>
      </c>
      <c r="F553" s="262" t="s">
        <v>2908</v>
      </c>
      <c r="G553" s="263">
        <v>35200</v>
      </c>
      <c r="H553" s="262" t="s">
        <v>620</v>
      </c>
      <c r="I553" s="258" t="s">
        <v>521</v>
      </c>
      <c r="J553" s="262" t="s">
        <v>136</v>
      </c>
      <c r="K553" s="262" t="s">
        <v>3075</v>
      </c>
      <c r="L553" s="258"/>
      <c r="M553" s="262"/>
      <c r="N553" s="250" t="s">
        <v>3075</v>
      </c>
      <c r="O553" s="260" t="s">
        <v>3075</v>
      </c>
      <c r="P553" s="257">
        <v>0</v>
      </c>
      <c r="Q553" s="262" t="s">
        <v>3075</v>
      </c>
      <c r="R553" s="262" t="s">
        <v>3920</v>
      </c>
      <c r="S553" s="262" t="s">
        <v>3185</v>
      </c>
      <c r="T553" s="262" t="s">
        <v>2909</v>
      </c>
      <c r="U553" s="262" t="s">
        <v>2174</v>
      </c>
      <c r="V553" s="262" t="s">
        <v>3075</v>
      </c>
      <c r="W553" s="262" t="s">
        <v>3075</v>
      </c>
      <c r="X553" s="262" t="s">
        <v>3075</v>
      </c>
      <c r="Y553" s="262" t="s">
        <v>3075</v>
      </c>
      <c r="Z553" s="262" t="s">
        <v>3075</v>
      </c>
      <c r="AA553" s="262" t="s">
        <v>3075</v>
      </c>
      <c r="AB553" s="262" t="s">
        <v>3075</v>
      </c>
      <c r="AC553" s="262" t="s">
        <v>3075</v>
      </c>
      <c r="AD553" s="262" t="s">
        <v>3075</v>
      </c>
      <c r="AE553" s="246"/>
      <c r="AF553" s="262" t="s">
        <v>3075</v>
      </c>
      <c r="AG553" s="262"/>
      <c r="AH553" s="262" t="s">
        <v>3075</v>
      </c>
      <c r="AI553" s="262" t="s">
        <v>3075</v>
      </c>
      <c r="AJ553" t="s">
        <v>4897</v>
      </c>
    </row>
    <row r="554" spans="1:36" ht="15" customHeight="1" x14ac:dyDescent="0.3">
      <c r="A554" s="261">
        <v>524244</v>
      </c>
      <c r="B554" s="262" t="s">
        <v>1104</v>
      </c>
      <c r="C554" s="262" t="s">
        <v>99</v>
      </c>
      <c r="D554" s="262" t="s">
        <v>1105</v>
      </c>
      <c r="E554" s="262" t="s">
        <v>115</v>
      </c>
      <c r="F554" s="262" t="s">
        <v>2290</v>
      </c>
      <c r="G554" s="263">
        <v>32541</v>
      </c>
      <c r="H554" s="262" t="s">
        <v>620</v>
      </c>
      <c r="I554" s="258" t="s">
        <v>521</v>
      </c>
      <c r="J554" s="262" t="s">
        <v>138</v>
      </c>
      <c r="K554" s="262" t="s">
        <v>3075</v>
      </c>
      <c r="L554" s="258"/>
      <c r="M554" s="262"/>
      <c r="N554" s="250" t="s">
        <v>3075</v>
      </c>
      <c r="O554" s="260" t="s">
        <v>3075</v>
      </c>
      <c r="P554" s="257">
        <v>0</v>
      </c>
      <c r="Q554" s="262" t="s">
        <v>3075</v>
      </c>
      <c r="R554" s="262" t="s">
        <v>3179</v>
      </c>
      <c r="S554" s="262" t="s">
        <v>3180</v>
      </c>
      <c r="T554" s="262" t="s">
        <v>2291</v>
      </c>
      <c r="U554" s="262" t="s">
        <v>2210</v>
      </c>
      <c r="V554" s="262" t="s">
        <v>3075</v>
      </c>
      <c r="W554" s="262" t="s">
        <v>3075</v>
      </c>
      <c r="X554" s="262" t="s">
        <v>3075</v>
      </c>
      <c r="Y554" s="262" t="s">
        <v>3075</v>
      </c>
      <c r="Z554" s="262" t="s">
        <v>3075</v>
      </c>
      <c r="AA554" s="262" t="s">
        <v>3075</v>
      </c>
      <c r="AB554" s="262" t="s">
        <v>3075</v>
      </c>
      <c r="AC554" s="262" t="s">
        <v>3075</v>
      </c>
      <c r="AD554" s="262" t="s">
        <v>3075</v>
      </c>
      <c r="AE554" s="246"/>
      <c r="AF554" s="262" t="s">
        <v>3075</v>
      </c>
      <c r="AG554" s="262" t="s">
        <v>3075</v>
      </c>
      <c r="AH554" s="262" t="s">
        <v>3075</v>
      </c>
      <c r="AI554" s="262" t="s">
        <v>3075</v>
      </c>
      <c r="AJ554" t="s">
        <v>4897</v>
      </c>
    </row>
    <row r="555" spans="1:36" ht="15" customHeight="1" x14ac:dyDescent="0.3">
      <c r="A555" s="261">
        <v>524245</v>
      </c>
      <c r="B555" s="262" t="s">
        <v>1346</v>
      </c>
      <c r="C555" s="262" t="s">
        <v>283</v>
      </c>
      <c r="D555" s="262" t="s">
        <v>607</v>
      </c>
      <c r="E555" s="262" t="s">
        <v>115</v>
      </c>
      <c r="F555" s="262" t="s">
        <v>2910</v>
      </c>
      <c r="G555" s="263">
        <v>33844</v>
      </c>
      <c r="H555" s="262" t="s">
        <v>620</v>
      </c>
      <c r="I555" s="258" t="s">
        <v>521</v>
      </c>
      <c r="J555" s="262" t="s">
        <v>136</v>
      </c>
      <c r="K555" s="262"/>
      <c r="M555" s="262"/>
      <c r="N555" s="250" t="s">
        <v>3075</v>
      </c>
      <c r="O555" s="260" t="s">
        <v>3075</v>
      </c>
      <c r="P555" s="257">
        <v>0</v>
      </c>
      <c r="Q555" s="262" t="s">
        <v>3075</v>
      </c>
      <c r="R555" s="262" t="s">
        <v>3921</v>
      </c>
      <c r="S555" s="262" t="s">
        <v>3922</v>
      </c>
      <c r="T555" s="262" t="s">
        <v>2911</v>
      </c>
      <c r="U555" s="262" t="s">
        <v>2143</v>
      </c>
      <c r="V555" s="262" t="s">
        <v>3075</v>
      </c>
      <c r="W555" s="262" t="s">
        <v>3075</v>
      </c>
      <c r="X555" s="262" t="s">
        <v>3075</v>
      </c>
      <c r="Y555" s="262" t="s">
        <v>3075</v>
      </c>
      <c r="Z555" s="262" t="s">
        <v>3075</v>
      </c>
      <c r="AA555" s="262" t="s">
        <v>3075</v>
      </c>
      <c r="AB555" s="262" t="s">
        <v>3075</v>
      </c>
      <c r="AC555" s="262" t="s">
        <v>3075</v>
      </c>
      <c r="AD555" s="262" t="s">
        <v>3075</v>
      </c>
      <c r="AE555" s="246"/>
      <c r="AF555" s="262" t="s">
        <v>3075</v>
      </c>
      <c r="AG555" s="262" t="s">
        <v>3075</v>
      </c>
      <c r="AH555" s="262" t="s">
        <v>3075</v>
      </c>
      <c r="AI555" s="262" t="s">
        <v>3075</v>
      </c>
      <c r="AJ555" t="s">
        <v>4897</v>
      </c>
    </row>
    <row r="556" spans="1:36" ht="15" customHeight="1" x14ac:dyDescent="0.3">
      <c r="A556" s="261">
        <v>524247</v>
      </c>
      <c r="B556" s="262" t="s">
        <v>1347</v>
      </c>
      <c r="C556" s="262" t="s">
        <v>79</v>
      </c>
      <c r="D556" s="262" t="s">
        <v>616</v>
      </c>
      <c r="E556" s="262" t="s">
        <v>115</v>
      </c>
      <c r="F556" s="262" t="s">
        <v>135</v>
      </c>
      <c r="G556" s="263">
        <v>29340</v>
      </c>
      <c r="H556" s="262" t="s">
        <v>620</v>
      </c>
      <c r="I556" s="258" t="s">
        <v>521</v>
      </c>
      <c r="J556" s="262" t="s">
        <v>138</v>
      </c>
      <c r="K556" s="262"/>
      <c r="L556" s="259"/>
      <c r="M556" s="262"/>
      <c r="N556" s="250" t="s">
        <v>3075</v>
      </c>
      <c r="O556" s="260" t="s">
        <v>3075</v>
      </c>
      <c r="P556" s="257">
        <v>0</v>
      </c>
      <c r="Q556" s="262" t="s">
        <v>3075</v>
      </c>
      <c r="R556" s="262" t="s">
        <v>3571</v>
      </c>
      <c r="S556" s="262" t="s">
        <v>3403</v>
      </c>
      <c r="T556" s="262" t="s">
        <v>2428</v>
      </c>
      <c r="U556" s="262" t="s">
        <v>2840</v>
      </c>
      <c r="V556" s="262" t="s">
        <v>3075</v>
      </c>
      <c r="W556" s="262" t="s">
        <v>3075</v>
      </c>
      <c r="X556" s="262" t="s">
        <v>3075</v>
      </c>
      <c r="Y556" s="262" t="s">
        <v>3075</v>
      </c>
      <c r="Z556" s="262" t="s">
        <v>3075</v>
      </c>
      <c r="AA556" s="262" t="s">
        <v>3075</v>
      </c>
      <c r="AB556" s="262" t="s">
        <v>3075</v>
      </c>
      <c r="AC556" s="262" t="s">
        <v>3075</v>
      </c>
      <c r="AD556" s="262" t="s">
        <v>3075</v>
      </c>
      <c r="AE556" s="247"/>
      <c r="AF556" s="262" t="s">
        <v>3075</v>
      </c>
      <c r="AG556" s="262" t="s">
        <v>3075</v>
      </c>
      <c r="AH556" s="262" t="s">
        <v>3075</v>
      </c>
      <c r="AI556" s="262" t="s">
        <v>3075</v>
      </c>
      <c r="AJ556" t="s">
        <v>4897</v>
      </c>
    </row>
    <row r="557" spans="1:36" ht="15" customHeight="1" x14ac:dyDescent="0.3">
      <c r="A557" s="261">
        <v>524252</v>
      </c>
      <c r="B557" s="262" t="s">
        <v>1348</v>
      </c>
      <c r="C557" s="262" t="s">
        <v>77</v>
      </c>
      <c r="D557" s="262" t="s">
        <v>415</v>
      </c>
      <c r="E557" s="262" t="s">
        <v>115</v>
      </c>
      <c r="F557" s="262" t="s">
        <v>149</v>
      </c>
      <c r="G557" s="263">
        <v>31516</v>
      </c>
      <c r="H557" s="262" t="s">
        <v>620</v>
      </c>
      <c r="I557" s="258" t="s">
        <v>521</v>
      </c>
      <c r="J557" s="262" t="s">
        <v>138</v>
      </c>
      <c r="K557" s="262"/>
      <c r="L557" s="259" t="s">
        <v>149</v>
      </c>
      <c r="M557" s="262"/>
      <c r="N557" s="250" t="s">
        <v>3075</v>
      </c>
      <c r="O557" s="260" t="s">
        <v>3075</v>
      </c>
      <c r="P557" s="257">
        <v>0</v>
      </c>
      <c r="Q557" s="262" t="s">
        <v>3075</v>
      </c>
      <c r="R557" s="262" t="s">
        <v>3572</v>
      </c>
      <c r="S557" s="262" t="s">
        <v>3214</v>
      </c>
      <c r="T557" s="262" t="s">
        <v>2739</v>
      </c>
      <c r="U557" s="262" t="s">
        <v>2912</v>
      </c>
      <c r="V557" s="262" t="s">
        <v>3075</v>
      </c>
      <c r="W557" s="262" t="s">
        <v>3075</v>
      </c>
      <c r="X557" s="262" t="s">
        <v>3075</v>
      </c>
      <c r="Y557" s="262" t="s">
        <v>3075</v>
      </c>
      <c r="Z557" s="262" t="s">
        <v>3075</v>
      </c>
      <c r="AA557" s="262" t="s">
        <v>3075</v>
      </c>
      <c r="AB557" s="262" t="s">
        <v>3075</v>
      </c>
      <c r="AC557" s="262" t="s">
        <v>3075</v>
      </c>
      <c r="AD557" s="262" t="s">
        <v>3075</v>
      </c>
      <c r="AE557" s="247"/>
      <c r="AF557" s="262"/>
      <c r="AG557" s="262" t="s">
        <v>3075</v>
      </c>
      <c r="AH557" s="262" t="s">
        <v>3075</v>
      </c>
      <c r="AI557" s="262" t="s">
        <v>3075</v>
      </c>
      <c r="AJ557" t="s">
        <v>4897</v>
      </c>
    </row>
    <row r="558" spans="1:36" ht="15" customHeight="1" x14ac:dyDescent="0.3">
      <c r="A558" s="261">
        <v>524269</v>
      </c>
      <c r="B558" s="262" t="s">
        <v>1349</v>
      </c>
      <c r="C558" s="262" t="s">
        <v>1350</v>
      </c>
      <c r="D558" s="262" t="s">
        <v>453</v>
      </c>
      <c r="E558" s="262" t="s">
        <v>115</v>
      </c>
      <c r="F558" s="262" t="s">
        <v>2207</v>
      </c>
      <c r="G558" s="263">
        <v>35431</v>
      </c>
      <c r="H558" s="262" t="s">
        <v>620</v>
      </c>
      <c r="I558" s="258" t="s">
        <v>521</v>
      </c>
      <c r="J558" s="262" t="s">
        <v>138</v>
      </c>
      <c r="K558" s="262" t="s">
        <v>3075</v>
      </c>
      <c r="L558" s="258"/>
      <c r="M558" s="262"/>
      <c r="N558" s="250" t="s">
        <v>3075</v>
      </c>
      <c r="O558" s="260" t="s">
        <v>3075</v>
      </c>
      <c r="P558" s="257">
        <v>0</v>
      </c>
      <c r="Q558" s="262" t="s">
        <v>3075</v>
      </c>
      <c r="R558" s="262" t="s">
        <v>3573</v>
      </c>
      <c r="S558" s="262" t="s">
        <v>3487</v>
      </c>
      <c r="T558" s="262" t="s">
        <v>2913</v>
      </c>
      <c r="U558" s="262" t="s">
        <v>2084</v>
      </c>
      <c r="V558" s="262" t="s">
        <v>3075</v>
      </c>
      <c r="W558" s="262" t="s">
        <v>3075</v>
      </c>
      <c r="X558" s="262" t="s">
        <v>3075</v>
      </c>
      <c r="Y558" s="262" t="s">
        <v>3075</v>
      </c>
      <c r="Z558" s="262" t="s">
        <v>3075</v>
      </c>
      <c r="AA558" s="262" t="s">
        <v>3075</v>
      </c>
      <c r="AB558" s="262" t="s">
        <v>3075</v>
      </c>
      <c r="AC558" s="262" t="s">
        <v>3075</v>
      </c>
      <c r="AD558" s="262" t="s">
        <v>3075</v>
      </c>
      <c r="AE558" s="246"/>
      <c r="AF558" s="262" t="s">
        <v>3075</v>
      </c>
      <c r="AG558" s="262" t="s">
        <v>3075</v>
      </c>
      <c r="AH558" s="262" t="s">
        <v>3075</v>
      </c>
      <c r="AI558" s="262" t="s">
        <v>3075</v>
      </c>
      <c r="AJ558" t="s">
        <v>4897</v>
      </c>
    </row>
    <row r="559" spans="1:36" ht="15" customHeight="1" x14ac:dyDescent="0.3">
      <c r="A559" s="261">
        <v>524278</v>
      </c>
      <c r="B559" s="262" t="s">
        <v>1351</v>
      </c>
      <c r="C559" s="262" t="s">
        <v>70</v>
      </c>
      <c r="D559" s="262" t="s">
        <v>549</v>
      </c>
      <c r="E559" s="262" t="s">
        <v>115</v>
      </c>
      <c r="F559" s="262" t="s">
        <v>135</v>
      </c>
      <c r="G559" s="263">
        <v>36161</v>
      </c>
      <c r="H559" s="262" t="s">
        <v>620</v>
      </c>
      <c r="I559" s="258" t="s">
        <v>521</v>
      </c>
      <c r="J559" s="262" t="s">
        <v>136</v>
      </c>
      <c r="K559" s="262" t="s">
        <v>3075</v>
      </c>
      <c r="L559" s="258"/>
      <c r="M559" s="262"/>
      <c r="N559" s="250" t="s">
        <v>3075</v>
      </c>
      <c r="O559" s="260" t="s">
        <v>3075</v>
      </c>
      <c r="P559" s="257">
        <v>0</v>
      </c>
      <c r="Q559" s="262" t="s">
        <v>3075</v>
      </c>
      <c r="R559" s="262" t="s">
        <v>3923</v>
      </c>
      <c r="S559" s="262" t="s">
        <v>3074</v>
      </c>
      <c r="T559" s="262" t="s">
        <v>2914</v>
      </c>
      <c r="U559" s="262" t="s">
        <v>2185</v>
      </c>
      <c r="V559" s="262" t="s">
        <v>3075</v>
      </c>
      <c r="W559" s="262" t="s">
        <v>3075</v>
      </c>
      <c r="X559" s="262" t="s">
        <v>3075</v>
      </c>
      <c r="Y559" s="262" t="s">
        <v>3075</v>
      </c>
      <c r="Z559" s="262" t="s">
        <v>3075</v>
      </c>
      <c r="AA559" s="262" t="s">
        <v>3075</v>
      </c>
      <c r="AB559" s="262" t="s">
        <v>3075</v>
      </c>
      <c r="AC559" s="262" t="s">
        <v>3075</v>
      </c>
      <c r="AD559" s="262" t="s">
        <v>3075</v>
      </c>
      <c r="AE559" s="247"/>
      <c r="AF559" s="262" t="s">
        <v>3075</v>
      </c>
      <c r="AG559" s="262" t="s">
        <v>3075</v>
      </c>
      <c r="AH559" s="262" t="s">
        <v>3075</v>
      </c>
      <c r="AI559" s="262" t="s">
        <v>3075</v>
      </c>
      <c r="AJ559" t="s">
        <v>4897</v>
      </c>
    </row>
    <row r="560" spans="1:36" ht="15" customHeight="1" x14ac:dyDescent="0.3">
      <c r="A560" s="261">
        <v>524280</v>
      </c>
      <c r="B560" s="262" t="s">
        <v>1352</v>
      </c>
      <c r="C560" s="262" t="s">
        <v>87</v>
      </c>
      <c r="D560" s="262" t="s">
        <v>404</v>
      </c>
      <c r="E560" s="262" t="s">
        <v>115</v>
      </c>
      <c r="F560" s="262" t="s">
        <v>2268</v>
      </c>
      <c r="G560" s="263">
        <v>34545</v>
      </c>
      <c r="H560" s="262" t="s">
        <v>622</v>
      </c>
      <c r="I560" s="258" t="s">
        <v>522</v>
      </c>
      <c r="J560" s="262" t="s">
        <v>138</v>
      </c>
      <c r="K560" s="261">
        <v>2014</v>
      </c>
      <c r="L560" s="258" t="s">
        <v>137</v>
      </c>
      <c r="M560" s="250"/>
      <c r="N560" s="250" t="s">
        <v>3075</v>
      </c>
      <c r="O560" s="260" t="s">
        <v>3075</v>
      </c>
      <c r="P560" s="257">
        <v>0</v>
      </c>
      <c r="Q560" s="262" t="s">
        <v>3075</v>
      </c>
      <c r="R560" s="262" t="s">
        <v>3574</v>
      </c>
      <c r="S560" s="262" t="s">
        <v>3129</v>
      </c>
      <c r="T560" s="262" t="s">
        <v>2604</v>
      </c>
      <c r="U560" s="262" t="s">
        <v>2084</v>
      </c>
      <c r="V560" s="262" t="s">
        <v>3075</v>
      </c>
      <c r="W560" s="262" t="s">
        <v>3075</v>
      </c>
      <c r="X560" s="262" t="s">
        <v>3075</v>
      </c>
      <c r="Y560" s="262" t="s">
        <v>3075</v>
      </c>
      <c r="Z560" s="262" t="s">
        <v>3075</v>
      </c>
      <c r="AA560" s="262" t="s">
        <v>3075</v>
      </c>
      <c r="AB560" s="262" t="s">
        <v>3075</v>
      </c>
      <c r="AC560" s="262" t="s">
        <v>3075</v>
      </c>
      <c r="AD560" s="262" t="s">
        <v>3075</v>
      </c>
      <c r="AE560" s="246"/>
      <c r="AF560" s="262" t="s">
        <v>3075</v>
      </c>
      <c r="AG560" s="262"/>
      <c r="AH560" s="262" t="s">
        <v>3075</v>
      </c>
      <c r="AI560" s="262" t="s">
        <v>3075</v>
      </c>
      <c r="AJ560" t="s">
        <v>4897</v>
      </c>
    </row>
    <row r="561" spans="1:36" ht="15" customHeight="1" x14ac:dyDescent="0.3">
      <c r="A561" s="261">
        <v>524293</v>
      </c>
      <c r="B561" s="262" t="s">
        <v>877</v>
      </c>
      <c r="C561" s="262" t="s">
        <v>87</v>
      </c>
      <c r="D561" s="262" t="s">
        <v>878</v>
      </c>
      <c r="E561" s="262" t="s">
        <v>115</v>
      </c>
      <c r="F561" s="262" t="s">
        <v>2310</v>
      </c>
      <c r="G561" s="263">
        <v>36247</v>
      </c>
      <c r="H561" s="262" t="s">
        <v>620</v>
      </c>
      <c r="I561" s="258" t="s">
        <v>521</v>
      </c>
      <c r="J561" s="262" t="s">
        <v>136</v>
      </c>
      <c r="K561" s="261">
        <v>2017</v>
      </c>
      <c r="M561" s="262"/>
      <c r="N561" s="250" t="s">
        <v>3075</v>
      </c>
      <c r="O561" s="260" t="s">
        <v>3075</v>
      </c>
      <c r="P561" s="257">
        <v>0</v>
      </c>
      <c r="Q561" s="262" t="s">
        <v>3075</v>
      </c>
      <c r="R561" s="262" t="s">
        <v>3924</v>
      </c>
      <c r="S561" s="262" t="s">
        <v>3080</v>
      </c>
      <c r="T561" s="262" t="s">
        <v>2915</v>
      </c>
      <c r="U561" s="262" t="s">
        <v>2210</v>
      </c>
      <c r="V561" s="262" t="s">
        <v>3075</v>
      </c>
      <c r="W561" s="262" t="s">
        <v>3075</v>
      </c>
      <c r="X561" s="262" t="s">
        <v>3075</v>
      </c>
      <c r="Y561" s="262" t="s">
        <v>3075</v>
      </c>
      <c r="Z561" s="262" t="s">
        <v>3075</v>
      </c>
      <c r="AA561" s="262" t="s">
        <v>3075</v>
      </c>
      <c r="AB561" s="262" t="s">
        <v>3075</v>
      </c>
      <c r="AC561" s="262" t="s">
        <v>3075</v>
      </c>
      <c r="AD561" s="262" t="s">
        <v>3075</v>
      </c>
      <c r="AE561" s="246"/>
      <c r="AF561" s="262" t="s">
        <v>3075</v>
      </c>
      <c r="AG561" s="262" t="s">
        <v>3075</v>
      </c>
      <c r="AH561" s="262" t="s">
        <v>3075</v>
      </c>
      <c r="AI561" s="262" t="s">
        <v>3075</v>
      </c>
      <c r="AJ561" t="s">
        <v>4897</v>
      </c>
    </row>
    <row r="562" spans="1:36" ht="15" customHeight="1" x14ac:dyDescent="0.3">
      <c r="A562" s="256">
        <v>524304</v>
      </c>
      <c r="B562" s="257" t="s">
        <v>794</v>
      </c>
      <c r="C562" s="257" t="s">
        <v>62</v>
      </c>
      <c r="D562" s="257" t="s">
        <v>4484</v>
      </c>
      <c r="E562" s="257" t="s">
        <v>115</v>
      </c>
      <c r="F562" s="257" t="s">
        <v>135</v>
      </c>
      <c r="G562" s="257" t="s">
        <v>4805</v>
      </c>
      <c r="H562" s="257" t="s">
        <v>622</v>
      </c>
      <c r="I562" s="258" t="s">
        <v>521</v>
      </c>
      <c r="J562" s="257" t="s">
        <v>138</v>
      </c>
      <c r="K562" s="257" t="s">
        <v>4652</v>
      </c>
      <c r="L562" s="259" t="s">
        <v>645</v>
      </c>
      <c r="M562" s="250"/>
      <c r="N562" s="250" t="s">
        <v>3075</v>
      </c>
      <c r="O562" s="260" t="s">
        <v>3075</v>
      </c>
      <c r="P562" s="257">
        <v>0</v>
      </c>
      <c r="Q562" s="257" t="s">
        <v>3075</v>
      </c>
      <c r="R562" s="257" t="s">
        <v>3575</v>
      </c>
      <c r="S562" s="257" t="s">
        <v>3576</v>
      </c>
      <c r="T562" s="257" t="s">
        <v>2916</v>
      </c>
      <c r="U562" s="257" t="s">
        <v>2092</v>
      </c>
      <c r="V562" s="257" t="s">
        <v>3075</v>
      </c>
      <c r="W562" s="257" t="s">
        <v>3075</v>
      </c>
      <c r="X562" s="257" t="s">
        <v>3075</v>
      </c>
      <c r="Y562" s="257" t="s">
        <v>3075</v>
      </c>
      <c r="Z562" s="257" t="s">
        <v>3075</v>
      </c>
      <c r="AA562" s="257" t="s">
        <v>3075</v>
      </c>
      <c r="AB562" s="257" t="s">
        <v>3075</v>
      </c>
      <c r="AC562" s="257" t="s">
        <v>3075</v>
      </c>
      <c r="AD562" s="257" t="s">
        <v>3075</v>
      </c>
      <c r="AE562" s="246"/>
      <c r="AF562" s="257" t="s">
        <v>3075</v>
      </c>
      <c r="AG562" s="257" t="s">
        <v>2078</v>
      </c>
      <c r="AH562" s="257" t="s">
        <v>2078</v>
      </c>
      <c r="AI562" s="257" t="s">
        <v>3075</v>
      </c>
      <c r="AJ562" t="s">
        <v>4896</v>
      </c>
    </row>
    <row r="563" spans="1:36" ht="15" customHeight="1" x14ac:dyDescent="0.3">
      <c r="A563" s="261">
        <v>524310</v>
      </c>
      <c r="B563" s="262" t="s">
        <v>1106</v>
      </c>
      <c r="C563" s="262" t="s">
        <v>66</v>
      </c>
      <c r="D563" s="262" t="s">
        <v>347</v>
      </c>
      <c r="E563" s="262" t="s">
        <v>115</v>
      </c>
      <c r="F563" s="262" t="s">
        <v>2295</v>
      </c>
      <c r="G563" s="263">
        <v>34160</v>
      </c>
      <c r="H563" s="262" t="s">
        <v>620</v>
      </c>
      <c r="I563" s="258" t="s">
        <v>521</v>
      </c>
      <c r="J563" s="262" t="s">
        <v>136</v>
      </c>
      <c r="K563" s="261">
        <v>2011</v>
      </c>
      <c r="M563" s="262"/>
      <c r="N563" s="250" t="s">
        <v>3075</v>
      </c>
      <c r="O563" s="260" t="s">
        <v>3075</v>
      </c>
      <c r="P563" s="257">
        <v>0</v>
      </c>
      <c r="Q563" s="262" t="s">
        <v>3075</v>
      </c>
      <c r="R563" s="262" t="s">
        <v>4485</v>
      </c>
      <c r="S563" s="262" t="s">
        <v>3149</v>
      </c>
      <c r="T563" s="262" t="s">
        <v>2175</v>
      </c>
      <c r="U563" s="262" t="s">
        <v>4486</v>
      </c>
      <c r="V563" s="262" t="s">
        <v>3075</v>
      </c>
      <c r="W563" s="262" t="s">
        <v>3075</v>
      </c>
      <c r="X563" s="262" t="s">
        <v>3075</v>
      </c>
      <c r="Y563" s="262" t="s">
        <v>3075</v>
      </c>
      <c r="Z563" s="262" t="s">
        <v>3075</v>
      </c>
      <c r="AA563" s="262" t="s">
        <v>3075</v>
      </c>
      <c r="AB563" s="262" t="s">
        <v>3075</v>
      </c>
      <c r="AC563" s="262" t="s">
        <v>3075</v>
      </c>
      <c r="AD563" s="262" t="s">
        <v>3075</v>
      </c>
      <c r="AE563" s="247"/>
      <c r="AF563" s="262" t="s">
        <v>3075</v>
      </c>
      <c r="AG563" s="262" t="s">
        <v>3075</v>
      </c>
      <c r="AH563" s="262" t="s">
        <v>3075</v>
      </c>
      <c r="AI563" s="262" t="s">
        <v>3075</v>
      </c>
      <c r="AJ563" t="s">
        <v>4897</v>
      </c>
    </row>
    <row r="564" spans="1:36" ht="15" customHeight="1" x14ac:dyDescent="0.3">
      <c r="A564" s="261">
        <v>524311</v>
      </c>
      <c r="B564" s="262" t="s">
        <v>1353</v>
      </c>
      <c r="C564" s="262" t="s">
        <v>367</v>
      </c>
      <c r="D564" s="262" t="s">
        <v>997</v>
      </c>
      <c r="E564" s="262" t="s">
        <v>115</v>
      </c>
      <c r="F564" s="262" t="s">
        <v>2139</v>
      </c>
      <c r="G564" s="263">
        <v>31744</v>
      </c>
      <c r="H564" s="262" t="s">
        <v>620</v>
      </c>
      <c r="I564" s="258" t="s">
        <v>522</v>
      </c>
      <c r="J564" s="262" t="s">
        <v>136</v>
      </c>
      <c r="K564" s="262" t="s">
        <v>3075</v>
      </c>
      <c r="L564" s="258"/>
      <c r="M564" s="262"/>
      <c r="N564" s="250" t="s">
        <v>3075</v>
      </c>
      <c r="O564" s="260" t="s">
        <v>3075</v>
      </c>
      <c r="P564" s="257">
        <v>0</v>
      </c>
      <c r="Q564" s="262" t="s">
        <v>3075</v>
      </c>
      <c r="R564" s="262" t="s">
        <v>3925</v>
      </c>
      <c r="S564" s="262" t="s">
        <v>3894</v>
      </c>
      <c r="T564" s="262" t="s">
        <v>2849</v>
      </c>
      <c r="U564" s="262" t="s">
        <v>2210</v>
      </c>
      <c r="V564" s="262" t="s">
        <v>3075</v>
      </c>
      <c r="W564" s="262" t="s">
        <v>3075</v>
      </c>
      <c r="X564" s="262" t="s">
        <v>3075</v>
      </c>
      <c r="Y564" s="262" t="s">
        <v>3075</v>
      </c>
      <c r="Z564" s="262" t="s">
        <v>3075</v>
      </c>
      <c r="AA564" s="262" t="s">
        <v>3075</v>
      </c>
      <c r="AB564" s="262" t="s">
        <v>3075</v>
      </c>
      <c r="AC564" s="262" t="s">
        <v>3075</v>
      </c>
      <c r="AD564" s="262" t="s">
        <v>3075</v>
      </c>
      <c r="AE564" s="246"/>
      <c r="AF564" s="262" t="s">
        <v>3075</v>
      </c>
      <c r="AG564" s="262" t="s">
        <v>3075</v>
      </c>
      <c r="AH564" s="262" t="s">
        <v>3075</v>
      </c>
      <c r="AI564" s="262" t="s">
        <v>3075</v>
      </c>
      <c r="AJ564" t="s">
        <v>4897</v>
      </c>
    </row>
    <row r="565" spans="1:36" ht="15" customHeight="1" x14ac:dyDescent="0.3">
      <c r="A565" s="261">
        <v>524335</v>
      </c>
      <c r="B565" s="262" t="s">
        <v>1354</v>
      </c>
      <c r="C565" s="262" t="s">
        <v>1355</v>
      </c>
      <c r="D565" s="262" t="s">
        <v>613</v>
      </c>
      <c r="E565" s="262" t="s">
        <v>115</v>
      </c>
      <c r="F565" s="262" t="s">
        <v>2409</v>
      </c>
      <c r="G565" s="263">
        <v>30696</v>
      </c>
      <c r="H565" s="262" t="s">
        <v>620</v>
      </c>
      <c r="I565" s="258" t="s">
        <v>521</v>
      </c>
      <c r="J565" s="262" t="s">
        <v>667</v>
      </c>
      <c r="K565" s="250"/>
      <c r="L565" s="258" t="s">
        <v>150</v>
      </c>
      <c r="M565" s="262"/>
      <c r="N565" s="250" t="s">
        <v>3075</v>
      </c>
      <c r="O565" s="260" t="s">
        <v>3075</v>
      </c>
      <c r="P565" s="257">
        <v>0</v>
      </c>
      <c r="Q565" s="262" t="s">
        <v>3075</v>
      </c>
      <c r="R565" s="262" t="s">
        <v>4171</v>
      </c>
      <c r="S565" s="262" t="s">
        <v>4172</v>
      </c>
      <c r="T565" s="262" t="s">
        <v>2480</v>
      </c>
      <c r="U565" s="262" t="s">
        <v>2210</v>
      </c>
      <c r="V565" s="262" t="s">
        <v>3075</v>
      </c>
      <c r="W565" s="262" t="s">
        <v>3075</v>
      </c>
      <c r="X565" s="262" t="s">
        <v>3075</v>
      </c>
      <c r="Y565" s="262" t="s">
        <v>3075</v>
      </c>
      <c r="Z565" s="262" t="s">
        <v>3075</v>
      </c>
      <c r="AA565" s="262" t="s">
        <v>3075</v>
      </c>
      <c r="AB565" s="262" t="s">
        <v>3075</v>
      </c>
      <c r="AC565" s="262" t="s">
        <v>3075</v>
      </c>
      <c r="AD565" s="262" t="s">
        <v>3075</v>
      </c>
      <c r="AE565" s="246"/>
      <c r="AF565" s="262" t="s">
        <v>3075</v>
      </c>
      <c r="AG565" s="262" t="s">
        <v>3075</v>
      </c>
      <c r="AH565" s="262" t="s">
        <v>3075</v>
      </c>
      <c r="AI565" s="262" t="s">
        <v>3075</v>
      </c>
      <c r="AJ565" t="s">
        <v>4897</v>
      </c>
    </row>
    <row r="566" spans="1:36" ht="15" customHeight="1" x14ac:dyDescent="0.3">
      <c r="A566" s="261">
        <v>524339</v>
      </c>
      <c r="B566" s="262" t="s">
        <v>1939</v>
      </c>
      <c r="C566" s="262" t="s">
        <v>1614</v>
      </c>
      <c r="D566" s="262" t="s">
        <v>341</v>
      </c>
      <c r="E566" s="262" t="s">
        <v>115</v>
      </c>
      <c r="F566" s="262" t="s">
        <v>2552</v>
      </c>
      <c r="G566" s="263">
        <v>26732</v>
      </c>
      <c r="H566" s="262" t="s">
        <v>622</v>
      </c>
      <c r="I566" s="258" t="s">
        <v>521</v>
      </c>
      <c r="J566" s="262" t="s">
        <v>138</v>
      </c>
      <c r="K566" s="261">
        <v>1992</v>
      </c>
      <c r="L566" s="258" t="s">
        <v>137</v>
      </c>
      <c r="M566" s="250"/>
      <c r="N566" s="250" t="s">
        <v>3075</v>
      </c>
      <c r="O566" s="260" t="s">
        <v>3075</v>
      </c>
      <c r="P566" s="257">
        <v>0</v>
      </c>
      <c r="Q566" s="262" t="s">
        <v>3075</v>
      </c>
      <c r="R566" s="262" t="s">
        <v>3577</v>
      </c>
      <c r="S566" s="262" t="s">
        <v>3578</v>
      </c>
      <c r="T566" s="262" t="s">
        <v>2917</v>
      </c>
      <c r="U566" s="262" t="s">
        <v>2084</v>
      </c>
      <c r="V566" s="262" t="s">
        <v>3075</v>
      </c>
      <c r="W566" s="262" t="s">
        <v>3075</v>
      </c>
      <c r="X566" s="262" t="s">
        <v>3075</v>
      </c>
      <c r="Y566" s="262" t="s">
        <v>3075</v>
      </c>
      <c r="Z566" s="262" t="s">
        <v>3075</v>
      </c>
      <c r="AA566" s="262" t="s">
        <v>2078</v>
      </c>
      <c r="AB566" s="262" t="s">
        <v>3075</v>
      </c>
      <c r="AC566" s="262" t="s">
        <v>3075</v>
      </c>
      <c r="AD566" s="262" t="s">
        <v>3075</v>
      </c>
      <c r="AE566" s="246"/>
      <c r="AF566" s="262" t="s">
        <v>3075</v>
      </c>
      <c r="AG566" s="262" t="s">
        <v>3075</v>
      </c>
      <c r="AH566" s="262" t="s">
        <v>3075</v>
      </c>
      <c r="AI566" s="262" t="s">
        <v>3075</v>
      </c>
      <c r="AJ566" t="s">
        <v>4897</v>
      </c>
    </row>
    <row r="567" spans="1:36" ht="15" customHeight="1" x14ac:dyDescent="0.3">
      <c r="A567" s="261">
        <v>524340</v>
      </c>
      <c r="B567" s="262" t="s">
        <v>1107</v>
      </c>
      <c r="C567" s="262" t="s">
        <v>331</v>
      </c>
      <c r="D567" s="262" t="s">
        <v>349</v>
      </c>
      <c r="E567" s="262" t="s">
        <v>115</v>
      </c>
      <c r="F567" s="262" t="s">
        <v>2589</v>
      </c>
      <c r="G567" s="263">
        <v>32874</v>
      </c>
      <c r="H567" s="262" t="s">
        <v>620</v>
      </c>
      <c r="I567" s="258" t="s">
        <v>521</v>
      </c>
      <c r="J567" s="250" t="s">
        <v>667</v>
      </c>
      <c r="K567" s="262" t="s">
        <v>3075</v>
      </c>
      <c r="L567" s="258"/>
      <c r="M567" s="262"/>
      <c r="N567" s="250" t="s">
        <v>3075</v>
      </c>
      <c r="O567" s="260" t="s">
        <v>3075</v>
      </c>
      <c r="P567" s="257">
        <v>0</v>
      </c>
      <c r="Q567" s="262" t="s">
        <v>3075</v>
      </c>
      <c r="R567" s="262" t="s">
        <v>4487</v>
      </c>
      <c r="S567" s="262" t="s">
        <v>4047</v>
      </c>
      <c r="T567" s="262" t="s">
        <v>2972</v>
      </c>
      <c r="U567" s="262" t="s">
        <v>4230</v>
      </c>
      <c r="V567" s="262" t="s">
        <v>3075</v>
      </c>
      <c r="W567" s="262" t="s">
        <v>3075</v>
      </c>
      <c r="X567" s="262" t="s">
        <v>3075</v>
      </c>
      <c r="Y567" s="262" t="s">
        <v>3075</v>
      </c>
      <c r="Z567" s="262" t="s">
        <v>3075</v>
      </c>
      <c r="AA567" s="262" t="s">
        <v>3075</v>
      </c>
      <c r="AB567" s="262" t="s">
        <v>3075</v>
      </c>
      <c r="AC567" s="262" t="s">
        <v>3075</v>
      </c>
      <c r="AD567" s="262" t="s">
        <v>3075</v>
      </c>
      <c r="AE567" s="246"/>
      <c r="AF567" s="262" t="s">
        <v>3075</v>
      </c>
      <c r="AG567" s="262" t="s">
        <v>3075</v>
      </c>
      <c r="AH567" s="262" t="s">
        <v>3075</v>
      </c>
      <c r="AI567" s="262" t="s">
        <v>3075</v>
      </c>
      <c r="AJ567" t="s">
        <v>4897</v>
      </c>
    </row>
    <row r="568" spans="1:36" ht="15" customHeight="1" x14ac:dyDescent="0.3">
      <c r="A568" s="261">
        <v>524343</v>
      </c>
      <c r="B568" s="262" t="s">
        <v>1356</v>
      </c>
      <c r="C568" s="262" t="s">
        <v>87</v>
      </c>
      <c r="D568" s="262" t="s">
        <v>476</v>
      </c>
      <c r="E568" s="262" t="s">
        <v>115</v>
      </c>
      <c r="F568" s="262" t="s">
        <v>3075</v>
      </c>
      <c r="G568" s="263">
        <v>34029</v>
      </c>
      <c r="H568" s="262"/>
      <c r="I568" s="258" t="s">
        <v>521</v>
      </c>
      <c r="J568" s="262" t="s">
        <v>138</v>
      </c>
      <c r="K568" s="261">
        <v>2013</v>
      </c>
      <c r="L568" s="258" t="s">
        <v>137</v>
      </c>
      <c r="M568" s="262" t="s">
        <v>3075</v>
      </c>
      <c r="N568" s="250" t="s">
        <v>3075</v>
      </c>
      <c r="O568" s="260" t="s">
        <v>3075</v>
      </c>
      <c r="P568" s="257">
        <v>0</v>
      </c>
      <c r="Q568" s="250"/>
      <c r="R568" s="250"/>
      <c r="S568" s="250"/>
      <c r="T568" s="250"/>
      <c r="U568" s="250"/>
      <c r="V568" s="250"/>
      <c r="W568" s="250"/>
      <c r="X568" s="250"/>
      <c r="Y568" s="250"/>
      <c r="Z568" s="250"/>
      <c r="AA568" s="250"/>
      <c r="AB568" s="250"/>
      <c r="AC568" s="250"/>
      <c r="AD568" s="250"/>
      <c r="AE568" s="246"/>
      <c r="AF568" s="250"/>
      <c r="AG568" s="250"/>
      <c r="AH568" s="250"/>
      <c r="AI568" s="250"/>
      <c r="AJ568" t="s">
        <v>4897</v>
      </c>
    </row>
    <row r="569" spans="1:36" ht="15" customHeight="1" x14ac:dyDescent="0.3">
      <c r="A569" s="261">
        <v>524347</v>
      </c>
      <c r="B569" s="262" t="s">
        <v>1357</v>
      </c>
      <c r="C569" s="262" t="s">
        <v>66</v>
      </c>
      <c r="D569" s="262" t="s">
        <v>399</v>
      </c>
      <c r="E569" s="262" t="s">
        <v>115</v>
      </c>
      <c r="F569" s="262" t="s">
        <v>135</v>
      </c>
      <c r="G569" s="263">
        <v>36071</v>
      </c>
      <c r="H569" s="262" t="s">
        <v>620</v>
      </c>
      <c r="I569" s="258" t="s">
        <v>521</v>
      </c>
      <c r="J569" s="262" t="s">
        <v>667</v>
      </c>
      <c r="K569" s="262"/>
      <c r="M569" s="262"/>
      <c r="N569" s="250" t="s">
        <v>3075</v>
      </c>
      <c r="O569" s="260" t="s">
        <v>3075</v>
      </c>
      <c r="P569" s="257">
        <v>0</v>
      </c>
      <c r="Q569" s="262" t="s">
        <v>3075</v>
      </c>
      <c r="R569" s="262" t="s">
        <v>4095</v>
      </c>
      <c r="S569" s="262" t="s">
        <v>3083</v>
      </c>
      <c r="T569" s="262" t="s">
        <v>2199</v>
      </c>
      <c r="U569" s="262" t="s">
        <v>2084</v>
      </c>
      <c r="V569" s="262" t="s">
        <v>3075</v>
      </c>
      <c r="W569" s="262" t="s">
        <v>3075</v>
      </c>
      <c r="X569" s="262" t="s">
        <v>3075</v>
      </c>
      <c r="Y569" s="262" t="s">
        <v>3075</v>
      </c>
      <c r="Z569" s="262" t="s">
        <v>3075</v>
      </c>
      <c r="AA569" s="262" t="s">
        <v>3075</v>
      </c>
      <c r="AB569" s="262" t="s">
        <v>3075</v>
      </c>
      <c r="AC569" s="262" t="s">
        <v>3075</v>
      </c>
      <c r="AD569" s="262" t="s">
        <v>3075</v>
      </c>
      <c r="AE569" s="246"/>
      <c r="AF569" s="262" t="s">
        <v>3075</v>
      </c>
      <c r="AG569" s="262" t="s">
        <v>3075</v>
      </c>
      <c r="AH569" s="262" t="s">
        <v>3075</v>
      </c>
      <c r="AI569" s="262" t="s">
        <v>3075</v>
      </c>
      <c r="AJ569" t="s">
        <v>4897</v>
      </c>
    </row>
    <row r="570" spans="1:36" ht="15" customHeight="1" x14ac:dyDescent="0.3">
      <c r="A570" s="256">
        <v>524353</v>
      </c>
      <c r="B570" s="257" t="s">
        <v>879</v>
      </c>
      <c r="C570" s="257" t="s">
        <v>66</v>
      </c>
      <c r="D570" s="257" t="s">
        <v>880</v>
      </c>
      <c r="E570" s="257" t="s">
        <v>115</v>
      </c>
      <c r="F570" s="257" t="s">
        <v>2300</v>
      </c>
      <c r="G570" s="257" t="s">
        <v>4738</v>
      </c>
      <c r="H570" s="257" t="s">
        <v>620</v>
      </c>
      <c r="I570" s="258" t="s">
        <v>521</v>
      </c>
      <c r="J570" s="257" t="s">
        <v>138</v>
      </c>
      <c r="K570" s="257" t="s">
        <v>4651</v>
      </c>
      <c r="L570" s="257" t="s">
        <v>150</v>
      </c>
      <c r="M570" s="257"/>
      <c r="N570" s="250" t="s">
        <v>3075</v>
      </c>
      <c r="O570" s="260" t="s">
        <v>3075</v>
      </c>
      <c r="P570" s="257">
        <v>0</v>
      </c>
      <c r="Q570" s="257" t="s">
        <v>3075</v>
      </c>
      <c r="R570" s="257" t="s">
        <v>3580</v>
      </c>
      <c r="S570" s="257" t="s">
        <v>3083</v>
      </c>
      <c r="T570" s="257" t="s">
        <v>2918</v>
      </c>
      <c r="U570" s="257" t="s">
        <v>2084</v>
      </c>
      <c r="V570" s="257" t="s">
        <v>3075</v>
      </c>
      <c r="W570" s="257" t="s">
        <v>3075</v>
      </c>
      <c r="X570" s="257" t="s">
        <v>3075</v>
      </c>
      <c r="Y570" s="257" t="s">
        <v>3075</v>
      </c>
      <c r="Z570" s="257" t="s">
        <v>3075</v>
      </c>
      <c r="AA570" s="257" t="s">
        <v>3075</v>
      </c>
      <c r="AB570" s="257" t="s">
        <v>3075</v>
      </c>
      <c r="AC570" s="257" t="s">
        <v>3075</v>
      </c>
      <c r="AD570" s="257" t="s">
        <v>3075</v>
      </c>
      <c r="AE570" s="246"/>
      <c r="AF570" s="257" t="s">
        <v>3075</v>
      </c>
      <c r="AG570" s="257" t="s">
        <v>3075</v>
      </c>
      <c r="AH570" s="257" t="s">
        <v>2078</v>
      </c>
      <c r="AI570" s="257" t="s">
        <v>3075</v>
      </c>
      <c r="AJ570" t="s">
        <v>4896</v>
      </c>
    </row>
    <row r="571" spans="1:36" ht="15" customHeight="1" x14ac:dyDescent="0.3">
      <c r="A571" s="261">
        <v>524363</v>
      </c>
      <c r="B571" s="262" t="s">
        <v>1358</v>
      </c>
      <c r="C571" s="262" t="s">
        <v>1350</v>
      </c>
      <c r="D571" s="262" t="s">
        <v>418</v>
      </c>
      <c r="E571" s="262" t="s">
        <v>115</v>
      </c>
      <c r="F571" s="262" t="s">
        <v>2333</v>
      </c>
      <c r="G571" s="263">
        <v>33439</v>
      </c>
      <c r="H571" s="262" t="s">
        <v>620</v>
      </c>
      <c r="I571" s="258" t="s">
        <v>521</v>
      </c>
      <c r="J571" s="262" t="s">
        <v>667</v>
      </c>
      <c r="K571" s="261">
        <v>2010</v>
      </c>
      <c r="M571" s="262"/>
      <c r="N571" s="250" t="s">
        <v>3075</v>
      </c>
      <c r="O571" s="260" t="s">
        <v>3075</v>
      </c>
      <c r="P571" s="257">
        <v>0</v>
      </c>
      <c r="Q571" s="262" t="s">
        <v>3075</v>
      </c>
      <c r="R571" s="262" t="s">
        <v>4096</v>
      </c>
      <c r="S571" s="262" t="s">
        <v>3487</v>
      </c>
      <c r="T571" s="262" t="s">
        <v>2246</v>
      </c>
      <c r="U571" s="262" t="s">
        <v>2143</v>
      </c>
      <c r="V571" s="262" t="s">
        <v>3075</v>
      </c>
      <c r="W571" s="262" t="s">
        <v>3075</v>
      </c>
      <c r="X571" s="262" t="s">
        <v>3075</v>
      </c>
      <c r="Y571" s="262" t="s">
        <v>3075</v>
      </c>
      <c r="Z571" s="262" t="s">
        <v>3075</v>
      </c>
      <c r="AA571" s="262" t="s">
        <v>3075</v>
      </c>
      <c r="AB571" s="262" t="s">
        <v>3075</v>
      </c>
      <c r="AC571" s="262" t="s">
        <v>3075</v>
      </c>
      <c r="AD571" s="262" t="s">
        <v>3075</v>
      </c>
      <c r="AE571" s="247"/>
      <c r="AF571" s="262" t="s">
        <v>3075</v>
      </c>
      <c r="AG571" s="262" t="s">
        <v>3075</v>
      </c>
      <c r="AH571" s="262" t="s">
        <v>3075</v>
      </c>
      <c r="AI571" s="262" t="s">
        <v>3075</v>
      </c>
      <c r="AJ571" t="s">
        <v>4897</v>
      </c>
    </row>
    <row r="572" spans="1:36" ht="15" customHeight="1" x14ac:dyDescent="0.3">
      <c r="A572" s="261">
        <v>524365</v>
      </c>
      <c r="B572" s="262" t="s">
        <v>1359</v>
      </c>
      <c r="C572" s="262" t="s">
        <v>93</v>
      </c>
      <c r="D572" s="262" t="s">
        <v>483</v>
      </c>
      <c r="E572" s="262" t="s">
        <v>115</v>
      </c>
      <c r="F572" s="262" t="s">
        <v>2330</v>
      </c>
      <c r="G572" s="263">
        <v>33756</v>
      </c>
      <c r="H572" s="262" t="s">
        <v>620</v>
      </c>
      <c r="I572" s="258" t="s">
        <v>521</v>
      </c>
      <c r="J572" s="262" t="s">
        <v>138</v>
      </c>
      <c r="K572" s="261">
        <v>2011</v>
      </c>
      <c r="M572" s="262"/>
      <c r="N572" s="250" t="s">
        <v>3075</v>
      </c>
      <c r="O572" s="260" t="s">
        <v>3075</v>
      </c>
      <c r="P572" s="257">
        <v>0</v>
      </c>
      <c r="Q572" s="262" t="s">
        <v>3075</v>
      </c>
      <c r="R572" s="262" t="s">
        <v>3581</v>
      </c>
      <c r="S572" s="262" t="s">
        <v>3162</v>
      </c>
      <c r="T572" s="262" t="s">
        <v>2919</v>
      </c>
      <c r="U572" s="262" t="s">
        <v>2905</v>
      </c>
      <c r="V572" s="262" t="s">
        <v>3075</v>
      </c>
      <c r="W572" s="262" t="s">
        <v>3075</v>
      </c>
      <c r="X572" s="262" t="s">
        <v>3075</v>
      </c>
      <c r="Y572" s="262" t="s">
        <v>3075</v>
      </c>
      <c r="Z572" s="262" t="s">
        <v>3075</v>
      </c>
      <c r="AA572" s="262" t="s">
        <v>3075</v>
      </c>
      <c r="AB572" s="262" t="s">
        <v>3075</v>
      </c>
      <c r="AC572" s="262" t="s">
        <v>3075</v>
      </c>
      <c r="AD572" s="262" t="s">
        <v>3075</v>
      </c>
      <c r="AE572" s="246"/>
      <c r="AF572" s="262" t="s">
        <v>3075</v>
      </c>
      <c r="AG572" s="262" t="s">
        <v>3075</v>
      </c>
      <c r="AH572" s="262" t="s">
        <v>3075</v>
      </c>
      <c r="AI572" s="262" t="s">
        <v>3075</v>
      </c>
      <c r="AJ572" t="s">
        <v>4897</v>
      </c>
    </row>
    <row r="573" spans="1:36" ht="15" customHeight="1" x14ac:dyDescent="0.3">
      <c r="A573" s="261">
        <v>524367</v>
      </c>
      <c r="B573" s="262" t="s">
        <v>1360</v>
      </c>
      <c r="C573" s="262" t="s">
        <v>356</v>
      </c>
      <c r="D573" s="262" t="s">
        <v>433</v>
      </c>
      <c r="E573" s="262" t="s">
        <v>115</v>
      </c>
      <c r="F573" s="262" t="s">
        <v>135</v>
      </c>
      <c r="G573" s="263">
        <v>34335</v>
      </c>
      <c r="H573" s="262" t="s">
        <v>620</v>
      </c>
      <c r="I573" s="258" t="s">
        <v>521</v>
      </c>
      <c r="J573" s="262" t="s">
        <v>136</v>
      </c>
      <c r="K573" s="262" t="s">
        <v>3075</v>
      </c>
      <c r="L573" s="258"/>
      <c r="M573" s="262"/>
      <c r="N573" s="250" t="s">
        <v>3075</v>
      </c>
      <c r="O573" s="260" t="s">
        <v>3075</v>
      </c>
      <c r="P573" s="257">
        <v>0</v>
      </c>
      <c r="Q573" s="262" t="s">
        <v>3075</v>
      </c>
      <c r="R573" s="262" t="s">
        <v>3803</v>
      </c>
      <c r="S573" s="262" t="s">
        <v>3804</v>
      </c>
      <c r="T573" s="262" t="s">
        <v>2548</v>
      </c>
      <c r="U573" s="262" t="s">
        <v>2095</v>
      </c>
      <c r="V573" s="262" t="s">
        <v>3075</v>
      </c>
      <c r="W573" s="262" t="s">
        <v>3075</v>
      </c>
      <c r="X573" s="262" t="s">
        <v>3075</v>
      </c>
      <c r="Y573" s="262" t="s">
        <v>3075</v>
      </c>
      <c r="Z573" s="262" t="s">
        <v>3075</v>
      </c>
      <c r="AA573" s="262" t="s">
        <v>3075</v>
      </c>
      <c r="AB573" s="262" t="s">
        <v>3075</v>
      </c>
      <c r="AC573" s="262" t="s">
        <v>3075</v>
      </c>
      <c r="AD573" s="262" t="s">
        <v>3075</v>
      </c>
      <c r="AE573" s="246"/>
      <c r="AF573" s="262" t="s">
        <v>3075</v>
      </c>
      <c r="AG573" s="262" t="s">
        <v>3075</v>
      </c>
      <c r="AH573" s="262" t="s">
        <v>3075</v>
      </c>
      <c r="AI573" s="262" t="s">
        <v>3075</v>
      </c>
      <c r="AJ573" t="s">
        <v>4897</v>
      </c>
    </row>
    <row r="574" spans="1:36" ht="15" customHeight="1" x14ac:dyDescent="0.3">
      <c r="A574" s="261">
        <v>524368</v>
      </c>
      <c r="B574" s="262" t="s">
        <v>1361</v>
      </c>
      <c r="C574" s="262" t="s">
        <v>319</v>
      </c>
      <c r="D574" s="262" t="s">
        <v>460</v>
      </c>
      <c r="E574" s="262" t="s">
        <v>115</v>
      </c>
      <c r="F574" s="262" t="s">
        <v>2409</v>
      </c>
      <c r="G574" s="263">
        <v>34363</v>
      </c>
      <c r="H574" s="262" t="s">
        <v>620</v>
      </c>
      <c r="I574" s="258" t="s">
        <v>521</v>
      </c>
      <c r="J574" s="262" t="s">
        <v>667</v>
      </c>
      <c r="K574" s="261"/>
      <c r="L574" s="259" t="s">
        <v>150</v>
      </c>
      <c r="M574" s="262" t="s">
        <v>150</v>
      </c>
      <c r="N574" s="250" t="s">
        <v>3075</v>
      </c>
      <c r="O574" s="260" t="s">
        <v>3075</v>
      </c>
      <c r="P574" s="257">
        <v>0</v>
      </c>
      <c r="Q574" s="250"/>
      <c r="R574" s="250"/>
      <c r="S574" s="250"/>
      <c r="T574" s="250"/>
      <c r="U574" s="250"/>
      <c r="V574" s="250"/>
      <c r="W574" s="250"/>
      <c r="X574" s="250"/>
      <c r="Y574" s="250"/>
      <c r="Z574" s="250"/>
      <c r="AA574" s="250"/>
      <c r="AB574" s="250"/>
      <c r="AC574" s="250"/>
      <c r="AD574" s="250"/>
      <c r="AE574" s="247"/>
      <c r="AF574" s="250"/>
      <c r="AG574" s="250"/>
      <c r="AH574" s="250"/>
      <c r="AI574" s="250"/>
      <c r="AJ574" t="s">
        <v>4897</v>
      </c>
    </row>
    <row r="575" spans="1:36" ht="15" customHeight="1" x14ac:dyDescent="0.3">
      <c r="A575" s="261">
        <v>524390</v>
      </c>
      <c r="B575" s="262" t="s">
        <v>1362</v>
      </c>
      <c r="C575" s="262" t="s">
        <v>65</v>
      </c>
      <c r="D575" s="262" t="s">
        <v>346</v>
      </c>
      <c r="E575" s="262" t="s">
        <v>115</v>
      </c>
      <c r="F575" s="262" t="s">
        <v>2441</v>
      </c>
      <c r="G575" s="263">
        <v>33999</v>
      </c>
      <c r="H575" s="262" t="s">
        <v>620</v>
      </c>
      <c r="I575" s="258" t="s">
        <v>521</v>
      </c>
      <c r="J575" s="262" t="s">
        <v>136</v>
      </c>
      <c r="K575" s="261">
        <v>2010</v>
      </c>
      <c r="M575" s="262"/>
      <c r="N575" s="250" t="s">
        <v>3075</v>
      </c>
      <c r="O575" s="260" t="s">
        <v>3075</v>
      </c>
      <c r="P575" s="257">
        <v>0</v>
      </c>
      <c r="Q575" s="262" t="s">
        <v>3075</v>
      </c>
      <c r="R575" s="262" t="s">
        <v>3926</v>
      </c>
      <c r="S575" s="262" t="s">
        <v>3182</v>
      </c>
      <c r="T575" s="262" t="s">
        <v>2364</v>
      </c>
      <c r="U575" s="262" t="s">
        <v>2920</v>
      </c>
      <c r="V575" s="262" t="s">
        <v>3075</v>
      </c>
      <c r="W575" s="262" t="s">
        <v>3075</v>
      </c>
      <c r="X575" s="262" t="s">
        <v>3075</v>
      </c>
      <c r="Y575" s="262" t="s">
        <v>3075</v>
      </c>
      <c r="Z575" s="262" t="s">
        <v>3075</v>
      </c>
      <c r="AA575" s="262" t="s">
        <v>3075</v>
      </c>
      <c r="AB575" s="262" t="s">
        <v>3075</v>
      </c>
      <c r="AC575" s="262" t="s">
        <v>3075</v>
      </c>
      <c r="AD575" s="262" t="s">
        <v>3075</v>
      </c>
      <c r="AE575" s="246"/>
      <c r="AF575" s="262" t="s">
        <v>3075</v>
      </c>
      <c r="AG575" s="262" t="s">
        <v>3075</v>
      </c>
      <c r="AH575" s="262" t="s">
        <v>3075</v>
      </c>
      <c r="AI575" s="262" t="s">
        <v>3075</v>
      </c>
      <c r="AJ575" t="s">
        <v>4897</v>
      </c>
    </row>
    <row r="576" spans="1:36" ht="15" customHeight="1" x14ac:dyDescent="0.3">
      <c r="A576" s="261">
        <v>524397</v>
      </c>
      <c r="B576" s="262" t="s">
        <v>1363</v>
      </c>
      <c r="C576" s="262" t="s">
        <v>101</v>
      </c>
      <c r="D576" s="262" t="s">
        <v>577</v>
      </c>
      <c r="E576" s="262" t="s">
        <v>115</v>
      </c>
      <c r="F576" s="262" t="s">
        <v>135</v>
      </c>
      <c r="G576" s="263">
        <v>29961</v>
      </c>
      <c r="H576" s="262" t="s">
        <v>620</v>
      </c>
      <c r="I576" s="258" t="s">
        <v>521</v>
      </c>
      <c r="J576" s="262" t="s">
        <v>667</v>
      </c>
      <c r="K576" s="262"/>
      <c r="M576" s="262"/>
      <c r="N576" s="250" t="s">
        <v>3075</v>
      </c>
      <c r="O576" s="260" t="s">
        <v>3075</v>
      </c>
      <c r="P576" s="257">
        <v>0</v>
      </c>
      <c r="Q576" s="262" t="s">
        <v>3075</v>
      </c>
      <c r="R576" s="262" t="s">
        <v>2565</v>
      </c>
      <c r="S576" s="262" t="s">
        <v>4488</v>
      </c>
      <c r="T576" s="262" t="s">
        <v>4489</v>
      </c>
      <c r="U576" s="262" t="s">
        <v>2373</v>
      </c>
      <c r="V576" s="262" t="s">
        <v>3075</v>
      </c>
      <c r="W576" s="262" t="s">
        <v>3075</v>
      </c>
      <c r="X576" s="262" t="s">
        <v>3075</v>
      </c>
      <c r="Y576" s="262" t="s">
        <v>3075</v>
      </c>
      <c r="Z576" s="262" t="s">
        <v>3075</v>
      </c>
      <c r="AA576" s="262" t="s">
        <v>3075</v>
      </c>
      <c r="AB576" s="262" t="s">
        <v>3075</v>
      </c>
      <c r="AC576" s="262" t="s">
        <v>3075</v>
      </c>
      <c r="AD576" s="262" t="s">
        <v>3075</v>
      </c>
      <c r="AE576" s="246"/>
      <c r="AF576" s="262" t="s">
        <v>3075</v>
      </c>
      <c r="AG576" s="262" t="s">
        <v>3075</v>
      </c>
      <c r="AH576" s="262" t="s">
        <v>3075</v>
      </c>
      <c r="AI576" s="262" t="s">
        <v>3075</v>
      </c>
      <c r="AJ576" t="s">
        <v>4897</v>
      </c>
    </row>
    <row r="577" spans="1:36" ht="15" customHeight="1" x14ac:dyDescent="0.3">
      <c r="A577" s="261">
        <v>524406</v>
      </c>
      <c r="B577" s="262" t="s">
        <v>1364</v>
      </c>
      <c r="C577" s="262" t="s">
        <v>83</v>
      </c>
      <c r="D577" s="262" t="s">
        <v>346</v>
      </c>
      <c r="E577" s="262" t="s">
        <v>115</v>
      </c>
      <c r="F577" s="262" t="s">
        <v>135</v>
      </c>
      <c r="G577" s="263">
        <v>36162</v>
      </c>
      <c r="H577" s="262" t="s">
        <v>620</v>
      </c>
      <c r="I577" s="258" t="s">
        <v>521</v>
      </c>
      <c r="J577" s="262" t="s">
        <v>136</v>
      </c>
      <c r="K577" s="262"/>
      <c r="M577" s="262"/>
      <c r="N577" s="250" t="s">
        <v>3075</v>
      </c>
      <c r="O577" s="260" t="s">
        <v>3075</v>
      </c>
      <c r="P577" s="257">
        <v>0</v>
      </c>
      <c r="Q577" s="262" t="s">
        <v>3075</v>
      </c>
      <c r="R577" s="262" t="s">
        <v>3805</v>
      </c>
      <c r="S577" s="262" t="s">
        <v>3105</v>
      </c>
      <c r="T577" s="262" t="s">
        <v>2202</v>
      </c>
      <c r="U577" s="262" t="s">
        <v>2084</v>
      </c>
      <c r="V577" s="262" t="s">
        <v>3075</v>
      </c>
      <c r="W577" s="262" t="s">
        <v>3075</v>
      </c>
      <c r="X577" s="262" t="s">
        <v>3075</v>
      </c>
      <c r="Y577" s="262" t="s">
        <v>3075</v>
      </c>
      <c r="Z577" s="262" t="s">
        <v>3075</v>
      </c>
      <c r="AA577" s="262" t="s">
        <v>3075</v>
      </c>
      <c r="AB577" s="262" t="s">
        <v>3075</v>
      </c>
      <c r="AC577" s="262" t="s">
        <v>3075</v>
      </c>
      <c r="AD577" s="262" t="s">
        <v>3075</v>
      </c>
      <c r="AE577" s="246"/>
      <c r="AF577" s="262" t="s">
        <v>3075</v>
      </c>
      <c r="AG577" s="262" t="s">
        <v>3075</v>
      </c>
      <c r="AH577" s="262" t="s">
        <v>3075</v>
      </c>
      <c r="AI577" s="262" t="s">
        <v>3075</v>
      </c>
      <c r="AJ577" t="s">
        <v>4897</v>
      </c>
    </row>
    <row r="578" spans="1:36" ht="15" customHeight="1" x14ac:dyDescent="0.3">
      <c r="A578" s="261">
        <v>524416</v>
      </c>
      <c r="B578" s="262" t="s">
        <v>1365</v>
      </c>
      <c r="C578" s="262" t="s">
        <v>83</v>
      </c>
      <c r="D578" s="262" t="s">
        <v>438</v>
      </c>
      <c r="E578" s="262" t="s">
        <v>115</v>
      </c>
      <c r="F578" s="262" t="s">
        <v>2088</v>
      </c>
      <c r="G578" s="263">
        <v>36373</v>
      </c>
      <c r="H578" s="262" t="s">
        <v>620</v>
      </c>
      <c r="I578" s="258" t="s">
        <v>521</v>
      </c>
      <c r="J578" s="250" t="s">
        <v>667</v>
      </c>
      <c r="K578" s="262" t="s">
        <v>3075</v>
      </c>
      <c r="L578" s="262"/>
      <c r="M578" s="262"/>
      <c r="N578" s="250" t="s">
        <v>3075</v>
      </c>
      <c r="O578" s="260" t="s">
        <v>3075</v>
      </c>
      <c r="P578" s="257">
        <v>0</v>
      </c>
      <c r="Q578" s="262" t="s">
        <v>3075</v>
      </c>
      <c r="R578" s="262" t="s">
        <v>4097</v>
      </c>
      <c r="S578" s="262" t="s">
        <v>3154</v>
      </c>
      <c r="T578" s="262" t="s">
        <v>2553</v>
      </c>
      <c r="U578" s="262" t="s">
        <v>2095</v>
      </c>
      <c r="V578" s="262" t="s">
        <v>3075</v>
      </c>
      <c r="W578" s="262" t="s">
        <v>3075</v>
      </c>
      <c r="X578" s="262" t="s">
        <v>3075</v>
      </c>
      <c r="Y578" s="262" t="s">
        <v>3075</v>
      </c>
      <c r="Z578" s="262" t="s">
        <v>3075</v>
      </c>
      <c r="AA578" s="262" t="s">
        <v>3075</v>
      </c>
      <c r="AB578" s="262" t="s">
        <v>3075</v>
      </c>
      <c r="AC578" s="262" t="s">
        <v>3075</v>
      </c>
      <c r="AD578" s="262" t="s">
        <v>3075</v>
      </c>
      <c r="AE578" s="246"/>
      <c r="AF578" s="262" t="s">
        <v>3075</v>
      </c>
      <c r="AG578" s="262" t="s">
        <v>3075</v>
      </c>
      <c r="AH578" s="262" t="s">
        <v>3075</v>
      </c>
      <c r="AI578" s="262" t="s">
        <v>3075</v>
      </c>
      <c r="AJ578" t="s">
        <v>4897</v>
      </c>
    </row>
    <row r="579" spans="1:36" ht="15" customHeight="1" x14ac:dyDescent="0.3">
      <c r="A579" s="261">
        <v>524420</v>
      </c>
      <c r="B579" s="262" t="s">
        <v>1108</v>
      </c>
      <c r="C579" s="262" t="s">
        <v>69</v>
      </c>
      <c r="D579" s="262" t="s">
        <v>471</v>
      </c>
      <c r="E579" s="262" t="s">
        <v>115</v>
      </c>
      <c r="F579" s="262" t="s">
        <v>2571</v>
      </c>
      <c r="G579" s="263">
        <v>33618</v>
      </c>
      <c r="H579" s="262" t="s">
        <v>620</v>
      </c>
      <c r="I579" s="258" t="s">
        <v>521</v>
      </c>
      <c r="J579" s="262" t="s">
        <v>138</v>
      </c>
      <c r="K579" s="262" t="s">
        <v>3075</v>
      </c>
      <c r="L579" s="266"/>
      <c r="M579" s="262"/>
      <c r="N579" s="250" t="s">
        <v>3075</v>
      </c>
      <c r="O579" s="260" t="s">
        <v>3075</v>
      </c>
      <c r="P579" s="257">
        <v>0</v>
      </c>
      <c r="Q579" s="262" t="s">
        <v>3075</v>
      </c>
      <c r="R579" s="262" t="s">
        <v>4490</v>
      </c>
      <c r="S579" s="262" t="s">
        <v>3106</v>
      </c>
      <c r="T579" s="262" t="s">
        <v>2171</v>
      </c>
      <c r="U579" s="262" t="s">
        <v>2210</v>
      </c>
      <c r="V579" s="262" t="s">
        <v>3075</v>
      </c>
      <c r="W579" s="262" t="s">
        <v>3075</v>
      </c>
      <c r="X579" s="262" t="s">
        <v>3075</v>
      </c>
      <c r="Y579" s="262" t="s">
        <v>3075</v>
      </c>
      <c r="Z579" s="262" t="s">
        <v>3075</v>
      </c>
      <c r="AA579" s="262" t="s">
        <v>3075</v>
      </c>
      <c r="AB579" s="262" t="s">
        <v>3075</v>
      </c>
      <c r="AC579" s="262" t="s">
        <v>3075</v>
      </c>
      <c r="AD579" s="262" t="s">
        <v>3075</v>
      </c>
      <c r="AE579" s="246"/>
      <c r="AF579" s="262" t="s">
        <v>3075</v>
      </c>
      <c r="AG579" s="262" t="s">
        <v>3075</v>
      </c>
      <c r="AH579" s="262" t="s">
        <v>3075</v>
      </c>
      <c r="AI579" s="262" t="s">
        <v>3075</v>
      </c>
      <c r="AJ579" t="s">
        <v>4897</v>
      </c>
    </row>
    <row r="580" spans="1:36" ht="15" customHeight="1" x14ac:dyDescent="0.3">
      <c r="A580" s="261">
        <v>524427</v>
      </c>
      <c r="B580" s="262" t="s">
        <v>881</v>
      </c>
      <c r="C580" s="262" t="s">
        <v>882</v>
      </c>
      <c r="D580" s="262" t="s">
        <v>399</v>
      </c>
      <c r="E580" s="262" t="s">
        <v>115</v>
      </c>
      <c r="F580" s="262" t="s">
        <v>135</v>
      </c>
      <c r="G580" s="263">
        <v>31417</v>
      </c>
      <c r="H580" s="262" t="s">
        <v>620</v>
      </c>
      <c r="I580" s="258" t="s">
        <v>521</v>
      </c>
      <c r="J580" s="262" t="s">
        <v>138</v>
      </c>
      <c r="K580" s="262" t="s">
        <v>3075</v>
      </c>
      <c r="L580" s="266"/>
      <c r="M580" s="262"/>
      <c r="N580" s="250" t="s">
        <v>3075</v>
      </c>
      <c r="O580" s="260" t="s">
        <v>3075</v>
      </c>
      <c r="P580" s="257">
        <v>0</v>
      </c>
      <c r="Q580" s="262" t="s">
        <v>3075</v>
      </c>
      <c r="R580" s="262" t="s">
        <v>3582</v>
      </c>
      <c r="S580" s="262" t="s">
        <v>3583</v>
      </c>
      <c r="T580" s="262" t="s">
        <v>2211</v>
      </c>
      <c r="U580" s="262" t="s">
        <v>2238</v>
      </c>
      <c r="V580" s="262" t="s">
        <v>3075</v>
      </c>
      <c r="W580" s="262" t="s">
        <v>3075</v>
      </c>
      <c r="X580" s="262" t="s">
        <v>3075</v>
      </c>
      <c r="Y580" s="262" t="s">
        <v>3075</v>
      </c>
      <c r="Z580" s="262" t="s">
        <v>3075</v>
      </c>
      <c r="AA580" s="262" t="s">
        <v>3075</v>
      </c>
      <c r="AB580" s="262" t="s">
        <v>3075</v>
      </c>
      <c r="AC580" s="262" t="s">
        <v>3075</v>
      </c>
      <c r="AD580" s="262" t="s">
        <v>3075</v>
      </c>
      <c r="AE580" s="246"/>
      <c r="AF580" s="262" t="s">
        <v>3075</v>
      </c>
      <c r="AG580" s="262" t="s">
        <v>3075</v>
      </c>
      <c r="AH580" s="262" t="s">
        <v>3075</v>
      </c>
      <c r="AI580" s="262" t="s">
        <v>3075</v>
      </c>
      <c r="AJ580" t="s">
        <v>4897</v>
      </c>
    </row>
    <row r="581" spans="1:36" ht="15" customHeight="1" x14ac:dyDescent="0.3">
      <c r="A581" s="261">
        <v>524429</v>
      </c>
      <c r="B581" s="262" t="s">
        <v>1366</v>
      </c>
      <c r="C581" s="262" t="s">
        <v>1367</v>
      </c>
      <c r="D581" s="262" t="s">
        <v>613</v>
      </c>
      <c r="E581" s="262" t="s">
        <v>115</v>
      </c>
      <c r="F581" s="262" t="s">
        <v>135</v>
      </c>
      <c r="G581" s="263">
        <v>36272</v>
      </c>
      <c r="H581" s="262" t="s">
        <v>620</v>
      </c>
      <c r="I581" s="258" t="s">
        <v>521</v>
      </c>
      <c r="J581" s="262" t="s">
        <v>136</v>
      </c>
      <c r="K581" s="262"/>
      <c r="L581" s="265"/>
      <c r="M581" s="262"/>
      <c r="N581" s="250" t="s">
        <v>3075</v>
      </c>
      <c r="O581" s="260" t="s">
        <v>3075</v>
      </c>
      <c r="P581" s="257">
        <v>0</v>
      </c>
      <c r="Q581" s="262" t="s">
        <v>3075</v>
      </c>
      <c r="R581" s="262" t="s">
        <v>3927</v>
      </c>
      <c r="S581" s="262" t="s">
        <v>2296</v>
      </c>
      <c r="T581" s="262" t="s">
        <v>2921</v>
      </c>
      <c r="U581" s="262" t="s">
        <v>2084</v>
      </c>
      <c r="V581" s="262" t="s">
        <v>3075</v>
      </c>
      <c r="W581" s="262" t="s">
        <v>3075</v>
      </c>
      <c r="X581" s="262" t="s">
        <v>3075</v>
      </c>
      <c r="Y581" s="262" t="s">
        <v>3075</v>
      </c>
      <c r="Z581" s="262" t="s">
        <v>3075</v>
      </c>
      <c r="AA581" s="262" t="s">
        <v>3075</v>
      </c>
      <c r="AB581" s="262" t="s">
        <v>3075</v>
      </c>
      <c r="AC581" s="262" t="s">
        <v>3075</v>
      </c>
      <c r="AD581" s="262" t="s">
        <v>3075</v>
      </c>
      <c r="AE581" s="246"/>
      <c r="AF581" s="262" t="s">
        <v>3075</v>
      </c>
      <c r="AG581" s="262" t="s">
        <v>3075</v>
      </c>
      <c r="AH581" s="262" t="s">
        <v>3075</v>
      </c>
      <c r="AI581" s="262" t="s">
        <v>3075</v>
      </c>
      <c r="AJ581" t="s">
        <v>4897</v>
      </c>
    </row>
    <row r="582" spans="1:36" ht="15" customHeight="1" x14ac:dyDescent="0.3">
      <c r="A582" s="261">
        <v>524434</v>
      </c>
      <c r="B582" s="262" t="s">
        <v>1109</v>
      </c>
      <c r="C582" s="262" t="s">
        <v>83</v>
      </c>
      <c r="D582" s="262" t="s">
        <v>995</v>
      </c>
      <c r="E582" s="262" t="s">
        <v>115</v>
      </c>
      <c r="F582" s="262" t="s">
        <v>2268</v>
      </c>
      <c r="G582" s="263">
        <v>26847</v>
      </c>
      <c r="H582" s="262" t="s">
        <v>622</v>
      </c>
      <c r="I582" s="258" t="s">
        <v>521</v>
      </c>
      <c r="J582" s="262" t="s">
        <v>138</v>
      </c>
      <c r="K582" s="261">
        <v>1993</v>
      </c>
      <c r="L582" s="265"/>
      <c r="M582" s="262"/>
      <c r="N582" s="250" t="s">
        <v>3075</v>
      </c>
      <c r="O582" s="260" t="s">
        <v>3075</v>
      </c>
      <c r="P582" s="257">
        <v>0</v>
      </c>
      <c r="Q582" s="262" t="s">
        <v>3075</v>
      </c>
      <c r="R582" s="262" t="s">
        <v>3183</v>
      </c>
      <c r="S582" s="262" t="s">
        <v>3105</v>
      </c>
      <c r="T582" s="262" t="s">
        <v>2296</v>
      </c>
      <c r="U582" s="262" t="s">
        <v>2084</v>
      </c>
      <c r="V582" s="262" t="s">
        <v>3075</v>
      </c>
      <c r="W582" s="262" t="s">
        <v>3075</v>
      </c>
      <c r="X582" s="262" t="s">
        <v>3075</v>
      </c>
      <c r="Y582" s="262" t="s">
        <v>3075</v>
      </c>
      <c r="Z582" s="262" t="s">
        <v>3075</v>
      </c>
      <c r="AA582" s="262" t="s">
        <v>3075</v>
      </c>
      <c r="AB582" s="262" t="s">
        <v>3075</v>
      </c>
      <c r="AC582" s="262" t="s">
        <v>3075</v>
      </c>
      <c r="AD582" s="262" t="s">
        <v>3075</v>
      </c>
      <c r="AE582" s="246"/>
      <c r="AF582" s="262" t="s">
        <v>3075</v>
      </c>
      <c r="AG582" s="262" t="s">
        <v>3075</v>
      </c>
      <c r="AH582" s="262" t="s">
        <v>3075</v>
      </c>
      <c r="AI582" s="262" t="s">
        <v>3075</v>
      </c>
      <c r="AJ582" t="s">
        <v>4897</v>
      </c>
    </row>
    <row r="583" spans="1:36" ht="15" customHeight="1" x14ac:dyDescent="0.3">
      <c r="A583" s="261">
        <v>524440</v>
      </c>
      <c r="B583" s="262" t="s">
        <v>1368</v>
      </c>
      <c r="C583" s="262" t="s">
        <v>1369</v>
      </c>
      <c r="D583" s="262" t="s">
        <v>1279</v>
      </c>
      <c r="E583" s="262" t="s">
        <v>115</v>
      </c>
      <c r="F583" s="262" t="s">
        <v>2478</v>
      </c>
      <c r="G583" s="263">
        <v>33970</v>
      </c>
      <c r="H583" s="262" t="s">
        <v>620</v>
      </c>
      <c r="I583" s="258" t="s">
        <v>521</v>
      </c>
      <c r="J583" s="250" t="s">
        <v>667</v>
      </c>
      <c r="K583" s="262" t="s">
        <v>3075</v>
      </c>
      <c r="L583" s="258"/>
      <c r="M583" s="262"/>
      <c r="N583" s="250">
        <v>716</v>
      </c>
      <c r="O583" s="260">
        <v>45347</v>
      </c>
      <c r="P583" s="257">
        <v>20000</v>
      </c>
      <c r="Q583" s="262" t="s">
        <v>3075</v>
      </c>
      <c r="R583" s="262" t="s">
        <v>4491</v>
      </c>
      <c r="S583" s="262" t="s">
        <v>4492</v>
      </c>
      <c r="T583" s="262" t="s">
        <v>4493</v>
      </c>
      <c r="U583" s="262" t="s">
        <v>4494</v>
      </c>
      <c r="V583" s="262" t="s">
        <v>3075</v>
      </c>
      <c r="W583" s="262" t="s">
        <v>3075</v>
      </c>
      <c r="X583" s="262" t="s">
        <v>3075</v>
      </c>
      <c r="Y583" s="262" t="s">
        <v>3075</v>
      </c>
      <c r="Z583" s="262" t="s">
        <v>3075</v>
      </c>
      <c r="AA583" s="262" t="s">
        <v>3075</v>
      </c>
      <c r="AB583" s="262" t="s">
        <v>3075</v>
      </c>
      <c r="AC583" s="262" t="s">
        <v>3075</v>
      </c>
      <c r="AD583" s="262" t="s">
        <v>3075</v>
      </c>
      <c r="AE583" s="247"/>
      <c r="AF583" s="262" t="s">
        <v>3075</v>
      </c>
      <c r="AG583" s="262" t="s">
        <v>3075</v>
      </c>
      <c r="AH583" s="262" t="s">
        <v>3075</v>
      </c>
      <c r="AI583" s="262" t="s">
        <v>3075</v>
      </c>
      <c r="AJ583" t="s">
        <v>4897</v>
      </c>
    </row>
    <row r="584" spans="1:36" ht="15" customHeight="1" x14ac:dyDescent="0.3">
      <c r="A584" s="261">
        <v>524445</v>
      </c>
      <c r="B584" s="262" t="s">
        <v>1370</v>
      </c>
      <c r="C584" s="262" t="s">
        <v>87</v>
      </c>
      <c r="D584" s="262" t="s">
        <v>459</v>
      </c>
      <c r="E584" s="262" t="s">
        <v>115</v>
      </c>
      <c r="F584" s="262" t="s">
        <v>135</v>
      </c>
      <c r="G584" s="263">
        <v>36186</v>
      </c>
      <c r="H584" s="262" t="s">
        <v>620</v>
      </c>
      <c r="I584" s="258" t="s">
        <v>521</v>
      </c>
      <c r="J584" s="262" t="s">
        <v>667</v>
      </c>
      <c r="K584" s="262"/>
      <c r="M584" s="262"/>
      <c r="N584" s="250" t="s">
        <v>3075</v>
      </c>
      <c r="O584" s="260" t="s">
        <v>3075</v>
      </c>
      <c r="P584" s="257">
        <v>0</v>
      </c>
      <c r="Q584" s="262" t="s">
        <v>3075</v>
      </c>
      <c r="R584" s="262" t="s">
        <v>4495</v>
      </c>
      <c r="S584" s="262" t="s">
        <v>3129</v>
      </c>
      <c r="T584" s="262" t="s">
        <v>2345</v>
      </c>
      <c r="U584" s="262" t="s">
        <v>2084</v>
      </c>
      <c r="V584" s="262" t="s">
        <v>3075</v>
      </c>
      <c r="W584" s="262" t="s">
        <v>3075</v>
      </c>
      <c r="X584" s="262" t="s">
        <v>3075</v>
      </c>
      <c r="Y584" s="262" t="s">
        <v>3075</v>
      </c>
      <c r="Z584" s="262" t="s">
        <v>3075</v>
      </c>
      <c r="AA584" s="262" t="s">
        <v>3075</v>
      </c>
      <c r="AB584" s="262" t="s">
        <v>3075</v>
      </c>
      <c r="AC584" s="262" t="s">
        <v>3075</v>
      </c>
      <c r="AD584" s="262" t="s">
        <v>3075</v>
      </c>
      <c r="AE584" s="246"/>
      <c r="AF584" s="262" t="s">
        <v>3075</v>
      </c>
      <c r="AG584" s="262" t="s">
        <v>3075</v>
      </c>
      <c r="AH584" s="262" t="s">
        <v>3075</v>
      </c>
      <c r="AI584" s="262" t="s">
        <v>3075</v>
      </c>
      <c r="AJ584" t="s">
        <v>4897</v>
      </c>
    </row>
    <row r="585" spans="1:36" ht="15" customHeight="1" x14ac:dyDescent="0.3">
      <c r="A585" s="261">
        <v>524452</v>
      </c>
      <c r="B585" s="262" t="s">
        <v>1371</v>
      </c>
      <c r="C585" s="262" t="s">
        <v>749</v>
      </c>
      <c r="D585" s="262" t="s">
        <v>418</v>
      </c>
      <c r="E585" s="262" t="s">
        <v>115</v>
      </c>
      <c r="F585" s="262" t="s">
        <v>2372</v>
      </c>
      <c r="G585" s="263">
        <v>35801</v>
      </c>
      <c r="H585" s="262" t="s">
        <v>620</v>
      </c>
      <c r="I585" s="258" t="s">
        <v>521</v>
      </c>
      <c r="J585" s="262" t="s">
        <v>136</v>
      </c>
      <c r="K585" s="262"/>
      <c r="L585" s="266" t="s">
        <v>2513</v>
      </c>
      <c r="M585" s="262"/>
      <c r="N585" s="250" t="s">
        <v>3075</v>
      </c>
      <c r="O585" s="260" t="s">
        <v>3075</v>
      </c>
      <c r="P585" s="257">
        <v>0</v>
      </c>
      <c r="Q585" s="262" t="s">
        <v>3075</v>
      </c>
      <c r="R585" s="262" t="s">
        <v>3806</v>
      </c>
      <c r="S585" s="262" t="s">
        <v>3807</v>
      </c>
      <c r="T585" s="262" t="s">
        <v>2276</v>
      </c>
      <c r="U585" s="262" t="s">
        <v>2514</v>
      </c>
      <c r="V585" s="262" t="s">
        <v>3075</v>
      </c>
      <c r="W585" s="262" t="s">
        <v>3075</v>
      </c>
      <c r="X585" s="262" t="s">
        <v>3075</v>
      </c>
      <c r="Y585" s="262" t="s">
        <v>3075</v>
      </c>
      <c r="Z585" s="262" t="s">
        <v>3075</v>
      </c>
      <c r="AA585" s="262" t="s">
        <v>3075</v>
      </c>
      <c r="AB585" s="262" t="s">
        <v>3075</v>
      </c>
      <c r="AC585" s="262" t="s">
        <v>3075</v>
      </c>
      <c r="AD585" s="262" t="s">
        <v>3075</v>
      </c>
      <c r="AE585" s="246"/>
      <c r="AF585" s="262" t="s">
        <v>3075</v>
      </c>
      <c r="AG585" s="262"/>
      <c r="AH585" s="262" t="s">
        <v>3075</v>
      </c>
      <c r="AI585" s="262" t="s">
        <v>3075</v>
      </c>
      <c r="AJ585" t="s">
        <v>4897</v>
      </c>
    </row>
    <row r="586" spans="1:36" ht="15" customHeight="1" x14ac:dyDescent="0.3">
      <c r="A586" s="261">
        <v>524460</v>
      </c>
      <c r="B586" s="262" t="s">
        <v>884</v>
      </c>
      <c r="C586" s="262" t="s">
        <v>370</v>
      </c>
      <c r="D586" s="262" t="s">
        <v>885</v>
      </c>
      <c r="E586" s="262" t="s">
        <v>115</v>
      </c>
      <c r="F586" s="262" t="s">
        <v>2922</v>
      </c>
      <c r="G586" s="263">
        <v>35570</v>
      </c>
      <c r="H586" s="262" t="s">
        <v>620</v>
      </c>
      <c r="I586" s="258" t="s">
        <v>521</v>
      </c>
      <c r="J586" s="262" t="s">
        <v>136</v>
      </c>
      <c r="K586" s="262"/>
      <c r="L586" t="s">
        <v>154</v>
      </c>
      <c r="M586" s="262"/>
      <c r="N586" s="250">
        <v>473</v>
      </c>
      <c r="O586" s="260">
        <v>45336</v>
      </c>
      <c r="P586" s="257">
        <v>10000</v>
      </c>
      <c r="Q586" s="262" t="s">
        <v>3075</v>
      </c>
      <c r="R586" s="262" t="s">
        <v>3928</v>
      </c>
      <c r="S586" s="262" t="s">
        <v>3929</v>
      </c>
      <c r="T586" s="262" t="s">
        <v>2923</v>
      </c>
      <c r="U586" s="262" t="s">
        <v>2725</v>
      </c>
      <c r="V586" s="262" t="s">
        <v>3075</v>
      </c>
      <c r="W586" s="262" t="s">
        <v>3075</v>
      </c>
      <c r="X586" s="262" t="s">
        <v>3075</v>
      </c>
      <c r="Y586" s="262" t="s">
        <v>3075</v>
      </c>
      <c r="Z586" s="262" t="s">
        <v>3075</v>
      </c>
      <c r="AA586" s="262" t="s">
        <v>3075</v>
      </c>
      <c r="AB586" s="262" t="s">
        <v>3075</v>
      </c>
      <c r="AC586" s="262" t="s">
        <v>3075</v>
      </c>
      <c r="AD586" s="262" t="s">
        <v>3075</v>
      </c>
      <c r="AE586" s="247"/>
      <c r="AF586" s="262" t="s">
        <v>3075</v>
      </c>
      <c r="AG586" s="262" t="s">
        <v>3075</v>
      </c>
      <c r="AH586" s="262" t="s">
        <v>3075</v>
      </c>
      <c r="AI586" s="262" t="s">
        <v>3075</v>
      </c>
      <c r="AJ586" t="s">
        <v>4897</v>
      </c>
    </row>
    <row r="587" spans="1:36" ht="15" customHeight="1" x14ac:dyDescent="0.3">
      <c r="A587" s="261">
        <v>524467</v>
      </c>
      <c r="B587" s="262" t="s">
        <v>1372</v>
      </c>
      <c r="C587" s="262" t="s">
        <v>83</v>
      </c>
      <c r="D587" s="262" t="s">
        <v>992</v>
      </c>
      <c r="E587" s="262" t="s">
        <v>115</v>
      </c>
      <c r="F587" s="262" t="s">
        <v>2555</v>
      </c>
      <c r="G587" s="263">
        <v>35657</v>
      </c>
      <c r="H587" s="262" t="s">
        <v>620</v>
      </c>
      <c r="I587" s="258" t="s">
        <v>521</v>
      </c>
      <c r="J587" s="262" t="s">
        <v>138</v>
      </c>
      <c r="K587" s="262" t="s">
        <v>3075</v>
      </c>
      <c r="L587" s="266"/>
      <c r="M587" s="262"/>
      <c r="N587" s="250" t="s">
        <v>3075</v>
      </c>
      <c r="O587" s="260" t="s">
        <v>3075</v>
      </c>
      <c r="P587" s="257">
        <v>0</v>
      </c>
      <c r="Q587" s="262" t="s">
        <v>3075</v>
      </c>
      <c r="R587" s="262" t="s">
        <v>3316</v>
      </c>
      <c r="S587" s="262" t="s">
        <v>3317</v>
      </c>
      <c r="T587" s="262" t="s">
        <v>2556</v>
      </c>
      <c r="U587" s="262" t="s">
        <v>2129</v>
      </c>
      <c r="V587" s="262" t="s">
        <v>3075</v>
      </c>
      <c r="W587" s="262" t="s">
        <v>3075</v>
      </c>
      <c r="X587" s="262" t="s">
        <v>3075</v>
      </c>
      <c r="Y587" s="262" t="s">
        <v>3075</v>
      </c>
      <c r="Z587" s="262" t="s">
        <v>3075</v>
      </c>
      <c r="AA587" s="262" t="s">
        <v>3075</v>
      </c>
      <c r="AB587" s="262" t="s">
        <v>3075</v>
      </c>
      <c r="AC587" s="262" t="s">
        <v>3075</v>
      </c>
      <c r="AD587" s="262" t="s">
        <v>3075</v>
      </c>
      <c r="AE587" s="246"/>
      <c r="AF587" s="262" t="s">
        <v>3075</v>
      </c>
      <c r="AG587" s="262" t="s">
        <v>3075</v>
      </c>
      <c r="AH587" s="262" t="s">
        <v>3075</v>
      </c>
      <c r="AI587" s="262" t="s">
        <v>3075</v>
      </c>
      <c r="AJ587" t="s">
        <v>4897</v>
      </c>
    </row>
    <row r="588" spans="1:36" ht="15" customHeight="1" x14ac:dyDescent="0.3">
      <c r="A588" s="256">
        <v>524487</v>
      </c>
      <c r="B588" s="257" t="s">
        <v>886</v>
      </c>
      <c r="C588" s="257" t="s">
        <v>66</v>
      </c>
      <c r="D588" s="257" t="s">
        <v>582</v>
      </c>
      <c r="E588" s="257" t="s">
        <v>115</v>
      </c>
      <c r="F588" s="257" t="s">
        <v>2196</v>
      </c>
      <c r="G588" s="257" t="s">
        <v>4696</v>
      </c>
      <c r="H588" s="257" t="s">
        <v>620</v>
      </c>
      <c r="I588" s="258" t="s">
        <v>521</v>
      </c>
      <c r="J588" s="257" t="s">
        <v>136</v>
      </c>
      <c r="K588" s="257" t="s">
        <v>4719</v>
      </c>
      <c r="L588" s="265"/>
      <c r="M588" s="257"/>
      <c r="N588" s="250" t="s">
        <v>3075</v>
      </c>
      <c r="O588" s="260" t="s">
        <v>3075</v>
      </c>
      <c r="P588" s="257">
        <v>0</v>
      </c>
      <c r="Q588" s="257" t="s">
        <v>3075</v>
      </c>
      <c r="R588" s="257" t="s">
        <v>3930</v>
      </c>
      <c r="S588" s="257" t="s">
        <v>3083</v>
      </c>
      <c r="T588" s="257" t="s">
        <v>2595</v>
      </c>
      <c r="U588" s="257" t="s">
        <v>2084</v>
      </c>
      <c r="V588" s="257" t="s">
        <v>3075</v>
      </c>
      <c r="W588" s="257" t="s">
        <v>3075</v>
      </c>
      <c r="X588" s="257" t="s">
        <v>3075</v>
      </c>
      <c r="Y588" s="257" t="s">
        <v>3075</v>
      </c>
      <c r="Z588" s="257" t="s">
        <v>3075</v>
      </c>
      <c r="AA588" s="257" t="s">
        <v>3075</v>
      </c>
      <c r="AB588" s="257" t="s">
        <v>3075</v>
      </c>
      <c r="AC588" s="257" t="s">
        <v>3075</v>
      </c>
      <c r="AD588" s="257" t="s">
        <v>3075</v>
      </c>
      <c r="AE588" s="246"/>
      <c r="AF588" s="257" t="s">
        <v>3075</v>
      </c>
      <c r="AG588" s="257" t="s">
        <v>3075</v>
      </c>
      <c r="AH588" s="257" t="s">
        <v>2078</v>
      </c>
      <c r="AI588" s="257" t="s">
        <v>3075</v>
      </c>
      <c r="AJ588" t="s">
        <v>4896</v>
      </c>
    </row>
    <row r="589" spans="1:36" ht="15" customHeight="1" x14ac:dyDescent="0.3">
      <c r="A589" s="261">
        <v>524489</v>
      </c>
      <c r="B589" s="262" t="s">
        <v>1110</v>
      </c>
      <c r="C589" s="262" t="s">
        <v>291</v>
      </c>
      <c r="D589" s="262" t="s">
        <v>489</v>
      </c>
      <c r="E589" s="262" t="s">
        <v>2101</v>
      </c>
      <c r="F589" s="262" t="s">
        <v>2222</v>
      </c>
      <c r="G589" s="263">
        <v>32523</v>
      </c>
      <c r="H589" s="262" t="s">
        <v>620</v>
      </c>
      <c r="I589" s="258" t="s">
        <v>521</v>
      </c>
      <c r="J589" s="262" t="s">
        <v>2082</v>
      </c>
      <c r="K589" s="262"/>
      <c r="L589" s="265"/>
      <c r="M589" s="262"/>
      <c r="N589" s="250" t="s">
        <v>3075</v>
      </c>
      <c r="O589" s="260" t="s">
        <v>3075</v>
      </c>
      <c r="P589" s="257">
        <v>0</v>
      </c>
      <c r="Q589" s="262" t="s">
        <v>3075</v>
      </c>
      <c r="R589" s="262" t="s">
        <v>3071</v>
      </c>
      <c r="S589" s="262" t="s">
        <v>3072</v>
      </c>
      <c r="T589" s="262" t="s">
        <v>2254</v>
      </c>
      <c r="U589" s="262" t="s">
        <v>2255</v>
      </c>
      <c r="V589" s="262" t="s">
        <v>3075</v>
      </c>
      <c r="W589" s="262" t="s">
        <v>3075</v>
      </c>
      <c r="X589" s="262" t="s">
        <v>3075</v>
      </c>
      <c r="Y589" s="262" t="s">
        <v>3075</v>
      </c>
      <c r="Z589" s="262" t="s">
        <v>3075</v>
      </c>
      <c r="AA589" s="262" t="s">
        <v>3075</v>
      </c>
      <c r="AB589" s="262" t="s">
        <v>3075</v>
      </c>
      <c r="AC589" s="262" t="s">
        <v>3075</v>
      </c>
      <c r="AD589" s="262" t="s">
        <v>3075</v>
      </c>
      <c r="AE589" s="246"/>
      <c r="AF589" s="262" t="s">
        <v>3075</v>
      </c>
      <c r="AG589" s="262" t="s">
        <v>3075</v>
      </c>
      <c r="AH589" s="262" t="s">
        <v>3075</v>
      </c>
      <c r="AI589" s="262" t="s">
        <v>3075</v>
      </c>
      <c r="AJ589" t="s">
        <v>4897</v>
      </c>
    </row>
    <row r="590" spans="1:36" ht="15" customHeight="1" x14ac:dyDescent="0.3">
      <c r="A590" s="261">
        <v>524494</v>
      </c>
      <c r="B590" s="262" t="s">
        <v>1373</v>
      </c>
      <c r="C590" s="262" t="s">
        <v>301</v>
      </c>
      <c r="D590" s="262" t="s">
        <v>428</v>
      </c>
      <c r="E590" s="262" t="s">
        <v>115</v>
      </c>
      <c r="F590" s="262" t="s">
        <v>2164</v>
      </c>
      <c r="G590" s="263">
        <v>34814</v>
      </c>
      <c r="H590" s="262" t="s">
        <v>620</v>
      </c>
      <c r="I590" s="258" t="s">
        <v>521</v>
      </c>
      <c r="J590" s="262" t="s">
        <v>136</v>
      </c>
      <c r="K590" s="261">
        <v>2014</v>
      </c>
      <c r="L590" s="265"/>
      <c r="M590" s="262"/>
      <c r="N590" s="250" t="s">
        <v>3075</v>
      </c>
      <c r="O590" s="260" t="s">
        <v>3075</v>
      </c>
      <c r="P590" s="257">
        <v>0</v>
      </c>
      <c r="Q590" s="262" t="s">
        <v>3075</v>
      </c>
      <c r="R590" s="262" t="s">
        <v>3808</v>
      </c>
      <c r="S590" s="262" t="s">
        <v>3407</v>
      </c>
      <c r="T590" s="262" t="s">
        <v>2356</v>
      </c>
      <c r="U590" s="262" t="s">
        <v>2084</v>
      </c>
      <c r="V590" s="262" t="s">
        <v>3075</v>
      </c>
      <c r="W590" s="262" t="s">
        <v>3075</v>
      </c>
      <c r="X590" s="262" t="s">
        <v>3075</v>
      </c>
      <c r="Y590" s="262" t="s">
        <v>3075</v>
      </c>
      <c r="Z590" s="262" t="s">
        <v>3075</v>
      </c>
      <c r="AA590" s="262" t="s">
        <v>3075</v>
      </c>
      <c r="AB590" s="262" t="s">
        <v>3075</v>
      </c>
      <c r="AC590" s="262" t="s">
        <v>3075</v>
      </c>
      <c r="AD590" s="262" t="s">
        <v>3075</v>
      </c>
      <c r="AE590" s="247"/>
      <c r="AF590" s="262" t="s">
        <v>3075</v>
      </c>
      <c r="AG590" s="262" t="s">
        <v>3075</v>
      </c>
      <c r="AH590" s="262" t="s">
        <v>3075</v>
      </c>
      <c r="AI590" s="262" t="s">
        <v>3075</v>
      </c>
      <c r="AJ590" t="s">
        <v>4897</v>
      </c>
    </row>
    <row r="591" spans="1:36" ht="15" customHeight="1" x14ac:dyDescent="0.3">
      <c r="A591" s="261">
        <v>524498</v>
      </c>
      <c r="B591" s="262" t="s">
        <v>1111</v>
      </c>
      <c r="C591" s="262" t="s">
        <v>242</v>
      </c>
      <c r="D591" s="262" t="s">
        <v>1112</v>
      </c>
      <c r="E591" s="262" t="s">
        <v>115</v>
      </c>
      <c r="F591" s="262" t="s">
        <v>2256</v>
      </c>
      <c r="G591" s="263">
        <v>35562</v>
      </c>
      <c r="H591" s="262" t="s">
        <v>620</v>
      </c>
      <c r="I591" s="258" t="s">
        <v>521</v>
      </c>
      <c r="J591" s="262" t="s">
        <v>138</v>
      </c>
      <c r="K591" s="262"/>
      <c r="L591" s="264" t="s">
        <v>149</v>
      </c>
      <c r="M591" s="262"/>
      <c r="N591" s="250" t="s">
        <v>3075</v>
      </c>
      <c r="O591" s="260" t="s">
        <v>3075</v>
      </c>
      <c r="P591" s="257">
        <v>0</v>
      </c>
      <c r="Q591" s="262" t="s">
        <v>3075</v>
      </c>
      <c r="R591" s="262" t="s">
        <v>3170</v>
      </c>
      <c r="S591" s="262" t="s">
        <v>3171</v>
      </c>
      <c r="T591" s="262" t="s">
        <v>2257</v>
      </c>
      <c r="U591" s="262" t="s">
        <v>2258</v>
      </c>
      <c r="V591" s="262" t="s">
        <v>3075</v>
      </c>
      <c r="W591" s="262" t="s">
        <v>3075</v>
      </c>
      <c r="X591" s="262" t="s">
        <v>3075</v>
      </c>
      <c r="Y591" s="262" t="s">
        <v>3075</v>
      </c>
      <c r="Z591" s="262" t="s">
        <v>3075</v>
      </c>
      <c r="AA591" s="262" t="s">
        <v>3075</v>
      </c>
      <c r="AB591" s="262" t="s">
        <v>3075</v>
      </c>
      <c r="AC591" s="262" t="s">
        <v>3075</v>
      </c>
      <c r="AD591" s="262" t="s">
        <v>3075</v>
      </c>
      <c r="AE591" s="247"/>
      <c r="AF591" s="262" t="s">
        <v>3075</v>
      </c>
      <c r="AG591" s="262"/>
      <c r="AH591" s="262" t="s">
        <v>3075</v>
      </c>
      <c r="AI591" s="262" t="s">
        <v>3075</v>
      </c>
      <c r="AJ591" t="s">
        <v>4897</v>
      </c>
    </row>
    <row r="592" spans="1:36" ht="15" customHeight="1" x14ac:dyDescent="0.3">
      <c r="A592" s="261">
        <v>524499</v>
      </c>
      <c r="B592" s="262" t="s">
        <v>795</v>
      </c>
      <c r="C592" s="262" t="s">
        <v>294</v>
      </c>
      <c r="D592" s="262" t="s">
        <v>466</v>
      </c>
      <c r="E592" s="262" t="s">
        <v>115</v>
      </c>
      <c r="F592" s="262" t="s">
        <v>2924</v>
      </c>
      <c r="G592" s="263">
        <v>36526</v>
      </c>
      <c r="H592" s="262" t="s">
        <v>620</v>
      </c>
      <c r="I592" s="258" t="s">
        <v>521</v>
      </c>
      <c r="J592" s="262" t="s">
        <v>667</v>
      </c>
      <c r="K592" s="262"/>
      <c r="L592" s="259"/>
      <c r="M592" s="262"/>
      <c r="N592" s="250" t="s">
        <v>3075</v>
      </c>
      <c r="O592" s="260" t="s">
        <v>3075</v>
      </c>
      <c r="P592" s="257">
        <v>0</v>
      </c>
      <c r="Q592" s="262" t="s">
        <v>3075</v>
      </c>
      <c r="R592" s="262" t="s">
        <v>4173</v>
      </c>
      <c r="S592" s="262" t="s">
        <v>4174</v>
      </c>
      <c r="T592" s="262" t="s">
        <v>2243</v>
      </c>
      <c r="U592" s="262" t="s">
        <v>2294</v>
      </c>
      <c r="V592" s="262" t="s">
        <v>3075</v>
      </c>
      <c r="W592" s="262" t="s">
        <v>3075</v>
      </c>
      <c r="X592" s="262" t="s">
        <v>3075</v>
      </c>
      <c r="Y592" s="262" t="s">
        <v>3075</v>
      </c>
      <c r="Z592" s="262" t="s">
        <v>3075</v>
      </c>
      <c r="AA592" s="262" t="s">
        <v>3075</v>
      </c>
      <c r="AB592" s="262" t="s">
        <v>3075</v>
      </c>
      <c r="AC592" s="262" t="s">
        <v>3075</v>
      </c>
      <c r="AD592" s="262" t="s">
        <v>3075</v>
      </c>
      <c r="AE592" s="246"/>
      <c r="AF592" s="262" t="s">
        <v>3075</v>
      </c>
      <c r="AG592" s="262" t="s">
        <v>3075</v>
      </c>
      <c r="AH592" s="262" t="s">
        <v>3075</v>
      </c>
      <c r="AI592" s="262" t="s">
        <v>3075</v>
      </c>
      <c r="AJ592" t="s">
        <v>4897</v>
      </c>
    </row>
    <row r="593" spans="1:36" ht="15" customHeight="1" x14ac:dyDescent="0.3">
      <c r="A593" s="261">
        <v>524506</v>
      </c>
      <c r="B593" s="262" t="s">
        <v>1374</v>
      </c>
      <c r="C593" s="262" t="s">
        <v>1203</v>
      </c>
      <c r="D593" s="262" t="s">
        <v>504</v>
      </c>
      <c r="E593" s="262" t="s">
        <v>115</v>
      </c>
      <c r="F593" s="262" t="s">
        <v>2550</v>
      </c>
      <c r="G593" s="263">
        <v>28762</v>
      </c>
      <c r="H593" s="262" t="s">
        <v>620</v>
      </c>
      <c r="I593" s="258" t="s">
        <v>521</v>
      </c>
      <c r="J593" s="262" t="s">
        <v>138</v>
      </c>
      <c r="K593" s="262"/>
      <c r="L593" s="259" t="s">
        <v>149</v>
      </c>
      <c r="M593" s="262"/>
      <c r="N593" s="250" t="s">
        <v>3075</v>
      </c>
      <c r="O593" s="260" t="s">
        <v>3075</v>
      </c>
      <c r="P593" s="257">
        <v>0</v>
      </c>
      <c r="Q593" s="262" t="s">
        <v>3075</v>
      </c>
      <c r="R593" s="262" t="s">
        <v>3586</v>
      </c>
      <c r="S593" s="262" t="s">
        <v>3362</v>
      </c>
      <c r="T593" s="262" t="s">
        <v>2925</v>
      </c>
      <c r="U593" s="262" t="s">
        <v>2454</v>
      </c>
      <c r="V593" s="262" t="s">
        <v>3075</v>
      </c>
      <c r="W593" s="262" t="s">
        <v>3075</v>
      </c>
      <c r="X593" s="262" t="s">
        <v>3075</v>
      </c>
      <c r="Y593" s="262" t="s">
        <v>3075</v>
      </c>
      <c r="Z593" s="262" t="s">
        <v>3075</v>
      </c>
      <c r="AA593" s="262" t="s">
        <v>3075</v>
      </c>
      <c r="AB593" s="262" t="s">
        <v>3075</v>
      </c>
      <c r="AC593" s="262" t="s">
        <v>3075</v>
      </c>
      <c r="AD593" s="262" t="s">
        <v>3075</v>
      </c>
      <c r="AE593" s="246"/>
      <c r="AF593" s="262" t="s">
        <v>3075</v>
      </c>
      <c r="AG593" s="262" t="s">
        <v>3075</v>
      </c>
      <c r="AH593" s="262" t="s">
        <v>3075</v>
      </c>
      <c r="AI593" s="262" t="s">
        <v>3075</v>
      </c>
      <c r="AJ593" t="s">
        <v>4897</v>
      </c>
    </row>
    <row r="594" spans="1:36" ht="15" customHeight="1" x14ac:dyDescent="0.3">
      <c r="A594" s="261">
        <v>524507</v>
      </c>
      <c r="B594" s="262" t="s">
        <v>1375</v>
      </c>
      <c r="C594" s="262" t="s">
        <v>1376</v>
      </c>
      <c r="D594" s="262" t="s">
        <v>418</v>
      </c>
      <c r="E594" s="262" t="s">
        <v>115</v>
      </c>
      <c r="F594" s="262" t="s">
        <v>135</v>
      </c>
      <c r="G594" s="263">
        <v>36461</v>
      </c>
      <c r="H594" s="262" t="s">
        <v>630</v>
      </c>
      <c r="I594" s="258" t="s">
        <v>521</v>
      </c>
      <c r="J594" s="262" t="s">
        <v>136</v>
      </c>
      <c r="K594" s="261">
        <v>2017</v>
      </c>
      <c r="L594" s="266" t="s">
        <v>137</v>
      </c>
      <c r="M594" s="250"/>
      <c r="N594" s="250" t="s">
        <v>3075</v>
      </c>
      <c r="O594" s="260" t="s">
        <v>3075</v>
      </c>
      <c r="P594" s="257">
        <v>0</v>
      </c>
      <c r="Q594" s="262" t="s">
        <v>3075</v>
      </c>
      <c r="R594" s="262" t="s">
        <v>3931</v>
      </c>
      <c r="S594" s="262" t="s">
        <v>3932</v>
      </c>
      <c r="T594" s="262" t="s">
        <v>2246</v>
      </c>
      <c r="U594" s="262" t="s">
        <v>2084</v>
      </c>
      <c r="V594" s="262" t="s">
        <v>3075</v>
      </c>
      <c r="W594" s="262" t="s">
        <v>3075</v>
      </c>
      <c r="X594" s="262" t="s">
        <v>3075</v>
      </c>
      <c r="Y594" s="262" t="s">
        <v>3075</v>
      </c>
      <c r="Z594" s="262" t="s">
        <v>3075</v>
      </c>
      <c r="AA594" s="262" t="s">
        <v>3075</v>
      </c>
      <c r="AB594" s="262" t="s">
        <v>3075</v>
      </c>
      <c r="AC594" s="262" t="s">
        <v>3075</v>
      </c>
      <c r="AD594" s="262" t="s">
        <v>3075</v>
      </c>
      <c r="AE594" s="246"/>
      <c r="AF594" s="262" t="s">
        <v>3075</v>
      </c>
      <c r="AG594" s="262" t="s">
        <v>3075</v>
      </c>
      <c r="AH594" s="262" t="s">
        <v>3075</v>
      </c>
      <c r="AI594" s="262" t="s">
        <v>3075</v>
      </c>
      <c r="AJ594" t="s">
        <v>4897</v>
      </c>
    </row>
    <row r="595" spans="1:36" ht="15" customHeight="1" x14ac:dyDescent="0.3">
      <c r="A595" s="261">
        <v>524508</v>
      </c>
      <c r="B595" s="262" t="s">
        <v>887</v>
      </c>
      <c r="C595" s="262" t="s">
        <v>310</v>
      </c>
      <c r="D595" s="262" t="s">
        <v>422</v>
      </c>
      <c r="E595" s="262" t="s">
        <v>115</v>
      </c>
      <c r="F595" s="262" t="s">
        <v>2180</v>
      </c>
      <c r="G595" s="263">
        <v>36421</v>
      </c>
      <c r="H595" s="262" t="s">
        <v>620</v>
      </c>
      <c r="I595" s="258" t="s">
        <v>521</v>
      </c>
      <c r="J595" s="262" t="s">
        <v>138</v>
      </c>
      <c r="K595" s="261">
        <v>2017</v>
      </c>
      <c r="L595" s="250"/>
      <c r="M595" s="262"/>
      <c r="N595" s="250" t="s">
        <v>3075</v>
      </c>
      <c r="O595" s="260" t="s">
        <v>3075</v>
      </c>
      <c r="P595" s="257">
        <v>0</v>
      </c>
      <c r="Q595" s="262" t="s">
        <v>3075</v>
      </c>
      <c r="R595" s="262" t="s">
        <v>3587</v>
      </c>
      <c r="S595" s="262" t="s">
        <v>3301</v>
      </c>
      <c r="T595" s="262" t="s">
        <v>2181</v>
      </c>
      <c r="U595" s="262" t="s">
        <v>2182</v>
      </c>
      <c r="V595" s="262" t="s">
        <v>3075</v>
      </c>
      <c r="W595" s="262" t="s">
        <v>3075</v>
      </c>
      <c r="X595" s="262" t="s">
        <v>3075</v>
      </c>
      <c r="Y595" s="262" t="s">
        <v>3075</v>
      </c>
      <c r="Z595" s="262" t="s">
        <v>3075</v>
      </c>
      <c r="AA595" s="262" t="s">
        <v>3075</v>
      </c>
      <c r="AB595" s="262" t="s">
        <v>3075</v>
      </c>
      <c r="AC595" s="262" t="s">
        <v>3075</v>
      </c>
      <c r="AD595" s="262" t="s">
        <v>3075</v>
      </c>
      <c r="AE595" s="246"/>
      <c r="AF595" s="262" t="s">
        <v>3075</v>
      </c>
      <c r="AG595" s="262"/>
      <c r="AH595" s="262" t="s">
        <v>3075</v>
      </c>
      <c r="AI595" s="262" t="s">
        <v>3075</v>
      </c>
      <c r="AJ595" t="s">
        <v>4897</v>
      </c>
    </row>
    <row r="596" spans="1:36" ht="15" customHeight="1" x14ac:dyDescent="0.3">
      <c r="A596" s="261">
        <v>524513</v>
      </c>
      <c r="B596" s="262" t="s">
        <v>1377</v>
      </c>
      <c r="C596" s="262" t="s">
        <v>66</v>
      </c>
      <c r="D596" s="262" t="s">
        <v>412</v>
      </c>
      <c r="E596" s="262" t="s">
        <v>115</v>
      </c>
      <c r="F596" s="262" t="s">
        <v>2315</v>
      </c>
      <c r="G596" s="263">
        <v>32527</v>
      </c>
      <c r="H596" s="262" t="s">
        <v>620</v>
      </c>
      <c r="I596" s="258" t="s">
        <v>521</v>
      </c>
      <c r="J596" s="262" t="s">
        <v>138</v>
      </c>
      <c r="K596" s="261">
        <v>2006</v>
      </c>
      <c r="L596" s="265"/>
      <c r="M596" s="262"/>
      <c r="N596" s="250" t="s">
        <v>3075</v>
      </c>
      <c r="O596" s="260" t="s">
        <v>3075</v>
      </c>
      <c r="P596" s="257">
        <v>0</v>
      </c>
      <c r="Q596" s="262" t="s">
        <v>3075</v>
      </c>
      <c r="R596" s="262" t="s">
        <v>3588</v>
      </c>
      <c r="S596" s="262" t="s">
        <v>3589</v>
      </c>
      <c r="T596" s="262" t="s">
        <v>2580</v>
      </c>
      <c r="U596" s="262" t="s">
        <v>2926</v>
      </c>
      <c r="V596" s="262" t="s">
        <v>3075</v>
      </c>
      <c r="W596" s="262" t="s">
        <v>3075</v>
      </c>
      <c r="X596" s="262" t="s">
        <v>3075</v>
      </c>
      <c r="Y596" s="262" t="s">
        <v>3075</v>
      </c>
      <c r="Z596" s="262" t="s">
        <v>3075</v>
      </c>
      <c r="AA596" s="262" t="s">
        <v>3075</v>
      </c>
      <c r="AB596" s="262" t="s">
        <v>3075</v>
      </c>
      <c r="AC596" s="262" t="s">
        <v>3075</v>
      </c>
      <c r="AD596" s="262" t="s">
        <v>3075</v>
      </c>
      <c r="AE596" s="246"/>
      <c r="AF596" s="262" t="s">
        <v>3075</v>
      </c>
      <c r="AG596" s="262" t="s">
        <v>3075</v>
      </c>
      <c r="AH596" s="262" t="s">
        <v>3075</v>
      </c>
      <c r="AI596" s="262" t="s">
        <v>3075</v>
      </c>
      <c r="AJ596" t="s">
        <v>4897</v>
      </c>
    </row>
    <row r="597" spans="1:36" ht="15" customHeight="1" x14ac:dyDescent="0.3">
      <c r="A597" s="261">
        <v>524519</v>
      </c>
      <c r="B597" s="262" t="s">
        <v>4873</v>
      </c>
      <c r="C597" s="262" t="s">
        <v>76</v>
      </c>
      <c r="D597" s="262" t="s">
        <v>398</v>
      </c>
      <c r="E597" s="262" t="s">
        <v>2101</v>
      </c>
      <c r="F597" s="262" t="s">
        <v>135</v>
      </c>
      <c r="G597" s="263">
        <v>35824</v>
      </c>
      <c r="H597" s="262" t="s">
        <v>620</v>
      </c>
      <c r="I597" s="258" t="s">
        <v>521</v>
      </c>
      <c r="J597" s="262" t="s">
        <v>2082</v>
      </c>
      <c r="K597" s="262"/>
      <c r="L597" s="265"/>
      <c r="M597" s="262"/>
      <c r="N597" s="250">
        <v>560</v>
      </c>
      <c r="O597" s="260">
        <v>45341</v>
      </c>
      <c r="P597" s="257">
        <v>70000</v>
      </c>
      <c r="Q597" s="250"/>
      <c r="R597" s="250"/>
      <c r="S597" s="250"/>
      <c r="T597" s="250"/>
      <c r="U597" s="250"/>
      <c r="V597" s="250"/>
      <c r="W597" s="250"/>
      <c r="X597" s="250"/>
      <c r="Y597" s="250"/>
      <c r="Z597" s="250"/>
      <c r="AA597" s="250"/>
      <c r="AB597" s="250"/>
      <c r="AC597" s="250"/>
      <c r="AD597" s="250"/>
      <c r="AE597" s="247"/>
      <c r="AF597" s="250"/>
      <c r="AG597" s="250"/>
      <c r="AH597" s="250"/>
      <c r="AI597" s="250"/>
      <c r="AJ597" t="s">
        <v>4897</v>
      </c>
    </row>
    <row r="598" spans="1:36" ht="15" customHeight="1" x14ac:dyDescent="0.3">
      <c r="A598" s="261">
        <v>524528</v>
      </c>
      <c r="B598" s="262" t="s">
        <v>1378</v>
      </c>
      <c r="C598" s="262" t="s">
        <v>71</v>
      </c>
      <c r="D598" s="262" t="s">
        <v>511</v>
      </c>
      <c r="E598" s="262" t="s">
        <v>114</v>
      </c>
      <c r="F598" s="262" t="s">
        <v>145</v>
      </c>
      <c r="G598" s="263">
        <v>30209</v>
      </c>
      <c r="H598" s="262" t="s">
        <v>620</v>
      </c>
      <c r="I598" s="258" t="s">
        <v>521</v>
      </c>
      <c r="J598" s="262" t="s">
        <v>138</v>
      </c>
      <c r="K598" s="262"/>
      <c r="L598" s="264"/>
      <c r="M598" s="262"/>
      <c r="N598" s="250" t="s">
        <v>3075</v>
      </c>
      <c r="O598" s="260" t="s">
        <v>3075</v>
      </c>
      <c r="P598" s="257">
        <v>0</v>
      </c>
      <c r="Q598" s="262" t="s">
        <v>3075</v>
      </c>
      <c r="R598" s="262" t="s">
        <v>3743</v>
      </c>
      <c r="S598" s="262" t="s">
        <v>3358</v>
      </c>
      <c r="T598" s="262" t="s">
        <v>2927</v>
      </c>
      <c r="U598" s="262" t="s">
        <v>2294</v>
      </c>
      <c r="V598" s="262" t="s">
        <v>3075</v>
      </c>
      <c r="W598" s="262" t="s">
        <v>3075</v>
      </c>
      <c r="X598" s="262" t="s">
        <v>3075</v>
      </c>
      <c r="Y598" s="262" t="s">
        <v>3075</v>
      </c>
      <c r="Z598" s="262" t="s">
        <v>3075</v>
      </c>
      <c r="AA598" s="262" t="s">
        <v>3075</v>
      </c>
      <c r="AB598" s="262" t="s">
        <v>3075</v>
      </c>
      <c r="AC598" s="262" t="s">
        <v>3075</v>
      </c>
      <c r="AD598" s="262" t="s">
        <v>3075</v>
      </c>
      <c r="AE598" s="247"/>
      <c r="AF598" s="262" t="s">
        <v>3075</v>
      </c>
      <c r="AG598" s="262" t="s">
        <v>3075</v>
      </c>
      <c r="AH598" s="262" t="s">
        <v>3075</v>
      </c>
      <c r="AI598" s="262" t="s">
        <v>3075</v>
      </c>
      <c r="AJ598" t="s">
        <v>4897</v>
      </c>
    </row>
    <row r="599" spans="1:36" ht="15" customHeight="1" x14ac:dyDescent="0.3">
      <c r="A599" s="261">
        <v>524530</v>
      </c>
      <c r="B599" s="262" t="s">
        <v>1379</v>
      </c>
      <c r="C599" s="262" t="s">
        <v>1380</v>
      </c>
      <c r="D599" s="262" t="s">
        <v>340</v>
      </c>
      <c r="E599" s="262" t="s">
        <v>115</v>
      </c>
      <c r="F599" s="262" t="s">
        <v>135</v>
      </c>
      <c r="G599" s="263">
        <v>36066</v>
      </c>
      <c r="H599" s="262" t="s">
        <v>620</v>
      </c>
      <c r="I599" s="258" t="s">
        <v>521</v>
      </c>
      <c r="J599" s="262" t="s">
        <v>136</v>
      </c>
      <c r="K599" s="262" t="s">
        <v>3075</v>
      </c>
      <c r="L599" s="266"/>
      <c r="M599" s="262"/>
      <c r="N599" s="250" t="s">
        <v>3075</v>
      </c>
      <c r="O599" s="260" t="s">
        <v>3075</v>
      </c>
      <c r="P599" s="257">
        <v>0</v>
      </c>
      <c r="Q599" s="262" t="s">
        <v>3075</v>
      </c>
      <c r="R599" s="262" t="s">
        <v>4496</v>
      </c>
      <c r="S599" s="262" t="s">
        <v>4497</v>
      </c>
      <c r="T599" s="262" t="s">
        <v>2620</v>
      </c>
      <c r="U599" s="262" t="s">
        <v>2143</v>
      </c>
      <c r="V599" s="262" t="s">
        <v>3075</v>
      </c>
      <c r="W599" s="262" t="s">
        <v>3075</v>
      </c>
      <c r="X599" s="262" t="s">
        <v>3075</v>
      </c>
      <c r="Y599" s="262" t="s">
        <v>3075</v>
      </c>
      <c r="Z599" s="262" t="s">
        <v>3075</v>
      </c>
      <c r="AA599" s="262" t="s">
        <v>3075</v>
      </c>
      <c r="AB599" s="262" t="s">
        <v>3075</v>
      </c>
      <c r="AC599" s="262" t="s">
        <v>3075</v>
      </c>
      <c r="AD599" s="262" t="s">
        <v>3075</v>
      </c>
      <c r="AE599" s="246"/>
      <c r="AF599" s="262" t="s">
        <v>3075</v>
      </c>
      <c r="AG599" s="262" t="s">
        <v>3075</v>
      </c>
      <c r="AH599" s="262" t="s">
        <v>3075</v>
      </c>
      <c r="AI599" s="262" t="s">
        <v>3075</v>
      </c>
      <c r="AJ599" t="s">
        <v>4897</v>
      </c>
    </row>
    <row r="600" spans="1:36" ht="15" customHeight="1" x14ac:dyDescent="0.3">
      <c r="A600" s="261">
        <v>524540</v>
      </c>
      <c r="B600" s="262" t="s">
        <v>1381</v>
      </c>
      <c r="C600" s="262" t="s">
        <v>66</v>
      </c>
      <c r="D600" s="262" t="s">
        <v>478</v>
      </c>
      <c r="E600" s="262" t="s">
        <v>115</v>
      </c>
      <c r="F600" s="262" t="s">
        <v>2365</v>
      </c>
      <c r="G600" s="263">
        <v>32298</v>
      </c>
      <c r="H600" s="262" t="s">
        <v>620</v>
      </c>
      <c r="I600" s="258" t="s">
        <v>521</v>
      </c>
      <c r="J600" s="262" t="s">
        <v>136</v>
      </c>
      <c r="K600" s="262" t="s">
        <v>3075</v>
      </c>
      <c r="L600" s="266"/>
      <c r="M600" s="262"/>
      <c r="N600" s="250" t="s">
        <v>3075</v>
      </c>
      <c r="O600" s="260" t="s">
        <v>3075</v>
      </c>
      <c r="P600" s="257">
        <v>0</v>
      </c>
      <c r="Q600" s="262" t="s">
        <v>3075</v>
      </c>
      <c r="R600" s="262" t="s">
        <v>4498</v>
      </c>
      <c r="S600" s="262" t="s">
        <v>3083</v>
      </c>
      <c r="T600" s="262" t="s">
        <v>4499</v>
      </c>
      <c r="U600" s="262" t="s">
        <v>2084</v>
      </c>
      <c r="V600" s="262" t="s">
        <v>3075</v>
      </c>
      <c r="W600" s="262" t="s">
        <v>3075</v>
      </c>
      <c r="X600" s="262" t="s">
        <v>3075</v>
      </c>
      <c r="Y600" s="262" t="s">
        <v>3075</v>
      </c>
      <c r="Z600" s="262" t="s">
        <v>3075</v>
      </c>
      <c r="AA600" s="262" t="s">
        <v>3075</v>
      </c>
      <c r="AB600" s="262" t="s">
        <v>3075</v>
      </c>
      <c r="AC600" s="262" t="s">
        <v>3075</v>
      </c>
      <c r="AD600" s="262" t="s">
        <v>3075</v>
      </c>
      <c r="AE600" s="247"/>
      <c r="AF600" s="262" t="s">
        <v>3075</v>
      </c>
      <c r="AG600" s="262" t="s">
        <v>3075</v>
      </c>
      <c r="AH600" s="262" t="s">
        <v>3075</v>
      </c>
      <c r="AI600" s="262" t="s">
        <v>3075</v>
      </c>
      <c r="AJ600" t="s">
        <v>4897</v>
      </c>
    </row>
    <row r="601" spans="1:36" ht="15" customHeight="1" x14ac:dyDescent="0.3">
      <c r="A601" s="261">
        <v>524546</v>
      </c>
      <c r="B601" s="262" t="s">
        <v>1382</v>
      </c>
      <c r="C601" s="262" t="s">
        <v>941</v>
      </c>
      <c r="D601" s="262" t="s">
        <v>432</v>
      </c>
      <c r="E601" s="262" t="s">
        <v>115</v>
      </c>
      <c r="F601" s="262" t="s">
        <v>2929</v>
      </c>
      <c r="G601" s="263">
        <v>26309</v>
      </c>
      <c r="H601" s="262" t="s">
        <v>620</v>
      </c>
      <c r="I601" s="258" t="s">
        <v>521</v>
      </c>
      <c r="J601" s="262" t="s">
        <v>138</v>
      </c>
      <c r="K601" s="262"/>
      <c r="L601" s="259" t="s">
        <v>149</v>
      </c>
      <c r="M601" s="262"/>
      <c r="N601" s="250" t="s">
        <v>3075</v>
      </c>
      <c r="O601" s="260" t="s">
        <v>3075</v>
      </c>
      <c r="P601" s="257">
        <v>0</v>
      </c>
      <c r="Q601" s="262" t="s">
        <v>3075</v>
      </c>
      <c r="R601" s="262" t="s">
        <v>3590</v>
      </c>
      <c r="S601" s="262" t="s">
        <v>3591</v>
      </c>
      <c r="T601" s="262" t="s">
        <v>2860</v>
      </c>
      <c r="U601" s="262" t="s">
        <v>2930</v>
      </c>
      <c r="V601" s="262" t="s">
        <v>3075</v>
      </c>
      <c r="W601" s="262" t="s">
        <v>3075</v>
      </c>
      <c r="X601" s="262" t="s">
        <v>3075</v>
      </c>
      <c r="Y601" s="262" t="s">
        <v>3075</v>
      </c>
      <c r="Z601" s="262" t="s">
        <v>3075</v>
      </c>
      <c r="AA601" s="262" t="s">
        <v>3075</v>
      </c>
      <c r="AB601" s="262" t="s">
        <v>3075</v>
      </c>
      <c r="AC601" s="262" t="s">
        <v>3075</v>
      </c>
      <c r="AD601" s="262" t="s">
        <v>3075</v>
      </c>
      <c r="AE601" s="246"/>
      <c r="AF601" s="262" t="s">
        <v>3075</v>
      </c>
      <c r="AG601" s="262" t="s">
        <v>3075</v>
      </c>
      <c r="AH601" s="262" t="s">
        <v>3075</v>
      </c>
      <c r="AI601" s="262" t="s">
        <v>3075</v>
      </c>
      <c r="AJ601" t="s">
        <v>4897</v>
      </c>
    </row>
    <row r="602" spans="1:36" ht="15" customHeight="1" x14ac:dyDescent="0.3">
      <c r="A602" s="261">
        <v>524554</v>
      </c>
      <c r="B602" s="262" t="s">
        <v>1383</v>
      </c>
      <c r="C602" s="262" t="s">
        <v>1384</v>
      </c>
      <c r="D602" s="262" t="s">
        <v>439</v>
      </c>
      <c r="E602" s="262" t="s">
        <v>115</v>
      </c>
      <c r="F602" s="262" t="s">
        <v>2409</v>
      </c>
      <c r="G602" s="263">
        <v>36161</v>
      </c>
      <c r="H602" s="262" t="s">
        <v>620</v>
      </c>
      <c r="I602" s="258" t="s">
        <v>521</v>
      </c>
      <c r="J602" s="262" t="s">
        <v>667</v>
      </c>
      <c r="K602" s="261">
        <v>2017</v>
      </c>
      <c r="M602" s="262"/>
      <c r="N602" s="250" t="s">
        <v>3075</v>
      </c>
      <c r="O602" s="260" t="s">
        <v>3075</v>
      </c>
      <c r="P602" s="257">
        <v>0</v>
      </c>
      <c r="Q602" s="262" t="s">
        <v>3075</v>
      </c>
      <c r="R602" s="262" t="s">
        <v>4175</v>
      </c>
      <c r="S602" s="262" t="s">
        <v>4500</v>
      </c>
      <c r="T602" s="262" t="s">
        <v>2606</v>
      </c>
      <c r="U602" s="262" t="s">
        <v>4501</v>
      </c>
      <c r="V602" s="262" t="s">
        <v>3075</v>
      </c>
      <c r="W602" s="262" t="s">
        <v>3075</v>
      </c>
      <c r="X602" s="262" t="s">
        <v>3075</v>
      </c>
      <c r="Y602" s="262" t="s">
        <v>3075</v>
      </c>
      <c r="Z602" s="262" t="s">
        <v>3075</v>
      </c>
      <c r="AA602" s="262" t="s">
        <v>3075</v>
      </c>
      <c r="AB602" s="262" t="s">
        <v>3075</v>
      </c>
      <c r="AC602" s="262" t="s">
        <v>3075</v>
      </c>
      <c r="AD602" s="262" t="s">
        <v>3075</v>
      </c>
      <c r="AE602" s="246"/>
      <c r="AF602" s="262" t="s">
        <v>3075</v>
      </c>
      <c r="AG602" s="262" t="s">
        <v>3075</v>
      </c>
      <c r="AH602" s="262" t="s">
        <v>3075</v>
      </c>
      <c r="AI602" s="262" t="s">
        <v>3075</v>
      </c>
      <c r="AJ602" t="s">
        <v>4897</v>
      </c>
    </row>
    <row r="603" spans="1:36" ht="15" customHeight="1" x14ac:dyDescent="0.3">
      <c r="A603" s="261">
        <v>524556</v>
      </c>
      <c r="B603" s="262" t="s">
        <v>1385</v>
      </c>
      <c r="C603" s="262" t="s">
        <v>278</v>
      </c>
      <c r="D603" s="262" t="s">
        <v>1386</v>
      </c>
      <c r="E603" s="262" t="s">
        <v>115</v>
      </c>
      <c r="F603" s="262" t="s">
        <v>135</v>
      </c>
      <c r="G603" s="263">
        <v>29029</v>
      </c>
      <c r="H603" s="262" t="s">
        <v>620</v>
      </c>
      <c r="I603" s="258" t="s">
        <v>521</v>
      </c>
      <c r="J603" s="262" t="s">
        <v>138</v>
      </c>
      <c r="K603" s="262" t="s">
        <v>3075</v>
      </c>
      <c r="L603" s="266"/>
      <c r="M603" s="262"/>
      <c r="N603" s="250" t="s">
        <v>3075</v>
      </c>
      <c r="O603" s="260" t="s">
        <v>3075</v>
      </c>
      <c r="P603" s="257">
        <v>0</v>
      </c>
      <c r="Q603" s="262" t="s">
        <v>3075</v>
      </c>
      <c r="R603" s="262" t="s">
        <v>3592</v>
      </c>
      <c r="S603" s="262" t="s">
        <v>3240</v>
      </c>
      <c r="T603" s="262" t="s">
        <v>2482</v>
      </c>
      <c r="U603" s="262" t="s">
        <v>2084</v>
      </c>
      <c r="V603" s="262" t="s">
        <v>3075</v>
      </c>
      <c r="W603" s="262" t="s">
        <v>3075</v>
      </c>
      <c r="X603" s="262" t="s">
        <v>3075</v>
      </c>
      <c r="Y603" s="262" t="s">
        <v>3075</v>
      </c>
      <c r="Z603" s="262" t="s">
        <v>3075</v>
      </c>
      <c r="AA603" s="262" t="s">
        <v>3075</v>
      </c>
      <c r="AB603" s="262" t="s">
        <v>3075</v>
      </c>
      <c r="AC603" s="262" t="s">
        <v>3075</v>
      </c>
      <c r="AD603" s="262" t="s">
        <v>3075</v>
      </c>
      <c r="AE603" s="247"/>
      <c r="AF603" s="262" t="s">
        <v>3075</v>
      </c>
      <c r="AG603" s="262" t="s">
        <v>3075</v>
      </c>
      <c r="AH603" s="262" t="s">
        <v>3075</v>
      </c>
      <c r="AI603" s="262" t="s">
        <v>3075</v>
      </c>
      <c r="AJ603" t="s">
        <v>4897</v>
      </c>
    </row>
    <row r="604" spans="1:36" ht="15" customHeight="1" x14ac:dyDescent="0.3">
      <c r="A604" s="261">
        <v>524557</v>
      </c>
      <c r="B604" s="262" t="s">
        <v>1113</v>
      </c>
      <c r="C604" s="262" t="s">
        <v>243</v>
      </c>
      <c r="D604" s="262" t="s">
        <v>756</v>
      </c>
      <c r="E604" s="262" t="s">
        <v>115</v>
      </c>
      <c r="F604" s="262" t="s">
        <v>135</v>
      </c>
      <c r="G604" s="263">
        <v>29574</v>
      </c>
      <c r="H604" s="262" t="s">
        <v>620</v>
      </c>
      <c r="I604" s="258" t="s">
        <v>521</v>
      </c>
      <c r="J604" s="262" t="s">
        <v>667</v>
      </c>
      <c r="K604" s="262"/>
      <c r="L604" s="265"/>
      <c r="M604" s="262"/>
      <c r="N604" s="250" t="s">
        <v>3075</v>
      </c>
      <c r="O604" s="260" t="s">
        <v>3075</v>
      </c>
      <c r="P604" s="257">
        <v>0</v>
      </c>
      <c r="Q604" s="250"/>
      <c r="R604" s="250"/>
      <c r="S604" s="250"/>
      <c r="T604" s="250"/>
      <c r="U604" s="250"/>
      <c r="V604" s="250"/>
      <c r="W604" s="250"/>
      <c r="X604" s="250"/>
      <c r="Y604" s="250"/>
      <c r="Z604" s="250"/>
      <c r="AA604" s="250"/>
      <c r="AB604" s="250"/>
      <c r="AC604" s="250"/>
      <c r="AD604" s="250"/>
      <c r="AE604" s="246"/>
      <c r="AF604" s="250"/>
      <c r="AG604" s="250"/>
      <c r="AH604" s="250"/>
      <c r="AI604" s="250"/>
      <c r="AJ604" t="s">
        <v>4897</v>
      </c>
    </row>
    <row r="605" spans="1:36" ht="15" customHeight="1" x14ac:dyDescent="0.3">
      <c r="A605" s="261">
        <v>524558</v>
      </c>
      <c r="B605" s="262" t="s">
        <v>1387</v>
      </c>
      <c r="C605" s="262" t="s">
        <v>272</v>
      </c>
      <c r="D605" s="262" t="s">
        <v>417</v>
      </c>
      <c r="E605" s="262" t="s">
        <v>115</v>
      </c>
      <c r="F605" s="262" t="s">
        <v>2560</v>
      </c>
      <c r="G605" s="263">
        <v>32076</v>
      </c>
      <c r="H605" s="262" t="s">
        <v>620</v>
      </c>
      <c r="I605" s="258" t="s">
        <v>521</v>
      </c>
      <c r="J605" s="262" t="s">
        <v>667</v>
      </c>
      <c r="K605" s="261">
        <v>2005</v>
      </c>
      <c r="M605" s="262"/>
      <c r="N605" s="250" t="s">
        <v>3075</v>
      </c>
      <c r="O605" s="260" t="s">
        <v>3075</v>
      </c>
      <c r="P605" s="257">
        <v>0</v>
      </c>
      <c r="Q605" s="262" t="s">
        <v>3075</v>
      </c>
      <c r="R605" s="262" t="s">
        <v>4502</v>
      </c>
      <c r="S605" s="262" t="s">
        <v>4098</v>
      </c>
      <c r="T605" s="262" t="s">
        <v>2559</v>
      </c>
      <c r="U605" s="262" t="s">
        <v>2273</v>
      </c>
      <c r="V605" s="262" t="s">
        <v>3075</v>
      </c>
      <c r="W605" s="262" t="s">
        <v>3075</v>
      </c>
      <c r="X605" s="262" t="s">
        <v>3075</v>
      </c>
      <c r="Y605" s="262" t="s">
        <v>3075</v>
      </c>
      <c r="Z605" s="262" t="s">
        <v>3075</v>
      </c>
      <c r="AA605" s="262" t="s">
        <v>3075</v>
      </c>
      <c r="AB605" s="262" t="s">
        <v>3075</v>
      </c>
      <c r="AC605" s="262" t="s">
        <v>3075</v>
      </c>
      <c r="AD605" s="262" t="s">
        <v>3075</v>
      </c>
      <c r="AE605" s="246"/>
      <c r="AF605" s="262" t="s">
        <v>3075</v>
      </c>
      <c r="AG605" s="262" t="s">
        <v>3075</v>
      </c>
      <c r="AH605" s="262" t="s">
        <v>3075</v>
      </c>
      <c r="AI605" s="262" t="s">
        <v>3075</v>
      </c>
      <c r="AJ605" t="s">
        <v>4897</v>
      </c>
    </row>
    <row r="606" spans="1:36" ht="15" customHeight="1" x14ac:dyDescent="0.3">
      <c r="A606" s="261">
        <v>524561</v>
      </c>
      <c r="B606" s="262" t="s">
        <v>1388</v>
      </c>
      <c r="C606" s="262" t="s">
        <v>219</v>
      </c>
      <c r="D606" s="262" t="s">
        <v>429</v>
      </c>
      <c r="E606" s="262" t="s">
        <v>115</v>
      </c>
      <c r="F606" s="262" t="s">
        <v>2088</v>
      </c>
      <c r="G606" s="263"/>
      <c r="H606" s="262" t="s">
        <v>622</v>
      </c>
      <c r="I606" s="258" t="s">
        <v>521</v>
      </c>
      <c r="J606" s="262" t="s">
        <v>136</v>
      </c>
      <c r="K606" s="261">
        <v>2009</v>
      </c>
      <c r="L606" s="258" t="s">
        <v>151</v>
      </c>
      <c r="M606" s="250"/>
      <c r="N606" s="250" t="s">
        <v>3075</v>
      </c>
      <c r="O606" s="260" t="s">
        <v>3075</v>
      </c>
      <c r="P606" s="257">
        <v>0</v>
      </c>
      <c r="Q606" s="250"/>
      <c r="R606" s="250"/>
      <c r="S606" s="250"/>
      <c r="T606" s="250"/>
      <c r="U606" s="250"/>
      <c r="V606" s="250"/>
      <c r="W606" s="250"/>
      <c r="X606" s="250"/>
      <c r="Y606" s="250"/>
      <c r="Z606" s="250"/>
      <c r="AA606" s="250"/>
      <c r="AB606" s="250"/>
      <c r="AC606" s="250"/>
      <c r="AD606" s="250"/>
      <c r="AE606" s="247"/>
      <c r="AF606" s="250"/>
      <c r="AG606" s="250"/>
      <c r="AH606" s="250"/>
      <c r="AI606" s="250"/>
      <c r="AJ606" t="s">
        <v>4897</v>
      </c>
    </row>
    <row r="607" spans="1:36" ht="15" customHeight="1" x14ac:dyDescent="0.3">
      <c r="A607" s="256">
        <v>524566</v>
      </c>
      <c r="B607" s="257" t="s">
        <v>2057</v>
      </c>
      <c r="C607" s="257" t="s">
        <v>79</v>
      </c>
      <c r="D607" s="257" t="s">
        <v>924</v>
      </c>
      <c r="E607" s="257" t="s">
        <v>3075</v>
      </c>
      <c r="F607" s="257" t="s">
        <v>3075</v>
      </c>
      <c r="G607" s="257" t="s">
        <v>3075</v>
      </c>
      <c r="H607" s="257"/>
      <c r="I607" s="258" t="s">
        <v>521</v>
      </c>
      <c r="J607" s="250"/>
      <c r="K607" s="257" t="s">
        <v>3075</v>
      </c>
      <c r="L607" s="259" t="s">
        <v>3075</v>
      </c>
      <c r="M607" s="257" t="s">
        <v>3075</v>
      </c>
      <c r="N607" s="250" t="s">
        <v>3075</v>
      </c>
      <c r="O607" s="260" t="s">
        <v>3075</v>
      </c>
      <c r="P607" s="257">
        <v>0</v>
      </c>
      <c r="Q607" s="257" t="s">
        <v>3075</v>
      </c>
      <c r="R607" s="257" t="s">
        <v>3075</v>
      </c>
      <c r="S607" s="257" t="s">
        <v>3075</v>
      </c>
      <c r="T607" s="257" t="s">
        <v>3075</v>
      </c>
      <c r="U607" s="257" t="s">
        <v>3075</v>
      </c>
      <c r="V607" s="257" t="s">
        <v>3075</v>
      </c>
      <c r="W607" s="257" t="s">
        <v>3075</v>
      </c>
      <c r="X607" s="257" t="s">
        <v>3075</v>
      </c>
      <c r="Y607" s="257" t="s">
        <v>3075</v>
      </c>
      <c r="Z607" s="257" t="s">
        <v>3075</v>
      </c>
      <c r="AA607" s="257" t="s">
        <v>3075</v>
      </c>
      <c r="AB607" s="257" t="s">
        <v>2078</v>
      </c>
      <c r="AC607" s="257" t="s">
        <v>3075</v>
      </c>
      <c r="AD607" s="257" t="s">
        <v>3075</v>
      </c>
      <c r="AE607" s="246"/>
      <c r="AF607" s="257" t="s">
        <v>2078</v>
      </c>
      <c r="AG607" s="257" t="s">
        <v>2078</v>
      </c>
      <c r="AH607" s="257" t="s">
        <v>2078</v>
      </c>
      <c r="AI607" s="257" t="s">
        <v>3075</v>
      </c>
      <c r="AJ607" t="s">
        <v>4896</v>
      </c>
    </row>
    <row r="608" spans="1:36" ht="15" customHeight="1" x14ac:dyDescent="0.3">
      <c r="A608" s="261">
        <v>524580</v>
      </c>
      <c r="B608" s="262" t="s">
        <v>1389</v>
      </c>
      <c r="C608" s="262" t="s">
        <v>693</v>
      </c>
      <c r="D608" s="262" t="s">
        <v>480</v>
      </c>
      <c r="E608" s="262" t="s">
        <v>115</v>
      </c>
      <c r="F608" s="262" t="s">
        <v>2552</v>
      </c>
      <c r="G608" s="263">
        <v>36394</v>
      </c>
      <c r="H608" s="262" t="s">
        <v>620</v>
      </c>
      <c r="I608" s="258" t="s">
        <v>521</v>
      </c>
      <c r="J608" s="262" t="s">
        <v>667</v>
      </c>
      <c r="K608" s="261">
        <v>2017</v>
      </c>
      <c r="M608" s="262"/>
      <c r="N608" s="250" t="s">
        <v>3075</v>
      </c>
      <c r="O608" s="260" t="s">
        <v>3075</v>
      </c>
      <c r="P608" s="257">
        <v>0</v>
      </c>
      <c r="Q608" s="262" t="s">
        <v>3075</v>
      </c>
      <c r="R608" s="262" t="s">
        <v>4176</v>
      </c>
      <c r="S608" s="262" t="s">
        <v>3883</v>
      </c>
      <c r="T608" s="262" t="s">
        <v>2802</v>
      </c>
      <c r="U608" s="262" t="s">
        <v>2084</v>
      </c>
      <c r="V608" s="262" t="s">
        <v>3075</v>
      </c>
      <c r="W608" s="262" t="s">
        <v>3075</v>
      </c>
      <c r="X608" s="262" t="s">
        <v>3075</v>
      </c>
      <c r="Y608" s="262" t="s">
        <v>3075</v>
      </c>
      <c r="Z608" s="262" t="s">
        <v>3075</v>
      </c>
      <c r="AA608" s="262" t="s">
        <v>3075</v>
      </c>
      <c r="AB608" s="262" t="s">
        <v>3075</v>
      </c>
      <c r="AC608" s="262" t="s">
        <v>3075</v>
      </c>
      <c r="AD608" s="262" t="s">
        <v>3075</v>
      </c>
      <c r="AE608" s="246"/>
      <c r="AF608" s="262"/>
      <c r="AG608" s="262" t="s">
        <v>3075</v>
      </c>
      <c r="AH608" s="262" t="s">
        <v>3075</v>
      </c>
      <c r="AI608" s="262" t="s">
        <v>3075</v>
      </c>
      <c r="AJ608" t="s">
        <v>4897</v>
      </c>
    </row>
    <row r="609" spans="1:36" ht="15" customHeight="1" x14ac:dyDescent="0.3">
      <c r="A609" s="261">
        <v>524599</v>
      </c>
      <c r="B609" s="262" t="s">
        <v>4503</v>
      </c>
      <c r="C609" s="262" t="s">
        <v>371</v>
      </c>
      <c r="D609" s="262" t="s">
        <v>595</v>
      </c>
      <c r="E609" s="262" t="s">
        <v>115</v>
      </c>
      <c r="F609" s="262" t="s">
        <v>147</v>
      </c>
      <c r="G609" s="263">
        <v>30682</v>
      </c>
      <c r="H609" s="262" t="s">
        <v>620</v>
      </c>
      <c r="I609" s="258" t="s">
        <v>521</v>
      </c>
      <c r="J609" s="262" t="s">
        <v>667</v>
      </c>
      <c r="K609" s="261">
        <v>2004</v>
      </c>
      <c r="M609" s="262"/>
      <c r="N609" s="250" t="s">
        <v>3075</v>
      </c>
      <c r="O609" s="260" t="s">
        <v>3075</v>
      </c>
      <c r="P609" s="257">
        <v>0</v>
      </c>
      <c r="Q609" s="250"/>
      <c r="R609" s="250"/>
      <c r="S609" s="250"/>
      <c r="T609" s="250"/>
      <c r="U609" s="250"/>
      <c r="V609" s="250"/>
      <c r="W609" s="250"/>
      <c r="X609" s="250"/>
      <c r="Y609" s="250"/>
      <c r="Z609" s="250"/>
      <c r="AA609" s="250"/>
      <c r="AB609" s="250"/>
      <c r="AC609" s="250"/>
      <c r="AD609" s="250"/>
      <c r="AE609" s="246"/>
      <c r="AF609" s="250"/>
      <c r="AG609" s="250"/>
      <c r="AH609" s="250"/>
      <c r="AI609" s="250"/>
      <c r="AJ609" t="s">
        <v>4897</v>
      </c>
    </row>
    <row r="610" spans="1:36" ht="15" customHeight="1" x14ac:dyDescent="0.3">
      <c r="A610" s="261">
        <v>524601</v>
      </c>
      <c r="B610" s="262" t="s">
        <v>1114</v>
      </c>
      <c r="C610" s="262" t="s">
        <v>79</v>
      </c>
      <c r="D610" s="262" t="s">
        <v>471</v>
      </c>
      <c r="E610" s="262" t="s">
        <v>115</v>
      </c>
      <c r="F610" s="262" t="s">
        <v>2207</v>
      </c>
      <c r="G610" s="263">
        <v>34702</v>
      </c>
      <c r="H610" s="262" t="s">
        <v>620</v>
      </c>
      <c r="I610" s="258" t="s">
        <v>521</v>
      </c>
      <c r="J610" s="262" t="s">
        <v>136</v>
      </c>
      <c r="K610" s="261">
        <v>2012</v>
      </c>
      <c r="M610" s="262"/>
      <c r="N610" s="250" t="s">
        <v>3075</v>
      </c>
      <c r="O610" s="260" t="s">
        <v>3075</v>
      </c>
      <c r="P610" s="257">
        <v>0</v>
      </c>
      <c r="Q610" s="262" t="s">
        <v>3075</v>
      </c>
      <c r="R610" s="262" t="s">
        <v>3769</v>
      </c>
      <c r="S610" s="262" t="s">
        <v>3135</v>
      </c>
      <c r="T610" s="262" t="s">
        <v>2171</v>
      </c>
      <c r="U610" s="262" t="s">
        <v>2084</v>
      </c>
      <c r="V610" s="262" t="s">
        <v>3075</v>
      </c>
      <c r="W610" s="262" t="s">
        <v>3075</v>
      </c>
      <c r="X610" s="262" t="s">
        <v>3075</v>
      </c>
      <c r="Y610" s="262" t="s">
        <v>3075</v>
      </c>
      <c r="Z610" s="262" t="s">
        <v>3075</v>
      </c>
      <c r="AA610" s="262" t="s">
        <v>3075</v>
      </c>
      <c r="AB610" s="262" t="s">
        <v>3075</v>
      </c>
      <c r="AC610" s="262" t="s">
        <v>3075</v>
      </c>
      <c r="AD610" s="262" t="s">
        <v>3075</v>
      </c>
      <c r="AE610" s="247"/>
      <c r="AF610" s="262"/>
      <c r="AG610" s="262" t="s">
        <v>3075</v>
      </c>
      <c r="AH610" s="262" t="s">
        <v>3075</v>
      </c>
      <c r="AI610" s="262" t="s">
        <v>3075</v>
      </c>
      <c r="AJ610" t="s">
        <v>4897</v>
      </c>
    </row>
    <row r="611" spans="1:36" ht="15" customHeight="1" x14ac:dyDescent="0.3">
      <c r="A611" s="261">
        <v>524609</v>
      </c>
      <c r="B611" s="262" t="s">
        <v>1390</v>
      </c>
      <c r="C611" s="262" t="s">
        <v>362</v>
      </c>
      <c r="D611" s="262" t="s">
        <v>505</v>
      </c>
      <c r="E611" s="262" t="s">
        <v>115</v>
      </c>
      <c r="F611" s="262" t="s">
        <v>135</v>
      </c>
      <c r="G611" s="263">
        <v>34200</v>
      </c>
      <c r="H611" s="262" t="s">
        <v>620</v>
      </c>
      <c r="I611" s="258" t="s">
        <v>522</v>
      </c>
      <c r="J611" s="262" t="s">
        <v>138</v>
      </c>
      <c r="K611" s="262"/>
      <c r="M611" s="262"/>
      <c r="N611" s="250" t="s">
        <v>3075</v>
      </c>
      <c r="O611" s="260" t="s">
        <v>3075</v>
      </c>
      <c r="P611" s="257">
        <v>0</v>
      </c>
      <c r="Q611" s="262" t="s">
        <v>3075</v>
      </c>
      <c r="R611" s="262" t="s">
        <v>3594</v>
      </c>
      <c r="S611" s="262" t="s">
        <v>3452</v>
      </c>
      <c r="T611" s="262" t="s">
        <v>2800</v>
      </c>
      <c r="U611" s="262" t="s">
        <v>2084</v>
      </c>
      <c r="V611" s="262" t="s">
        <v>3075</v>
      </c>
      <c r="W611" s="262" t="s">
        <v>3075</v>
      </c>
      <c r="X611" s="262" t="s">
        <v>3075</v>
      </c>
      <c r="Y611" s="262" t="s">
        <v>3075</v>
      </c>
      <c r="Z611" s="262" t="s">
        <v>3075</v>
      </c>
      <c r="AA611" s="262" t="s">
        <v>3075</v>
      </c>
      <c r="AB611" s="262" t="s">
        <v>3075</v>
      </c>
      <c r="AC611" s="262" t="s">
        <v>3075</v>
      </c>
      <c r="AD611" s="262" t="s">
        <v>3075</v>
      </c>
      <c r="AE611" s="246"/>
      <c r="AF611" s="262" t="s">
        <v>3075</v>
      </c>
      <c r="AG611" s="262" t="s">
        <v>3075</v>
      </c>
      <c r="AH611" s="262" t="s">
        <v>3075</v>
      </c>
      <c r="AI611" s="262" t="s">
        <v>3075</v>
      </c>
      <c r="AJ611" t="s">
        <v>4897</v>
      </c>
    </row>
    <row r="612" spans="1:36" ht="15" customHeight="1" x14ac:dyDescent="0.3">
      <c r="A612" s="256">
        <v>524610</v>
      </c>
      <c r="B612" s="257" t="s">
        <v>1115</v>
      </c>
      <c r="C612" s="257" t="s">
        <v>83</v>
      </c>
      <c r="D612" s="257" t="s">
        <v>1116</v>
      </c>
      <c r="E612" s="257" t="s">
        <v>115</v>
      </c>
      <c r="F612" s="257" t="s">
        <v>2164</v>
      </c>
      <c r="G612" s="257" t="s">
        <v>4730</v>
      </c>
      <c r="H612" s="257" t="s">
        <v>620</v>
      </c>
      <c r="I612" s="258" t="s">
        <v>521</v>
      </c>
      <c r="J612" s="257" t="s">
        <v>136</v>
      </c>
      <c r="K612" s="257" t="s">
        <v>4719</v>
      </c>
      <c r="M612" s="257"/>
      <c r="N612" s="250" t="s">
        <v>3075</v>
      </c>
      <c r="O612" s="260" t="s">
        <v>3075</v>
      </c>
      <c r="P612" s="257">
        <v>0</v>
      </c>
      <c r="Q612" s="257" t="s">
        <v>3075</v>
      </c>
      <c r="R612" s="257" t="s">
        <v>3764</v>
      </c>
      <c r="S612" s="257" t="s">
        <v>3765</v>
      </c>
      <c r="T612" s="257" t="s">
        <v>2260</v>
      </c>
      <c r="U612" s="257" t="s">
        <v>2143</v>
      </c>
      <c r="V612" s="257" t="s">
        <v>3075</v>
      </c>
      <c r="W612" s="257" t="s">
        <v>3075</v>
      </c>
      <c r="X612" s="257" t="s">
        <v>3075</v>
      </c>
      <c r="Y612" s="257" t="s">
        <v>3075</v>
      </c>
      <c r="Z612" s="257" t="s">
        <v>3075</v>
      </c>
      <c r="AA612" s="257" t="s">
        <v>3075</v>
      </c>
      <c r="AB612" s="257" t="s">
        <v>3075</v>
      </c>
      <c r="AC612" s="257" t="s">
        <v>3075</v>
      </c>
      <c r="AD612" s="257" t="s">
        <v>3075</v>
      </c>
      <c r="AE612" s="246"/>
      <c r="AF612" s="257" t="s">
        <v>2078</v>
      </c>
      <c r="AG612" s="257" t="s">
        <v>2078</v>
      </c>
      <c r="AH612" s="257" t="s">
        <v>2078</v>
      </c>
      <c r="AI612" s="257" t="s">
        <v>3075</v>
      </c>
      <c r="AJ612" t="s">
        <v>4896</v>
      </c>
    </row>
    <row r="613" spans="1:36" ht="15" customHeight="1" x14ac:dyDescent="0.3">
      <c r="A613" s="256">
        <v>524616</v>
      </c>
      <c r="B613" s="257" t="s">
        <v>4661</v>
      </c>
      <c r="C613" s="257" t="s">
        <v>87</v>
      </c>
      <c r="D613" s="257" t="s">
        <v>475</v>
      </c>
      <c r="E613" s="257" t="s">
        <v>115</v>
      </c>
      <c r="F613" s="257" t="s">
        <v>151</v>
      </c>
      <c r="G613" s="257" t="s">
        <v>4721</v>
      </c>
      <c r="H613" s="257" t="s">
        <v>620</v>
      </c>
      <c r="I613" s="258" t="s">
        <v>521</v>
      </c>
      <c r="J613" s="257" t="s">
        <v>138</v>
      </c>
      <c r="K613" s="257" t="s">
        <v>4719</v>
      </c>
      <c r="L613" s="259" t="s">
        <v>151</v>
      </c>
      <c r="M613" s="250"/>
      <c r="N613" s="250" t="s">
        <v>3075</v>
      </c>
      <c r="O613" s="260" t="s">
        <v>3075</v>
      </c>
      <c r="P613" s="257">
        <v>0</v>
      </c>
      <c r="Q613" s="257" t="s">
        <v>3075</v>
      </c>
      <c r="R613" s="257" t="s">
        <v>4504</v>
      </c>
      <c r="S613" s="257" t="s">
        <v>3181</v>
      </c>
      <c r="T613" s="257" t="s">
        <v>2477</v>
      </c>
      <c r="U613" s="257" t="s">
        <v>2153</v>
      </c>
      <c r="V613" s="257" t="s">
        <v>3075</v>
      </c>
      <c r="W613" s="257" t="s">
        <v>3075</v>
      </c>
      <c r="X613" s="257" t="s">
        <v>3075</v>
      </c>
      <c r="Y613" s="257" t="s">
        <v>3075</v>
      </c>
      <c r="Z613" s="257" t="s">
        <v>3075</v>
      </c>
      <c r="AA613" s="257" t="s">
        <v>3075</v>
      </c>
      <c r="AB613" s="257" t="s">
        <v>3075</v>
      </c>
      <c r="AC613" s="257" t="s">
        <v>3075</v>
      </c>
      <c r="AD613" s="257" t="s">
        <v>3075</v>
      </c>
      <c r="AE613" s="246"/>
      <c r="AF613" s="257" t="s">
        <v>3075</v>
      </c>
      <c r="AG613" s="257" t="s">
        <v>3075</v>
      </c>
      <c r="AH613" s="257" t="s">
        <v>2078</v>
      </c>
      <c r="AI613" s="257" t="s">
        <v>3075</v>
      </c>
      <c r="AJ613" t="s">
        <v>4896</v>
      </c>
    </row>
    <row r="614" spans="1:36" ht="15" customHeight="1" x14ac:dyDescent="0.3">
      <c r="A614" s="256">
        <v>524622</v>
      </c>
      <c r="B614" s="257" t="s">
        <v>2058</v>
      </c>
      <c r="C614" s="257" t="s">
        <v>1940</v>
      </c>
      <c r="D614" s="257" t="s">
        <v>337</v>
      </c>
      <c r="E614" s="257" t="s">
        <v>3075</v>
      </c>
      <c r="F614" s="257" t="s">
        <v>3075</v>
      </c>
      <c r="G614" s="257" t="s">
        <v>3075</v>
      </c>
      <c r="H614" s="257"/>
      <c r="I614" s="258" t="s">
        <v>521</v>
      </c>
      <c r="J614" s="250"/>
      <c r="K614" s="257" t="s">
        <v>3075</v>
      </c>
      <c r="L614" s="264" t="s">
        <v>3075</v>
      </c>
      <c r="M614" s="257" t="s">
        <v>3075</v>
      </c>
      <c r="N614" s="250" t="s">
        <v>3075</v>
      </c>
      <c r="O614" s="260" t="s">
        <v>3075</v>
      </c>
      <c r="P614" s="257">
        <v>0</v>
      </c>
      <c r="Q614" s="257" t="s">
        <v>3075</v>
      </c>
      <c r="R614" s="257" t="s">
        <v>3075</v>
      </c>
      <c r="S614" s="257" t="s">
        <v>3075</v>
      </c>
      <c r="T614" s="257" t="s">
        <v>3075</v>
      </c>
      <c r="U614" s="257" t="s">
        <v>3075</v>
      </c>
      <c r="V614" s="257" t="s">
        <v>3075</v>
      </c>
      <c r="W614" s="257" t="s">
        <v>3075</v>
      </c>
      <c r="X614" s="257" t="s">
        <v>3075</v>
      </c>
      <c r="Y614" s="257" t="s">
        <v>3075</v>
      </c>
      <c r="Z614" s="257" t="s">
        <v>3075</v>
      </c>
      <c r="AA614" s="257" t="s">
        <v>3075</v>
      </c>
      <c r="AB614" s="257" t="s">
        <v>2078</v>
      </c>
      <c r="AC614" s="257" t="s">
        <v>3075</v>
      </c>
      <c r="AD614" s="257" t="s">
        <v>3075</v>
      </c>
      <c r="AE614" s="246"/>
      <c r="AF614" s="257" t="s">
        <v>2078</v>
      </c>
      <c r="AG614" s="257" t="s">
        <v>2078</v>
      </c>
      <c r="AH614" s="257" t="s">
        <v>2078</v>
      </c>
      <c r="AI614" s="257" t="s">
        <v>3075</v>
      </c>
      <c r="AJ614" t="s">
        <v>4896</v>
      </c>
    </row>
    <row r="615" spans="1:36" ht="15" customHeight="1" x14ac:dyDescent="0.3">
      <c r="A615" s="261">
        <v>524629</v>
      </c>
      <c r="B615" s="262" t="s">
        <v>1391</v>
      </c>
      <c r="C615" s="262" t="s">
        <v>704</v>
      </c>
      <c r="D615" s="262" t="s">
        <v>408</v>
      </c>
      <c r="E615" s="262" t="s">
        <v>115</v>
      </c>
      <c r="F615" s="262" t="s">
        <v>135</v>
      </c>
      <c r="G615" s="263">
        <v>32409</v>
      </c>
      <c r="H615" s="262" t="s">
        <v>620</v>
      </c>
      <c r="I615" s="258" t="s">
        <v>521</v>
      </c>
      <c r="J615" s="262" t="s">
        <v>138</v>
      </c>
      <c r="K615" s="262"/>
      <c r="L615" s="264" t="s">
        <v>150</v>
      </c>
      <c r="M615" s="262"/>
      <c r="N615" s="250" t="s">
        <v>3075</v>
      </c>
      <c r="O615" s="260" t="s">
        <v>3075</v>
      </c>
      <c r="P615" s="257">
        <v>0</v>
      </c>
      <c r="Q615" s="262" t="s">
        <v>3075</v>
      </c>
      <c r="R615" s="262" t="s">
        <v>3596</v>
      </c>
      <c r="S615" s="262" t="s">
        <v>3597</v>
      </c>
      <c r="T615" s="262" t="s">
        <v>2931</v>
      </c>
      <c r="U615" s="262" t="s">
        <v>2084</v>
      </c>
      <c r="V615" s="262"/>
      <c r="W615" s="262"/>
      <c r="X615" s="262"/>
      <c r="Y615" s="262"/>
      <c r="Z615" s="262"/>
      <c r="AA615" s="262"/>
      <c r="AB615" s="262"/>
      <c r="AC615" s="262"/>
      <c r="AD615" s="262"/>
      <c r="AE615" s="246"/>
      <c r="AF615" s="262"/>
      <c r="AG615" s="262"/>
      <c r="AH615" s="262"/>
      <c r="AI615" s="262" t="s">
        <v>4658</v>
      </c>
      <c r="AJ615" t="s">
        <v>4897</v>
      </c>
    </row>
    <row r="616" spans="1:36" ht="15" customHeight="1" x14ac:dyDescent="0.3">
      <c r="A616" s="256">
        <v>524631</v>
      </c>
      <c r="B616" s="257" t="s">
        <v>1392</v>
      </c>
      <c r="C616" s="257" t="s">
        <v>62</v>
      </c>
      <c r="D616" s="257" t="s">
        <v>467</v>
      </c>
      <c r="E616" s="257" t="s">
        <v>115</v>
      </c>
      <c r="F616" s="257" t="s">
        <v>2285</v>
      </c>
      <c r="G616" s="257" t="s">
        <v>4773</v>
      </c>
      <c r="H616" s="257" t="s">
        <v>620</v>
      </c>
      <c r="I616" s="258" t="s">
        <v>521</v>
      </c>
      <c r="J616" s="257" t="s">
        <v>138</v>
      </c>
      <c r="K616" s="257" t="s">
        <v>4774</v>
      </c>
      <c r="L616" s="264" t="s">
        <v>137</v>
      </c>
      <c r="M616" s="250"/>
      <c r="N616" s="250" t="s">
        <v>3075</v>
      </c>
      <c r="O616" s="260" t="s">
        <v>3075</v>
      </c>
      <c r="P616" s="257">
        <v>0</v>
      </c>
      <c r="Q616" s="257" t="s">
        <v>3075</v>
      </c>
      <c r="R616" s="257" t="s">
        <v>4505</v>
      </c>
      <c r="S616" s="257" t="s">
        <v>4506</v>
      </c>
      <c r="T616" s="257" t="s">
        <v>2988</v>
      </c>
      <c r="U616" s="257" t="s">
        <v>2942</v>
      </c>
      <c r="V616" s="257" t="s">
        <v>3075</v>
      </c>
      <c r="W616" s="257" t="s">
        <v>3075</v>
      </c>
      <c r="X616" s="257" t="s">
        <v>3075</v>
      </c>
      <c r="Y616" s="257" t="s">
        <v>3075</v>
      </c>
      <c r="Z616" s="257" t="s">
        <v>3075</v>
      </c>
      <c r="AA616" s="257" t="s">
        <v>3075</v>
      </c>
      <c r="AB616" s="257" t="s">
        <v>3075</v>
      </c>
      <c r="AC616" s="257" t="s">
        <v>3075</v>
      </c>
      <c r="AD616" s="257" t="s">
        <v>3075</v>
      </c>
      <c r="AE616" s="246"/>
      <c r="AF616" s="257" t="s">
        <v>3075</v>
      </c>
      <c r="AG616" s="257" t="s">
        <v>2078</v>
      </c>
      <c r="AH616" s="257" t="s">
        <v>2078</v>
      </c>
      <c r="AI616" s="257" t="s">
        <v>3075</v>
      </c>
      <c r="AJ616" t="s">
        <v>4896</v>
      </c>
    </row>
    <row r="617" spans="1:36" ht="15" customHeight="1" x14ac:dyDescent="0.3">
      <c r="A617" s="261">
        <v>524632</v>
      </c>
      <c r="B617" s="262" t="s">
        <v>1393</v>
      </c>
      <c r="C617" s="262" t="s">
        <v>310</v>
      </c>
      <c r="D617" s="262" t="s">
        <v>1394</v>
      </c>
      <c r="E617" s="262" t="s">
        <v>115</v>
      </c>
      <c r="F617" s="262" t="s">
        <v>2932</v>
      </c>
      <c r="G617" s="263">
        <v>25034</v>
      </c>
      <c r="H617" s="262" t="s">
        <v>620</v>
      </c>
      <c r="I617" s="258" t="s">
        <v>521</v>
      </c>
      <c r="J617" s="262" t="s">
        <v>136</v>
      </c>
      <c r="K617" s="262" t="s">
        <v>3075</v>
      </c>
      <c r="L617" s="266"/>
      <c r="M617" s="262"/>
      <c r="N617" s="250" t="s">
        <v>3075</v>
      </c>
      <c r="O617" s="260" t="s">
        <v>3075</v>
      </c>
      <c r="P617" s="257">
        <v>0</v>
      </c>
      <c r="Q617" s="262" t="s">
        <v>3075</v>
      </c>
      <c r="R617" s="262" t="s">
        <v>3934</v>
      </c>
      <c r="S617" s="262" t="s">
        <v>3732</v>
      </c>
      <c r="T617" s="262" t="s">
        <v>2933</v>
      </c>
      <c r="U617" s="262" t="s">
        <v>2084</v>
      </c>
      <c r="V617" s="262" t="s">
        <v>3075</v>
      </c>
      <c r="W617" s="262" t="s">
        <v>3075</v>
      </c>
      <c r="X617" s="262" t="s">
        <v>3075</v>
      </c>
      <c r="Y617" s="262" t="s">
        <v>3075</v>
      </c>
      <c r="Z617" s="262" t="s">
        <v>3075</v>
      </c>
      <c r="AA617" s="262" t="s">
        <v>3075</v>
      </c>
      <c r="AB617" s="262" t="s">
        <v>3075</v>
      </c>
      <c r="AC617" s="262" t="s">
        <v>3075</v>
      </c>
      <c r="AD617" s="262" t="s">
        <v>3075</v>
      </c>
      <c r="AE617" s="246"/>
      <c r="AF617" s="262" t="s">
        <v>3075</v>
      </c>
      <c r="AG617" s="262" t="s">
        <v>3075</v>
      </c>
      <c r="AH617" s="262" t="s">
        <v>3075</v>
      </c>
      <c r="AI617" s="262" t="s">
        <v>3075</v>
      </c>
      <c r="AJ617" t="s">
        <v>4897</v>
      </c>
    </row>
    <row r="618" spans="1:36" ht="15" customHeight="1" x14ac:dyDescent="0.3">
      <c r="A618" s="261">
        <v>524633</v>
      </c>
      <c r="B618" s="262" t="s">
        <v>1395</v>
      </c>
      <c r="C618" s="262" t="s">
        <v>267</v>
      </c>
      <c r="D618" s="262" t="s">
        <v>857</v>
      </c>
      <c r="E618" s="262" t="s">
        <v>115</v>
      </c>
      <c r="F618" s="262" t="s">
        <v>135</v>
      </c>
      <c r="G618" s="263">
        <v>31676</v>
      </c>
      <c r="H618" s="262" t="s">
        <v>620</v>
      </c>
      <c r="I618" s="258" t="s">
        <v>521</v>
      </c>
      <c r="J618" s="262" t="s">
        <v>138</v>
      </c>
      <c r="K618" s="262"/>
      <c r="L618" s="265"/>
      <c r="M618" s="262"/>
      <c r="N618" s="250">
        <v>867</v>
      </c>
      <c r="O618" s="260">
        <v>45355</v>
      </c>
      <c r="P618" s="257">
        <v>30000</v>
      </c>
      <c r="Q618" s="262" t="s">
        <v>3075</v>
      </c>
      <c r="R618" s="262" t="s">
        <v>3318</v>
      </c>
      <c r="S618" s="262" t="s">
        <v>3319</v>
      </c>
      <c r="T618" s="262" t="s">
        <v>2566</v>
      </c>
      <c r="U618" s="262" t="s">
        <v>2143</v>
      </c>
      <c r="V618" s="262" t="s">
        <v>3075</v>
      </c>
      <c r="W618" s="262" t="s">
        <v>3075</v>
      </c>
      <c r="X618" s="262" t="s">
        <v>3075</v>
      </c>
      <c r="Y618" s="262" t="s">
        <v>3075</v>
      </c>
      <c r="Z618" s="262" t="s">
        <v>3075</v>
      </c>
      <c r="AA618" s="262" t="s">
        <v>3075</v>
      </c>
      <c r="AB618" s="262" t="s">
        <v>3075</v>
      </c>
      <c r="AC618" s="262" t="s">
        <v>3075</v>
      </c>
      <c r="AD618" s="262" t="s">
        <v>3075</v>
      </c>
      <c r="AE618" s="247"/>
      <c r="AF618" s="262" t="s">
        <v>3075</v>
      </c>
      <c r="AG618" s="262" t="s">
        <v>3075</v>
      </c>
      <c r="AH618" s="262" t="s">
        <v>3075</v>
      </c>
      <c r="AI618" s="262" t="s">
        <v>3075</v>
      </c>
      <c r="AJ618" t="s">
        <v>4897</v>
      </c>
    </row>
    <row r="619" spans="1:36" ht="15" customHeight="1" x14ac:dyDescent="0.3">
      <c r="A619" s="261">
        <v>524645</v>
      </c>
      <c r="B619" s="262" t="s">
        <v>1396</v>
      </c>
      <c r="C619" s="262" t="s">
        <v>98</v>
      </c>
      <c r="D619" s="262" t="s">
        <v>483</v>
      </c>
      <c r="E619" s="262" t="s">
        <v>2101</v>
      </c>
      <c r="F619" s="262" t="s">
        <v>135</v>
      </c>
      <c r="G619" s="263">
        <v>33647</v>
      </c>
      <c r="H619" s="262" t="s">
        <v>620</v>
      </c>
      <c r="I619" s="258" t="s">
        <v>521</v>
      </c>
      <c r="J619" s="262" t="s">
        <v>2082</v>
      </c>
      <c r="K619" s="261">
        <v>2006</v>
      </c>
      <c r="L619" s="265"/>
      <c r="M619" s="262"/>
      <c r="N619" s="250">
        <v>757</v>
      </c>
      <c r="O619" s="260">
        <v>45348</v>
      </c>
      <c r="P619" s="257">
        <v>30000</v>
      </c>
      <c r="Q619" s="262" t="s">
        <v>3075</v>
      </c>
      <c r="R619" s="262" t="s">
        <v>3598</v>
      </c>
      <c r="S619" s="262" t="s">
        <v>3599</v>
      </c>
      <c r="T619" s="262" t="s">
        <v>2919</v>
      </c>
      <c r="U619" s="262" t="s">
        <v>2143</v>
      </c>
      <c r="V619" s="262" t="s">
        <v>3075</v>
      </c>
      <c r="W619" s="262" t="s">
        <v>3075</v>
      </c>
      <c r="X619" s="262" t="s">
        <v>3075</v>
      </c>
      <c r="Y619" s="262" t="s">
        <v>3075</v>
      </c>
      <c r="Z619" s="262" t="s">
        <v>3075</v>
      </c>
      <c r="AA619" s="262" t="s">
        <v>3075</v>
      </c>
      <c r="AB619" s="262" t="s">
        <v>3075</v>
      </c>
      <c r="AC619" s="262" t="s">
        <v>3075</v>
      </c>
      <c r="AD619" s="262" t="s">
        <v>3075</v>
      </c>
      <c r="AE619" s="246"/>
      <c r="AF619" s="262" t="s">
        <v>3075</v>
      </c>
      <c r="AG619" s="262" t="s">
        <v>3075</v>
      </c>
      <c r="AH619" s="262" t="s">
        <v>3075</v>
      </c>
      <c r="AI619" s="262" t="s">
        <v>3075</v>
      </c>
      <c r="AJ619" t="s">
        <v>4897</v>
      </c>
    </row>
    <row r="620" spans="1:36" ht="15" customHeight="1" x14ac:dyDescent="0.3">
      <c r="A620" s="261">
        <v>524649</v>
      </c>
      <c r="B620" s="262" t="s">
        <v>1397</v>
      </c>
      <c r="C620" s="262" t="s">
        <v>104</v>
      </c>
      <c r="D620" s="262" t="s">
        <v>347</v>
      </c>
      <c r="E620" s="262" t="s">
        <v>115</v>
      </c>
      <c r="F620" s="262" t="s">
        <v>2934</v>
      </c>
      <c r="G620" s="263">
        <v>31426</v>
      </c>
      <c r="H620" s="262" t="s">
        <v>620</v>
      </c>
      <c r="I620" s="258" t="s">
        <v>521</v>
      </c>
      <c r="J620" s="262" t="s">
        <v>667</v>
      </c>
      <c r="K620" s="262"/>
      <c r="L620" s="265"/>
      <c r="M620" s="262"/>
      <c r="N620" s="250" t="s">
        <v>3075</v>
      </c>
      <c r="O620" s="260" t="s">
        <v>3075</v>
      </c>
      <c r="P620" s="257">
        <v>0</v>
      </c>
      <c r="Q620" s="262" t="s">
        <v>3075</v>
      </c>
      <c r="R620" s="262" t="s">
        <v>4507</v>
      </c>
      <c r="S620" s="262" t="s">
        <v>4508</v>
      </c>
      <c r="T620" s="262" t="s">
        <v>2086</v>
      </c>
      <c r="U620" s="262" t="s">
        <v>4509</v>
      </c>
      <c r="V620" s="262" t="s">
        <v>3075</v>
      </c>
      <c r="W620" s="262" t="s">
        <v>3075</v>
      </c>
      <c r="X620" s="262" t="s">
        <v>3075</v>
      </c>
      <c r="Y620" s="262" t="s">
        <v>3075</v>
      </c>
      <c r="Z620" s="262" t="s">
        <v>3075</v>
      </c>
      <c r="AA620" s="262" t="s">
        <v>3075</v>
      </c>
      <c r="AB620" s="262" t="s">
        <v>3075</v>
      </c>
      <c r="AC620" s="262" t="s">
        <v>3075</v>
      </c>
      <c r="AD620" s="262" t="s">
        <v>3075</v>
      </c>
      <c r="AE620" s="246"/>
      <c r="AF620" s="262" t="s">
        <v>3075</v>
      </c>
      <c r="AG620" s="262" t="s">
        <v>3075</v>
      </c>
      <c r="AH620" s="262" t="s">
        <v>3075</v>
      </c>
      <c r="AI620" s="262" t="s">
        <v>3075</v>
      </c>
      <c r="AJ620" t="s">
        <v>4897</v>
      </c>
    </row>
    <row r="621" spans="1:36" ht="15" customHeight="1" x14ac:dyDescent="0.3">
      <c r="A621" s="261">
        <v>524650</v>
      </c>
      <c r="B621" s="262" t="s">
        <v>1398</v>
      </c>
      <c r="C621" s="262" t="s">
        <v>1399</v>
      </c>
      <c r="D621" s="262" t="s">
        <v>1400</v>
      </c>
      <c r="E621" s="262" t="s">
        <v>115</v>
      </c>
      <c r="F621" s="262" t="s">
        <v>2935</v>
      </c>
      <c r="G621" s="263">
        <v>34021</v>
      </c>
      <c r="H621" s="262" t="s">
        <v>620</v>
      </c>
      <c r="I621" s="258" t="s">
        <v>521</v>
      </c>
      <c r="J621" s="262" t="s">
        <v>138</v>
      </c>
      <c r="K621" s="262"/>
      <c r="L621" s="264" t="s">
        <v>150</v>
      </c>
      <c r="M621" s="262"/>
      <c r="N621" s="250" t="s">
        <v>3075</v>
      </c>
      <c r="O621" s="260" t="s">
        <v>3075</v>
      </c>
      <c r="P621" s="257">
        <v>0</v>
      </c>
      <c r="Q621" s="262" t="s">
        <v>3075</v>
      </c>
      <c r="R621" s="262" t="s">
        <v>3600</v>
      </c>
      <c r="S621" s="262" t="s">
        <v>3601</v>
      </c>
      <c r="T621" s="262" t="s">
        <v>2936</v>
      </c>
      <c r="U621" s="262" t="s">
        <v>2084</v>
      </c>
      <c r="V621" s="262" t="s">
        <v>3075</v>
      </c>
      <c r="W621" s="262" t="s">
        <v>3075</v>
      </c>
      <c r="X621" s="262" t="s">
        <v>3075</v>
      </c>
      <c r="Y621" s="262" t="s">
        <v>3075</v>
      </c>
      <c r="Z621" s="262" t="s">
        <v>3075</v>
      </c>
      <c r="AA621" s="262" t="s">
        <v>3075</v>
      </c>
      <c r="AB621" s="262" t="s">
        <v>3075</v>
      </c>
      <c r="AC621" s="262" t="s">
        <v>3075</v>
      </c>
      <c r="AD621" s="262" t="s">
        <v>3075</v>
      </c>
      <c r="AE621" s="246"/>
      <c r="AF621" s="262" t="s">
        <v>3075</v>
      </c>
      <c r="AG621" s="262" t="s">
        <v>3075</v>
      </c>
      <c r="AH621" s="262" t="s">
        <v>3075</v>
      </c>
      <c r="AI621" s="262" t="s">
        <v>3075</v>
      </c>
      <c r="AJ621" t="s">
        <v>4897</v>
      </c>
    </row>
    <row r="622" spans="1:36" ht="15" customHeight="1" x14ac:dyDescent="0.3">
      <c r="A622" s="261">
        <v>524658</v>
      </c>
      <c r="B622" s="262" t="s">
        <v>1401</v>
      </c>
      <c r="C622" s="262" t="s">
        <v>66</v>
      </c>
      <c r="D622" s="262" t="s">
        <v>478</v>
      </c>
      <c r="E622" s="262" t="s">
        <v>115</v>
      </c>
      <c r="F622" s="262" t="s">
        <v>135</v>
      </c>
      <c r="G622" s="263">
        <v>34700</v>
      </c>
      <c r="H622" s="262" t="s">
        <v>620</v>
      </c>
      <c r="I622" s="258" t="s">
        <v>521</v>
      </c>
      <c r="J622" s="262" t="s">
        <v>667</v>
      </c>
      <c r="K622" s="250"/>
      <c r="L622" s="266" t="s">
        <v>146</v>
      </c>
      <c r="M622" s="262"/>
      <c r="N622" s="250" t="s">
        <v>3075</v>
      </c>
      <c r="O622" s="260" t="s">
        <v>3075</v>
      </c>
      <c r="P622" s="257">
        <v>0</v>
      </c>
      <c r="Q622" s="262" t="s">
        <v>3075</v>
      </c>
      <c r="R622" s="262" t="s">
        <v>4510</v>
      </c>
      <c r="S622" s="262" t="s">
        <v>3161</v>
      </c>
      <c r="T622" s="262" t="s">
        <v>2408</v>
      </c>
      <c r="U622" s="262" t="s">
        <v>2084</v>
      </c>
      <c r="V622" s="262" t="s">
        <v>3075</v>
      </c>
      <c r="W622" s="262" t="s">
        <v>3075</v>
      </c>
      <c r="X622" s="262" t="s">
        <v>3075</v>
      </c>
      <c r="Y622" s="262" t="s">
        <v>3075</v>
      </c>
      <c r="Z622" s="262" t="s">
        <v>3075</v>
      </c>
      <c r="AA622" s="262" t="s">
        <v>3075</v>
      </c>
      <c r="AB622" s="262" t="s">
        <v>3075</v>
      </c>
      <c r="AC622" s="262" t="s">
        <v>3075</v>
      </c>
      <c r="AD622" s="262" t="s">
        <v>3075</v>
      </c>
      <c r="AE622" s="246"/>
      <c r="AF622" s="262" t="s">
        <v>3075</v>
      </c>
      <c r="AG622" s="262" t="s">
        <v>3075</v>
      </c>
      <c r="AH622" s="262" t="s">
        <v>3075</v>
      </c>
      <c r="AI622" s="262" t="s">
        <v>3075</v>
      </c>
      <c r="AJ622" t="s">
        <v>4897</v>
      </c>
    </row>
    <row r="623" spans="1:36" ht="15" customHeight="1" x14ac:dyDescent="0.3">
      <c r="A623" s="256">
        <v>524665</v>
      </c>
      <c r="B623" s="257" t="s">
        <v>1402</v>
      </c>
      <c r="C623" s="257" t="s">
        <v>1403</v>
      </c>
      <c r="D623" s="257" t="s">
        <v>350</v>
      </c>
      <c r="E623" s="257" t="s">
        <v>115</v>
      </c>
      <c r="F623" s="257" t="s">
        <v>135</v>
      </c>
      <c r="G623" s="257" t="s">
        <v>4709</v>
      </c>
      <c r="H623" s="257" t="s">
        <v>620</v>
      </c>
      <c r="I623" s="258" t="s">
        <v>521</v>
      </c>
      <c r="J623" s="257" t="s">
        <v>138</v>
      </c>
      <c r="K623" s="257" t="s">
        <v>4705</v>
      </c>
      <c r="L623" s="264" t="s">
        <v>137</v>
      </c>
      <c r="M623" s="250"/>
      <c r="N623" s="250" t="s">
        <v>3075</v>
      </c>
      <c r="O623" s="260" t="s">
        <v>3075</v>
      </c>
      <c r="P623" s="257">
        <v>0</v>
      </c>
      <c r="Q623" s="257" t="s">
        <v>3075</v>
      </c>
      <c r="R623" s="257" t="s">
        <v>3321</v>
      </c>
      <c r="S623" s="257" t="s">
        <v>3322</v>
      </c>
      <c r="T623" s="257" t="s">
        <v>2223</v>
      </c>
      <c r="U623" s="257" t="s">
        <v>2238</v>
      </c>
      <c r="V623" s="257" t="s">
        <v>3075</v>
      </c>
      <c r="W623" s="257" t="s">
        <v>3075</v>
      </c>
      <c r="X623" s="257" t="s">
        <v>3075</v>
      </c>
      <c r="Y623" s="257" t="s">
        <v>3075</v>
      </c>
      <c r="Z623" s="257" t="s">
        <v>3075</v>
      </c>
      <c r="AA623" s="257" t="s">
        <v>3075</v>
      </c>
      <c r="AB623" s="257" t="s">
        <v>3075</v>
      </c>
      <c r="AC623" s="257" t="s">
        <v>3075</v>
      </c>
      <c r="AD623" s="257" t="s">
        <v>3075</v>
      </c>
      <c r="AE623" s="247"/>
      <c r="AF623" s="257" t="s">
        <v>3075</v>
      </c>
      <c r="AG623" s="257" t="s">
        <v>2078</v>
      </c>
      <c r="AH623" s="257" t="s">
        <v>2078</v>
      </c>
      <c r="AI623" s="257" t="s">
        <v>3075</v>
      </c>
      <c r="AJ623" t="s">
        <v>4896</v>
      </c>
    </row>
    <row r="624" spans="1:36" ht="15" customHeight="1" x14ac:dyDescent="0.3">
      <c r="A624" s="261">
        <v>524666</v>
      </c>
      <c r="B624" s="262" t="s">
        <v>1404</v>
      </c>
      <c r="C624" s="262" t="s">
        <v>69</v>
      </c>
      <c r="D624" s="262" t="s">
        <v>345</v>
      </c>
      <c r="E624" s="262" t="s">
        <v>115</v>
      </c>
      <c r="F624" s="262" t="s">
        <v>135</v>
      </c>
      <c r="G624" s="263">
        <v>36530</v>
      </c>
      <c r="H624" s="262" t="s">
        <v>620</v>
      </c>
      <c r="I624" s="258" t="s">
        <v>521</v>
      </c>
      <c r="J624" s="262" t="s">
        <v>667</v>
      </c>
      <c r="K624" s="262"/>
      <c r="M624" s="262"/>
      <c r="N624" s="250" t="s">
        <v>3075</v>
      </c>
      <c r="O624" s="260" t="s">
        <v>3075</v>
      </c>
      <c r="P624" s="257">
        <v>0</v>
      </c>
      <c r="Q624" s="262" t="s">
        <v>3075</v>
      </c>
      <c r="R624" s="262" t="s">
        <v>4511</v>
      </c>
      <c r="S624" s="262" t="s">
        <v>3229</v>
      </c>
      <c r="T624" s="262" t="s">
        <v>2237</v>
      </c>
      <c r="U624" s="262" t="s">
        <v>2126</v>
      </c>
      <c r="V624" s="262" t="s">
        <v>3075</v>
      </c>
      <c r="W624" s="262" t="s">
        <v>3075</v>
      </c>
      <c r="X624" s="262" t="s">
        <v>3075</v>
      </c>
      <c r="Y624" s="262" t="s">
        <v>3075</v>
      </c>
      <c r="Z624" s="262" t="s">
        <v>3075</v>
      </c>
      <c r="AA624" s="262" t="s">
        <v>3075</v>
      </c>
      <c r="AB624" s="262" t="s">
        <v>3075</v>
      </c>
      <c r="AC624" s="262" t="s">
        <v>3075</v>
      </c>
      <c r="AD624" s="262" t="s">
        <v>3075</v>
      </c>
      <c r="AE624" s="246"/>
      <c r="AF624" s="262" t="s">
        <v>3075</v>
      </c>
      <c r="AG624" s="262" t="s">
        <v>3075</v>
      </c>
      <c r="AH624" s="262" t="s">
        <v>3075</v>
      </c>
      <c r="AI624" s="262" t="s">
        <v>3075</v>
      </c>
      <c r="AJ624" t="s">
        <v>4897</v>
      </c>
    </row>
    <row r="625" spans="1:36" ht="15" customHeight="1" x14ac:dyDescent="0.3">
      <c r="A625" s="261">
        <v>524671</v>
      </c>
      <c r="B625" s="262" t="s">
        <v>2059</v>
      </c>
      <c r="C625" s="262" t="s">
        <v>69</v>
      </c>
      <c r="D625" s="262" t="s">
        <v>444</v>
      </c>
      <c r="E625" s="262" t="s">
        <v>115</v>
      </c>
      <c r="F625" s="262" t="s">
        <v>3075</v>
      </c>
      <c r="G625" s="263">
        <v>32533</v>
      </c>
      <c r="H625" s="262" t="s">
        <v>620</v>
      </c>
      <c r="I625" s="258" t="s">
        <v>521</v>
      </c>
      <c r="J625" s="262" t="s">
        <v>136</v>
      </c>
      <c r="K625" s="262"/>
      <c r="L625" s="264"/>
      <c r="M625" s="262"/>
      <c r="N625" s="250" t="s">
        <v>3075</v>
      </c>
      <c r="O625" s="260" t="s">
        <v>3075</v>
      </c>
      <c r="P625" s="257">
        <v>0</v>
      </c>
      <c r="Q625" s="250"/>
      <c r="R625" s="250"/>
      <c r="S625" s="250"/>
      <c r="T625" s="250"/>
      <c r="U625" s="250"/>
      <c r="V625" s="250"/>
      <c r="W625" s="250"/>
      <c r="X625" s="250"/>
      <c r="Y625" s="250"/>
      <c r="Z625" s="250"/>
      <c r="AA625" s="250"/>
      <c r="AB625" s="250"/>
      <c r="AC625" s="250"/>
      <c r="AD625" s="250"/>
      <c r="AE625" s="246"/>
      <c r="AF625" s="250"/>
      <c r="AG625" s="250"/>
      <c r="AH625" s="250"/>
      <c r="AI625" s="250"/>
      <c r="AJ625" t="s">
        <v>4897</v>
      </c>
    </row>
    <row r="626" spans="1:36" ht="15" customHeight="1" x14ac:dyDescent="0.3">
      <c r="A626" s="261">
        <v>524676</v>
      </c>
      <c r="B626" s="262" t="s">
        <v>936</v>
      </c>
      <c r="C626" s="262" t="s">
        <v>232</v>
      </c>
      <c r="D626" s="262" t="s">
        <v>423</v>
      </c>
      <c r="E626" s="262" t="s">
        <v>115</v>
      </c>
      <c r="F626" s="262" t="s">
        <v>2322</v>
      </c>
      <c r="G626" s="263">
        <v>35848</v>
      </c>
      <c r="H626" s="262" t="s">
        <v>620</v>
      </c>
      <c r="I626" s="258" t="s">
        <v>521</v>
      </c>
      <c r="J626" s="262" t="s">
        <v>136</v>
      </c>
      <c r="K626" s="261">
        <v>2016</v>
      </c>
      <c r="L626" s="265"/>
      <c r="M626" s="262"/>
      <c r="N626" s="250" t="s">
        <v>3075</v>
      </c>
      <c r="O626" s="260" t="s">
        <v>3075</v>
      </c>
      <c r="P626" s="257">
        <v>0</v>
      </c>
      <c r="Q626" s="262" t="s">
        <v>3075</v>
      </c>
      <c r="R626" s="262" t="s">
        <v>3935</v>
      </c>
      <c r="S626" s="262" t="s">
        <v>3936</v>
      </c>
      <c r="T626" s="262" t="s">
        <v>2266</v>
      </c>
      <c r="U626" s="262" t="s">
        <v>2126</v>
      </c>
      <c r="V626" s="262" t="s">
        <v>3075</v>
      </c>
      <c r="W626" s="262" t="s">
        <v>3075</v>
      </c>
      <c r="X626" s="262" t="s">
        <v>3075</v>
      </c>
      <c r="Y626" s="262" t="s">
        <v>3075</v>
      </c>
      <c r="Z626" s="262" t="s">
        <v>3075</v>
      </c>
      <c r="AA626" s="262" t="s">
        <v>3075</v>
      </c>
      <c r="AB626" s="262" t="s">
        <v>3075</v>
      </c>
      <c r="AC626" s="262" t="s">
        <v>3075</v>
      </c>
      <c r="AD626" s="262" t="s">
        <v>3075</v>
      </c>
      <c r="AE626" s="247"/>
      <c r="AF626" s="262" t="s">
        <v>3075</v>
      </c>
      <c r="AG626" s="262" t="s">
        <v>3075</v>
      </c>
      <c r="AH626" s="262" t="s">
        <v>3075</v>
      </c>
      <c r="AI626" s="262" t="s">
        <v>3075</v>
      </c>
      <c r="AJ626" t="s">
        <v>4897</v>
      </c>
    </row>
    <row r="627" spans="1:36" ht="15" customHeight="1" x14ac:dyDescent="0.3">
      <c r="A627" s="261">
        <v>524677</v>
      </c>
      <c r="B627" s="262" t="s">
        <v>1406</v>
      </c>
      <c r="C627" s="262" t="s">
        <v>83</v>
      </c>
      <c r="D627" s="262" t="s">
        <v>467</v>
      </c>
      <c r="E627" s="262" t="s">
        <v>115</v>
      </c>
      <c r="F627" s="262" t="s">
        <v>2937</v>
      </c>
      <c r="G627" s="263">
        <v>36100</v>
      </c>
      <c r="H627" s="262" t="s">
        <v>620</v>
      </c>
      <c r="I627" s="258" t="s">
        <v>521</v>
      </c>
      <c r="J627" s="262" t="s">
        <v>138</v>
      </c>
      <c r="K627" s="262" t="s">
        <v>3075</v>
      </c>
      <c r="L627" s="266"/>
      <c r="M627" s="262"/>
      <c r="N627" s="250" t="s">
        <v>3075</v>
      </c>
      <c r="O627" s="260" t="s">
        <v>3075</v>
      </c>
      <c r="P627" s="257">
        <v>0</v>
      </c>
      <c r="Q627" s="262" t="s">
        <v>3075</v>
      </c>
      <c r="R627" s="262" t="s">
        <v>3095</v>
      </c>
      <c r="S627" s="262" t="s">
        <v>3096</v>
      </c>
      <c r="T627" s="262" t="s">
        <v>2336</v>
      </c>
      <c r="U627" s="262" t="s">
        <v>2938</v>
      </c>
      <c r="V627" s="262" t="s">
        <v>3075</v>
      </c>
      <c r="W627" s="262" t="s">
        <v>3075</v>
      </c>
      <c r="X627" s="262" t="s">
        <v>3075</v>
      </c>
      <c r="Y627" s="262" t="s">
        <v>3075</v>
      </c>
      <c r="Z627" s="262" t="s">
        <v>3075</v>
      </c>
      <c r="AA627" s="262" t="s">
        <v>3075</v>
      </c>
      <c r="AB627" s="262" t="s">
        <v>3075</v>
      </c>
      <c r="AC627" s="262" t="s">
        <v>3075</v>
      </c>
      <c r="AD627" s="262" t="s">
        <v>3075</v>
      </c>
      <c r="AE627" s="246"/>
      <c r="AF627" s="262" t="s">
        <v>3075</v>
      </c>
      <c r="AG627" s="262" t="s">
        <v>3075</v>
      </c>
      <c r="AH627" s="262" t="s">
        <v>3075</v>
      </c>
      <c r="AI627" s="262" t="s">
        <v>3075</v>
      </c>
      <c r="AJ627" t="s">
        <v>4897</v>
      </c>
    </row>
    <row r="628" spans="1:36" ht="15" customHeight="1" x14ac:dyDescent="0.3">
      <c r="A628" s="261">
        <v>524682</v>
      </c>
      <c r="B628" s="262" t="s">
        <v>888</v>
      </c>
      <c r="C628" s="262" t="s">
        <v>724</v>
      </c>
      <c r="D628" s="262" t="s">
        <v>889</v>
      </c>
      <c r="E628" s="262" t="s">
        <v>115</v>
      </c>
      <c r="F628" s="262" t="s">
        <v>137</v>
      </c>
      <c r="G628" s="263">
        <v>29714</v>
      </c>
      <c r="H628" s="262" t="s">
        <v>620</v>
      </c>
      <c r="I628" s="258" t="s">
        <v>521</v>
      </c>
      <c r="J628" s="262" t="s">
        <v>2082</v>
      </c>
      <c r="K628" s="261">
        <v>1999</v>
      </c>
      <c r="M628" s="262"/>
      <c r="N628" s="250" t="s">
        <v>3075</v>
      </c>
      <c r="O628" s="260" t="s">
        <v>3075</v>
      </c>
      <c r="P628" s="257">
        <v>0</v>
      </c>
      <c r="Q628" s="250"/>
      <c r="R628" s="250"/>
      <c r="S628" s="250"/>
      <c r="T628" s="250"/>
      <c r="U628" s="250"/>
      <c r="V628" s="250"/>
      <c r="W628" s="250"/>
      <c r="X628" s="250"/>
      <c r="Y628" s="250"/>
      <c r="Z628" s="250"/>
      <c r="AA628" s="250"/>
      <c r="AB628" s="250"/>
      <c r="AC628" s="250"/>
      <c r="AD628" s="250"/>
      <c r="AE628" s="246"/>
      <c r="AF628" s="250"/>
      <c r="AG628" s="250"/>
      <c r="AH628" s="250"/>
      <c r="AI628" s="250"/>
      <c r="AJ628" t="s">
        <v>4897</v>
      </c>
    </row>
    <row r="629" spans="1:36" ht="15" customHeight="1" x14ac:dyDescent="0.3">
      <c r="A629" s="261">
        <v>524687</v>
      </c>
      <c r="B629" s="262" t="s">
        <v>1407</v>
      </c>
      <c r="C629" s="262" t="s">
        <v>373</v>
      </c>
      <c r="D629" s="262" t="s">
        <v>562</v>
      </c>
      <c r="E629" s="262" t="s">
        <v>115</v>
      </c>
      <c r="F629" s="262" t="s">
        <v>135</v>
      </c>
      <c r="G629" s="263">
        <v>28127</v>
      </c>
      <c r="H629" s="262" t="s">
        <v>620</v>
      </c>
      <c r="I629" s="258" t="s">
        <v>521</v>
      </c>
      <c r="J629" s="262" t="s">
        <v>136</v>
      </c>
      <c r="K629" s="262"/>
      <c r="L629" s="265"/>
      <c r="M629" s="262"/>
      <c r="N629" s="250" t="s">
        <v>3075</v>
      </c>
      <c r="O629" s="260" t="s">
        <v>3075</v>
      </c>
      <c r="P629" s="257">
        <v>0</v>
      </c>
      <c r="Q629" s="262" t="s">
        <v>3075</v>
      </c>
      <c r="R629" s="262" t="s">
        <v>3809</v>
      </c>
      <c r="S629" s="262" t="s">
        <v>3082</v>
      </c>
      <c r="T629" s="262" t="s">
        <v>2570</v>
      </c>
      <c r="U629" s="262" t="s">
        <v>2084</v>
      </c>
      <c r="V629" s="262" t="s">
        <v>3075</v>
      </c>
      <c r="W629" s="262" t="s">
        <v>3075</v>
      </c>
      <c r="X629" s="262" t="s">
        <v>3075</v>
      </c>
      <c r="Y629" s="262" t="s">
        <v>3075</v>
      </c>
      <c r="Z629" s="262" t="s">
        <v>3075</v>
      </c>
      <c r="AA629" s="262" t="s">
        <v>3075</v>
      </c>
      <c r="AB629" s="262" t="s">
        <v>3075</v>
      </c>
      <c r="AC629" s="262" t="s">
        <v>3075</v>
      </c>
      <c r="AD629" s="262" t="s">
        <v>3075</v>
      </c>
      <c r="AE629" s="247"/>
      <c r="AF629" s="262" t="s">
        <v>3075</v>
      </c>
      <c r="AG629" s="262" t="s">
        <v>3075</v>
      </c>
      <c r="AH629" s="262" t="s">
        <v>3075</v>
      </c>
      <c r="AI629" s="262" t="s">
        <v>3075</v>
      </c>
      <c r="AJ629" t="s">
        <v>4897</v>
      </c>
    </row>
    <row r="630" spans="1:36" ht="15" customHeight="1" x14ac:dyDescent="0.3">
      <c r="A630" s="261">
        <v>524690</v>
      </c>
      <c r="B630" s="262" t="s">
        <v>1408</v>
      </c>
      <c r="C630" s="262" t="s">
        <v>327</v>
      </c>
      <c r="D630" s="262" t="s">
        <v>428</v>
      </c>
      <c r="E630" s="262" t="s">
        <v>2101</v>
      </c>
      <c r="F630" s="262" t="s">
        <v>2138</v>
      </c>
      <c r="G630" s="263">
        <v>31413</v>
      </c>
      <c r="H630" s="262" t="s">
        <v>620</v>
      </c>
      <c r="I630" s="258" t="s">
        <v>522</v>
      </c>
      <c r="J630" s="262" t="s">
        <v>138</v>
      </c>
      <c r="K630" s="262" t="s">
        <v>3075</v>
      </c>
      <c r="L630" s="258"/>
      <c r="M630" s="262"/>
      <c r="N630" s="250" t="s">
        <v>3075</v>
      </c>
      <c r="O630" s="260" t="s">
        <v>3075</v>
      </c>
      <c r="P630" s="257">
        <v>0</v>
      </c>
      <c r="Q630" s="250"/>
      <c r="R630" s="250"/>
      <c r="S630" s="250"/>
      <c r="T630" s="250"/>
      <c r="U630" s="250"/>
      <c r="V630" s="250"/>
      <c r="W630" s="250"/>
      <c r="X630" s="250"/>
      <c r="Y630" s="250"/>
      <c r="Z630" s="250"/>
      <c r="AA630" s="250"/>
      <c r="AB630" s="250"/>
      <c r="AC630" s="250"/>
      <c r="AD630" s="250"/>
      <c r="AE630" s="247"/>
      <c r="AF630" s="250"/>
      <c r="AG630" s="250"/>
      <c r="AH630" s="250"/>
      <c r="AI630" s="250"/>
      <c r="AJ630" t="s">
        <v>4897</v>
      </c>
    </row>
    <row r="631" spans="1:36" ht="15" customHeight="1" x14ac:dyDescent="0.3">
      <c r="A631" s="261">
        <v>524702</v>
      </c>
      <c r="B631" s="262" t="s">
        <v>1409</v>
      </c>
      <c r="C631" s="262" t="s">
        <v>1016</v>
      </c>
      <c r="D631" s="262" t="s">
        <v>422</v>
      </c>
      <c r="E631" s="262" t="s">
        <v>115</v>
      </c>
      <c r="F631" s="262" t="s">
        <v>153</v>
      </c>
      <c r="G631" s="263">
        <v>36250</v>
      </c>
      <c r="H631" s="262" t="s">
        <v>620</v>
      </c>
      <c r="I631" s="258" t="s">
        <v>521</v>
      </c>
      <c r="J631" s="262" t="s">
        <v>138</v>
      </c>
      <c r="K631" s="262"/>
      <c r="M631" s="262"/>
      <c r="N631" s="250" t="s">
        <v>3075</v>
      </c>
      <c r="O631" s="260" t="s">
        <v>3075</v>
      </c>
      <c r="P631" s="257">
        <v>0</v>
      </c>
      <c r="Q631" s="262" t="s">
        <v>3075</v>
      </c>
      <c r="R631" s="262" t="s">
        <v>4512</v>
      </c>
      <c r="S631" s="262" t="s">
        <v>4513</v>
      </c>
      <c r="T631" s="262" t="s">
        <v>2181</v>
      </c>
      <c r="U631" s="262" t="s">
        <v>2084</v>
      </c>
      <c r="V631" s="262" t="s">
        <v>3075</v>
      </c>
      <c r="W631" s="262" t="s">
        <v>3075</v>
      </c>
      <c r="X631" s="262" t="s">
        <v>3075</v>
      </c>
      <c r="Y631" s="262" t="s">
        <v>3075</v>
      </c>
      <c r="Z631" s="262" t="s">
        <v>3075</v>
      </c>
      <c r="AA631" s="262" t="s">
        <v>3075</v>
      </c>
      <c r="AB631" s="262" t="s">
        <v>3075</v>
      </c>
      <c r="AC631" s="262" t="s">
        <v>3075</v>
      </c>
      <c r="AD631" s="262" t="s">
        <v>3075</v>
      </c>
      <c r="AE631" s="246"/>
      <c r="AF631" s="262" t="s">
        <v>3075</v>
      </c>
      <c r="AG631" s="262" t="s">
        <v>3075</v>
      </c>
      <c r="AH631" s="262" t="s">
        <v>3075</v>
      </c>
      <c r="AI631" s="262" t="s">
        <v>3075</v>
      </c>
      <c r="AJ631" t="s">
        <v>4897</v>
      </c>
    </row>
    <row r="632" spans="1:36" ht="15" customHeight="1" x14ac:dyDescent="0.3">
      <c r="A632" s="261">
        <v>524706</v>
      </c>
      <c r="B632" s="262" t="s">
        <v>1618</v>
      </c>
      <c r="C632" s="262" t="s">
        <v>77</v>
      </c>
      <c r="D632" s="262" t="s">
        <v>343</v>
      </c>
      <c r="E632" s="262" t="s">
        <v>115</v>
      </c>
      <c r="F632" s="262" t="s">
        <v>2261</v>
      </c>
      <c r="G632" s="263">
        <v>27348</v>
      </c>
      <c r="H632" s="262" t="s">
        <v>620</v>
      </c>
      <c r="I632" s="258" t="s">
        <v>521</v>
      </c>
      <c r="J632" s="262" t="s">
        <v>138</v>
      </c>
      <c r="K632" s="262" t="s">
        <v>3075</v>
      </c>
      <c r="L632" s="266"/>
      <c r="M632" s="262"/>
      <c r="N632" s="250" t="s">
        <v>3075</v>
      </c>
      <c r="O632" s="260" t="s">
        <v>3075</v>
      </c>
      <c r="P632" s="257">
        <v>0</v>
      </c>
      <c r="Q632" s="262" t="s">
        <v>3075</v>
      </c>
      <c r="R632" s="262" t="s">
        <v>3172</v>
      </c>
      <c r="S632" s="262" t="s">
        <v>2378</v>
      </c>
      <c r="T632" s="262" t="s">
        <v>2262</v>
      </c>
      <c r="U632" s="262" t="s">
        <v>2084</v>
      </c>
      <c r="V632" s="262" t="s">
        <v>3075</v>
      </c>
      <c r="W632" s="262" t="s">
        <v>3075</v>
      </c>
      <c r="X632" s="262" t="s">
        <v>3075</v>
      </c>
      <c r="Y632" s="262" t="s">
        <v>3075</v>
      </c>
      <c r="Z632" s="262" t="s">
        <v>3075</v>
      </c>
      <c r="AA632" s="262" t="s">
        <v>3075</v>
      </c>
      <c r="AB632" s="262" t="s">
        <v>3075</v>
      </c>
      <c r="AC632" s="262" t="s">
        <v>3075</v>
      </c>
      <c r="AD632" s="262" t="s">
        <v>3075</v>
      </c>
      <c r="AE632" s="246"/>
      <c r="AF632" s="262" t="s">
        <v>3075</v>
      </c>
      <c r="AG632" s="262" t="s">
        <v>3075</v>
      </c>
      <c r="AH632" s="262" t="s">
        <v>3075</v>
      </c>
      <c r="AI632" s="262" t="s">
        <v>3075</v>
      </c>
      <c r="AJ632" t="s">
        <v>4897</v>
      </c>
    </row>
    <row r="633" spans="1:36" ht="15" customHeight="1" x14ac:dyDescent="0.3">
      <c r="A633" s="261">
        <v>524708</v>
      </c>
      <c r="B633" s="262" t="s">
        <v>1410</v>
      </c>
      <c r="C633" s="262" t="s">
        <v>374</v>
      </c>
      <c r="D633" s="262" t="s">
        <v>345</v>
      </c>
      <c r="E633" s="262" t="s">
        <v>115</v>
      </c>
      <c r="F633" s="262" t="s">
        <v>135</v>
      </c>
      <c r="G633" s="263">
        <v>32986</v>
      </c>
      <c r="H633" s="262" t="s">
        <v>620</v>
      </c>
      <c r="I633" s="258" t="s">
        <v>522</v>
      </c>
      <c r="J633" s="262" t="s">
        <v>138</v>
      </c>
      <c r="K633" s="261">
        <v>2011</v>
      </c>
      <c r="M633" s="262"/>
      <c r="N633" s="250" t="s">
        <v>3075</v>
      </c>
      <c r="O633" s="260" t="s">
        <v>3075</v>
      </c>
      <c r="P633" s="257">
        <v>0</v>
      </c>
      <c r="Q633" s="262" t="s">
        <v>3075</v>
      </c>
      <c r="R633" s="262" t="s">
        <v>3602</v>
      </c>
      <c r="S633" s="262" t="s">
        <v>3451</v>
      </c>
      <c r="T633" s="262" t="s">
        <v>2338</v>
      </c>
      <c r="U633" s="262" t="s">
        <v>2084</v>
      </c>
      <c r="V633" s="262" t="s">
        <v>3075</v>
      </c>
      <c r="W633" s="262" t="s">
        <v>3075</v>
      </c>
      <c r="X633" s="262" t="s">
        <v>3075</v>
      </c>
      <c r="Y633" s="262" t="s">
        <v>3075</v>
      </c>
      <c r="Z633" s="262" t="s">
        <v>3075</v>
      </c>
      <c r="AA633" s="262" t="s">
        <v>3075</v>
      </c>
      <c r="AB633" s="262" t="s">
        <v>3075</v>
      </c>
      <c r="AC633" s="262" t="s">
        <v>3075</v>
      </c>
      <c r="AD633" s="262" t="s">
        <v>3075</v>
      </c>
      <c r="AE633" s="246"/>
      <c r="AF633" s="262" t="s">
        <v>3075</v>
      </c>
      <c r="AG633" s="262"/>
      <c r="AH633" s="262" t="s">
        <v>3075</v>
      </c>
      <c r="AI633" s="262" t="s">
        <v>3075</v>
      </c>
      <c r="AJ633" t="s">
        <v>4897</v>
      </c>
    </row>
    <row r="634" spans="1:36" ht="15" customHeight="1" x14ac:dyDescent="0.3">
      <c r="A634" s="256">
        <v>524711</v>
      </c>
      <c r="B634" s="257" t="s">
        <v>890</v>
      </c>
      <c r="C634" s="257" t="s">
        <v>69</v>
      </c>
      <c r="D634" s="257" t="s">
        <v>891</v>
      </c>
      <c r="E634" s="257" t="s">
        <v>115</v>
      </c>
      <c r="F634" s="257" t="s">
        <v>2939</v>
      </c>
      <c r="G634" s="257" t="s">
        <v>4704</v>
      </c>
      <c r="H634" s="257" t="s">
        <v>620</v>
      </c>
      <c r="I634" s="258" t="s">
        <v>521</v>
      </c>
      <c r="J634" s="257" t="s">
        <v>136</v>
      </c>
      <c r="K634" s="257" t="s">
        <v>4650</v>
      </c>
      <c r="L634" s="259" t="s">
        <v>146</v>
      </c>
      <c r="M634" s="257"/>
      <c r="N634" s="250" t="s">
        <v>3075</v>
      </c>
      <c r="O634" s="260" t="s">
        <v>3075</v>
      </c>
      <c r="P634" s="257">
        <v>0</v>
      </c>
      <c r="Q634" s="257" t="s">
        <v>3075</v>
      </c>
      <c r="R634" s="257" t="s">
        <v>3937</v>
      </c>
      <c r="S634" s="257" t="s">
        <v>3106</v>
      </c>
      <c r="T634" s="257" t="s">
        <v>2940</v>
      </c>
      <c r="U634" s="257" t="s">
        <v>2084</v>
      </c>
      <c r="V634" s="257" t="s">
        <v>3075</v>
      </c>
      <c r="W634" s="257" t="s">
        <v>3075</v>
      </c>
      <c r="X634" s="257" t="s">
        <v>3075</v>
      </c>
      <c r="Y634" s="257" t="s">
        <v>3075</v>
      </c>
      <c r="Z634" s="257" t="s">
        <v>3075</v>
      </c>
      <c r="AA634" s="257" t="s">
        <v>3075</v>
      </c>
      <c r="AB634" s="257" t="s">
        <v>3075</v>
      </c>
      <c r="AC634" s="257" t="s">
        <v>3075</v>
      </c>
      <c r="AD634" s="257" t="s">
        <v>3075</v>
      </c>
      <c r="AE634" s="247"/>
      <c r="AF634" s="257" t="s">
        <v>3075</v>
      </c>
      <c r="AG634" s="257" t="s">
        <v>3075</v>
      </c>
      <c r="AH634" s="257" t="s">
        <v>2078</v>
      </c>
      <c r="AI634" s="257" t="s">
        <v>3075</v>
      </c>
      <c r="AJ634" t="s">
        <v>4896</v>
      </c>
    </row>
    <row r="635" spans="1:36" ht="15" customHeight="1" x14ac:dyDescent="0.3">
      <c r="A635" s="261">
        <v>524722</v>
      </c>
      <c r="B635" s="262" t="s">
        <v>1411</v>
      </c>
      <c r="C635" s="262" t="s">
        <v>98</v>
      </c>
      <c r="D635" s="262" t="s">
        <v>477</v>
      </c>
      <c r="E635" s="262" t="s">
        <v>115</v>
      </c>
      <c r="F635" s="262" t="s">
        <v>4514</v>
      </c>
      <c r="G635" s="263">
        <v>30230</v>
      </c>
      <c r="H635" s="262" t="s">
        <v>620</v>
      </c>
      <c r="I635" s="258" t="s">
        <v>521</v>
      </c>
      <c r="J635" s="262" t="s">
        <v>138</v>
      </c>
      <c r="K635" s="261">
        <v>2003</v>
      </c>
      <c r="M635" s="262"/>
      <c r="N635" s="250" t="s">
        <v>3075</v>
      </c>
      <c r="O635" s="260" t="s">
        <v>3075</v>
      </c>
      <c r="P635" s="257">
        <v>0</v>
      </c>
      <c r="Q635" s="262" t="s">
        <v>3075</v>
      </c>
      <c r="R635" s="262" t="s">
        <v>4515</v>
      </c>
      <c r="S635" s="262" t="s">
        <v>3599</v>
      </c>
      <c r="T635" s="262" t="s">
        <v>4405</v>
      </c>
      <c r="U635" s="262" t="s">
        <v>4516</v>
      </c>
      <c r="V635" s="262" t="s">
        <v>3075</v>
      </c>
      <c r="W635" s="262" t="s">
        <v>3075</v>
      </c>
      <c r="X635" s="262" t="s">
        <v>3075</v>
      </c>
      <c r="Y635" s="262" t="s">
        <v>3075</v>
      </c>
      <c r="Z635" s="262" t="s">
        <v>3075</v>
      </c>
      <c r="AA635" s="262" t="s">
        <v>3075</v>
      </c>
      <c r="AB635" s="262" t="s">
        <v>3075</v>
      </c>
      <c r="AC635" s="262" t="s">
        <v>3075</v>
      </c>
      <c r="AD635" s="262" t="s">
        <v>3075</v>
      </c>
      <c r="AE635" s="246"/>
      <c r="AF635" s="262" t="s">
        <v>3075</v>
      </c>
      <c r="AG635" s="262" t="s">
        <v>3075</v>
      </c>
      <c r="AH635" s="262" t="s">
        <v>3075</v>
      </c>
      <c r="AI635" s="262" t="s">
        <v>3075</v>
      </c>
      <c r="AJ635" t="s">
        <v>4897</v>
      </c>
    </row>
    <row r="636" spans="1:36" ht="15" customHeight="1" x14ac:dyDescent="0.3">
      <c r="A636" s="261">
        <v>524724</v>
      </c>
      <c r="B636" s="262" t="s">
        <v>1412</v>
      </c>
      <c r="C636" s="262" t="s">
        <v>292</v>
      </c>
      <c r="D636" s="262" t="s">
        <v>338</v>
      </c>
      <c r="E636" s="262" t="s">
        <v>115</v>
      </c>
      <c r="F636" s="262" t="s">
        <v>135</v>
      </c>
      <c r="G636" s="263">
        <v>32236</v>
      </c>
      <c r="H636" s="262" t="s">
        <v>620</v>
      </c>
      <c r="I636" s="258" t="s">
        <v>521</v>
      </c>
      <c r="J636" s="262" t="s">
        <v>138</v>
      </c>
      <c r="K636" s="250"/>
      <c r="L636" s="266" t="s">
        <v>150</v>
      </c>
      <c r="M636" s="262"/>
      <c r="N636" s="250" t="s">
        <v>3075</v>
      </c>
      <c r="O636" s="260" t="s">
        <v>3075</v>
      </c>
      <c r="P636" s="257">
        <v>0</v>
      </c>
      <c r="Q636" s="262" t="s">
        <v>3075</v>
      </c>
      <c r="R636" s="262" t="s">
        <v>3603</v>
      </c>
      <c r="S636" s="262" t="s">
        <v>3093</v>
      </c>
      <c r="T636" s="262" t="s">
        <v>2124</v>
      </c>
      <c r="U636" s="262" t="s">
        <v>2185</v>
      </c>
      <c r="V636" s="262" t="s">
        <v>3075</v>
      </c>
      <c r="W636" s="262" t="s">
        <v>3075</v>
      </c>
      <c r="X636" s="262" t="s">
        <v>3075</v>
      </c>
      <c r="Y636" s="262" t="s">
        <v>3075</v>
      </c>
      <c r="Z636" s="262" t="s">
        <v>3075</v>
      </c>
      <c r="AA636" s="262" t="s">
        <v>3075</v>
      </c>
      <c r="AB636" s="262" t="s">
        <v>3075</v>
      </c>
      <c r="AC636" s="262" t="s">
        <v>3075</v>
      </c>
      <c r="AD636" s="262" t="s">
        <v>3075</v>
      </c>
      <c r="AE636" s="246"/>
      <c r="AF636" s="262" t="s">
        <v>3075</v>
      </c>
      <c r="AG636" s="262" t="s">
        <v>3075</v>
      </c>
      <c r="AH636" s="262" t="s">
        <v>3075</v>
      </c>
      <c r="AI636" s="262" t="s">
        <v>3075</v>
      </c>
      <c r="AJ636" t="s">
        <v>4897</v>
      </c>
    </row>
    <row r="637" spans="1:36" ht="15" customHeight="1" x14ac:dyDescent="0.3">
      <c r="A637" s="261">
        <v>524726</v>
      </c>
      <c r="B637" s="262" t="s">
        <v>1117</v>
      </c>
      <c r="C637" s="262" t="s">
        <v>1118</v>
      </c>
      <c r="D637" s="262" t="s">
        <v>1119</v>
      </c>
      <c r="E637" s="262" t="s">
        <v>115</v>
      </c>
      <c r="F637" s="262" t="s">
        <v>135</v>
      </c>
      <c r="G637" s="263">
        <v>32288</v>
      </c>
      <c r="H637" s="262" t="s">
        <v>620</v>
      </c>
      <c r="I637" s="258" t="s">
        <v>521</v>
      </c>
      <c r="J637" s="262" t="s">
        <v>138</v>
      </c>
      <c r="K637" s="262"/>
      <c r="L637" s="259" t="s">
        <v>146</v>
      </c>
      <c r="M637" s="262"/>
      <c r="N637" s="250" t="s">
        <v>3075</v>
      </c>
      <c r="O637" s="260" t="s">
        <v>3075</v>
      </c>
      <c r="P637" s="257">
        <v>0</v>
      </c>
      <c r="Q637" s="262" t="s">
        <v>3075</v>
      </c>
      <c r="R637" s="262" t="s">
        <v>4517</v>
      </c>
      <c r="S637" s="262" t="s">
        <v>4518</v>
      </c>
      <c r="T637" s="262" t="s">
        <v>4222</v>
      </c>
      <c r="U637" s="262" t="s">
        <v>2092</v>
      </c>
      <c r="V637" s="262" t="s">
        <v>3075</v>
      </c>
      <c r="W637" s="262" t="s">
        <v>3075</v>
      </c>
      <c r="X637" s="262" t="s">
        <v>3075</v>
      </c>
      <c r="Y637" s="262" t="s">
        <v>3075</v>
      </c>
      <c r="Z637" s="262" t="s">
        <v>3075</v>
      </c>
      <c r="AA637" s="262" t="s">
        <v>3075</v>
      </c>
      <c r="AB637" s="262" t="s">
        <v>3075</v>
      </c>
      <c r="AC637" s="262" t="s">
        <v>3075</v>
      </c>
      <c r="AD637" s="262" t="s">
        <v>3075</v>
      </c>
      <c r="AE637" s="246"/>
      <c r="AF637" s="262" t="s">
        <v>3075</v>
      </c>
      <c r="AG637" s="262" t="s">
        <v>3075</v>
      </c>
      <c r="AH637" s="262" t="s">
        <v>3075</v>
      </c>
      <c r="AI637" s="262" t="s">
        <v>3075</v>
      </c>
      <c r="AJ637" t="s">
        <v>4897</v>
      </c>
    </row>
    <row r="638" spans="1:36" ht="15" customHeight="1" x14ac:dyDescent="0.3">
      <c r="A638" s="261">
        <v>524729</v>
      </c>
      <c r="B638" s="262" t="s">
        <v>1413</v>
      </c>
      <c r="C638" s="262" t="s">
        <v>1414</v>
      </c>
      <c r="D638" s="262" t="s">
        <v>510</v>
      </c>
      <c r="E638" s="262" t="s">
        <v>115</v>
      </c>
      <c r="F638" s="262" t="s">
        <v>2941</v>
      </c>
      <c r="G638" s="263">
        <v>32899</v>
      </c>
      <c r="H638" s="262" t="s">
        <v>620</v>
      </c>
      <c r="I638" s="258" t="s">
        <v>521</v>
      </c>
      <c r="J638" s="262" t="s">
        <v>138</v>
      </c>
      <c r="K638" s="262"/>
      <c r="L638" s="250"/>
      <c r="M638" s="262"/>
      <c r="N638" s="250" t="s">
        <v>3075</v>
      </c>
      <c r="O638" s="260" t="s">
        <v>3075</v>
      </c>
      <c r="P638" s="257">
        <v>0</v>
      </c>
      <c r="Q638" s="262" t="s">
        <v>3075</v>
      </c>
      <c r="R638" s="262" t="s">
        <v>3604</v>
      </c>
      <c r="S638" s="262" t="s">
        <v>3605</v>
      </c>
      <c r="T638" s="262" t="s">
        <v>2506</v>
      </c>
      <c r="U638" s="262" t="s">
        <v>2084</v>
      </c>
      <c r="V638" s="262" t="s">
        <v>3075</v>
      </c>
      <c r="W638" s="262" t="s">
        <v>3075</v>
      </c>
      <c r="X638" s="262" t="s">
        <v>3075</v>
      </c>
      <c r="Y638" s="262" t="s">
        <v>3075</v>
      </c>
      <c r="Z638" s="262" t="s">
        <v>3075</v>
      </c>
      <c r="AA638" s="262" t="s">
        <v>3075</v>
      </c>
      <c r="AB638" s="262" t="s">
        <v>3075</v>
      </c>
      <c r="AC638" s="262" t="s">
        <v>3075</v>
      </c>
      <c r="AD638" s="262" t="s">
        <v>3075</v>
      </c>
      <c r="AE638" s="247"/>
      <c r="AF638" s="262" t="s">
        <v>3075</v>
      </c>
      <c r="AG638" s="262" t="s">
        <v>3075</v>
      </c>
      <c r="AH638" s="262" t="s">
        <v>3075</v>
      </c>
      <c r="AI638" s="262" t="s">
        <v>3075</v>
      </c>
      <c r="AJ638" t="s">
        <v>4897</v>
      </c>
    </row>
    <row r="639" spans="1:36" ht="15" customHeight="1" x14ac:dyDescent="0.3">
      <c r="A639" s="261">
        <v>524730</v>
      </c>
      <c r="B639" s="262" t="s">
        <v>1415</v>
      </c>
      <c r="C639" s="262" t="s">
        <v>65</v>
      </c>
      <c r="D639" s="262" t="s">
        <v>423</v>
      </c>
      <c r="E639" s="262" t="s">
        <v>115</v>
      </c>
      <c r="F639" s="262" t="s">
        <v>2571</v>
      </c>
      <c r="G639" s="263">
        <v>35796</v>
      </c>
      <c r="H639" s="262" t="s">
        <v>620</v>
      </c>
      <c r="I639" s="258" t="s">
        <v>521</v>
      </c>
      <c r="J639" s="262" t="s">
        <v>136</v>
      </c>
      <c r="K639" s="262" t="s">
        <v>3075</v>
      </c>
      <c r="L639" s="258"/>
      <c r="M639" s="262"/>
      <c r="N639" s="250" t="s">
        <v>3075</v>
      </c>
      <c r="O639" s="260" t="s">
        <v>3075</v>
      </c>
      <c r="P639" s="257">
        <v>0</v>
      </c>
      <c r="Q639" s="262" t="s">
        <v>3075</v>
      </c>
      <c r="R639" s="262" t="s">
        <v>3810</v>
      </c>
      <c r="S639" s="262" t="s">
        <v>3076</v>
      </c>
      <c r="T639" s="262" t="s">
        <v>2110</v>
      </c>
      <c r="U639" s="262" t="s">
        <v>2084</v>
      </c>
      <c r="V639" s="262" t="s">
        <v>3075</v>
      </c>
      <c r="W639" s="262" t="s">
        <v>3075</v>
      </c>
      <c r="X639" s="262" t="s">
        <v>3075</v>
      </c>
      <c r="Y639" s="262" t="s">
        <v>3075</v>
      </c>
      <c r="Z639" s="262" t="s">
        <v>3075</v>
      </c>
      <c r="AA639" s="262" t="s">
        <v>3075</v>
      </c>
      <c r="AB639" s="262" t="s">
        <v>3075</v>
      </c>
      <c r="AC639" s="262" t="s">
        <v>3075</v>
      </c>
      <c r="AD639" s="262" t="s">
        <v>3075</v>
      </c>
      <c r="AE639" s="246"/>
      <c r="AF639" s="262" t="s">
        <v>3075</v>
      </c>
      <c r="AG639" s="262" t="s">
        <v>3075</v>
      </c>
      <c r="AH639" s="262" t="s">
        <v>3075</v>
      </c>
      <c r="AI639" s="262" t="s">
        <v>3075</v>
      </c>
      <c r="AJ639" t="s">
        <v>4897</v>
      </c>
    </row>
    <row r="640" spans="1:36" ht="15" customHeight="1" x14ac:dyDescent="0.3">
      <c r="A640" s="261">
        <v>524744</v>
      </c>
      <c r="B640" s="262" t="s">
        <v>1416</v>
      </c>
      <c r="C640" s="262" t="s">
        <v>760</v>
      </c>
      <c r="D640" s="262" t="s">
        <v>451</v>
      </c>
      <c r="E640" s="262" t="s">
        <v>115</v>
      </c>
      <c r="F640" s="262" t="s">
        <v>2285</v>
      </c>
      <c r="G640" s="263">
        <v>32014</v>
      </c>
      <c r="H640" s="262" t="s">
        <v>620</v>
      </c>
      <c r="I640" s="258" t="s">
        <v>521</v>
      </c>
      <c r="J640" s="262" t="s">
        <v>138</v>
      </c>
      <c r="K640" s="261">
        <v>2005</v>
      </c>
      <c r="M640" s="262"/>
      <c r="N640" s="250">
        <v>479</v>
      </c>
      <c r="O640" s="260">
        <v>45336</v>
      </c>
      <c r="P640" s="257">
        <v>60000</v>
      </c>
      <c r="Q640" s="262" t="s">
        <v>3075</v>
      </c>
      <c r="R640" s="262" t="s">
        <v>3606</v>
      </c>
      <c r="S640" s="262" t="s">
        <v>3607</v>
      </c>
      <c r="T640" s="262" t="s">
        <v>2711</v>
      </c>
      <c r="U640" s="262" t="s">
        <v>2942</v>
      </c>
      <c r="V640" s="262" t="s">
        <v>3075</v>
      </c>
      <c r="W640" s="262" t="s">
        <v>3075</v>
      </c>
      <c r="X640" s="262" t="s">
        <v>3075</v>
      </c>
      <c r="Y640" s="262" t="s">
        <v>3075</v>
      </c>
      <c r="Z640" s="262" t="s">
        <v>3075</v>
      </c>
      <c r="AA640" s="262" t="s">
        <v>3075</v>
      </c>
      <c r="AB640" s="262" t="s">
        <v>3075</v>
      </c>
      <c r="AC640" s="262" t="s">
        <v>3075</v>
      </c>
      <c r="AD640" s="262" t="s">
        <v>3075</v>
      </c>
      <c r="AE640" s="246"/>
      <c r="AF640" s="262" t="s">
        <v>3075</v>
      </c>
      <c r="AG640" s="262" t="s">
        <v>3075</v>
      </c>
      <c r="AH640" s="262" t="s">
        <v>3075</v>
      </c>
      <c r="AI640" s="262" t="s">
        <v>3075</v>
      </c>
      <c r="AJ640" t="s">
        <v>4897</v>
      </c>
    </row>
    <row r="641" spans="1:36" ht="15" customHeight="1" x14ac:dyDescent="0.3">
      <c r="A641" s="261">
        <v>524760</v>
      </c>
      <c r="B641" s="262" t="s">
        <v>1417</v>
      </c>
      <c r="C641" s="262" t="s">
        <v>69</v>
      </c>
      <c r="D641" s="262" t="s">
        <v>400</v>
      </c>
      <c r="E641" s="262" t="s">
        <v>115</v>
      </c>
      <c r="F641" s="262" t="s">
        <v>2261</v>
      </c>
      <c r="G641" s="263">
        <v>30122</v>
      </c>
      <c r="H641" s="262" t="s">
        <v>620</v>
      </c>
      <c r="I641" s="258" t="s">
        <v>521</v>
      </c>
      <c r="J641" s="262" t="s">
        <v>138</v>
      </c>
      <c r="K641" s="262" t="s">
        <v>3075</v>
      </c>
      <c r="L641" s="258"/>
      <c r="M641" s="262"/>
      <c r="N641" s="250">
        <v>809</v>
      </c>
      <c r="O641" s="260">
        <v>45351</v>
      </c>
      <c r="P641" s="257">
        <v>60000</v>
      </c>
      <c r="Q641" s="262" t="s">
        <v>3075</v>
      </c>
      <c r="R641" s="262" t="s">
        <v>3325</v>
      </c>
      <c r="S641" s="262" t="s">
        <v>3106</v>
      </c>
      <c r="T641" s="262" t="s">
        <v>2512</v>
      </c>
      <c r="U641" s="262" t="s">
        <v>2084</v>
      </c>
      <c r="V641" s="262" t="s">
        <v>3075</v>
      </c>
      <c r="W641" s="262" t="s">
        <v>3075</v>
      </c>
      <c r="X641" s="262" t="s">
        <v>3075</v>
      </c>
      <c r="Y641" s="262" t="s">
        <v>3075</v>
      </c>
      <c r="Z641" s="262" t="s">
        <v>3075</v>
      </c>
      <c r="AA641" s="262" t="s">
        <v>3075</v>
      </c>
      <c r="AB641" s="262" t="s">
        <v>3075</v>
      </c>
      <c r="AC641" s="262" t="s">
        <v>3075</v>
      </c>
      <c r="AD641" s="262" t="s">
        <v>3075</v>
      </c>
      <c r="AE641" s="246"/>
      <c r="AF641" s="262" t="s">
        <v>3075</v>
      </c>
      <c r="AG641" s="262" t="s">
        <v>3075</v>
      </c>
      <c r="AH641" s="262" t="s">
        <v>3075</v>
      </c>
      <c r="AI641" s="262" t="s">
        <v>3075</v>
      </c>
      <c r="AJ641" t="s">
        <v>4897</v>
      </c>
    </row>
    <row r="642" spans="1:36" ht="15" customHeight="1" x14ac:dyDescent="0.3">
      <c r="A642" s="261">
        <v>524772</v>
      </c>
      <c r="B642" s="262" t="s">
        <v>1941</v>
      </c>
      <c r="C642" s="262" t="s">
        <v>83</v>
      </c>
      <c r="D642" s="262" t="s">
        <v>456</v>
      </c>
      <c r="E642" s="262" t="s">
        <v>115</v>
      </c>
      <c r="F642" s="262" t="s">
        <v>2088</v>
      </c>
      <c r="G642" s="263">
        <v>35593</v>
      </c>
      <c r="H642" s="262" t="s">
        <v>620</v>
      </c>
      <c r="I642" s="258" t="s">
        <v>521</v>
      </c>
      <c r="J642" s="262" t="s">
        <v>176</v>
      </c>
      <c r="K642" s="262"/>
      <c r="M642" s="262"/>
      <c r="N642" s="250" t="s">
        <v>3075</v>
      </c>
      <c r="O642" s="260" t="s">
        <v>3075</v>
      </c>
      <c r="P642" s="257">
        <v>0</v>
      </c>
      <c r="Q642" s="262" t="s">
        <v>3075</v>
      </c>
      <c r="R642" s="262" t="s">
        <v>3749</v>
      </c>
      <c r="S642" s="262" t="s">
        <v>3154</v>
      </c>
      <c r="T642" s="262" t="s">
        <v>2943</v>
      </c>
      <c r="U642" s="262" t="s">
        <v>2095</v>
      </c>
      <c r="V642" s="262" t="s">
        <v>3075</v>
      </c>
      <c r="W642" s="262" t="s">
        <v>3075</v>
      </c>
      <c r="X642" s="262" t="s">
        <v>3075</v>
      </c>
      <c r="Y642" s="262" t="s">
        <v>3075</v>
      </c>
      <c r="Z642" s="262" t="s">
        <v>3075</v>
      </c>
      <c r="AA642" s="262" t="s">
        <v>3075</v>
      </c>
      <c r="AB642" s="262" t="s">
        <v>3075</v>
      </c>
      <c r="AC642" s="262" t="s">
        <v>3075</v>
      </c>
      <c r="AD642" s="262" t="s">
        <v>3075</v>
      </c>
      <c r="AE642" s="246"/>
      <c r="AF642" s="262" t="s">
        <v>3075</v>
      </c>
      <c r="AG642" s="262" t="s">
        <v>3075</v>
      </c>
      <c r="AH642" s="262" t="s">
        <v>3075</v>
      </c>
      <c r="AI642" s="262" t="s">
        <v>3075</v>
      </c>
      <c r="AJ642" t="s">
        <v>4897</v>
      </c>
    </row>
    <row r="643" spans="1:36" ht="15" customHeight="1" x14ac:dyDescent="0.3">
      <c r="A643" s="256">
        <v>524776</v>
      </c>
      <c r="B643" s="257" t="s">
        <v>892</v>
      </c>
      <c r="C643" s="257" t="s">
        <v>313</v>
      </c>
      <c r="D643" s="257" t="s">
        <v>401</v>
      </c>
      <c r="E643" s="257" t="s">
        <v>115</v>
      </c>
      <c r="F643" s="257" t="s">
        <v>135</v>
      </c>
      <c r="G643" s="257" t="s">
        <v>4736</v>
      </c>
      <c r="H643" s="257" t="s">
        <v>620</v>
      </c>
      <c r="I643" s="258" t="s">
        <v>521</v>
      </c>
      <c r="J643" s="257" t="s">
        <v>138</v>
      </c>
      <c r="K643" s="257" t="s">
        <v>4651</v>
      </c>
      <c r="L643" s="259" t="s">
        <v>3075</v>
      </c>
      <c r="M643" s="250"/>
      <c r="N643" s="250" t="s">
        <v>3075</v>
      </c>
      <c r="O643" s="260" t="s">
        <v>3075</v>
      </c>
      <c r="P643" s="257">
        <v>0</v>
      </c>
      <c r="Q643" s="257" t="s">
        <v>3075</v>
      </c>
      <c r="R643" s="257" t="s">
        <v>3608</v>
      </c>
      <c r="S643" s="257" t="s">
        <v>3018</v>
      </c>
      <c r="T643" s="257" t="s">
        <v>2945</v>
      </c>
      <c r="U643" s="257" t="s">
        <v>2143</v>
      </c>
      <c r="V643" s="257" t="s">
        <v>3075</v>
      </c>
      <c r="W643" s="257" t="s">
        <v>3075</v>
      </c>
      <c r="X643" s="257" t="s">
        <v>3075</v>
      </c>
      <c r="Y643" s="257" t="s">
        <v>3075</v>
      </c>
      <c r="Z643" s="257" t="s">
        <v>3075</v>
      </c>
      <c r="AA643" s="257" t="s">
        <v>3075</v>
      </c>
      <c r="AB643" s="257" t="s">
        <v>3075</v>
      </c>
      <c r="AC643" s="257" t="s">
        <v>3075</v>
      </c>
      <c r="AD643" s="257" t="s">
        <v>3075</v>
      </c>
      <c r="AE643" s="246"/>
      <c r="AF643" s="257" t="s">
        <v>2078</v>
      </c>
      <c r="AG643" s="257" t="s">
        <v>2078</v>
      </c>
      <c r="AH643" s="257" t="s">
        <v>2078</v>
      </c>
      <c r="AI643" s="257" t="s">
        <v>3075</v>
      </c>
      <c r="AJ643" t="s">
        <v>4896</v>
      </c>
    </row>
    <row r="644" spans="1:36" ht="15" customHeight="1" x14ac:dyDescent="0.3">
      <c r="A644" s="256">
        <v>524777</v>
      </c>
      <c r="B644" s="257" t="s">
        <v>4824</v>
      </c>
      <c r="C644" s="257" t="s">
        <v>4825</v>
      </c>
      <c r="D644" s="257" t="s">
        <v>612</v>
      </c>
      <c r="E644" s="257" t="s">
        <v>3075</v>
      </c>
      <c r="F644" s="257" t="s">
        <v>3075</v>
      </c>
      <c r="G644" s="257" t="s">
        <v>3075</v>
      </c>
      <c r="H644" s="257"/>
      <c r="I644" s="258" t="s">
        <v>521</v>
      </c>
      <c r="J644" s="250"/>
      <c r="K644" s="257" t="s">
        <v>3075</v>
      </c>
      <c r="L644" s="259" t="s">
        <v>3075</v>
      </c>
      <c r="M644" s="257" t="s">
        <v>3075</v>
      </c>
      <c r="N644" s="250" t="s">
        <v>3075</v>
      </c>
      <c r="O644" s="260" t="s">
        <v>3075</v>
      </c>
      <c r="P644" s="257">
        <v>0</v>
      </c>
      <c r="Q644" s="257" t="s">
        <v>3075</v>
      </c>
      <c r="R644" s="257" t="s">
        <v>3075</v>
      </c>
      <c r="S644" s="257" t="s">
        <v>3075</v>
      </c>
      <c r="T644" s="257" t="s">
        <v>3075</v>
      </c>
      <c r="U644" s="257" t="s">
        <v>3075</v>
      </c>
      <c r="V644" s="257" t="s">
        <v>3075</v>
      </c>
      <c r="W644" s="257" t="s">
        <v>3075</v>
      </c>
      <c r="X644" s="257" t="s">
        <v>3075</v>
      </c>
      <c r="Y644" s="257" t="s">
        <v>3075</v>
      </c>
      <c r="Z644" s="257" t="s">
        <v>3075</v>
      </c>
      <c r="AA644" s="257" t="s">
        <v>3075</v>
      </c>
      <c r="AB644" s="257" t="s">
        <v>3075</v>
      </c>
      <c r="AC644" s="257" t="s">
        <v>3075</v>
      </c>
      <c r="AD644" s="257" t="s">
        <v>3075</v>
      </c>
      <c r="AE644" s="246"/>
      <c r="AF644" s="257" t="s">
        <v>3075</v>
      </c>
      <c r="AG644" s="257" t="s">
        <v>3075</v>
      </c>
      <c r="AH644" s="257" t="s">
        <v>2078</v>
      </c>
      <c r="AI644" s="257" t="s">
        <v>3075</v>
      </c>
      <c r="AJ644" t="s">
        <v>4896</v>
      </c>
    </row>
    <row r="645" spans="1:36" ht="15" customHeight="1" x14ac:dyDescent="0.3">
      <c r="A645" s="261">
        <v>524783</v>
      </c>
      <c r="B645" s="262" t="s">
        <v>1418</v>
      </c>
      <c r="C645" s="262" t="s">
        <v>315</v>
      </c>
      <c r="D645" s="262" t="s">
        <v>1419</v>
      </c>
      <c r="E645" s="262" t="s">
        <v>115</v>
      </c>
      <c r="F645" s="262" t="s">
        <v>135</v>
      </c>
      <c r="G645" s="263">
        <v>33604</v>
      </c>
      <c r="H645" s="262" t="s">
        <v>620</v>
      </c>
      <c r="I645" s="258" t="s">
        <v>521</v>
      </c>
      <c r="J645" s="262" t="s">
        <v>667</v>
      </c>
      <c r="K645" s="262"/>
      <c r="M645" s="262"/>
      <c r="N645" s="250" t="s">
        <v>3075</v>
      </c>
      <c r="O645" s="260" t="s">
        <v>3075</v>
      </c>
      <c r="P645" s="257">
        <v>0</v>
      </c>
      <c r="Q645" s="262" t="s">
        <v>3075</v>
      </c>
      <c r="R645" s="262" t="s">
        <v>4177</v>
      </c>
      <c r="S645" s="262" t="s">
        <v>3468</v>
      </c>
      <c r="T645" s="262" t="s">
        <v>2946</v>
      </c>
      <c r="U645" s="262" t="s">
        <v>2084</v>
      </c>
      <c r="V645" s="262" t="s">
        <v>3075</v>
      </c>
      <c r="W645" s="262" t="s">
        <v>3075</v>
      </c>
      <c r="X645" s="262" t="s">
        <v>3075</v>
      </c>
      <c r="Y645" s="262" t="s">
        <v>3075</v>
      </c>
      <c r="Z645" s="262" t="s">
        <v>3075</v>
      </c>
      <c r="AA645" s="262" t="s">
        <v>3075</v>
      </c>
      <c r="AB645" s="262" t="s">
        <v>3075</v>
      </c>
      <c r="AC645" s="262" t="s">
        <v>3075</v>
      </c>
      <c r="AD645" s="262" t="s">
        <v>3075</v>
      </c>
      <c r="AE645" s="246"/>
      <c r="AF645" s="262"/>
      <c r="AG645" s="262" t="s">
        <v>3075</v>
      </c>
      <c r="AH645" s="262" t="s">
        <v>3075</v>
      </c>
      <c r="AI645" s="262" t="s">
        <v>3075</v>
      </c>
      <c r="AJ645" t="s">
        <v>4897</v>
      </c>
    </row>
    <row r="646" spans="1:36" ht="15" customHeight="1" x14ac:dyDescent="0.3">
      <c r="A646" s="261">
        <v>524784</v>
      </c>
      <c r="B646" s="262" t="s">
        <v>1420</v>
      </c>
      <c r="C646" s="262" t="s">
        <v>1059</v>
      </c>
      <c r="D646" s="262" t="s">
        <v>1421</v>
      </c>
      <c r="E646" s="262" t="s">
        <v>115</v>
      </c>
      <c r="F646" s="262" t="s">
        <v>2567</v>
      </c>
      <c r="G646" s="263">
        <v>33695</v>
      </c>
      <c r="H646" s="262" t="s">
        <v>620</v>
      </c>
      <c r="I646" s="258" t="s">
        <v>521</v>
      </c>
      <c r="J646" s="262" t="s">
        <v>138</v>
      </c>
      <c r="K646" s="268">
        <v>2011</v>
      </c>
      <c r="L646" s="250"/>
      <c r="M646" s="262"/>
      <c r="N646" s="250" t="s">
        <v>3075</v>
      </c>
      <c r="O646" s="260" t="s">
        <v>3075</v>
      </c>
      <c r="P646" s="257">
        <v>0</v>
      </c>
      <c r="Q646" s="262" t="s">
        <v>3075</v>
      </c>
      <c r="R646" s="262" t="s">
        <v>3609</v>
      </c>
      <c r="S646" s="262" t="s">
        <v>3521</v>
      </c>
      <c r="T646" s="262" t="s">
        <v>2947</v>
      </c>
      <c r="U646" s="262" t="s">
        <v>2084</v>
      </c>
      <c r="V646" s="262" t="s">
        <v>3075</v>
      </c>
      <c r="W646" s="262" t="s">
        <v>3075</v>
      </c>
      <c r="X646" s="262" t="s">
        <v>3075</v>
      </c>
      <c r="Y646" s="262" t="s">
        <v>3075</v>
      </c>
      <c r="Z646" s="262" t="s">
        <v>3075</v>
      </c>
      <c r="AA646" s="262" t="s">
        <v>3075</v>
      </c>
      <c r="AB646" s="262" t="s">
        <v>3075</v>
      </c>
      <c r="AC646" s="262" t="s">
        <v>3075</v>
      </c>
      <c r="AD646" s="262" t="s">
        <v>3075</v>
      </c>
      <c r="AE646" s="246"/>
      <c r="AF646" s="262" t="s">
        <v>3075</v>
      </c>
      <c r="AG646" s="262" t="s">
        <v>3075</v>
      </c>
      <c r="AH646" s="262" t="s">
        <v>3075</v>
      </c>
      <c r="AI646" s="262" t="s">
        <v>3075</v>
      </c>
      <c r="AJ646" t="s">
        <v>4897</v>
      </c>
    </row>
    <row r="647" spans="1:36" ht="15" customHeight="1" x14ac:dyDescent="0.3">
      <c r="A647" s="256">
        <v>524787</v>
      </c>
      <c r="B647" s="257" t="s">
        <v>2060</v>
      </c>
      <c r="C647" s="257" t="s">
        <v>83</v>
      </c>
      <c r="D647" s="257" t="s">
        <v>805</v>
      </c>
      <c r="E647" s="257" t="s">
        <v>3075</v>
      </c>
      <c r="F647" s="257" t="s">
        <v>3075</v>
      </c>
      <c r="G647" s="257" t="s">
        <v>3075</v>
      </c>
      <c r="H647" s="257"/>
      <c r="I647" s="258" t="s">
        <v>521</v>
      </c>
      <c r="J647" s="250"/>
      <c r="K647" s="259" t="s">
        <v>3075</v>
      </c>
      <c r="L647" s="257" t="s">
        <v>3075</v>
      </c>
      <c r="M647" s="257" t="s">
        <v>3075</v>
      </c>
      <c r="N647" s="250" t="s">
        <v>3075</v>
      </c>
      <c r="O647" s="260" t="s">
        <v>3075</v>
      </c>
      <c r="P647" s="257">
        <v>0</v>
      </c>
      <c r="Q647" s="257" t="s">
        <v>3075</v>
      </c>
      <c r="R647" s="257" t="s">
        <v>3075</v>
      </c>
      <c r="S647" s="257" t="s">
        <v>3075</v>
      </c>
      <c r="T647" s="257" t="s">
        <v>3075</v>
      </c>
      <c r="U647" s="257" t="s">
        <v>3075</v>
      </c>
      <c r="V647" s="257" t="s">
        <v>3075</v>
      </c>
      <c r="W647" s="257" t="s">
        <v>3075</v>
      </c>
      <c r="X647" s="257" t="s">
        <v>3075</v>
      </c>
      <c r="Y647" s="257" t="s">
        <v>3075</v>
      </c>
      <c r="Z647" s="257" t="s">
        <v>3075</v>
      </c>
      <c r="AA647" s="257" t="s">
        <v>3075</v>
      </c>
      <c r="AB647" s="257" t="s">
        <v>2078</v>
      </c>
      <c r="AC647" s="257" t="s">
        <v>3075</v>
      </c>
      <c r="AD647" s="257" t="s">
        <v>3075</v>
      </c>
      <c r="AE647" s="246"/>
      <c r="AF647" s="257" t="s">
        <v>2078</v>
      </c>
      <c r="AG647" s="257" t="s">
        <v>2078</v>
      </c>
      <c r="AH647" s="257" t="s">
        <v>2078</v>
      </c>
      <c r="AI647" s="257" t="s">
        <v>3075</v>
      </c>
      <c r="AJ647" t="s">
        <v>4896</v>
      </c>
    </row>
    <row r="648" spans="1:36" ht="15" customHeight="1" x14ac:dyDescent="0.3">
      <c r="A648" s="261">
        <v>524788</v>
      </c>
      <c r="B648" s="262" t="s">
        <v>1422</v>
      </c>
      <c r="C648" s="262" t="s">
        <v>66</v>
      </c>
      <c r="D648" s="262" t="s">
        <v>388</v>
      </c>
      <c r="E648" s="262" t="s">
        <v>115</v>
      </c>
      <c r="F648" s="262" t="s">
        <v>2178</v>
      </c>
      <c r="G648" s="263">
        <v>36526</v>
      </c>
      <c r="H648" s="262" t="s">
        <v>620</v>
      </c>
      <c r="I648" s="258" t="s">
        <v>521</v>
      </c>
      <c r="J648" s="262" t="s">
        <v>138</v>
      </c>
      <c r="K648" s="258"/>
      <c r="L648" s="257" t="s">
        <v>150</v>
      </c>
      <c r="M648" s="262" t="s">
        <v>150</v>
      </c>
      <c r="N648" s="250" t="s">
        <v>3075</v>
      </c>
      <c r="O648" s="260" t="s">
        <v>3075</v>
      </c>
      <c r="P648" s="257">
        <v>0</v>
      </c>
      <c r="Q648" s="262" t="s">
        <v>3075</v>
      </c>
      <c r="R648" s="262" t="s">
        <v>3610</v>
      </c>
      <c r="S648" s="262" t="s">
        <v>3090</v>
      </c>
      <c r="T648" s="262" t="s">
        <v>2858</v>
      </c>
      <c r="U648" s="262" t="s">
        <v>2948</v>
      </c>
      <c r="V648" s="262" t="s">
        <v>3075</v>
      </c>
      <c r="W648" s="262" t="s">
        <v>3075</v>
      </c>
      <c r="X648" s="262" t="s">
        <v>3075</v>
      </c>
      <c r="Y648" s="262" t="s">
        <v>3075</v>
      </c>
      <c r="Z648" s="262" t="s">
        <v>3075</v>
      </c>
      <c r="AA648" s="262" t="s">
        <v>3075</v>
      </c>
      <c r="AB648" s="262" t="s">
        <v>3075</v>
      </c>
      <c r="AC648" s="262" t="s">
        <v>3075</v>
      </c>
      <c r="AD648" s="262" t="s">
        <v>3075</v>
      </c>
      <c r="AE648" s="246"/>
      <c r="AF648" s="262" t="s">
        <v>3075</v>
      </c>
      <c r="AG648" s="262" t="s">
        <v>3075</v>
      </c>
      <c r="AH648" s="262" t="s">
        <v>3075</v>
      </c>
      <c r="AI648" s="262" t="s">
        <v>3075</v>
      </c>
      <c r="AJ648" t="s">
        <v>4897</v>
      </c>
    </row>
    <row r="649" spans="1:36" ht="15" customHeight="1" x14ac:dyDescent="0.3">
      <c r="A649" s="261">
        <v>524795</v>
      </c>
      <c r="B649" s="262" t="s">
        <v>1423</v>
      </c>
      <c r="C649" s="262" t="s">
        <v>1095</v>
      </c>
      <c r="D649" s="262" t="s">
        <v>694</v>
      </c>
      <c r="E649" s="262" t="s">
        <v>115</v>
      </c>
      <c r="F649" s="262" t="s">
        <v>135</v>
      </c>
      <c r="G649" s="263">
        <v>34851</v>
      </c>
      <c r="H649" s="262" t="s">
        <v>620</v>
      </c>
      <c r="I649" s="258" t="s">
        <v>521</v>
      </c>
      <c r="J649" s="262" t="s">
        <v>136</v>
      </c>
      <c r="K649" s="258"/>
      <c r="L649" s="250"/>
      <c r="M649" s="262"/>
      <c r="N649" s="250">
        <v>517</v>
      </c>
      <c r="O649" s="260">
        <v>45340</v>
      </c>
      <c r="P649" s="257">
        <v>30000</v>
      </c>
      <c r="Q649" s="262" t="s">
        <v>3075</v>
      </c>
      <c r="R649" s="262" t="s">
        <v>3938</v>
      </c>
      <c r="S649" s="262" t="s">
        <v>3939</v>
      </c>
      <c r="T649" s="262" t="s">
        <v>2880</v>
      </c>
      <c r="U649" s="262" t="s">
        <v>2084</v>
      </c>
      <c r="V649" s="262" t="s">
        <v>3075</v>
      </c>
      <c r="W649" s="262" t="s">
        <v>3075</v>
      </c>
      <c r="X649" s="262" t="s">
        <v>3075</v>
      </c>
      <c r="Y649" s="262" t="s">
        <v>3075</v>
      </c>
      <c r="Z649" s="262" t="s">
        <v>3075</v>
      </c>
      <c r="AA649" s="262" t="s">
        <v>3075</v>
      </c>
      <c r="AB649" s="262" t="s">
        <v>3075</v>
      </c>
      <c r="AC649" s="262" t="s">
        <v>3075</v>
      </c>
      <c r="AD649" s="262" t="s">
        <v>3075</v>
      </c>
      <c r="AE649" s="246"/>
      <c r="AF649" s="262" t="s">
        <v>3075</v>
      </c>
      <c r="AG649" s="262" t="s">
        <v>3075</v>
      </c>
      <c r="AH649" s="262" t="s">
        <v>3075</v>
      </c>
      <c r="AI649" s="262" t="s">
        <v>3075</v>
      </c>
      <c r="AJ649" t="s">
        <v>4897</v>
      </c>
    </row>
    <row r="650" spans="1:36" ht="15" customHeight="1" x14ac:dyDescent="0.3">
      <c r="A650" s="261">
        <v>524798</v>
      </c>
      <c r="B650" s="262" t="s">
        <v>1424</v>
      </c>
      <c r="C650" s="262" t="s">
        <v>68</v>
      </c>
      <c r="D650" s="262" t="s">
        <v>396</v>
      </c>
      <c r="E650" s="262" t="s">
        <v>2101</v>
      </c>
      <c r="F650" s="262" t="s">
        <v>135</v>
      </c>
      <c r="G650" s="263">
        <v>30530</v>
      </c>
      <c r="H650" s="262" t="s">
        <v>620</v>
      </c>
      <c r="I650" s="258" t="s">
        <v>521</v>
      </c>
      <c r="J650" s="250" t="s">
        <v>667</v>
      </c>
      <c r="K650" s="262" t="s">
        <v>3075</v>
      </c>
      <c r="L650" s="262"/>
      <c r="M650" s="258"/>
      <c r="N650" s="250" t="s">
        <v>3075</v>
      </c>
      <c r="O650" s="260" t="s">
        <v>3075</v>
      </c>
      <c r="P650" s="257">
        <v>0</v>
      </c>
      <c r="Q650" s="262" t="s">
        <v>3075</v>
      </c>
      <c r="R650" s="262" t="s">
        <v>4019</v>
      </c>
      <c r="S650" s="262" t="s">
        <v>3138</v>
      </c>
      <c r="T650" s="262" t="s">
        <v>2402</v>
      </c>
      <c r="U650" s="262" t="s">
        <v>2084</v>
      </c>
      <c r="V650" s="262" t="s">
        <v>3075</v>
      </c>
      <c r="W650" s="262" t="s">
        <v>3075</v>
      </c>
      <c r="X650" s="262" t="s">
        <v>3075</v>
      </c>
      <c r="Y650" s="262" t="s">
        <v>3075</v>
      </c>
      <c r="Z650" s="262" t="s">
        <v>3075</v>
      </c>
      <c r="AA650" s="262" t="s">
        <v>3075</v>
      </c>
      <c r="AB650" s="262" t="s">
        <v>3075</v>
      </c>
      <c r="AC650" s="262" t="s">
        <v>3075</v>
      </c>
      <c r="AD650" s="262" t="s">
        <v>3075</v>
      </c>
      <c r="AE650" s="246"/>
      <c r="AF650" s="262" t="s">
        <v>3075</v>
      </c>
      <c r="AG650" s="262" t="s">
        <v>3075</v>
      </c>
      <c r="AH650" s="262" t="s">
        <v>3075</v>
      </c>
      <c r="AI650" s="262" t="s">
        <v>3075</v>
      </c>
      <c r="AJ650" t="s">
        <v>4897</v>
      </c>
    </row>
    <row r="651" spans="1:36" ht="15" customHeight="1" x14ac:dyDescent="0.3">
      <c r="A651" s="261">
        <v>524812</v>
      </c>
      <c r="B651" s="262" t="s">
        <v>1425</v>
      </c>
      <c r="C651" s="262" t="s">
        <v>302</v>
      </c>
      <c r="D651" s="262" t="s">
        <v>960</v>
      </c>
      <c r="E651" s="262" t="s">
        <v>115</v>
      </c>
      <c r="F651" s="262" t="s">
        <v>2251</v>
      </c>
      <c r="G651" s="263">
        <v>29610</v>
      </c>
      <c r="H651" s="262" t="s">
        <v>620</v>
      </c>
      <c r="I651" s="258" t="s">
        <v>521</v>
      </c>
      <c r="J651" s="262" t="s">
        <v>138</v>
      </c>
      <c r="K651" s="262"/>
      <c r="L651" s="257"/>
      <c r="M651" s="262"/>
      <c r="N651" s="250" t="s">
        <v>3075</v>
      </c>
      <c r="O651" s="260" t="s">
        <v>3075</v>
      </c>
      <c r="P651" s="257">
        <v>0</v>
      </c>
      <c r="Q651" s="262" t="s">
        <v>3075</v>
      </c>
      <c r="R651" s="262" t="s">
        <v>3611</v>
      </c>
      <c r="S651" s="262" t="s">
        <v>3612</v>
      </c>
      <c r="T651" s="262" t="s">
        <v>2949</v>
      </c>
      <c r="U651" s="262" t="s">
        <v>2210</v>
      </c>
      <c r="V651" s="262" t="s">
        <v>3075</v>
      </c>
      <c r="W651" s="262" t="s">
        <v>3075</v>
      </c>
      <c r="X651" s="262" t="s">
        <v>3075</v>
      </c>
      <c r="Y651" s="262" t="s">
        <v>3075</v>
      </c>
      <c r="Z651" s="262" t="s">
        <v>3075</v>
      </c>
      <c r="AA651" s="262" t="s">
        <v>3075</v>
      </c>
      <c r="AB651" s="262" t="s">
        <v>3075</v>
      </c>
      <c r="AC651" s="262" t="s">
        <v>3075</v>
      </c>
      <c r="AD651" s="262" t="s">
        <v>3075</v>
      </c>
      <c r="AE651" s="247"/>
      <c r="AF651" s="262" t="s">
        <v>3075</v>
      </c>
      <c r="AG651" s="262"/>
      <c r="AH651" s="262" t="s">
        <v>3075</v>
      </c>
      <c r="AI651" s="262" t="s">
        <v>3075</v>
      </c>
      <c r="AJ651" t="s">
        <v>4897</v>
      </c>
    </row>
    <row r="652" spans="1:36" ht="15" customHeight="1" x14ac:dyDescent="0.3">
      <c r="A652" s="261">
        <v>524815</v>
      </c>
      <c r="B652" s="262" t="s">
        <v>1426</v>
      </c>
      <c r="C652" s="262" t="s">
        <v>1427</v>
      </c>
      <c r="D652" s="262" t="s">
        <v>734</v>
      </c>
      <c r="E652" s="262" t="s">
        <v>115</v>
      </c>
      <c r="F652" s="262" t="s">
        <v>2180</v>
      </c>
      <c r="G652" s="263">
        <v>35767</v>
      </c>
      <c r="H652" s="262" t="s">
        <v>620</v>
      </c>
      <c r="I652" s="258" t="s">
        <v>521</v>
      </c>
      <c r="J652" s="262" t="s">
        <v>136</v>
      </c>
      <c r="K652" s="258"/>
      <c r="L652" s="250"/>
      <c r="M652" s="262"/>
      <c r="N652" s="250" t="s">
        <v>3075</v>
      </c>
      <c r="O652" s="260" t="s">
        <v>3075</v>
      </c>
      <c r="P652" s="257">
        <v>0</v>
      </c>
      <c r="Q652" s="262" t="s">
        <v>3075</v>
      </c>
      <c r="R652" s="262" t="s">
        <v>3940</v>
      </c>
      <c r="S652" s="262" t="s">
        <v>3941</v>
      </c>
      <c r="T652" s="262" t="s">
        <v>2801</v>
      </c>
      <c r="U652" s="262" t="s">
        <v>2950</v>
      </c>
      <c r="V652" s="262" t="s">
        <v>3075</v>
      </c>
      <c r="W652" s="262" t="s">
        <v>3075</v>
      </c>
      <c r="X652" s="262" t="s">
        <v>3075</v>
      </c>
      <c r="Y652" s="262" t="s">
        <v>3075</v>
      </c>
      <c r="Z652" s="262" t="s">
        <v>3075</v>
      </c>
      <c r="AA652" s="262" t="s">
        <v>3075</v>
      </c>
      <c r="AB652" s="262" t="s">
        <v>3075</v>
      </c>
      <c r="AC652" s="262" t="s">
        <v>3075</v>
      </c>
      <c r="AD652" s="262" t="s">
        <v>3075</v>
      </c>
      <c r="AE652" s="246"/>
      <c r="AF652" s="262" t="s">
        <v>3075</v>
      </c>
      <c r="AG652" s="262" t="s">
        <v>3075</v>
      </c>
      <c r="AH652" s="262" t="s">
        <v>3075</v>
      </c>
      <c r="AI652" s="262" t="s">
        <v>3075</v>
      </c>
      <c r="AJ652" t="s">
        <v>4897</v>
      </c>
    </row>
    <row r="653" spans="1:36" ht="15" customHeight="1" x14ac:dyDescent="0.3">
      <c r="A653" s="261">
        <v>524819</v>
      </c>
      <c r="B653" s="262" t="s">
        <v>859</v>
      </c>
      <c r="C653" s="262" t="s">
        <v>83</v>
      </c>
      <c r="D653" s="262" t="s">
        <v>348</v>
      </c>
      <c r="E653" s="262" t="s">
        <v>115</v>
      </c>
      <c r="F653" s="262" t="s">
        <v>135</v>
      </c>
      <c r="G653" s="263">
        <v>34613</v>
      </c>
      <c r="H653" s="262" t="s">
        <v>620</v>
      </c>
      <c r="I653" s="258" t="s">
        <v>521</v>
      </c>
      <c r="J653" s="262" t="s">
        <v>136</v>
      </c>
      <c r="L653" s="262" t="s">
        <v>150</v>
      </c>
      <c r="M653" s="262"/>
      <c r="N653" s="250" t="s">
        <v>3075</v>
      </c>
      <c r="O653" s="260" t="s">
        <v>3075</v>
      </c>
      <c r="P653" s="257">
        <v>0</v>
      </c>
      <c r="Q653" s="262" t="s">
        <v>3075</v>
      </c>
      <c r="R653" s="262" t="s">
        <v>3546</v>
      </c>
      <c r="S653" s="262" t="s">
        <v>3105</v>
      </c>
      <c r="T653" s="262" t="s">
        <v>2534</v>
      </c>
      <c r="U653" s="262" t="s">
        <v>2084</v>
      </c>
      <c r="V653" s="262" t="s">
        <v>3075</v>
      </c>
      <c r="W653" s="262" t="s">
        <v>3075</v>
      </c>
      <c r="X653" s="262" t="s">
        <v>3075</v>
      </c>
      <c r="Y653" s="262" t="s">
        <v>3075</v>
      </c>
      <c r="Z653" s="262" t="s">
        <v>3075</v>
      </c>
      <c r="AA653" s="262" t="s">
        <v>3075</v>
      </c>
      <c r="AB653" s="262" t="s">
        <v>3075</v>
      </c>
      <c r="AC653" s="262" t="s">
        <v>3075</v>
      </c>
      <c r="AD653" s="262" t="s">
        <v>3075</v>
      </c>
      <c r="AE653" s="246"/>
      <c r="AF653" s="262" t="s">
        <v>3075</v>
      </c>
      <c r="AG653" s="262" t="s">
        <v>3075</v>
      </c>
      <c r="AH653" s="262" t="s">
        <v>3075</v>
      </c>
      <c r="AI653" s="262" t="s">
        <v>3075</v>
      </c>
      <c r="AJ653" t="s">
        <v>4897</v>
      </c>
    </row>
    <row r="654" spans="1:36" ht="15" customHeight="1" x14ac:dyDescent="0.3">
      <c r="A654" s="261">
        <v>524826</v>
      </c>
      <c r="B654" s="262" t="s">
        <v>1428</v>
      </c>
      <c r="C654" s="262" t="s">
        <v>66</v>
      </c>
      <c r="D654" s="262" t="s">
        <v>423</v>
      </c>
      <c r="E654" s="262" t="s">
        <v>115</v>
      </c>
      <c r="F654" s="262" t="s">
        <v>135</v>
      </c>
      <c r="G654" s="263">
        <v>34743</v>
      </c>
      <c r="H654" s="262" t="s">
        <v>620</v>
      </c>
      <c r="I654" s="258" t="s">
        <v>521</v>
      </c>
      <c r="J654" s="262" t="s">
        <v>136</v>
      </c>
      <c r="K654" s="258"/>
      <c r="L654" s="250"/>
      <c r="M654" s="262"/>
      <c r="N654" s="250" t="s">
        <v>3075</v>
      </c>
      <c r="O654" s="260" t="s">
        <v>3075</v>
      </c>
      <c r="P654" s="257">
        <v>0</v>
      </c>
      <c r="Q654" s="262" t="s">
        <v>3075</v>
      </c>
      <c r="R654" s="262" t="s">
        <v>3811</v>
      </c>
      <c r="S654" s="262" t="s">
        <v>3447</v>
      </c>
      <c r="T654" s="262" t="s">
        <v>2266</v>
      </c>
      <c r="U654" s="262" t="s">
        <v>2126</v>
      </c>
      <c r="V654" s="262" t="s">
        <v>3075</v>
      </c>
      <c r="W654" s="262" t="s">
        <v>3075</v>
      </c>
      <c r="X654" s="262" t="s">
        <v>3075</v>
      </c>
      <c r="Y654" s="262" t="s">
        <v>3075</v>
      </c>
      <c r="Z654" s="262" t="s">
        <v>3075</v>
      </c>
      <c r="AA654" s="262" t="s">
        <v>3075</v>
      </c>
      <c r="AB654" s="262" t="s">
        <v>3075</v>
      </c>
      <c r="AC654" s="262" t="s">
        <v>3075</v>
      </c>
      <c r="AD654" s="262" t="s">
        <v>3075</v>
      </c>
      <c r="AE654" s="246"/>
      <c r="AF654" s="262" t="s">
        <v>3075</v>
      </c>
      <c r="AG654" s="262" t="s">
        <v>3075</v>
      </c>
      <c r="AH654" s="262" t="s">
        <v>3075</v>
      </c>
      <c r="AI654" s="262" t="s">
        <v>3075</v>
      </c>
      <c r="AJ654" t="s">
        <v>4897</v>
      </c>
    </row>
    <row r="655" spans="1:36" ht="15" customHeight="1" x14ac:dyDescent="0.3">
      <c r="A655" s="261">
        <v>524829</v>
      </c>
      <c r="B655" s="262" t="s">
        <v>1429</v>
      </c>
      <c r="C655" s="262" t="s">
        <v>279</v>
      </c>
      <c r="D655" s="262" t="s">
        <v>603</v>
      </c>
      <c r="E655" s="262" t="s">
        <v>115</v>
      </c>
      <c r="F655" s="262" t="s">
        <v>135</v>
      </c>
      <c r="G655" s="263">
        <v>35596</v>
      </c>
      <c r="H655" s="262" t="s">
        <v>620</v>
      </c>
      <c r="I655" s="258" t="s">
        <v>521</v>
      </c>
      <c r="J655" s="262" t="s">
        <v>136</v>
      </c>
      <c r="K655" s="258"/>
      <c r="L655" s="250"/>
      <c r="M655" s="262"/>
      <c r="N655" s="250" t="s">
        <v>3075</v>
      </c>
      <c r="O655" s="260" t="s">
        <v>3075</v>
      </c>
      <c r="P655" s="257">
        <v>0</v>
      </c>
      <c r="Q655" s="262" t="s">
        <v>3075</v>
      </c>
      <c r="R655" s="262" t="s">
        <v>3942</v>
      </c>
      <c r="S655" s="262" t="s">
        <v>3428</v>
      </c>
      <c r="T655" s="262" t="s">
        <v>2227</v>
      </c>
      <c r="U655" s="262" t="s">
        <v>2084</v>
      </c>
      <c r="V655" s="262" t="s">
        <v>3075</v>
      </c>
      <c r="W655" s="262" t="s">
        <v>3075</v>
      </c>
      <c r="X655" s="262" t="s">
        <v>3075</v>
      </c>
      <c r="Y655" s="262" t="s">
        <v>3075</v>
      </c>
      <c r="Z655" s="262" t="s">
        <v>3075</v>
      </c>
      <c r="AA655" s="262" t="s">
        <v>3075</v>
      </c>
      <c r="AB655" s="262" t="s">
        <v>3075</v>
      </c>
      <c r="AC655" s="262" t="s">
        <v>3075</v>
      </c>
      <c r="AD655" s="262" t="s">
        <v>3075</v>
      </c>
      <c r="AE655" s="246"/>
      <c r="AF655" s="262" t="s">
        <v>3075</v>
      </c>
      <c r="AG655" s="262"/>
      <c r="AH655" s="262" t="s">
        <v>3075</v>
      </c>
      <c r="AI655" s="262" t="s">
        <v>3075</v>
      </c>
      <c r="AJ655" t="s">
        <v>4897</v>
      </c>
    </row>
    <row r="656" spans="1:36" ht="15" customHeight="1" x14ac:dyDescent="0.3">
      <c r="A656" s="261">
        <v>524831</v>
      </c>
      <c r="B656" s="262" t="s">
        <v>1942</v>
      </c>
      <c r="C656" s="262" t="s">
        <v>69</v>
      </c>
      <c r="D656" s="262" t="s">
        <v>1054</v>
      </c>
      <c r="E656" s="262" t="s">
        <v>115</v>
      </c>
      <c r="F656" s="262" t="s">
        <v>2322</v>
      </c>
      <c r="G656" s="263">
        <v>34188</v>
      </c>
      <c r="H656" s="262" t="s">
        <v>620</v>
      </c>
      <c r="I656" s="258" t="s">
        <v>521</v>
      </c>
      <c r="J656" s="262" t="s">
        <v>136</v>
      </c>
      <c r="K656" s="258"/>
      <c r="L656" s="257" t="s">
        <v>146</v>
      </c>
      <c r="M656" s="262"/>
      <c r="N656" s="250" t="s">
        <v>3075</v>
      </c>
      <c r="O656" s="260" t="s">
        <v>3075</v>
      </c>
      <c r="P656" s="257">
        <v>0</v>
      </c>
      <c r="Q656" s="262" t="s">
        <v>3075</v>
      </c>
      <c r="R656" s="262" t="s">
        <v>3943</v>
      </c>
      <c r="S656" s="262" t="s">
        <v>3229</v>
      </c>
      <c r="T656" s="262" t="s">
        <v>2951</v>
      </c>
      <c r="U656" s="262" t="s">
        <v>2238</v>
      </c>
      <c r="V656" s="262" t="s">
        <v>3075</v>
      </c>
      <c r="W656" s="262" t="s">
        <v>3075</v>
      </c>
      <c r="X656" s="262" t="s">
        <v>3075</v>
      </c>
      <c r="Y656" s="262" t="s">
        <v>3075</v>
      </c>
      <c r="Z656" s="262" t="s">
        <v>3075</v>
      </c>
      <c r="AA656" s="262" t="s">
        <v>3075</v>
      </c>
      <c r="AB656" s="262" t="s">
        <v>3075</v>
      </c>
      <c r="AC656" s="262" t="s">
        <v>3075</v>
      </c>
      <c r="AD656" s="262" t="s">
        <v>3075</v>
      </c>
      <c r="AE656" s="247"/>
      <c r="AF656" s="262" t="s">
        <v>3075</v>
      </c>
      <c r="AG656" s="262" t="s">
        <v>3075</v>
      </c>
      <c r="AH656" s="262" t="s">
        <v>3075</v>
      </c>
      <c r="AI656" s="262" t="s">
        <v>3075</v>
      </c>
      <c r="AJ656" t="s">
        <v>4897</v>
      </c>
    </row>
    <row r="657" spans="1:36" ht="15" customHeight="1" x14ac:dyDescent="0.3">
      <c r="A657" s="256">
        <v>524834</v>
      </c>
      <c r="B657" s="257" t="s">
        <v>1120</v>
      </c>
      <c r="C657" s="257" t="s">
        <v>64</v>
      </c>
      <c r="D657" s="257" t="s">
        <v>475</v>
      </c>
      <c r="E657" s="257" t="s">
        <v>115</v>
      </c>
      <c r="F657" s="257" t="s">
        <v>135</v>
      </c>
      <c r="G657" s="257" t="s">
        <v>4737</v>
      </c>
      <c r="H657" s="257" t="s">
        <v>620</v>
      </c>
      <c r="I657" s="258" t="s">
        <v>521</v>
      </c>
      <c r="J657" s="257" t="s">
        <v>138</v>
      </c>
      <c r="K657" s="259" t="s">
        <v>4765</v>
      </c>
      <c r="L657" s="262" t="s">
        <v>143</v>
      </c>
      <c r="M657" s="257"/>
      <c r="N657" s="250" t="s">
        <v>3075</v>
      </c>
      <c r="O657" s="260" t="s">
        <v>3075</v>
      </c>
      <c r="P657" s="257">
        <v>0</v>
      </c>
      <c r="Q657" s="257" t="s">
        <v>3075</v>
      </c>
      <c r="R657" s="257" t="s">
        <v>4519</v>
      </c>
      <c r="S657" s="257" t="s">
        <v>3315</v>
      </c>
      <c r="T657" s="257" t="s">
        <v>2477</v>
      </c>
      <c r="U657" s="257" t="s">
        <v>4222</v>
      </c>
      <c r="V657" s="257" t="s">
        <v>3075</v>
      </c>
      <c r="W657" s="257" t="s">
        <v>3075</v>
      </c>
      <c r="X657" s="257" t="s">
        <v>3075</v>
      </c>
      <c r="Y657" s="257" t="s">
        <v>3075</v>
      </c>
      <c r="Z657" s="257" t="s">
        <v>3075</v>
      </c>
      <c r="AA657" s="257" t="s">
        <v>3075</v>
      </c>
      <c r="AB657" s="257" t="s">
        <v>3075</v>
      </c>
      <c r="AC657" s="257" t="s">
        <v>3075</v>
      </c>
      <c r="AD657" s="257" t="s">
        <v>3075</v>
      </c>
      <c r="AE657" s="246"/>
      <c r="AF657" s="257" t="s">
        <v>3075</v>
      </c>
      <c r="AG657" s="257" t="s">
        <v>3075</v>
      </c>
      <c r="AH657" s="257" t="s">
        <v>2078</v>
      </c>
      <c r="AI657" s="257" t="s">
        <v>3075</v>
      </c>
      <c r="AJ657" t="s">
        <v>4896</v>
      </c>
    </row>
    <row r="658" spans="1:36" ht="15" customHeight="1" x14ac:dyDescent="0.3">
      <c r="A658" s="256">
        <v>524842</v>
      </c>
      <c r="B658" s="257" t="s">
        <v>1943</v>
      </c>
      <c r="C658" s="257" t="s">
        <v>287</v>
      </c>
      <c r="D658" s="257" t="s">
        <v>473</v>
      </c>
      <c r="E658" s="257" t="s">
        <v>115</v>
      </c>
      <c r="F658" s="257" t="s">
        <v>2139</v>
      </c>
      <c r="G658" s="257" t="s">
        <v>4713</v>
      </c>
      <c r="H658" s="257" t="s">
        <v>620</v>
      </c>
      <c r="I658" s="258" t="s">
        <v>521</v>
      </c>
      <c r="J658" s="257" t="s">
        <v>138</v>
      </c>
      <c r="K658" s="259" t="s">
        <v>4712</v>
      </c>
      <c r="L658" s="257" t="s">
        <v>137</v>
      </c>
      <c r="M658" s="250"/>
      <c r="N658" s="250" t="s">
        <v>3075</v>
      </c>
      <c r="O658" s="260" t="s">
        <v>3075</v>
      </c>
      <c r="P658" s="257">
        <v>0</v>
      </c>
      <c r="Q658" s="257" t="s">
        <v>3075</v>
      </c>
      <c r="R658" s="257" t="s">
        <v>3613</v>
      </c>
      <c r="S658" s="257" t="s">
        <v>3570</v>
      </c>
      <c r="T658" s="257" t="s">
        <v>2952</v>
      </c>
      <c r="U658" s="257" t="s">
        <v>2273</v>
      </c>
      <c r="V658" s="257" t="s">
        <v>3075</v>
      </c>
      <c r="W658" s="257" t="s">
        <v>3075</v>
      </c>
      <c r="X658" s="257" t="s">
        <v>3075</v>
      </c>
      <c r="Y658" s="257" t="s">
        <v>3075</v>
      </c>
      <c r="Z658" s="257" t="s">
        <v>3075</v>
      </c>
      <c r="AA658" s="257" t="s">
        <v>3075</v>
      </c>
      <c r="AB658" s="257" t="s">
        <v>3075</v>
      </c>
      <c r="AC658" s="257" t="s">
        <v>3075</v>
      </c>
      <c r="AD658" s="257" t="s">
        <v>3075</v>
      </c>
      <c r="AE658" s="246"/>
      <c r="AF658" s="257" t="s">
        <v>3075</v>
      </c>
      <c r="AG658" s="257" t="s">
        <v>2078</v>
      </c>
      <c r="AH658" s="257" t="s">
        <v>2078</v>
      </c>
      <c r="AI658" s="257" t="s">
        <v>3075</v>
      </c>
      <c r="AJ658" t="s">
        <v>4896</v>
      </c>
    </row>
    <row r="659" spans="1:36" ht="15" customHeight="1" x14ac:dyDescent="0.3">
      <c r="A659" s="261">
        <v>524845</v>
      </c>
      <c r="B659" s="262" t="s">
        <v>1121</v>
      </c>
      <c r="C659" s="262" t="s">
        <v>64</v>
      </c>
      <c r="D659" s="262" t="s">
        <v>423</v>
      </c>
      <c r="E659" s="262" t="s">
        <v>115</v>
      </c>
      <c r="F659" s="262" t="s">
        <v>2207</v>
      </c>
      <c r="G659" s="263">
        <v>33811</v>
      </c>
      <c r="H659" s="262" t="s">
        <v>620</v>
      </c>
      <c r="I659" s="258" t="s">
        <v>521</v>
      </c>
      <c r="J659" s="250" t="s">
        <v>667</v>
      </c>
      <c r="K659" s="258" t="s">
        <v>3075</v>
      </c>
      <c r="L659" s="262"/>
      <c r="M659" s="262"/>
      <c r="N659" s="250" t="s">
        <v>3075</v>
      </c>
      <c r="O659" s="260" t="s">
        <v>3075</v>
      </c>
      <c r="P659" s="257">
        <v>0</v>
      </c>
      <c r="Q659" s="262" t="s">
        <v>3075</v>
      </c>
      <c r="R659" s="262" t="s">
        <v>4048</v>
      </c>
      <c r="S659" s="262" t="s">
        <v>3315</v>
      </c>
      <c r="T659" s="262" t="s">
        <v>2302</v>
      </c>
      <c r="U659" s="262" t="s">
        <v>2303</v>
      </c>
      <c r="V659" s="262" t="s">
        <v>3075</v>
      </c>
      <c r="W659" s="262" t="s">
        <v>3075</v>
      </c>
      <c r="X659" s="262" t="s">
        <v>3075</v>
      </c>
      <c r="Y659" s="262" t="s">
        <v>3075</v>
      </c>
      <c r="Z659" s="262" t="s">
        <v>3075</v>
      </c>
      <c r="AA659" s="262" t="s">
        <v>3075</v>
      </c>
      <c r="AB659" s="262" t="s">
        <v>3075</v>
      </c>
      <c r="AC659" s="262" t="s">
        <v>3075</v>
      </c>
      <c r="AD659" s="262" t="s">
        <v>3075</v>
      </c>
      <c r="AE659" s="246"/>
      <c r="AF659" s="262" t="s">
        <v>3075</v>
      </c>
      <c r="AG659" s="262" t="s">
        <v>3075</v>
      </c>
      <c r="AH659" s="262" t="s">
        <v>3075</v>
      </c>
      <c r="AI659" s="262" t="s">
        <v>3075</v>
      </c>
      <c r="AJ659" t="s">
        <v>4897</v>
      </c>
    </row>
    <row r="660" spans="1:36" ht="15" customHeight="1" x14ac:dyDescent="0.3">
      <c r="A660" s="261">
        <v>524851</v>
      </c>
      <c r="B660" s="262" t="s">
        <v>1430</v>
      </c>
      <c r="C660" s="262" t="s">
        <v>310</v>
      </c>
      <c r="D660" s="262" t="s">
        <v>338</v>
      </c>
      <c r="E660" s="262" t="s">
        <v>115</v>
      </c>
      <c r="F660" s="262" t="s">
        <v>135</v>
      </c>
      <c r="G660" s="263">
        <v>32764</v>
      </c>
      <c r="H660" s="262" t="s">
        <v>620</v>
      </c>
      <c r="I660" s="258" t="s">
        <v>521</v>
      </c>
      <c r="J660" s="262" t="s">
        <v>138</v>
      </c>
      <c r="K660" s="258" t="s">
        <v>3075</v>
      </c>
      <c r="L660" s="262"/>
      <c r="M660" s="262"/>
      <c r="N660" s="250">
        <v>648</v>
      </c>
      <c r="O660" s="260">
        <v>45344</v>
      </c>
      <c r="P660" s="257">
        <v>20000</v>
      </c>
      <c r="Q660" s="262" t="s">
        <v>3075</v>
      </c>
      <c r="R660" s="262" t="s">
        <v>4520</v>
      </c>
      <c r="S660" s="262" t="s">
        <v>4521</v>
      </c>
      <c r="T660" s="262" t="s">
        <v>2124</v>
      </c>
      <c r="U660" s="262" t="s">
        <v>2084</v>
      </c>
      <c r="V660" s="262" t="s">
        <v>3075</v>
      </c>
      <c r="W660" s="262" t="s">
        <v>3075</v>
      </c>
      <c r="X660" s="262" t="s">
        <v>3075</v>
      </c>
      <c r="Y660" s="262" t="s">
        <v>3075</v>
      </c>
      <c r="Z660" s="262" t="s">
        <v>3075</v>
      </c>
      <c r="AA660" s="262" t="s">
        <v>3075</v>
      </c>
      <c r="AB660" s="262" t="s">
        <v>2078</v>
      </c>
      <c r="AC660" s="262" t="s">
        <v>3075</v>
      </c>
      <c r="AD660" s="262" t="s">
        <v>3075</v>
      </c>
      <c r="AE660" s="246"/>
      <c r="AF660" s="262" t="s">
        <v>3075</v>
      </c>
      <c r="AG660" s="262" t="s">
        <v>3075</v>
      </c>
      <c r="AH660" s="262" t="s">
        <v>3075</v>
      </c>
      <c r="AI660" s="262" t="s">
        <v>3075</v>
      </c>
      <c r="AJ660" t="s">
        <v>4897</v>
      </c>
    </row>
    <row r="661" spans="1:36" ht="15" customHeight="1" x14ac:dyDescent="0.3">
      <c r="A661" s="261">
        <v>524882</v>
      </c>
      <c r="B661" s="262" t="s">
        <v>1431</v>
      </c>
      <c r="C661" s="262" t="s">
        <v>66</v>
      </c>
      <c r="D661" s="262" t="s">
        <v>940</v>
      </c>
      <c r="E661" s="262" t="s">
        <v>115</v>
      </c>
      <c r="F661" s="262" t="s">
        <v>2953</v>
      </c>
      <c r="G661" s="263">
        <v>34521</v>
      </c>
      <c r="H661" s="262" t="s">
        <v>620</v>
      </c>
      <c r="I661" s="258" t="s">
        <v>521</v>
      </c>
      <c r="J661" s="262" t="s">
        <v>138</v>
      </c>
      <c r="K661" s="258" t="s">
        <v>3075</v>
      </c>
      <c r="L661" s="262"/>
      <c r="M661" s="262"/>
      <c r="N661" s="250" t="s">
        <v>3075</v>
      </c>
      <c r="O661" s="260" t="s">
        <v>3075</v>
      </c>
      <c r="P661" s="257">
        <v>0</v>
      </c>
      <c r="Q661" s="262" t="s">
        <v>3075</v>
      </c>
      <c r="R661" s="262" t="s">
        <v>3615</v>
      </c>
      <c r="S661" s="262" t="s">
        <v>3161</v>
      </c>
      <c r="T661" s="262" t="s">
        <v>2954</v>
      </c>
      <c r="U661" s="262" t="s">
        <v>2203</v>
      </c>
      <c r="V661" s="262" t="s">
        <v>3075</v>
      </c>
      <c r="W661" s="262" t="s">
        <v>3075</v>
      </c>
      <c r="X661" s="262" t="s">
        <v>3075</v>
      </c>
      <c r="Y661" s="262" t="s">
        <v>3075</v>
      </c>
      <c r="Z661" s="262" t="s">
        <v>3075</v>
      </c>
      <c r="AA661" s="262" t="s">
        <v>3075</v>
      </c>
      <c r="AB661" s="262" t="s">
        <v>3075</v>
      </c>
      <c r="AC661" s="262" t="s">
        <v>3075</v>
      </c>
      <c r="AD661" s="262" t="s">
        <v>3075</v>
      </c>
      <c r="AE661" s="246"/>
      <c r="AF661" s="262"/>
      <c r="AG661" s="262" t="s">
        <v>3075</v>
      </c>
      <c r="AH661" s="262" t="s">
        <v>3075</v>
      </c>
      <c r="AI661" s="262" t="s">
        <v>3075</v>
      </c>
      <c r="AJ661" t="s">
        <v>4897</v>
      </c>
    </row>
    <row r="662" spans="1:36" ht="15" customHeight="1" x14ac:dyDescent="0.3">
      <c r="A662" s="261">
        <v>524884</v>
      </c>
      <c r="B662" s="262" t="s">
        <v>893</v>
      </c>
      <c r="C662" s="262" t="s">
        <v>241</v>
      </c>
      <c r="D662" s="262" t="s">
        <v>734</v>
      </c>
      <c r="E662" s="262" t="s">
        <v>115</v>
      </c>
      <c r="F662" s="262" t="s">
        <v>2138</v>
      </c>
      <c r="G662" s="263">
        <v>35519</v>
      </c>
      <c r="H662" s="262" t="s">
        <v>620</v>
      </c>
      <c r="I662" s="258" t="s">
        <v>521</v>
      </c>
      <c r="J662" s="262" t="s">
        <v>136</v>
      </c>
      <c r="L662" s="262" t="s">
        <v>150</v>
      </c>
      <c r="M662" s="262"/>
      <c r="N662" s="250" t="s">
        <v>3075</v>
      </c>
      <c r="O662" s="260" t="s">
        <v>3075</v>
      </c>
      <c r="P662" s="257">
        <v>0</v>
      </c>
      <c r="Q662" s="250"/>
      <c r="R662" s="250"/>
      <c r="S662" s="250"/>
      <c r="T662" s="250"/>
      <c r="U662" s="250"/>
      <c r="V662" s="250"/>
      <c r="W662" s="250"/>
      <c r="X662" s="250"/>
      <c r="Y662" s="250"/>
      <c r="Z662" s="250"/>
      <c r="AA662" s="250"/>
      <c r="AB662" s="250"/>
      <c r="AC662" s="250"/>
      <c r="AD662" s="250"/>
      <c r="AE662" s="246"/>
      <c r="AF662" s="250"/>
      <c r="AG662" s="250"/>
      <c r="AH662" s="250"/>
      <c r="AI662" s="250"/>
      <c r="AJ662" t="s">
        <v>4897</v>
      </c>
    </row>
    <row r="663" spans="1:36" ht="15" customHeight="1" x14ac:dyDescent="0.3">
      <c r="A663" s="261">
        <v>524885</v>
      </c>
      <c r="B663" s="262" t="s">
        <v>894</v>
      </c>
      <c r="C663" s="262" t="s">
        <v>895</v>
      </c>
      <c r="D663" s="262" t="s">
        <v>896</v>
      </c>
      <c r="E663" s="262" t="s">
        <v>115</v>
      </c>
      <c r="F663" s="262" t="s">
        <v>2088</v>
      </c>
      <c r="G663" s="263">
        <v>34877</v>
      </c>
      <c r="H663" s="262" t="s">
        <v>620</v>
      </c>
      <c r="I663" s="258" t="s">
        <v>521</v>
      </c>
      <c r="J663" s="262" t="s">
        <v>136</v>
      </c>
      <c r="K663" s="258" t="s">
        <v>3075</v>
      </c>
      <c r="L663" s="262"/>
      <c r="M663" s="262"/>
      <c r="N663" s="250" t="s">
        <v>3075</v>
      </c>
      <c r="O663" s="260" t="s">
        <v>3075</v>
      </c>
      <c r="P663" s="257">
        <v>0</v>
      </c>
      <c r="Q663" s="262" t="s">
        <v>3075</v>
      </c>
      <c r="R663" s="262" t="s">
        <v>3944</v>
      </c>
      <c r="S663" s="262" t="s">
        <v>3945</v>
      </c>
      <c r="T663" s="262" t="s">
        <v>2955</v>
      </c>
      <c r="U663" s="262" t="s">
        <v>2238</v>
      </c>
      <c r="V663" s="262" t="s">
        <v>3075</v>
      </c>
      <c r="W663" s="262" t="s">
        <v>3075</v>
      </c>
      <c r="X663" s="262" t="s">
        <v>3075</v>
      </c>
      <c r="Y663" s="262" t="s">
        <v>3075</v>
      </c>
      <c r="Z663" s="262" t="s">
        <v>3075</v>
      </c>
      <c r="AA663" s="262" t="s">
        <v>3075</v>
      </c>
      <c r="AB663" s="262" t="s">
        <v>3075</v>
      </c>
      <c r="AC663" s="262" t="s">
        <v>3075</v>
      </c>
      <c r="AD663" s="262" t="s">
        <v>3075</v>
      </c>
      <c r="AE663" s="247"/>
      <c r="AF663" s="262" t="s">
        <v>3075</v>
      </c>
      <c r="AG663" s="262" t="s">
        <v>3075</v>
      </c>
      <c r="AH663" s="262" t="s">
        <v>3075</v>
      </c>
      <c r="AI663" s="262" t="s">
        <v>3075</v>
      </c>
      <c r="AJ663" t="s">
        <v>4897</v>
      </c>
    </row>
    <row r="664" spans="1:36" ht="15" customHeight="1" x14ac:dyDescent="0.3">
      <c r="A664" s="256">
        <v>524892</v>
      </c>
      <c r="B664" s="257" t="s">
        <v>897</v>
      </c>
      <c r="C664" s="257" t="s">
        <v>898</v>
      </c>
      <c r="D664" s="257" t="s">
        <v>417</v>
      </c>
      <c r="E664" s="257" t="s">
        <v>115</v>
      </c>
      <c r="F664" s="257" t="s">
        <v>135</v>
      </c>
      <c r="G664" s="257" t="s">
        <v>4718</v>
      </c>
      <c r="H664" s="257" t="s">
        <v>620</v>
      </c>
      <c r="I664" s="258" t="s">
        <v>521</v>
      </c>
      <c r="J664" s="257" t="s">
        <v>136</v>
      </c>
      <c r="K664" s="259" t="s">
        <v>4712</v>
      </c>
      <c r="L664" s="250"/>
      <c r="M664" s="257"/>
      <c r="N664" s="250" t="s">
        <v>3075</v>
      </c>
      <c r="O664" s="260" t="s">
        <v>3075</v>
      </c>
      <c r="P664" s="257">
        <v>0</v>
      </c>
      <c r="Q664" s="257" t="s">
        <v>3075</v>
      </c>
      <c r="R664" s="257" t="s">
        <v>3946</v>
      </c>
      <c r="S664" s="257" t="s">
        <v>3947</v>
      </c>
      <c r="T664" s="257" t="s">
        <v>2559</v>
      </c>
      <c r="U664" s="257" t="s">
        <v>2084</v>
      </c>
      <c r="V664" s="257" t="s">
        <v>3075</v>
      </c>
      <c r="W664" s="257" t="s">
        <v>3075</v>
      </c>
      <c r="X664" s="257" t="s">
        <v>3075</v>
      </c>
      <c r="Y664" s="257" t="s">
        <v>3075</v>
      </c>
      <c r="Z664" s="257" t="s">
        <v>3075</v>
      </c>
      <c r="AA664" s="257" t="s">
        <v>3075</v>
      </c>
      <c r="AB664" s="257" t="s">
        <v>3075</v>
      </c>
      <c r="AC664" s="257" t="s">
        <v>3075</v>
      </c>
      <c r="AD664" s="257" t="s">
        <v>3075</v>
      </c>
      <c r="AE664" s="246"/>
      <c r="AF664" s="257" t="s">
        <v>3075</v>
      </c>
      <c r="AG664" s="257" t="s">
        <v>3075</v>
      </c>
      <c r="AH664" s="257" t="s">
        <v>2078</v>
      </c>
      <c r="AI664" s="257" t="s">
        <v>3075</v>
      </c>
      <c r="AJ664" t="s">
        <v>4896</v>
      </c>
    </row>
    <row r="665" spans="1:36" ht="15" customHeight="1" x14ac:dyDescent="0.3">
      <c r="A665" s="261">
        <v>524893</v>
      </c>
      <c r="B665" s="262" t="s">
        <v>1432</v>
      </c>
      <c r="C665" s="262" t="s">
        <v>66</v>
      </c>
      <c r="D665" s="262" t="s">
        <v>566</v>
      </c>
      <c r="E665" s="262" t="s">
        <v>115</v>
      </c>
      <c r="F665" s="262" t="s">
        <v>2956</v>
      </c>
      <c r="G665" s="263">
        <v>36317</v>
      </c>
      <c r="H665" s="262" t="s">
        <v>620</v>
      </c>
      <c r="I665" s="258" t="s">
        <v>521</v>
      </c>
      <c r="J665" s="262" t="s">
        <v>138</v>
      </c>
      <c r="L665" s="262" t="s">
        <v>150</v>
      </c>
      <c r="M665" s="262"/>
      <c r="N665" s="250" t="s">
        <v>3075</v>
      </c>
      <c r="O665" s="260" t="s">
        <v>3075</v>
      </c>
      <c r="P665" s="257">
        <v>0</v>
      </c>
      <c r="Q665" s="262" t="s">
        <v>3075</v>
      </c>
      <c r="R665" s="262" t="s">
        <v>3616</v>
      </c>
      <c r="S665" s="262" t="s">
        <v>3083</v>
      </c>
      <c r="T665" s="262" t="s">
        <v>2957</v>
      </c>
      <c r="U665" s="262" t="s">
        <v>2210</v>
      </c>
      <c r="V665" s="262" t="s">
        <v>3075</v>
      </c>
      <c r="W665" s="262" t="s">
        <v>3075</v>
      </c>
      <c r="X665" s="262" t="s">
        <v>3075</v>
      </c>
      <c r="Y665" s="262" t="s">
        <v>3075</v>
      </c>
      <c r="Z665" s="262" t="s">
        <v>3075</v>
      </c>
      <c r="AA665" s="262" t="s">
        <v>3075</v>
      </c>
      <c r="AB665" s="262" t="s">
        <v>3075</v>
      </c>
      <c r="AC665" s="262" t="s">
        <v>3075</v>
      </c>
      <c r="AD665" s="262" t="s">
        <v>3075</v>
      </c>
      <c r="AE665" s="246"/>
      <c r="AF665" s="262" t="s">
        <v>3075</v>
      </c>
      <c r="AG665" s="262" t="s">
        <v>3075</v>
      </c>
      <c r="AH665" s="262" t="s">
        <v>3075</v>
      </c>
      <c r="AI665" s="262" t="s">
        <v>3075</v>
      </c>
      <c r="AJ665" t="s">
        <v>4897</v>
      </c>
    </row>
    <row r="666" spans="1:36" ht="15" customHeight="1" x14ac:dyDescent="0.3">
      <c r="A666" s="261">
        <v>524894</v>
      </c>
      <c r="B666" s="262" t="s">
        <v>899</v>
      </c>
      <c r="C666" s="262" t="s">
        <v>283</v>
      </c>
      <c r="D666" s="262" t="s">
        <v>421</v>
      </c>
      <c r="E666" s="262" t="s">
        <v>115</v>
      </c>
      <c r="F666" s="262" t="s">
        <v>135</v>
      </c>
      <c r="G666" s="263">
        <v>36184</v>
      </c>
      <c r="H666" s="262" t="s">
        <v>620</v>
      </c>
      <c r="I666" s="258" t="s">
        <v>521</v>
      </c>
      <c r="J666" s="262" t="s">
        <v>136</v>
      </c>
      <c r="K666" s="258" t="s">
        <v>3075</v>
      </c>
      <c r="L666" s="262"/>
      <c r="M666" s="262"/>
      <c r="N666" s="250" t="s">
        <v>3075</v>
      </c>
      <c r="O666" s="260" t="s">
        <v>3075</v>
      </c>
      <c r="P666" s="257">
        <v>0</v>
      </c>
      <c r="Q666" s="262" t="s">
        <v>3075</v>
      </c>
      <c r="R666" s="262" t="s">
        <v>4522</v>
      </c>
      <c r="S666" s="262" t="s">
        <v>3905</v>
      </c>
      <c r="T666" s="262" t="s">
        <v>2508</v>
      </c>
      <c r="U666" s="262" t="s">
        <v>2084</v>
      </c>
      <c r="V666" s="262" t="s">
        <v>3075</v>
      </c>
      <c r="W666" s="262" t="s">
        <v>3075</v>
      </c>
      <c r="X666" s="262" t="s">
        <v>3075</v>
      </c>
      <c r="Y666" s="262" t="s">
        <v>3075</v>
      </c>
      <c r="Z666" s="262" t="s">
        <v>3075</v>
      </c>
      <c r="AA666" s="262" t="s">
        <v>3075</v>
      </c>
      <c r="AB666" s="262" t="s">
        <v>3075</v>
      </c>
      <c r="AC666" s="262" t="s">
        <v>3075</v>
      </c>
      <c r="AD666" s="262" t="s">
        <v>3075</v>
      </c>
      <c r="AE666" s="246"/>
      <c r="AF666" s="262" t="s">
        <v>3075</v>
      </c>
      <c r="AG666" s="262" t="s">
        <v>3075</v>
      </c>
      <c r="AH666" s="262" t="s">
        <v>3075</v>
      </c>
      <c r="AI666" s="262" t="s">
        <v>3075</v>
      </c>
      <c r="AJ666" t="s">
        <v>4897</v>
      </c>
    </row>
    <row r="667" spans="1:36" ht="15" customHeight="1" x14ac:dyDescent="0.3">
      <c r="A667" s="261">
        <v>524895</v>
      </c>
      <c r="B667" s="262" t="s">
        <v>1433</v>
      </c>
      <c r="C667" s="262" t="s">
        <v>224</v>
      </c>
      <c r="D667" s="262" t="s">
        <v>421</v>
      </c>
      <c r="E667" s="262" t="s">
        <v>115</v>
      </c>
      <c r="F667" s="262" t="s">
        <v>3075</v>
      </c>
      <c r="G667" s="263"/>
      <c r="H667" s="262" t="s">
        <v>620</v>
      </c>
      <c r="I667" s="258" t="s">
        <v>521</v>
      </c>
      <c r="J667" s="262"/>
      <c r="K667" s="258"/>
      <c r="L667" s="261"/>
      <c r="M667" s="262"/>
      <c r="N667" s="250" t="s">
        <v>3075</v>
      </c>
      <c r="O667" s="260" t="s">
        <v>3075</v>
      </c>
      <c r="P667" s="257">
        <v>0</v>
      </c>
      <c r="Q667" s="250"/>
      <c r="R667" s="250"/>
      <c r="S667" s="250"/>
      <c r="T667" s="250"/>
      <c r="U667" s="250"/>
      <c r="V667" s="250"/>
      <c r="W667" s="250"/>
      <c r="X667" s="250"/>
      <c r="Y667" s="250"/>
      <c r="Z667" s="250"/>
      <c r="AA667" s="250"/>
      <c r="AB667" s="250"/>
      <c r="AC667" s="250"/>
      <c r="AD667" s="250"/>
      <c r="AE667" s="246"/>
      <c r="AF667" s="250"/>
      <c r="AG667" s="250"/>
      <c r="AH667" s="250"/>
      <c r="AI667" s="250"/>
      <c r="AJ667" t="s">
        <v>4897</v>
      </c>
    </row>
    <row r="668" spans="1:36" ht="15" customHeight="1" x14ac:dyDescent="0.3">
      <c r="A668" s="261">
        <v>524910</v>
      </c>
      <c r="B668" s="262" t="s">
        <v>798</v>
      </c>
      <c r="C668" s="262" t="s">
        <v>353</v>
      </c>
      <c r="D668" s="262" t="s">
        <v>493</v>
      </c>
      <c r="E668" s="262" t="s">
        <v>115</v>
      </c>
      <c r="F668" s="262" t="s">
        <v>3075</v>
      </c>
      <c r="G668" s="263"/>
      <c r="H668" s="262" t="s">
        <v>620</v>
      </c>
      <c r="I668" s="258" t="s">
        <v>521</v>
      </c>
      <c r="J668" s="262"/>
      <c r="K668" s="258"/>
      <c r="L668" s="261"/>
      <c r="M668" s="262"/>
      <c r="N668" s="250" t="s">
        <v>3075</v>
      </c>
      <c r="O668" s="260" t="s">
        <v>3075</v>
      </c>
      <c r="P668" s="257">
        <v>0</v>
      </c>
      <c r="Q668" s="250"/>
      <c r="R668" s="250"/>
      <c r="S668" s="250"/>
      <c r="T668" s="250"/>
      <c r="U668" s="250"/>
      <c r="V668" s="250"/>
      <c r="W668" s="250"/>
      <c r="X668" s="250"/>
      <c r="Y668" s="250"/>
      <c r="Z668" s="250"/>
      <c r="AA668" s="250"/>
      <c r="AB668" s="250"/>
      <c r="AC668" s="250"/>
      <c r="AD668" s="250"/>
      <c r="AE668" s="246"/>
      <c r="AF668" s="250"/>
      <c r="AG668" s="250"/>
      <c r="AH668" s="250"/>
      <c r="AI668" s="250"/>
      <c r="AJ668" t="s">
        <v>4897</v>
      </c>
    </row>
    <row r="669" spans="1:36" ht="15" customHeight="1" x14ac:dyDescent="0.3">
      <c r="A669" s="261">
        <v>524912</v>
      </c>
      <c r="B669" s="262" t="s">
        <v>1123</v>
      </c>
      <c r="C669" s="262" t="s">
        <v>227</v>
      </c>
      <c r="D669" s="262" t="s">
        <v>407</v>
      </c>
      <c r="E669" s="262" t="s">
        <v>115</v>
      </c>
      <c r="F669" s="262" t="s">
        <v>3075</v>
      </c>
      <c r="G669" s="263"/>
      <c r="H669" s="262" t="s">
        <v>620</v>
      </c>
      <c r="I669" s="258" t="s">
        <v>521</v>
      </c>
      <c r="J669" s="262"/>
      <c r="K669" s="258"/>
      <c r="L669" s="261"/>
      <c r="M669" s="262"/>
      <c r="N669" s="250" t="s">
        <v>3075</v>
      </c>
      <c r="O669" s="260" t="s">
        <v>3075</v>
      </c>
      <c r="P669" s="257">
        <v>0</v>
      </c>
      <c r="Q669" s="250"/>
      <c r="R669" s="250"/>
      <c r="S669" s="250"/>
      <c r="T669" s="250"/>
      <c r="U669" s="250"/>
      <c r="V669" s="250"/>
      <c r="W669" s="250"/>
      <c r="X669" s="250"/>
      <c r="Y669" s="250"/>
      <c r="Z669" s="250"/>
      <c r="AA669" s="250"/>
      <c r="AB669" s="250"/>
      <c r="AC669" s="250"/>
      <c r="AD669" s="250"/>
      <c r="AE669" s="250"/>
      <c r="AF669" s="250"/>
      <c r="AG669" s="250"/>
      <c r="AH669" s="250"/>
      <c r="AI669" s="250"/>
      <c r="AJ669" t="s">
        <v>4897</v>
      </c>
    </row>
    <row r="670" spans="1:36" ht="15" customHeight="1" x14ac:dyDescent="0.3">
      <c r="A670" s="261">
        <v>524923</v>
      </c>
      <c r="B670" s="262" t="s">
        <v>1434</v>
      </c>
      <c r="C670" s="262" t="s">
        <v>77</v>
      </c>
      <c r="D670" s="262" t="s">
        <v>563</v>
      </c>
      <c r="E670" s="262" t="s">
        <v>115</v>
      </c>
      <c r="F670" s="262" t="s">
        <v>2648</v>
      </c>
      <c r="G670" s="263">
        <v>33673</v>
      </c>
      <c r="H670" s="262" t="s">
        <v>620</v>
      </c>
      <c r="I670" s="258" t="s">
        <v>521</v>
      </c>
      <c r="J670" s="262" t="s">
        <v>138</v>
      </c>
      <c r="K670" s="262" t="s">
        <v>3075</v>
      </c>
      <c r="L670" s="258"/>
      <c r="M670" s="262"/>
      <c r="N670" s="250">
        <v>635</v>
      </c>
      <c r="O670" s="260">
        <v>45343</v>
      </c>
      <c r="P670" s="257">
        <v>30000</v>
      </c>
      <c r="Q670" s="262" t="s">
        <v>3075</v>
      </c>
      <c r="R670" s="262" t="s">
        <v>3617</v>
      </c>
      <c r="S670" s="262" t="s">
        <v>3103</v>
      </c>
      <c r="T670" s="262" t="s">
        <v>2959</v>
      </c>
      <c r="U670" s="262" t="s">
        <v>2221</v>
      </c>
      <c r="V670" s="262" t="s">
        <v>3075</v>
      </c>
      <c r="W670" s="262" t="s">
        <v>3075</v>
      </c>
      <c r="X670" s="262" t="s">
        <v>3075</v>
      </c>
      <c r="Y670" s="262" t="s">
        <v>3075</v>
      </c>
      <c r="Z670" s="262" t="s">
        <v>3075</v>
      </c>
      <c r="AA670" s="262" t="s">
        <v>3075</v>
      </c>
      <c r="AB670" s="262" t="s">
        <v>3075</v>
      </c>
      <c r="AC670" s="262" t="s">
        <v>3075</v>
      </c>
      <c r="AD670" s="262" t="s">
        <v>3075</v>
      </c>
      <c r="AE670" s="247"/>
      <c r="AF670" s="262" t="s">
        <v>3075</v>
      </c>
      <c r="AG670" s="262" t="s">
        <v>3075</v>
      </c>
      <c r="AH670" s="262" t="s">
        <v>3075</v>
      </c>
      <c r="AI670" s="262" t="s">
        <v>3075</v>
      </c>
      <c r="AJ670" t="s">
        <v>4897</v>
      </c>
    </row>
    <row r="671" spans="1:36" ht="15" customHeight="1" x14ac:dyDescent="0.3">
      <c r="A671" s="261">
        <v>524924</v>
      </c>
      <c r="B671" s="262" t="s">
        <v>900</v>
      </c>
      <c r="C671" s="262" t="s">
        <v>901</v>
      </c>
      <c r="D671" s="262" t="s">
        <v>605</v>
      </c>
      <c r="E671" s="262" t="s">
        <v>115</v>
      </c>
      <c r="F671" s="262" t="s">
        <v>143</v>
      </c>
      <c r="G671" s="263">
        <v>35460</v>
      </c>
      <c r="H671" s="262" t="s">
        <v>620</v>
      </c>
      <c r="I671" s="258" t="s">
        <v>521</v>
      </c>
      <c r="J671" s="262" t="s">
        <v>136</v>
      </c>
      <c r="K671" s="258"/>
      <c r="L671" s="250"/>
      <c r="M671" s="262"/>
      <c r="N671" s="250" t="s">
        <v>3075</v>
      </c>
      <c r="O671" s="260" t="s">
        <v>3075</v>
      </c>
      <c r="P671" s="257">
        <v>0</v>
      </c>
      <c r="Q671" s="262" t="s">
        <v>3075</v>
      </c>
      <c r="R671" s="262" t="s">
        <v>3948</v>
      </c>
      <c r="S671" s="262" t="s">
        <v>3949</v>
      </c>
      <c r="T671" s="262" t="s">
        <v>2388</v>
      </c>
      <c r="U671" s="262" t="s">
        <v>2588</v>
      </c>
      <c r="V671" s="262" t="s">
        <v>3075</v>
      </c>
      <c r="W671" s="262" t="s">
        <v>3075</v>
      </c>
      <c r="X671" s="262" t="s">
        <v>3075</v>
      </c>
      <c r="Y671" s="262" t="s">
        <v>3075</v>
      </c>
      <c r="Z671" s="262" t="s">
        <v>3075</v>
      </c>
      <c r="AA671" s="262" t="s">
        <v>3075</v>
      </c>
      <c r="AB671" s="262" t="s">
        <v>3075</v>
      </c>
      <c r="AC671" s="262" t="s">
        <v>3075</v>
      </c>
      <c r="AD671" s="262" t="s">
        <v>3075</v>
      </c>
      <c r="AE671" s="246"/>
      <c r="AF671" s="262" t="s">
        <v>3075</v>
      </c>
      <c r="AG671" s="262" t="s">
        <v>3075</v>
      </c>
      <c r="AH671" s="262" t="s">
        <v>3075</v>
      </c>
      <c r="AI671" s="262" t="s">
        <v>3075</v>
      </c>
      <c r="AJ671" t="s">
        <v>4897</v>
      </c>
    </row>
    <row r="672" spans="1:36" ht="15" customHeight="1" x14ac:dyDescent="0.3">
      <c r="A672" s="261">
        <v>524929</v>
      </c>
      <c r="B672" s="262" t="s">
        <v>1435</v>
      </c>
      <c r="C672" s="262" t="s">
        <v>79</v>
      </c>
      <c r="D672" s="262" t="s">
        <v>394</v>
      </c>
      <c r="E672" s="262" t="s">
        <v>115</v>
      </c>
      <c r="F672" s="262" t="s">
        <v>4523</v>
      </c>
      <c r="G672" s="263">
        <v>33253</v>
      </c>
      <c r="H672" s="262" t="s">
        <v>620</v>
      </c>
      <c r="I672" s="258" t="s">
        <v>521</v>
      </c>
      <c r="J672" s="262" t="s">
        <v>138</v>
      </c>
      <c r="K672" s="258"/>
      <c r="L672" s="257" t="s">
        <v>149</v>
      </c>
      <c r="M672" s="262"/>
      <c r="N672" s="250" t="s">
        <v>3075</v>
      </c>
      <c r="O672" s="260" t="s">
        <v>3075</v>
      </c>
      <c r="P672" s="257">
        <v>0</v>
      </c>
      <c r="Q672" s="262" t="s">
        <v>3075</v>
      </c>
      <c r="R672" s="262" t="s">
        <v>4524</v>
      </c>
      <c r="S672" s="262" t="s">
        <v>3494</v>
      </c>
      <c r="T672" s="262" t="s">
        <v>2890</v>
      </c>
      <c r="U672" s="262" t="s">
        <v>2096</v>
      </c>
      <c r="V672" s="262" t="s">
        <v>3075</v>
      </c>
      <c r="W672" s="262" t="s">
        <v>3075</v>
      </c>
      <c r="X672" s="262" t="s">
        <v>3075</v>
      </c>
      <c r="Y672" s="262" t="s">
        <v>3075</v>
      </c>
      <c r="Z672" s="262" t="s">
        <v>3075</v>
      </c>
      <c r="AA672" s="262" t="s">
        <v>3075</v>
      </c>
      <c r="AB672" s="262" t="s">
        <v>2078</v>
      </c>
      <c r="AC672" s="262" t="s">
        <v>3075</v>
      </c>
      <c r="AD672" s="262" t="s">
        <v>3075</v>
      </c>
      <c r="AE672" s="246"/>
      <c r="AF672" s="262" t="s">
        <v>3075</v>
      </c>
      <c r="AG672" s="262" t="s">
        <v>3075</v>
      </c>
      <c r="AH672" s="262" t="s">
        <v>3075</v>
      </c>
      <c r="AI672" s="262" t="s">
        <v>3075</v>
      </c>
      <c r="AJ672" t="s">
        <v>4897</v>
      </c>
    </row>
    <row r="673" spans="1:36" ht="15" customHeight="1" x14ac:dyDescent="0.3">
      <c r="A673" s="261">
        <v>524930</v>
      </c>
      <c r="B673" s="262" t="s">
        <v>1436</v>
      </c>
      <c r="C673" s="262" t="s">
        <v>737</v>
      </c>
      <c r="D673" s="262" t="s">
        <v>728</v>
      </c>
      <c r="E673" s="262" t="s">
        <v>115</v>
      </c>
      <c r="F673" s="262" t="s">
        <v>135</v>
      </c>
      <c r="G673" s="263">
        <v>33985</v>
      </c>
      <c r="H673" s="262" t="s">
        <v>620</v>
      </c>
      <c r="I673" s="258" t="s">
        <v>521</v>
      </c>
      <c r="J673" s="262" t="s">
        <v>138</v>
      </c>
      <c r="K673" s="258" t="s">
        <v>3075</v>
      </c>
      <c r="L673" s="262"/>
      <c r="M673" s="262"/>
      <c r="N673" s="250" t="s">
        <v>3075</v>
      </c>
      <c r="O673" s="260" t="s">
        <v>3075</v>
      </c>
      <c r="P673" s="257">
        <v>0</v>
      </c>
      <c r="Q673" s="262" t="s">
        <v>3075</v>
      </c>
      <c r="R673" s="262" t="s">
        <v>3326</v>
      </c>
      <c r="S673" s="262" t="s">
        <v>3327</v>
      </c>
      <c r="T673" s="262" t="s">
        <v>2202</v>
      </c>
      <c r="U673" s="262" t="s">
        <v>2084</v>
      </c>
      <c r="V673" s="262" t="s">
        <v>3075</v>
      </c>
      <c r="W673" s="262" t="s">
        <v>3075</v>
      </c>
      <c r="X673" s="262" t="s">
        <v>3075</v>
      </c>
      <c r="Y673" s="262" t="s">
        <v>3075</v>
      </c>
      <c r="Z673" s="262" t="s">
        <v>3075</v>
      </c>
      <c r="AA673" s="262" t="s">
        <v>3075</v>
      </c>
      <c r="AB673" s="262" t="s">
        <v>3075</v>
      </c>
      <c r="AC673" s="262" t="s">
        <v>3075</v>
      </c>
      <c r="AD673" s="262" t="s">
        <v>3075</v>
      </c>
      <c r="AE673" s="246"/>
      <c r="AF673" s="262"/>
      <c r="AG673" s="262" t="s">
        <v>3075</v>
      </c>
      <c r="AH673" s="262" t="s">
        <v>3075</v>
      </c>
      <c r="AI673" s="262" t="s">
        <v>3075</v>
      </c>
      <c r="AJ673" t="s">
        <v>4897</v>
      </c>
    </row>
    <row r="674" spans="1:36" ht="15" customHeight="1" x14ac:dyDescent="0.3">
      <c r="A674" s="261">
        <v>524932</v>
      </c>
      <c r="B674" s="262" t="s">
        <v>1437</v>
      </c>
      <c r="C674" s="262" t="s">
        <v>257</v>
      </c>
      <c r="D674" s="262" t="s">
        <v>463</v>
      </c>
      <c r="E674" s="262" t="s">
        <v>115</v>
      </c>
      <c r="F674" s="262" t="s">
        <v>2576</v>
      </c>
      <c r="G674" s="263">
        <v>31660</v>
      </c>
      <c r="H674" s="262" t="s">
        <v>620</v>
      </c>
      <c r="I674" s="258" t="s">
        <v>521</v>
      </c>
      <c r="J674" s="262" t="s">
        <v>136</v>
      </c>
      <c r="K674" s="258" t="s">
        <v>3075</v>
      </c>
      <c r="L674" s="262"/>
      <c r="M674" s="262"/>
      <c r="N674" s="250" t="s">
        <v>3075</v>
      </c>
      <c r="O674" s="260" t="s">
        <v>3075</v>
      </c>
      <c r="P674" s="257">
        <v>0</v>
      </c>
      <c r="Q674" s="262" t="s">
        <v>3075</v>
      </c>
      <c r="R674" s="262" t="s">
        <v>3812</v>
      </c>
      <c r="S674" s="262" t="s">
        <v>3813</v>
      </c>
      <c r="T674" s="262" t="s">
        <v>2244</v>
      </c>
      <c r="U674" s="262" t="s">
        <v>2182</v>
      </c>
      <c r="V674" s="262" t="s">
        <v>3075</v>
      </c>
      <c r="W674" s="262" t="s">
        <v>3075</v>
      </c>
      <c r="X674" s="262" t="s">
        <v>3075</v>
      </c>
      <c r="Y674" s="262" t="s">
        <v>3075</v>
      </c>
      <c r="Z674" s="262" t="s">
        <v>3075</v>
      </c>
      <c r="AA674" s="262" t="s">
        <v>3075</v>
      </c>
      <c r="AB674" s="262" t="s">
        <v>3075</v>
      </c>
      <c r="AC674" s="262" t="s">
        <v>3075</v>
      </c>
      <c r="AD674" s="262" t="s">
        <v>3075</v>
      </c>
      <c r="AE674" s="247"/>
      <c r="AF674" s="262" t="s">
        <v>3075</v>
      </c>
      <c r="AG674" s="262" t="s">
        <v>3075</v>
      </c>
      <c r="AH674" s="262" t="s">
        <v>3075</v>
      </c>
      <c r="AI674" s="262" t="s">
        <v>3075</v>
      </c>
      <c r="AJ674" t="s">
        <v>4897</v>
      </c>
    </row>
    <row r="675" spans="1:36" ht="15" customHeight="1" x14ac:dyDescent="0.3">
      <c r="A675" s="261">
        <v>524938</v>
      </c>
      <c r="B675" s="262" t="s">
        <v>1944</v>
      </c>
      <c r="C675" s="262" t="s">
        <v>270</v>
      </c>
      <c r="D675" s="262" t="s">
        <v>602</v>
      </c>
      <c r="E675" s="262" t="s">
        <v>115</v>
      </c>
      <c r="F675" s="262" t="s">
        <v>135</v>
      </c>
      <c r="G675" s="250"/>
      <c r="H675" s="257" t="s">
        <v>620</v>
      </c>
      <c r="I675" s="258" t="s">
        <v>521</v>
      </c>
      <c r="J675" s="262" t="s">
        <v>136</v>
      </c>
      <c r="K675" s="258"/>
      <c r="L675" s="257" t="s">
        <v>150</v>
      </c>
      <c r="M675" s="262"/>
      <c r="N675" s="250" t="s">
        <v>3075</v>
      </c>
      <c r="O675" s="260" t="s">
        <v>3075</v>
      </c>
      <c r="P675" s="257">
        <v>0</v>
      </c>
      <c r="Q675" s="262" t="s">
        <v>3075</v>
      </c>
      <c r="R675" s="262" t="s">
        <v>3950</v>
      </c>
      <c r="S675" s="262" t="s">
        <v>3196</v>
      </c>
      <c r="T675" s="262" t="s">
        <v>2960</v>
      </c>
      <c r="U675" s="262" t="s">
        <v>2143</v>
      </c>
      <c r="V675" s="262" t="s">
        <v>3075</v>
      </c>
      <c r="W675" s="262" t="s">
        <v>3075</v>
      </c>
      <c r="X675" s="262" t="s">
        <v>3075</v>
      </c>
      <c r="Y675" s="262" t="s">
        <v>3075</v>
      </c>
      <c r="Z675" s="262" t="s">
        <v>3075</v>
      </c>
      <c r="AA675" s="262" t="s">
        <v>3075</v>
      </c>
      <c r="AB675" s="262" t="s">
        <v>3075</v>
      </c>
      <c r="AC675" s="262" t="s">
        <v>3075</v>
      </c>
      <c r="AD675" s="262" t="s">
        <v>3075</v>
      </c>
      <c r="AE675" s="246"/>
      <c r="AF675" s="262" t="s">
        <v>3075</v>
      </c>
      <c r="AG675" s="262"/>
      <c r="AH675" s="262" t="s">
        <v>3075</v>
      </c>
      <c r="AI675" s="262" t="s">
        <v>3075</v>
      </c>
      <c r="AJ675" t="s">
        <v>4897</v>
      </c>
    </row>
    <row r="676" spans="1:36" ht="15" customHeight="1" x14ac:dyDescent="0.3">
      <c r="A676" s="261">
        <v>524940</v>
      </c>
      <c r="B676" s="262" t="s">
        <v>799</v>
      </c>
      <c r="C676" s="262" t="s">
        <v>291</v>
      </c>
      <c r="D676" s="262" t="s">
        <v>733</v>
      </c>
      <c r="E676" s="262" t="s">
        <v>115</v>
      </c>
      <c r="F676" s="262" t="s">
        <v>135</v>
      </c>
      <c r="G676" s="263">
        <v>32174</v>
      </c>
      <c r="H676" s="262" t="s">
        <v>620</v>
      </c>
      <c r="I676" s="258" t="s">
        <v>521</v>
      </c>
      <c r="J676" s="262" t="s">
        <v>138</v>
      </c>
      <c r="K676" s="268">
        <v>2010</v>
      </c>
      <c r="L676" s="250"/>
      <c r="M676" s="262"/>
      <c r="N676" s="250" t="s">
        <v>3075</v>
      </c>
      <c r="O676" s="260" t="s">
        <v>3075</v>
      </c>
      <c r="P676" s="257">
        <v>0</v>
      </c>
      <c r="Q676" s="262" t="s">
        <v>3075</v>
      </c>
      <c r="R676" s="262" t="s">
        <v>3618</v>
      </c>
      <c r="S676" s="262" t="s">
        <v>3500</v>
      </c>
      <c r="T676" s="262" t="s">
        <v>2817</v>
      </c>
      <c r="U676" s="262" t="s">
        <v>2084</v>
      </c>
      <c r="V676" s="262" t="s">
        <v>3075</v>
      </c>
      <c r="W676" s="262" t="s">
        <v>3075</v>
      </c>
      <c r="X676" s="262" t="s">
        <v>3075</v>
      </c>
      <c r="Y676" s="262" t="s">
        <v>3075</v>
      </c>
      <c r="Z676" s="262" t="s">
        <v>3075</v>
      </c>
      <c r="AA676" s="262" t="s">
        <v>3075</v>
      </c>
      <c r="AB676" s="262" t="s">
        <v>3075</v>
      </c>
      <c r="AC676" s="262" t="s">
        <v>3075</v>
      </c>
      <c r="AD676" s="262" t="s">
        <v>3075</v>
      </c>
      <c r="AE676" s="246"/>
      <c r="AF676" s="262" t="s">
        <v>3075</v>
      </c>
      <c r="AG676" s="262"/>
      <c r="AH676" s="262" t="s">
        <v>3075</v>
      </c>
      <c r="AI676" s="262" t="s">
        <v>3075</v>
      </c>
      <c r="AJ676" t="s">
        <v>4897</v>
      </c>
    </row>
    <row r="677" spans="1:36" ht="15" customHeight="1" x14ac:dyDescent="0.3">
      <c r="A677" s="261">
        <v>524942</v>
      </c>
      <c r="B677" s="262" t="s">
        <v>800</v>
      </c>
      <c r="C677" s="262" t="s">
        <v>801</v>
      </c>
      <c r="D677" s="262" t="s">
        <v>436</v>
      </c>
      <c r="E677" s="262" t="s">
        <v>115</v>
      </c>
      <c r="F677" s="262" t="s">
        <v>2777</v>
      </c>
      <c r="G677" s="263">
        <v>31336</v>
      </c>
      <c r="H677" s="262" t="s">
        <v>622</v>
      </c>
      <c r="I677" s="258" t="s">
        <v>521</v>
      </c>
      <c r="J677" s="262" t="s">
        <v>138</v>
      </c>
      <c r="K677" s="268">
        <v>2006</v>
      </c>
      <c r="L677" s="262" t="s">
        <v>135</v>
      </c>
      <c r="M677" s="250"/>
      <c r="N677" s="250" t="s">
        <v>3075</v>
      </c>
      <c r="O677" s="260" t="s">
        <v>3075</v>
      </c>
      <c r="P677" s="257">
        <v>0</v>
      </c>
      <c r="Q677" s="262" t="s">
        <v>3075</v>
      </c>
      <c r="R677" s="262" t="s">
        <v>3619</v>
      </c>
      <c r="S677" s="262" t="s">
        <v>3620</v>
      </c>
      <c r="T677" s="262" t="s">
        <v>2444</v>
      </c>
      <c r="U677" s="262" t="s">
        <v>2424</v>
      </c>
      <c r="V677" s="262" t="s">
        <v>3075</v>
      </c>
      <c r="W677" s="262" t="s">
        <v>3075</v>
      </c>
      <c r="X677" s="262" t="s">
        <v>3075</v>
      </c>
      <c r="Y677" s="262" t="s">
        <v>3075</v>
      </c>
      <c r="Z677" s="262" t="s">
        <v>3075</v>
      </c>
      <c r="AA677" s="262" t="s">
        <v>3075</v>
      </c>
      <c r="AB677" s="262" t="s">
        <v>3075</v>
      </c>
      <c r="AC677" s="262" t="s">
        <v>3075</v>
      </c>
      <c r="AD677" s="262" t="s">
        <v>3075</v>
      </c>
      <c r="AE677" s="246"/>
      <c r="AF677" s="262" t="s">
        <v>3075</v>
      </c>
      <c r="AG677" s="262" t="s">
        <v>3075</v>
      </c>
      <c r="AH677" s="262" t="s">
        <v>3075</v>
      </c>
      <c r="AI677" s="262" t="s">
        <v>3075</v>
      </c>
      <c r="AJ677" t="s">
        <v>4897</v>
      </c>
    </row>
    <row r="678" spans="1:36" ht="15" customHeight="1" x14ac:dyDescent="0.3">
      <c r="A678" s="261">
        <v>524961</v>
      </c>
      <c r="B678" s="262" t="s">
        <v>1438</v>
      </c>
      <c r="C678" s="262" t="s">
        <v>66</v>
      </c>
      <c r="D678" s="262" t="s">
        <v>393</v>
      </c>
      <c r="E678" s="262" t="s">
        <v>115</v>
      </c>
      <c r="F678" s="262" t="s">
        <v>2578</v>
      </c>
      <c r="G678" s="263">
        <v>32143</v>
      </c>
      <c r="H678" s="262" t="s">
        <v>620</v>
      </c>
      <c r="I678" s="258" t="s">
        <v>521</v>
      </c>
      <c r="J678" s="262" t="s">
        <v>138</v>
      </c>
      <c r="K678" s="258" t="s">
        <v>3075</v>
      </c>
      <c r="L678" s="262"/>
      <c r="M678" s="262"/>
      <c r="N678" s="250" t="s">
        <v>3075</v>
      </c>
      <c r="O678" s="260" t="s">
        <v>3075</v>
      </c>
      <c r="P678" s="257">
        <v>0</v>
      </c>
      <c r="Q678" s="262" t="s">
        <v>3075</v>
      </c>
      <c r="R678" s="262" t="s">
        <v>3328</v>
      </c>
      <c r="S678" s="262" t="s">
        <v>3149</v>
      </c>
      <c r="T678" s="262" t="s">
        <v>2190</v>
      </c>
      <c r="U678" s="262" t="s">
        <v>2579</v>
      </c>
      <c r="V678" s="262" t="s">
        <v>3075</v>
      </c>
      <c r="W678" s="262" t="s">
        <v>3075</v>
      </c>
      <c r="X678" s="262" t="s">
        <v>3075</v>
      </c>
      <c r="Y678" s="262" t="s">
        <v>3075</v>
      </c>
      <c r="Z678" s="262" t="s">
        <v>3075</v>
      </c>
      <c r="AA678" s="262" t="s">
        <v>3075</v>
      </c>
      <c r="AB678" s="262" t="s">
        <v>3075</v>
      </c>
      <c r="AC678" s="262" t="s">
        <v>3075</v>
      </c>
      <c r="AD678" s="262" t="s">
        <v>3075</v>
      </c>
      <c r="AE678" s="246"/>
      <c r="AF678" s="262" t="s">
        <v>3075</v>
      </c>
      <c r="AG678" s="262"/>
      <c r="AH678" s="262" t="s">
        <v>3075</v>
      </c>
      <c r="AI678" s="262" t="s">
        <v>3075</v>
      </c>
      <c r="AJ678" t="s">
        <v>4897</v>
      </c>
    </row>
    <row r="679" spans="1:36" ht="15" customHeight="1" x14ac:dyDescent="0.3">
      <c r="A679" s="261">
        <v>524964</v>
      </c>
      <c r="B679" s="262" t="s">
        <v>1439</v>
      </c>
      <c r="C679" s="262" t="s">
        <v>261</v>
      </c>
      <c r="D679" s="262" t="s">
        <v>425</v>
      </c>
      <c r="E679" s="262" t="s">
        <v>115</v>
      </c>
      <c r="F679" s="262" t="s">
        <v>2624</v>
      </c>
      <c r="G679" s="263">
        <v>33092</v>
      </c>
      <c r="H679" s="262" t="s">
        <v>620</v>
      </c>
      <c r="I679" s="258" t="s">
        <v>521</v>
      </c>
      <c r="J679" s="262" t="s">
        <v>138</v>
      </c>
      <c r="K679" s="258"/>
      <c r="L679" s="250"/>
      <c r="M679" s="262"/>
      <c r="N679" s="250" t="s">
        <v>3075</v>
      </c>
      <c r="O679" s="260" t="s">
        <v>3075</v>
      </c>
      <c r="P679" s="257">
        <v>0</v>
      </c>
      <c r="Q679" s="262" t="s">
        <v>3075</v>
      </c>
      <c r="R679" s="262" t="s">
        <v>3621</v>
      </c>
      <c r="S679" s="262" t="s">
        <v>3622</v>
      </c>
      <c r="T679" s="262" t="s">
        <v>2360</v>
      </c>
      <c r="U679" s="262" t="s">
        <v>2961</v>
      </c>
      <c r="V679" s="262" t="s">
        <v>3075</v>
      </c>
      <c r="W679" s="262" t="s">
        <v>3075</v>
      </c>
      <c r="X679" s="262" t="s">
        <v>3075</v>
      </c>
      <c r="Y679" s="262" t="s">
        <v>3075</v>
      </c>
      <c r="Z679" s="262" t="s">
        <v>3075</v>
      </c>
      <c r="AA679" s="262" t="s">
        <v>3075</v>
      </c>
      <c r="AB679" s="262" t="s">
        <v>3075</v>
      </c>
      <c r="AC679" s="262" t="s">
        <v>3075</v>
      </c>
      <c r="AD679" s="262" t="s">
        <v>3075</v>
      </c>
      <c r="AE679" s="246"/>
      <c r="AF679" s="262" t="s">
        <v>3075</v>
      </c>
      <c r="AG679" s="262"/>
      <c r="AH679" s="262" t="s">
        <v>3075</v>
      </c>
      <c r="AI679" s="262" t="s">
        <v>3075</v>
      </c>
      <c r="AJ679" t="s">
        <v>4897</v>
      </c>
    </row>
    <row r="680" spans="1:36" ht="15" customHeight="1" x14ac:dyDescent="0.3">
      <c r="A680" s="261">
        <v>524967</v>
      </c>
      <c r="B680" s="262" t="s">
        <v>1440</v>
      </c>
      <c r="C680" s="262" t="s">
        <v>68</v>
      </c>
      <c r="D680" s="262" t="s">
        <v>691</v>
      </c>
      <c r="E680" s="262" t="s">
        <v>115</v>
      </c>
      <c r="F680" s="262" t="s">
        <v>135</v>
      </c>
      <c r="G680" s="263">
        <v>36526</v>
      </c>
      <c r="H680" s="262" t="s">
        <v>620</v>
      </c>
      <c r="I680" s="258" t="s">
        <v>521</v>
      </c>
      <c r="J680" s="262" t="s">
        <v>138</v>
      </c>
      <c r="K680" s="250"/>
      <c r="L680" s="258" t="s">
        <v>146</v>
      </c>
      <c r="M680" s="262"/>
      <c r="N680" s="250" t="s">
        <v>3075</v>
      </c>
      <c r="O680" s="260" t="s">
        <v>3075</v>
      </c>
      <c r="P680" s="257">
        <v>0</v>
      </c>
      <c r="Q680" s="262" t="s">
        <v>3075</v>
      </c>
      <c r="R680" s="262" t="s">
        <v>3623</v>
      </c>
      <c r="S680" s="262" t="s">
        <v>3138</v>
      </c>
      <c r="T680" s="262" t="s">
        <v>2275</v>
      </c>
      <c r="U680" s="262" t="s">
        <v>2084</v>
      </c>
      <c r="V680" s="262" t="s">
        <v>3075</v>
      </c>
      <c r="W680" s="262" t="s">
        <v>3075</v>
      </c>
      <c r="X680" s="262" t="s">
        <v>3075</v>
      </c>
      <c r="Y680" s="262" t="s">
        <v>3075</v>
      </c>
      <c r="Z680" s="262" t="s">
        <v>3075</v>
      </c>
      <c r="AA680" s="262" t="s">
        <v>3075</v>
      </c>
      <c r="AB680" s="262" t="s">
        <v>3075</v>
      </c>
      <c r="AC680" s="262" t="s">
        <v>3075</v>
      </c>
      <c r="AD680" s="262" t="s">
        <v>3075</v>
      </c>
      <c r="AE680" s="246"/>
      <c r="AF680" s="262" t="s">
        <v>3075</v>
      </c>
      <c r="AG680" s="262" t="s">
        <v>3075</v>
      </c>
      <c r="AH680" s="262" t="s">
        <v>3075</v>
      </c>
      <c r="AI680" s="262" t="s">
        <v>3075</v>
      </c>
      <c r="AJ680" t="s">
        <v>4897</v>
      </c>
    </row>
    <row r="681" spans="1:36" ht="15" customHeight="1" x14ac:dyDescent="0.3">
      <c r="A681" s="256">
        <v>524979</v>
      </c>
      <c r="B681" s="257" t="s">
        <v>1441</v>
      </c>
      <c r="C681" s="257" t="s">
        <v>259</v>
      </c>
      <c r="D681" s="257" t="s">
        <v>403</v>
      </c>
      <c r="E681" s="257" t="s">
        <v>115</v>
      </c>
      <c r="F681" s="257" t="s">
        <v>2963</v>
      </c>
      <c r="G681" s="257" t="s">
        <v>4784</v>
      </c>
      <c r="H681" s="257" t="s">
        <v>620</v>
      </c>
      <c r="I681" s="258" t="s">
        <v>521</v>
      </c>
      <c r="J681" s="257" t="s">
        <v>136</v>
      </c>
      <c r="K681" s="259" t="s">
        <v>4647</v>
      </c>
      <c r="L681" s="257"/>
      <c r="M681" s="257"/>
      <c r="N681" s="250" t="s">
        <v>3075</v>
      </c>
      <c r="O681" s="260" t="s">
        <v>3075</v>
      </c>
      <c r="P681" s="257">
        <v>0</v>
      </c>
      <c r="Q681" s="257" t="s">
        <v>3075</v>
      </c>
      <c r="R681" s="257" t="s">
        <v>3951</v>
      </c>
      <c r="S681" s="257" t="s">
        <v>3320</v>
      </c>
      <c r="T681" s="257" t="s">
        <v>2964</v>
      </c>
      <c r="U681" s="257" t="s">
        <v>2157</v>
      </c>
      <c r="V681" s="257" t="s">
        <v>3075</v>
      </c>
      <c r="W681" s="257" t="s">
        <v>3075</v>
      </c>
      <c r="X681" s="257" t="s">
        <v>3075</v>
      </c>
      <c r="Y681" s="257" t="s">
        <v>3075</v>
      </c>
      <c r="Z681" s="257" t="s">
        <v>3075</v>
      </c>
      <c r="AA681" s="257" t="s">
        <v>3075</v>
      </c>
      <c r="AB681" s="257" t="s">
        <v>3075</v>
      </c>
      <c r="AC681" s="257" t="s">
        <v>3075</v>
      </c>
      <c r="AD681" s="257" t="s">
        <v>3075</v>
      </c>
      <c r="AE681" s="246"/>
      <c r="AF681" s="257" t="s">
        <v>3075</v>
      </c>
      <c r="AG681" s="257" t="s">
        <v>3075</v>
      </c>
      <c r="AH681" s="257" t="s">
        <v>2078</v>
      </c>
      <c r="AI681" s="257" t="s">
        <v>3075</v>
      </c>
      <c r="AJ681" t="s">
        <v>4896</v>
      </c>
    </row>
    <row r="682" spans="1:36" ht="15" customHeight="1" x14ac:dyDescent="0.3">
      <c r="A682" s="261">
        <v>525007</v>
      </c>
      <c r="B682" s="262" t="s">
        <v>1442</v>
      </c>
      <c r="C682" s="262" t="s">
        <v>378</v>
      </c>
      <c r="D682" s="262" t="s">
        <v>454</v>
      </c>
      <c r="E682" s="262" t="s">
        <v>115</v>
      </c>
      <c r="F682" s="262" t="s">
        <v>135</v>
      </c>
      <c r="G682" s="263">
        <v>36438</v>
      </c>
      <c r="H682" s="262" t="s">
        <v>620</v>
      </c>
      <c r="I682" s="258" t="s">
        <v>521</v>
      </c>
      <c r="J682" s="262" t="s">
        <v>138</v>
      </c>
      <c r="K682" s="262"/>
      <c r="L682" s="257" t="s">
        <v>150</v>
      </c>
      <c r="M682" s="262"/>
      <c r="N682" s="250" t="s">
        <v>3075</v>
      </c>
      <c r="O682" s="260" t="s">
        <v>3075</v>
      </c>
      <c r="P682" s="257">
        <v>0</v>
      </c>
      <c r="Q682" s="262" t="s">
        <v>3075</v>
      </c>
      <c r="R682" s="262" t="s">
        <v>3627</v>
      </c>
      <c r="S682" s="262" t="s">
        <v>3628</v>
      </c>
      <c r="T682" s="262" t="s">
        <v>2775</v>
      </c>
      <c r="U682" s="262" t="s">
        <v>2092</v>
      </c>
      <c r="V682" s="262" t="s">
        <v>3075</v>
      </c>
      <c r="W682" s="262" t="s">
        <v>3075</v>
      </c>
      <c r="X682" s="262" t="s">
        <v>3075</v>
      </c>
      <c r="Y682" s="262" t="s">
        <v>3075</v>
      </c>
      <c r="Z682" s="262" t="s">
        <v>3075</v>
      </c>
      <c r="AA682" s="262" t="s">
        <v>3075</v>
      </c>
      <c r="AB682" s="262" t="s">
        <v>3075</v>
      </c>
      <c r="AC682" s="262" t="s">
        <v>3075</v>
      </c>
      <c r="AD682" s="262" t="s">
        <v>3075</v>
      </c>
      <c r="AE682" s="246"/>
      <c r="AF682" s="262" t="s">
        <v>3075</v>
      </c>
      <c r="AG682" s="262" t="s">
        <v>3075</v>
      </c>
      <c r="AH682" s="262" t="s">
        <v>3075</v>
      </c>
      <c r="AI682" s="262" t="s">
        <v>3075</v>
      </c>
      <c r="AJ682" t="s">
        <v>4897</v>
      </c>
    </row>
    <row r="683" spans="1:36" ht="15" customHeight="1" x14ac:dyDescent="0.3">
      <c r="A683" s="261">
        <v>525008</v>
      </c>
      <c r="B683" s="262" t="s">
        <v>1443</v>
      </c>
      <c r="C683" s="262" t="s">
        <v>1315</v>
      </c>
      <c r="D683" s="262" t="s">
        <v>511</v>
      </c>
      <c r="E683" s="262" t="s">
        <v>115</v>
      </c>
      <c r="F683" s="262" t="s">
        <v>2261</v>
      </c>
      <c r="G683" s="263">
        <v>28129</v>
      </c>
      <c r="H683" s="262" t="s">
        <v>620</v>
      </c>
      <c r="I683" s="258" t="s">
        <v>521</v>
      </c>
      <c r="J683" s="262" t="s">
        <v>138</v>
      </c>
      <c r="K683" s="268">
        <v>2001</v>
      </c>
      <c r="L683" s="250"/>
      <c r="M683" s="262"/>
      <c r="N683" s="250" t="s">
        <v>3075</v>
      </c>
      <c r="O683" s="260" t="s">
        <v>3075</v>
      </c>
      <c r="P683" s="257">
        <v>0</v>
      </c>
      <c r="Q683" s="262" t="s">
        <v>3075</v>
      </c>
      <c r="R683" s="262" t="s">
        <v>3629</v>
      </c>
      <c r="S683" s="262" t="s">
        <v>3286</v>
      </c>
      <c r="T683" s="262" t="s">
        <v>2232</v>
      </c>
      <c r="U683" s="262" t="s">
        <v>2210</v>
      </c>
      <c r="V683" s="262" t="s">
        <v>3075</v>
      </c>
      <c r="W683" s="262" t="s">
        <v>3075</v>
      </c>
      <c r="X683" s="262" t="s">
        <v>3075</v>
      </c>
      <c r="Y683" s="262" t="s">
        <v>3075</v>
      </c>
      <c r="Z683" s="262" t="s">
        <v>3075</v>
      </c>
      <c r="AA683" s="262" t="s">
        <v>3075</v>
      </c>
      <c r="AB683" s="262" t="s">
        <v>3075</v>
      </c>
      <c r="AC683" s="262" t="s">
        <v>3075</v>
      </c>
      <c r="AD683" s="262" t="s">
        <v>3075</v>
      </c>
      <c r="AE683" s="246"/>
      <c r="AF683" s="262" t="s">
        <v>3075</v>
      </c>
      <c r="AG683" s="262" t="s">
        <v>3075</v>
      </c>
      <c r="AH683" s="262" t="s">
        <v>3075</v>
      </c>
      <c r="AI683" s="262" t="s">
        <v>3075</v>
      </c>
      <c r="AJ683" t="s">
        <v>4897</v>
      </c>
    </row>
    <row r="684" spans="1:36" ht="15" customHeight="1" x14ac:dyDescent="0.3">
      <c r="A684" s="261">
        <v>525011</v>
      </c>
      <c r="B684" s="262" t="s">
        <v>1444</v>
      </c>
      <c r="C684" s="262" t="s">
        <v>83</v>
      </c>
      <c r="D684" s="262" t="s">
        <v>421</v>
      </c>
      <c r="E684" s="262" t="s">
        <v>115</v>
      </c>
      <c r="F684" s="262" t="s">
        <v>135</v>
      </c>
      <c r="G684" s="263">
        <v>35706</v>
      </c>
      <c r="H684" s="262" t="s">
        <v>620</v>
      </c>
      <c r="I684" s="258" t="s">
        <v>521</v>
      </c>
      <c r="J684" s="262" t="s">
        <v>136</v>
      </c>
      <c r="K684" s="258" t="s">
        <v>3075</v>
      </c>
      <c r="L684" s="262"/>
      <c r="M684" s="262"/>
      <c r="N684" s="250" t="s">
        <v>3075</v>
      </c>
      <c r="O684" s="260" t="s">
        <v>3075</v>
      </c>
      <c r="P684" s="257">
        <v>0</v>
      </c>
      <c r="Q684" s="262" t="s">
        <v>3075</v>
      </c>
      <c r="R684" s="262" t="s">
        <v>3814</v>
      </c>
      <c r="S684" s="262" t="s">
        <v>3111</v>
      </c>
      <c r="T684" s="262" t="s">
        <v>2583</v>
      </c>
      <c r="U684" s="262" t="s">
        <v>2584</v>
      </c>
      <c r="V684" s="262" t="s">
        <v>3075</v>
      </c>
      <c r="W684" s="262" t="s">
        <v>3075</v>
      </c>
      <c r="X684" s="262" t="s">
        <v>3075</v>
      </c>
      <c r="Y684" s="262" t="s">
        <v>3075</v>
      </c>
      <c r="Z684" s="262" t="s">
        <v>3075</v>
      </c>
      <c r="AA684" s="262" t="s">
        <v>3075</v>
      </c>
      <c r="AB684" s="262" t="s">
        <v>3075</v>
      </c>
      <c r="AC684" s="262" t="s">
        <v>3075</v>
      </c>
      <c r="AD684" s="262" t="s">
        <v>3075</v>
      </c>
      <c r="AE684" s="247"/>
      <c r="AF684" s="262" t="s">
        <v>3075</v>
      </c>
      <c r="AG684" s="262" t="s">
        <v>3075</v>
      </c>
      <c r="AH684" s="262" t="s">
        <v>3075</v>
      </c>
      <c r="AI684" s="262" t="s">
        <v>3075</v>
      </c>
      <c r="AJ684" t="s">
        <v>4897</v>
      </c>
    </row>
    <row r="685" spans="1:36" ht="15" customHeight="1" x14ac:dyDescent="0.3">
      <c r="A685" s="256">
        <v>525016</v>
      </c>
      <c r="B685" s="257" t="s">
        <v>1945</v>
      </c>
      <c r="C685" s="257" t="s">
        <v>255</v>
      </c>
      <c r="D685" s="257" t="s">
        <v>577</v>
      </c>
      <c r="E685" s="257" t="s">
        <v>115</v>
      </c>
      <c r="F685" s="257" t="s">
        <v>370</v>
      </c>
      <c r="G685" s="257" t="s">
        <v>4731</v>
      </c>
      <c r="H685" s="257" t="s">
        <v>620</v>
      </c>
      <c r="I685" s="258" t="s">
        <v>521</v>
      </c>
      <c r="J685" s="257" t="s">
        <v>136</v>
      </c>
      <c r="K685" s="259" t="s">
        <v>4719</v>
      </c>
      <c r="L685" s="250"/>
      <c r="M685" s="257"/>
      <c r="N685" s="250" t="s">
        <v>3075</v>
      </c>
      <c r="O685" s="260" t="s">
        <v>3075</v>
      </c>
      <c r="P685" s="257">
        <v>0</v>
      </c>
      <c r="Q685" s="257" t="s">
        <v>3075</v>
      </c>
      <c r="R685" s="257" t="s">
        <v>3952</v>
      </c>
      <c r="S685" s="257" t="s">
        <v>3953</v>
      </c>
      <c r="T685" s="257" t="s">
        <v>2473</v>
      </c>
      <c r="U685" s="257" t="s">
        <v>2463</v>
      </c>
      <c r="V685" s="257" t="s">
        <v>3075</v>
      </c>
      <c r="W685" s="257" t="s">
        <v>3075</v>
      </c>
      <c r="X685" s="257" t="s">
        <v>3075</v>
      </c>
      <c r="Y685" s="257" t="s">
        <v>3075</v>
      </c>
      <c r="Z685" s="257" t="s">
        <v>3075</v>
      </c>
      <c r="AA685" s="257" t="s">
        <v>3075</v>
      </c>
      <c r="AB685" s="257" t="s">
        <v>3075</v>
      </c>
      <c r="AC685" s="257" t="s">
        <v>3075</v>
      </c>
      <c r="AD685" s="257" t="s">
        <v>3075</v>
      </c>
      <c r="AE685" s="246"/>
      <c r="AF685" s="257" t="s">
        <v>3075</v>
      </c>
      <c r="AG685" s="257" t="s">
        <v>2078</v>
      </c>
      <c r="AH685" s="257" t="s">
        <v>2078</v>
      </c>
      <c r="AI685" s="257" t="s">
        <v>3075</v>
      </c>
      <c r="AJ685" t="s">
        <v>4896</v>
      </c>
    </row>
    <row r="686" spans="1:36" ht="15" customHeight="1" x14ac:dyDescent="0.3">
      <c r="A686" s="261">
        <v>525023</v>
      </c>
      <c r="B686" s="262" t="s">
        <v>1445</v>
      </c>
      <c r="C686" s="262" t="s">
        <v>64</v>
      </c>
      <c r="D686" s="262" t="s">
        <v>976</v>
      </c>
      <c r="E686" s="262" t="s">
        <v>115</v>
      </c>
      <c r="F686" s="262" t="s">
        <v>2212</v>
      </c>
      <c r="G686" s="263">
        <v>36356</v>
      </c>
      <c r="H686" s="262" t="s">
        <v>620</v>
      </c>
      <c r="I686" s="258" t="s">
        <v>521</v>
      </c>
      <c r="J686" s="262" t="s">
        <v>136</v>
      </c>
      <c r="K686" s="268">
        <v>2017</v>
      </c>
      <c r="L686" s="250"/>
      <c r="M686" s="262"/>
      <c r="N686" s="250" t="s">
        <v>3075</v>
      </c>
      <c r="O686" s="260" t="s">
        <v>3075</v>
      </c>
      <c r="P686" s="257">
        <v>0</v>
      </c>
      <c r="Q686" s="262" t="s">
        <v>3075</v>
      </c>
      <c r="R686" s="262" t="s">
        <v>3815</v>
      </c>
      <c r="S686" s="262" t="s">
        <v>3445</v>
      </c>
      <c r="T686" s="262" t="s">
        <v>2585</v>
      </c>
      <c r="U686" s="262" t="s">
        <v>2084</v>
      </c>
      <c r="V686" s="262" t="s">
        <v>3075</v>
      </c>
      <c r="W686" s="262" t="s">
        <v>3075</v>
      </c>
      <c r="X686" s="262" t="s">
        <v>3075</v>
      </c>
      <c r="Y686" s="262" t="s">
        <v>3075</v>
      </c>
      <c r="Z686" s="262" t="s">
        <v>3075</v>
      </c>
      <c r="AA686" s="262" t="s">
        <v>3075</v>
      </c>
      <c r="AB686" s="262" t="s">
        <v>3075</v>
      </c>
      <c r="AC686" s="262" t="s">
        <v>3075</v>
      </c>
      <c r="AD686" s="262" t="s">
        <v>3075</v>
      </c>
      <c r="AE686" s="246"/>
      <c r="AF686" s="262" t="s">
        <v>3075</v>
      </c>
      <c r="AG686" s="262" t="s">
        <v>3075</v>
      </c>
      <c r="AH686" s="262" t="s">
        <v>3075</v>
      </c>
      <c r="AI686" s="262" t="s">
        <v>3075</v>
      </c>
      <c r="AJ686" t="s">
        <v>4897</v>
      </c>
    </row>
    <row r="687" spans="1:36" ht="15" customHeight="1" x14ac:dyDescent="0.3">
      <c r="A687" s="256">
        <v>525026</v>
      </c>
      <c r="B687" s="257" t="s">
        <v>2061</v>
      </c>
      <c r="C687" s="257" t="s">
        <v>2062</v>
      </c>
      <c r="D687" s="257" t="s">
        <v>400</v>
      </c>
      <c r="E687" s="257" t="s">
        <v>3075</v>
      </c>
      <c r="F687" s="257" t="s">
        <v>3075</v>
      </c>
      <c r="G687" s="257" t="s">
        <v>3075</v>
      </c>
      <c r="H687" s="257"/>
      <c r="I687" s="258" t="s">
        <v>521</v>
      </c>
      <c r="J687" s="250"/>
      <c r="K687" s="259" t="s">
        <v>3075</v>
      </c>
      <c r="L687" s="257" t="s">
        <v>3075</v>
      </c>
      <c r="M687" s="257" t="s">
        <v>3075</v>
      </c>
      <c r="N687" s="250" t="s">
        <v>3075</v>
      </c>
      <c r="O687" s="260" t="s">
        <v>3075</v>
      </c>
      <c r="P687" s="257">
        <v>0</v>
      </c>
      <c r="Q687" s="257" t="s">
        <v>3075</v>
      </c>
      <c r="R687" s="257" t="s">
        <v>3075</v>
      </c>
      <c r="S687" s="257" t="s">
        <v>3075</v>
      </c>
      <c r="T687" s="257" t="s">
        <v>3075</v>
      </c>
      <c r="U687" s="257" t="s">
        <v>3075</v>
      </c>
      <c r="V687" s="257" t="s">
        <v>3075</v>
      </c>
      <c r="W687" s="257" t="s">
        <v>3075</v>
      </c>
      <c r="X687" s="257" t="s">
        <v>3075</v>
      </c>
      <c r="Y687" s="257" t="s">
        <v>3075</v>
      </c>
      <c r="Z687" s="257" t="s">
        <v>3075</v>
      </c>
      <c r="AA687" s="257" t="s">
        <v>3075</v>
      </c>
      <c r="AB687" s="257" t="s">
        <v>2078</v>
      </c>
      <c r="AC687" s="257" t="s">
        <v>3075</v>
      </c>
      <c r="AD687" s="257" t="s">
        <v>3075</v>
      </c>
      <c r="AE687" s="246"/>
      <c r="AF687" s="257" t="s">
        <v>2078</v>
      </c>
      <c r="AG687" s="257" t="s">
        <v>2078</v>
      </c>
      <c r="AH687" s="257" t="s">
        <v>2078</v>
      </c>
      <c r="AI687" s="257" t="s">
        <v>3075</v>
      </c>
      <c r="AJ687" t="s">
        <v>4896</v>
      </c>
    </row>
    <row r="688" spans="1:36" ht="15" customHeight="1" x14ac:dyDescent="0.3">
      <c r="A688" s="261">
        <v>525027</v>
      </c>
      <c r="B688" s="262" t="s">
        <v>1446</v>
      </c>
      <c r="C688" s="262" t="s">
        <v>87</v>
      </c>
      <c r="D688" s="262" t="s">
        <v>745</v>
      </c>
      <c r="E688" s="262" t="s">
        <v>115</v>
      </c>
      <c r="F688" s="262" t="s">
        <v>2272</v>
      </c>
      <c r="G688" s="263">
        <v>33794</v>
      </c>
      <c r="H688" s="262" t="s">
        <v>620</v>
      </c>
      <c r="I688" s="258" t="s">
        <v>521</v>
      </c>
      <c r="J688" s="262" t="s">
        <v>138</v>
      </c>
      <c r="K688" s="258"/>
      <c r="L688" s="250"/>
      <c r="M688" s="262"/>
      <c r="N688" s="250">
        <v>372</v>
      </c>
      <c r="O688" s="260">
        <v>45329</v>
      </c>
      <c r="P688" s="257">
        <v>155000</v>
      </c>
      <c r="Q688" s="262" t="s">
        <v>3075</v>
      </c>
      <c r="R688" s="262" t="s">
        <v>3630</v>
      </c>
      <c r="S688" s="262" t="s">
        <v>3129</v>
      </c>
      <c r="T688" s="262" t="s">
        <v>2574</v>
      </c>
      <c r="U688" s="262" t="s">
        <v>2129</v>
      </c>
      <c r="V688" s="262" t="s">
        <v>3075</v>
      </c>
      <c r="W688" s="262" t="s">
        <v>3075</v>
      </c>
      <c r="X688" s="262" t="s">
        <v>3075</v>
      </c>
      <c r="Y688" s="262" t="s">
        <v>3075</v>
      </c>
      <c r="Z688" s="262" t="s">
        <v>3075</v>
      </c>
      <c r="AA688" s="262" t="s">
        <v>3075</v>
      </c>
      <c r="AB688" s="262" t="s">
        <v>3075</v>
      </c>
      <c r="AC688" s="262" t="s">
        <v>3075</v>
      </c>
      <c r="AD688" s="262" t="s">
        <v>3075</v>
      </c>
      <c r="AE688" s="247"/>
      <c r="AF688" s="262"/>
      <c r="AG688" s="262" t="s">
        <v>3075</v>
      </c>
      <c r="AH688" s="262" t="s">
        <v>3075</v>
      </c>
      <c r="AI688" s="262" t="s">
        <v>3075</v>
      </c>
      <c r="AJ688" t="s">
        <v>4897</v>
      </c>
    </row>
    <row r="689" spans="1:36" ht="15" customHeight="1" x14ac:dyDescent="0.3">
      <c r="A689" s="256">
        <v>525037</v>
      </c>
      <c r="B689" s="257" t="s">
        <v>1946</v>
      </c>
      <c r="C689" s="257" t="s">
        <v>274</v>
      </c>
      <c r="D689" s="257" t="s">
        <v>438</v>
      </c>
      <c r="E689" s="257" t="s">
        <v>115</v>
      </c>
      <c r="F689" s="257" t="s">
        <v>2085</v>
      </c>
      <c r="G689" s="257" t="s">
        <v>4715</v>
      </c>
      <c r="H689" s="257" t="s">
        <v>620</v>
      </c>
      <c r="I689" s="258" t="s">
        <v>521</v>
      </c>
      <c r="J689" s="257" t="s">
        <v>136</v>
      </c>
      <c r="K689" s="259" t="s">
        <v>4712</v>
      </c>
      <c r="L689" s="250"/>
      <c r="M689" s="257"/>
      <c r="N689" s="250" t="s">
        <v>3075</v>
      </c>
      <c r="O689" s="260" t="s">
        <v>3075</v>
      </c>
      <c r="P689" s="257">
        <v>0</v>
      </c>
      <c r="Q689" s="257" t="s">
        <v>3075</v>
      </c>
      <c r="R689" s="257" t="s">
        <v>4525</v>
      </c>
      <c r="S689" s="257" t="s">
        <v>3218</v>
      </c>
      <c r="T689" s="257" t="s">
        <v>2298</v>
      </c>
      <c r="U689" s="257" t="s">
        <v>2210</v>
      </c>
      <c r="V689" s="257" t="s">
        <v>3075</v>
      </c>
      <c r="W689" s="257" t="s">
        <v>3075</v>
      </c>
      <c r="X689" s="257" t="s">
        <v>3075</v>
      </c>
      <c r="Y689" s="257" t="s">
        <v>3075</v>
      </c>
      <c r="Z689" s="257" t="s">
        <v>3075</v>
      </c>
      <c r="AA689" s="257" t="s">
        <v>3075</v>
      </c>
      <c r="AB689" s="257" t="s">
        <v>3075</v>
      </c>
      <c r="AC689" s="257" t="s">
        <v>3075</v>
      </c>
      <c r="AD689" s="257" t="s">
        <v>3075</v>
      </c>
      <c r="AE689" s="246"/>
      <c r="AF689" s="257" t="s">
        <v>3075</v>
      </c>
      <c r="AG689" s="257" t="s">
        <v>3075</v>
      </c>
      <c r="AH689" s="257" t="s">
        <v>2078</v>
      </c>
      <c r="AI689" s="257" t="s">
        <v>3075</v>
      </c>
      <c r="AJ689" t="s">
        <v>4896</v>
      </c>
    </row>
    <row r="690" spans="1:36" ht="15" customHeight="1" x14ac:dyDescent="0.3">
      <c r="A690" s="261">
        <v>525049</v>
      </c>
      <c r="B690" s="262" t="s">
        <v>1447</v>
      </c>
      <c r="C690" s="262" t="s">
        <v>63</v>
      </c>
      <c r="D690" s="262" t="s">
        <v>468</v>
      </c>
      <c r="E690" s="262" t="s">
        <v>115</v>
      </c>
      <c r="F690" s="262" t="s">
        <v>2172</v>
      </c>
      <c r="G690" s="263">
        <v>33392</v>
      </c>
      <c r="H690" s="262" t="s">
        <v>620</v>
      </c>
      <c r="I690" s="258" t="s">
        <v>521</v>
      </c>
      <c r="J690" s="262" t="s">
        <v>136</v>
      </c>
      <c r="K690" s="258"/>
      <c r="L690" s="257"/>
      <c r="M690" s="262"/>
      <c r="N690" s="250">
        <v>352</v>
      </c>
      <c r="O690" s="260">
        <v>45328</v>
      </c>
      <c r="P690" s="257">
        <v>20000</v>
      </c>
      <c r="Q690" s="262" t="s">
        <v>3075</v>
      </c>
      <c r="R690" s="262" t="s">
        <v>3954</v>
      </c>
      <c r="S690" s="262" t="s">
        <v>3128</v>
      </c>
      <c r="T690" s="262" t="s">
        <v>2169</v>
      </c>
      <c r="U690" s="262" t="s">
        <v>2791</v>
      </c>
      <c r="V690" s="262" t="s">
        <v>3075</v>
      </c>
      <c r="W690" s="262" t="s">
        <v>3075</v>
      </c>
      <c r="X690" s="262" t="s">
        <v>3075</v>
      </c>
      <c r="Y690" s="262" t="s">
        <v>3075</v>
      </c>
      <c r="Z690" s="262" t="s">
        <v>3075</v>
      </c>
      <c r="AA690" s="262" t="s">
        <v>3075</v>
      </c>
      <c r="AB690" s="262" t="s">
        <v>3075</v>
      </c>
      <c r="AC690" s="262" t="s">
        <v>3075</v>
      </c>
      <c r="AD690" s="262" t="s">
        <v>3075</v>
      </c>
      <c r="AE690" s="246"/>
      <c r="AF690" s="262" t="s">
        <v>3075</v>
      </c>
      <c r="AG690" s="262" t="s">
        <v>3075</v>
      </c>
      <c r="AH690" s="262" t="s">
        <v>3075</v>
      </c>
      <c r="AI690" s="262" t="s">
        <v>3075</v>
      </c>
      <c r="AJ690" t="s">
        <v>4897</v>
      </c>
    </row>
    <row r="691" spans="1:36" ht="15" customHeight="1" x14ac:dyDescent="0.3">
      <c r="A691" s="261">
        <v>525063</v>
      </c>
      <c r="B691" s="262" t="s">
        <v>1448</v>
      </c>
      <c r="C691" s="262" t="s">
        <v>69</v>
      </c>
      <c r="D691" s="262" t="s">
        <v>348</v>
      </c>
      <c r="E691" s="262" t="s">
        <v>115</v>
      </c>
      <c r="F691" s="262" t="s">
        <v>2586</v>
      </c>
      <c r="G691" s="263">
        <v>34824</v>
      </c>
      <c r="H691" s="262" t="s">
        <v>622</v>
      </c>
      <c r="I691" s="258" t="s">
        <v>521</v>
      </c>
      <c r="J691" s="262" t="s">
        <v>136</v>
      </c>
      <c r="K691" s="268">
        <v>2019</v>
      </c>
      <c r="L691" s="262" t="s">
        <v>135</v>
      </c>
      <c r="M691" s="250"/>
      <c r="N691" s="250" t="s">
        <v>3075</v>
      </c>
      <c r="O691" s="260" t="s">
        <v>3075</v>
      </c>
      <c r="P691" s="257">
        <v>0</v>
      </c>
      <c r="Q691" s="262" t="s">
        <v>3075</v>
      </c>
      <c r="R691" s="262" t="s">
        <v>3816</v>
      </c>
      <c r="S691" s="262" t="s">
        <v>3106</v>
      </c>
      <c r="T691" s="262" t="s">
        <v>2534</v>
      </c>
      <c r="U691" s="262" t="s">
        <v>2280</v>
      </c>
      <c r="V691" s="262" t="s">
        <v>3075</v>
      </c>
      <c r="W691" s="262" t="s">
        <v>3075</v>
      </c>
      <c r="X691" s="262" t="s">
        <v>3075</v>
      </c>
      <c r="Y691" s="262" t="s">
        <v>3075</v>
      </c>
      <c r="Z691" s="262" t="s">
        <v>3075</v>
      </c>
      <c r="AA691" s="262" t="s">
        <v>3075</v>
      </c>
      <c r="AB691" s="262" t="s">
        <v>3075</v>
      </c>
      <c r="AC691" s="262" t="s">
        <v>3075</v>
      </c>
      <c r="AD691" s="262" t="s">
        <v>3075</v>
      </c>
      <c r="AE691" s="246"/>
      <c r="AF691" s="262" t="s">
        <v>3075</v>
      </c>
      <c r="AG691" s="262" t="s">
        <v>3075</v>
      </c>
      <c r="AH691" s="262" t="s">
        <v>3075</v>
      </c>
      <c r="AI691" s="262" t="s">
        <v>3075</v>
      </c>
      <c r="AJ691" t="s">
        <v>4897</v>
      </c>
    </row>
    <row r="692" spans="1:36" ht="15" customHeight="1" x14ac:dyDescent="0.3">
      <c r="A692" s="261">
        <v>525070</v>
      </c>
      <c r="B692" s="262" t="s">
        <v>1449</v>
      </c>
      <c r="C692" s="262" t="s">
        <v>316</v>
      </c>
      <c r="D692" s="262" t="s">
        <v>1297</v>
      </c>
      <c r="E692" s="262" t="s">
        <v>115</v>
      </c>
      <c r="F692" s="262" t="s">
        <v>149</v>
      </c>
      <c r="G692" s="263">
        <v>34833</v>
      </c>
      <c r="H692" s="262" t="s">
        <v>620</v>
      </c>
      <c r="I692" s="258" t="s">
        <v>521</v>
      </c>
      <c r="J692" s="262" t="s">
        <v>138</v>
      </c>
      <c r="K692" s="258"/>
      <c r="L692" s="257" t="s">
        <v>149</v>
      </c>
      <c r="M692" s="262"/>
      <c r="N692" s="250" t="s">
        <v>3075</v>
      </c>
      <c r="O692" s="260" t="s">
        <v>3075</v>
      </c>
      <c r="P692" s="257">
        <v>0</v>
      </c>
      <c r="Q692" s="262" t="s">
        <v>3075</v>
      </c>
      <c r="R692" s="262" t="s">
        <v>3631</v>
      </c>
      <c r="S692" s="262" t="s">
        <v>3632</v>
      </c>
      <c r="T692" s="262" t="s">
        <v>2521</v>
      </c>
      <c r="U692" s="262" t="s">
        <v>2096</v>
      </c>
      <c r="V692" s="262" t="s">
        <v>3075</v>
      </c>
      <c r="W692" s="262" t="s">
        <v>3075</v>
      </c>
      <c r="X692" s="262" t="s">
        <v>3075</v>
      </c>
      <c r="Y692" s="262" t="s">
        <v>3075</v>
      </c>
      <c r="Z692" s="262" t="s">
        <v>3075</v>
      </c>
      <c r="AA692" s="262" t="s">
        <v>3075</v>
      </c>
      <c r="AB692" s="262" t="s">
        <v>3075</v>
      </c>
      <c r="AC692" s="262" t="s">
        <v>3075</v>
      </c>
      <c r="AD692" s="262" t="s">
        <v>3075</v>
      </c>
      <c r="AE692" s="246"/>
      <c r="AF692" s="262" t="s">
        <v>3075</v>
      </c>
      <c r="AG692" s="262"/>
      <c r="AH692" s="262" t="s">
        <v>3075</v>
      </c>
      <c r="AI692" s="262" t="s">
        <v>3075</v>
      </c>
      <c r="AJ692" t="s">
        <v>4897</v>
      </c>
    </row>
    <row r="693" spans="1:36" ht="15" customHeight="1" x14ac:dyDescent="0.3">
      <c r="A693" s="261">
        <v>525071</v>
      </c>
      <c r="B693" s="262" t="s">
        <v>1450</v>
      </c>
      <c r="C693" s="262" t="s">
        <v>79</v>
      </c>
      <c r="D693" s="262" t="s">
        <v>342</v>
      </c>
      <c r="E693" s="262" t="s">
        <v>115</v>
      </c>
      <c r="F693" s="262" t="s">
        <v>2164</v>
      </c>
      <c r="G693" s="263">
        <v>34341</v>
      </c>
      <c r="H693" s="262" t="s">
        <v>620</v>
      </c>
      <c r="I693" s="258" t="s">
        <v>521</v>
      </c>
      <c r="J693" s="262" t="s">
        <v>138</v>
      </c>
      <c r="K693" s="268">
        <v>2012</v>
      </c>
      <c r="L693" s="250"/>
      <c r="M693" s="262"/>
      <c r="N693" s="250">
        <v>805</v>
      </c>
      <c r="O693" s="260">
        <v>45350</v>
      </c>
      <c r="P693" s="257">
        <v>550000</v>
      </c>
      <c r="Q693" s="262" t="s">
        <v>3075</v>
      </c>
      <c r="R693" s="262" t="s">
        <v>3633</v>
      </c>
      <c r="S693" s="262" t="s">
        <v>3314</v>
      </c>
      <c r="T693" s="262" t="s">
        <v>2308</v>
      </c>
      <c r="U693" s="262" t="s">
        <v>2877</v>
      </c>
      <c r="V693" s="262" t="s">
        <v>3075</v>
      </c>
      <c r="W693" s="262" t="s">
        <v>3075</v>
      </c>
      <c r="X693" s="262" t="s">
        <v>3075</v>
      </c>
      <c r="Y693" s="262" t="s">
        <v>3075</v>
      </c>
      <c r="Z693" s="262" t="s">
        <v>3075</v>
      </c>
      <c r="AA693" s="262" t="s">
        <v>3075</v>
      </c>
      <c r="AB693" s="262" t="s">
        <v>3075</v>
      </c>
      <c r="AC693" s="262" t="s">
        <v>3075</v>
      </c>
      <c r="AD693" s="262" t="s">
        <v>3075</v>
      </c>
      <c r="AE693" s="246"/>
      <c r="AF693" s="262" t="s">
        <v>3075</v>
      </c>
      <c r="AG693" s="262" t="s">
        <v>3075</v>
      </c>
      <c r="AH693" s="262" t="s">
        <v>3075</v>
      </c>
      <c r="AI693" s="262" t="s">
        <v>3075</v>
      </c>
      <c r="AJ693" t="s">
        <v>4897</v>
      </c>
    </row>
    <row r="694" spans="1:36" ht="15" customHeight="1" x14ac:dyDescent="0.3">
      <c r="A694" s="261">
        <v>525076</v>
      </c>
      <c r="B694" s="262" t="s">
        <v>902</v>
      </c>
      <c r="C694" s="262" t="s">
        <v>232</v>
      </c>
      <c r="D694" s="262" t="s">
        <v>395</v>
      </c>
      <c r="E694" s="262" t="s">
        <v>115</v>
      </c>
      <c r="F694" s="262" t="s">
        <v>135</v>
      </c>
      <c r="G694" s="263">
        <v>36533</v>
      </c>
      <c r="H694" s="262" t="s">
        <v>620</v>
      </c>
      <c r="I694" s="258" t="s">
        <v>521</v>
      </c>
      <c r="J694" s="262" t="s">
        <v>136</v>
      </c>
      <c r="K694" s="268">
        <v>2017</v>
      </c>
      <c r="L694" s="250"/>
      <c r="M694" s="262"/>
      <c r="N694" s="250" t="s">
        <v>3075</v>
      </c>
      <c r="O694" s="260" t="s">
        <v>3075</v>
      </c>
      <c r="P694" s="257">
        <v>0</v>
      </c>
      <c r="Q694" s="262" t="s">
        <v>3075</v>
      </c>
      <c r="R694" s="262" t="s">
        <v>3955</v>
      </c>
      <c r="S694" s="262" t="s">
        <v>3956</v>
      </c>
      <c r="T694" s="262" t="s">
        <v>2605</v>
      </c>
      <c r="U694" s="262" t="s">
        <v>2143</v>
      </c>
      <c r="V694" s="262" t="s">
        <v>3075</v>
      </c>
      <c r="W694" s="262" t="s">
        <v>3075</v>
      </c>
      <c r="X694" s="262" t="s">
        <v>3075</v>
      </c>
      <c r="Y694" s="262" t="s">
        <v>3075</v>
      </c>
      <c r="Z694" s="262" t="s">
        <v>3075</v>
      </c>
      <c r="AA694" s="262" t="s">
        <v>3075</v>
      </c>
      <c r="AB694" s="262" t="s">
        <v>3075</v>
      </c>
      <c r="AC694" s="262" t="s">
        <v>3075</v>
      </c>
      <c r="AD694" s="262" t="s">
        <v>3075</v>
      </c>
      <c r="AE694" s="246"/>
      <c r="AF694" s="262" t="s">
        <v>3075</v>
      </c>
      <c r="AG694" s="262" t="s">
        <v>3075</v>
      </c>
      <c r="AH694" s="262" t="s">
        <v>3075</v>
      </c>
      <c r="AI694" s="262" t="s">
        <v>3075</v>
      </c>
      <c r="AJ694" t="s">
        <v>4897</v>
      </c>
    </row>
    <row r="695" spans="1:36" ht="15" customHeight="1" x14ac:dyDescent="0.3">
      <c r="A695" s="261">
        <v>525084</v>
      </c>
      <c r="B695" s="262" t="s">
        <v>1452</v>
      </c>
      <c r="C695" s="262" t="s">
        <v>1453</v>
      </c>
      <c r="D695" s="262" t="s">
        <v>468</v>
      </c>
      <c r="E695" s="262" t="s">
        <v>115</v>
      </c>
      <c r="F695" s="262" t="s">
        <v>144</v>
      </c>
      <c r="G695" s="263">
        <v>33375</v>
      </c>
      <c r="H695" s="262" t="s">
        <v>620</v>
      </c>
      <c r="I695" s="258" t="s">
        <v>521</v>
      </c>
      <c r="J695" s="262" t="s">
        <v>138</v>
      </c>
      <c r="K695" s="258" t="s">
        <v>3075</v>
      </c>
      <c r="L695" s="262"/>
      <c r="M695" s="262"/>
      <c r="N695" s="250" t="s">
        <v>3075</v>
      </c>
      <c r="O695" s="260" t="s">
        <v>3075</v>
      </c>
      <c r="P695" s="257">
        <v>0</v>
      </c>
      <c r="Q695" s="262" t="s">
        <v>3075</v>
      </c>
      <c r="R695" s="262" t="s">
        <v>3330</v>
      </c>
      <c r="S695" s="262" t="s">
        <v>3331</v>
      </c>
      <c r="T695" s="262" t="s">
        <v>2169</v>
      </c>
      <c r="U695" s="262" t="s">
        <v>2220</v>
      </c>
      <c r="V695" s="262" t="s">
        <v>3075</v>
      </c>
      <c r="W695" s="262" t="s">
        <v>3075</v>
      </c>
      <c r="X695" s="262" t="s">
        <v>3075</v>
      </c>
      <c r="Y695" s="262" t="s">
        <v>3075</v>
      </c>
      <c r="Z695" s="262" t="s">
        <v>3075</v>
      </c>
      <c r="AA695" s="262" t="s">
        <v>3075</v>
      </c>
      <c r="AB695" s="262" t="s">
        <v>3075</v>
      </c>
      <c r="AC695" s="262" t="s">
        <v>3075</v>
      </c>
      <c r="AD695" s="262" t="s">
        <v>3075</v>
      </c>
      <c r="AE695" s="246"/>
      <c r="AF695" s="262" t="s">
        <v>3075</v>
      </c>
      <c r="AG695" s="262" t="s">
        <v>3075</v>
      </c>
      <c r="AH695" s="262" t="s">
        <v>3075</v>
      </c>
      <c r="AI695" s="262" t="s">
        <v>3075</v>
      </c>
      <c r="AJ695" t="s">
        <v>4897</v>
      </c>
    </row>
    <row r="696" spans="1:36" ht="15" customHeight="1" x14ac:dyDescent="0.3">
      <c r="A696" s="261">
        <v>525093</v>
      </c>
      <c r="B696" s="262" t="s">
        <v>1454</v>
      </c>
      <c r="C696" s="262" t="s">
        <v>76</v>
      </c>
      <c r="D696" s="262" t="s">
        <v>985</v>
      </c>
      <c r="E696" s="262" t="s">
        <v>115</v>
      </c>
      <c r="F696" s="262" t="s">
        <v>2969</v>
      </c>
      <c r="G696" s="263">
        <v>33894</v>
      </c>
      <c r="H696" s="262" t="s">
        <v>620</v>
      </c>
      <c r="I696" s="258" t="s">
        <v>521</v>
      </c>
      <c r="J696" s="262" t="s">
        <v>667</v>
      </c>
      <c r="K696" s="268">
        <v>2010</v>
      </c>
      <c r="L696" s="250"/>
      <c r="M696" s="262"/>
      <c r="N696" s="250" t="s">
        <v>3075</v>
      </c>
      <c r="O696" s="260" t="s">
        <v>3075</v>
      </c>
      <c r="P696" s="257">
        <v>0</v>
      </c>
      <c r="Q696" s="262" t="s">
        <v>3075</v>
      </c>
      <c r="R696" s="262" t="s">
        <v>4178</v>
      </c>
      <c r="S696" s="262" t="s">
        <v>3547</v>
      </c>
      <c r="T696" s="262" t="s">
        <v>2970</v>
      </c>
      <c r="U696" s="262" t="s">
        <v>2143</v>
      </c>
      <c r="V696" s="262" t="s">
        <v>3075</v>
      </c>
      <c r="W696" s="262" t="s">
        <v>3075</v>
      </c>
      <c r="X696" s="262" t="s">
        <v>3075</v>
      </c>
      <c r="Y696" s="262" t="s">
        <v>3075</v>
      </c>
      <c r="Z696" s="262" t="s">
        <v>3075</v>
      </c>
      <c r="AA696" s="262" t="s">
        <v>3075</v>
      </c>
      <c r="AB696" s="262" t="s">
        <v>3075</v>
      </c>
      <c r="AC696" s="262" t="s">
        <v>3075</v>
      </c>
      <c r="AD696" s="262" t="s">
        <v>3075</v>
      </c>
      <c r="AE696" s="247"/>
      <c r="AF696" s="262"/>
      <c r="AG696" s="262" t="s">
        <v>3075</v>
      </c>
      <c r="AH696" s="262" t="s">
        <v>3075</v>
      </c>
      <c r="AI696" s="262" t="s">
        <v>3075</v>
      </c>
      <c r="AJ696" t="s">
        <v>4897</v>
      </c>
    </row>
    <row r="697" spans="1:36" ht="15" customHeight="1" x14ac:dyDescent="0.3">
      <c r="A697" s="261">
        <v>525101</v>
      </c>
      <c r="B697" s="262" t="s">
        <v>1124</v>
      </c>
      <c r="C697" s="262" t="s">
        <v>1068</v>
      </c>
      <c r="D697" s="262" t="s">
        <v>551</v>
      </c>
      <c r="E697" s="262" t="s">
        <v>115</v>
      </c>
      <c r="F697" s="262" t="s">
        <v>135</v>
      </c>
      <c r="G697" s="263">
        <v>30368</v>
      </c>
      <c r="H697" s="262" t="s">
        <v>620</v>
      </c>
      <c r="I697" s="258" t="s">
        <v>521</v>
      </c>
      <c r="J697" s="262" t="s">
        <v>667</v>
      </c>
      <c r="K697" s="258"/>
      <c r="L697" s="250"/>
      <c r="M697" s="262"/>
      <c r="N697" s="250" t="s">
        <v>3075</v>
      </c>
      <c r="O697" s="260" t="s">
        <v>3075</v>
      </c>
      <c r="P697" s="257">
        <v>0</v>
      </c>
      <c r="Q697" s="262" t="s">
        <v>3075</v>
      </c>
      <c r="R697" s="262" t="s">
        <v>4049</v>
      </c>
      <c r="S697" s="262" t="s">
        <v>4050</v>
      </c>
      <c r="T697" s="262" t="s">
        <v>2305</v>
      </c>
      <c r="U697" s="262" t="s">
        <v>2084</v>
      </c>
      <c r="V697" s="262" t="s">
        <v>3075</v>
      </c>
      <c r="W697" s="262" t="s">
        <v>3075</v>
      </c>
      <c r="X697" s="262" t="s">
        <v>3075</v>
      </c>
      <c r="Y697" s="262" t="s">
        <v>3075</v>
      </c>
      <c r="Z697" s="262" t="s">
        <v>3075</v>
      </c>
      <c r="AA697" s="262" t="s">
        <v>3075</v>
      </c>
      <c r="AB697" s="262" t="s">
        <v>3075</v>
      </c>
      <c r="AC697" s="262" t="s">
        <v>3075</v>
      </c>
      <c r="AD697" s="262" t="s">
        <v>3075</v>
      </c>
      <c r="AE697" s="246"/>
      <c r="AF697" s="262" t="s">
        <v>3075</v>
      </c>
      <c r="AG697" s="262" t="s">
        <v>3075</v>
      </c>
      <c r="AH697" s="262" t="s">
        <v>3075</v>
      </c>
      <c r="AI697" s="262" t="s">
        <v>3075</v>
      </c>
      <c r="AJ697" t="s">
        <v>4897</v>
      </c>
    </row>
    <row r="698" spans="1:36" ht="15" customHeight="1" x14ac:dyDescent="0.3">
      <c r="A698" s="261">
        <v>525103</v>
      </c>
      <c r="B698" s="262" t="s">
        <v>903</v>
      </c>
      <c r="C698" s="262" t="s">
        <v>904</v>
      </c>
      <c r="D698" s="262" t="s">
        <v>422</v>
      </c>
      <c r="E698" s="262" t="s">
        <v>115</v>
      </c>
      <c r="F698" s="262" t="s">
        <v>135</v>
      </c>
      <c r="G698" s="263">
        <v>29942</v>
      </c>
      <c r="H698" s="262" t="s">
        <v>620</v>
      </c>
      <c r="I698" s="258" t="s">
        <v>521</v>
      </c>
      <c r="J698" s="262" t="s">
        <v>138</v>
      </c>
      <c r="K698" s="258"/>
      <c r="L698" s="250"/>
      <c r="M698" s="262"/>
      <c r="N698" s="250" t="s">
        <v>3075</v>
      </c>
      <c r="O698" s="260" t="s">
        <v>3075</v>
      </c>
      <c r="P698" s="257">
        <v>0</v>
      </c>
      <c r="Q698" s="262" t="s">
        <v>3075</v>
      </c>
      <c r="R698" s="262" t="s">
        <v>3634</v>
      </c>
      <c r="S698" s="262" t="s">
        <v>3625</v>
      </c>
      <c r="T698" s="262" t="s">
        <v>2181</v>
      </c>
      <c r="U698" s="262" t="s">
        <v>2084</v>
      </c>
      <c r="V698" s="262" t="s">
        <v>3075</v>
      </c>
      <c r="W698" s="262" t="s">
        <v>3075</v>
      </c>
      <c r="X698" s="262" t="s">
        <v>3075</v>
      </c>
      <c r="Y698" s="262" t="s">
        <v>3075</v>
      </c>
      <c r="Z698" s="262" t="s">
        <v>3075</v>
      </c>
      <c r="AA698" s="262" t="s">
        <v>3075</v>
      </c>
      <c r="AB698" s="262" t="s">
        <v>3075</v>
      </c>
      <c r="AC698" s="262" t="s">
        <v>3075</v>
      </c>
      <c r="AD698" s="262" t="s">
        <v>3075</v>
      </c>
      <c r="AE698" s="247"/>
      <c r="AF698" s="262" t="s">
        <v>3075</v>
      </c>
      <c r="AG698" s="262"/>
      <c r="AH698" s="262" t="s">
        <v>3075</v>
      </c>
      <c r="AI698" s="262" t="s">
        <v>3075</v>
      </c>
      <c r="AJ698" t="s">
        <v>4897</v>
      </c>
    </row>
    <row r="699" spans="1:36" ht="15" customHeight="1" x14ac:dyDescent="0.3">
      <c r="A699" s="261">
        <v>525104</v>
      </c>
      <c r="B699" s="262" t="s">
        <v>1125</v>
      </c>
      <c r="C699" s="262" t="s">
        <v>102</v>
      </c>
      <c r="D699" s="262" t="s">
        <v>590</v>
      </c>
      <c r="E699" s="262" t="s">
        <v>115</v>
      </c>
      <c r="F699" s="262" t="s">
        <v>135</v>
      </c>
      <c r="G699" s="263">
        <v>34546</v>
      </c>
      <c r="H699" s="262" t="s">
        <v>620</v>
      </c>
      <c r="I699" s="258" t="s">
        <v>521</v>
      </c>
      <c r="J699" s="262" t="s">
        <v>138</v>
      </c>
      <c r="K699" s="258"/>
      <c r="L699" s="250"/>
      <c r="M699" s="262"/>
      <c r="N699" s="250" t="s">
        <v>3075</v>
      </c>
      <c r="O699" s="260" t="s">
        <v>3075</v>
      </c>
      <c r="P699" s="257">
        <v>0</v>
      </c>
      <c r="Q699" s="262" t="s">
        <v>3075</v>
      </c>
      <c r="R699" s="262" t="s">
        <v>4526</v>
      </c>
      <c r="S699" s="262" t="s">
        <v>3190</v>
      </c>
      <c r="T699" s="262" t="s">
        <v>3064</v>
      </c>
      <c r="U699" s="262" t="s">
        <v>2092</v>
      </c>
      <c r="V699" s="262" t="s">
        <v>3075</v>
      </c>
      <c r="W699" s="262" t="s">
        <v>3075</v>
      </c>
      <c r="X699" s="262" t="s">
        <v>3075</v>
      </c>
      <c r="Y699" s="262" t="s">
        <v>3075</v>
      </c>
      <c r="Z699" s="262" t="s">
        <v>3075</v>
      </c>
      <c r="AA699" s="262" t="s">
        <v>2078</v>
      </c>
      <c r="AB699" s="262" t="s">
        <v>2078</v>
      </c>
      <c r="AC699" s="262" t="s">
        <v>3075</v>
      </c>
      <c r="AD699" s="262" t="s">
        <v>3075</v>
      </c>
      <c r="AE699" s="247"/>
      <c r="AF699" s="262" t="s">
        <v>3075</v>
      </c>
      <c r="AG699" s="262" t="s">
        <v>3075</v>
      </c>
      <c r="AH699" s="262" t="s">
        <v>3075</v>
      </c>
      <c r="AI699" s="262" t="s">
        <v>3075</v>
      </c>
      <c r="AJ699" t="s">
        <v>4897</v>
      </c>
    </row>
    <row r="700" spans="1:36" ht="15" customHeight="1" x14ac:dyDescent="0.3">
      <c r="A700" s="256">
        <v>525117</v>
      </c>
      <c r="B700" s="257" t="s">
        <v>1455</v>
      </c>
      <c r="C700" s="257" t="s">
        <v>69</v>
      </c>
      <c r="D700" s="257" t="s">
        <v>551</v>
      </c>
      <c r="E700" s="257" t="s">
        <v>115</v>
      </c>
      <c r="F700" s="257" t="s">
        <v>2212</v>
      </c>
      <c r="G700" s="257" t="s">
        <v>4782</v>
      </c>
      <c r="H700" s="257" t="s">
        <v>620</v>
      </c>
      <c r="I700" s="258" t="s">
        <v>521</v>
      </c>
      <c r="J700" s="257" t="s">
        <v>138</v>
      </c>
      <c r="K700" s="259" t="s">
        <v>4647</v>
      </c>
      <c r="L700" s="257" t="s">
        <v>137</v>
      </c>
      <c r="M700" s="250"/>
      <c r="N700" s="250" t="s">
        <v>3075</v>
      </c>
      <c r="O700" s="260" t="s">
        <v>3075</v>
      </c>
      <c r="P700" s="257">
        <v>0</v>
      </c>
      <c r="Q700" s="257" t="s">
        <v>3075</v>
      </c>
      <c r="R700" s="257" t="s">
        <v>4527</v>
      </c>
      <c r="S700" s="257" t="s">
        <v>3435</v>
      </c>
      <c r="T700" s="257" t="s">
        <v>2837</v>
      </c>
      <c r="U700" s="257" t="s">
        <v>4415</v>
      </c>
      <c r="V700" s="257" t="s">
        <v>3075</v>
      </c>
      <c r="W700" s="257" t="s">
        <v>3075</v>
      </c>
      <c r="X700" s="257" t="s">
        <v>3075</v>
      </c>
      <c r="Y700" s="257" t="s">
        <v>3075</v>
      </c>
      <c r="Z700" s="257" t="s">
        <v>3075</v>
      </c>
      <c r="AA700" s="257" t="s">
        <v>3075</v>
      </c>
      <c r="AB700" s="257" t="s">
        <v>2078</v>
      </c>
      <c r="AC700" s="257" t="s">
        <v>3075</v>
      </c>
      <c r="AD700" s="257" t="s">
        <v>3075</v>
      </c>
      <c r="AE700" s="246"/>
      <c r="AF700" s="257" t="s">
        <v>3075</v>
      </c>
      <c r="AG700" s="257" t="s">
        <v>3075</v>
      </c>
      <c r="AH700" s="257" t="s">
        <v>2078</v>
      </c>
      <c r="AI700" s="257" t="s">
        <v>3075</v>
      </c>
      <c r="AJ700" t="s">
        <v>4896</v>
      </c>
    </row>
    <row r="701" spans="1:36" ht="15" customHeight="1" x14ac:dyDescent="0.3">
      <c r="A701" s="261">
        <v>525121</v>
      </c>
      <c r="B701" s="262" t="s">
        <v>1126</v>
      </c>
      <c r="C701" s="262" t="s">
        <v>239</v>
      </c>
      <c r="D701" s="262" t="s">
        <v>446</v>
      </c>
      <c r="E701" s="262" t="s">
        <v>115</v>
      </c>
      <c r="F701" s="262" t="s">
        <v>153</v>
      </c>
      <c r="G701" s="263">
        <v>35435</v>
      </c>
      <c r="H701" s="262" t="s">
        <v>620</v>
      </c>
      <c r="I701" s="258" t="s">
        <v>522</v>
      </c>
      <c r="J701" s="262" t="s">
        <v>138</v>
      </c>
      <c r="K701" s="258" t="s">
        <v>3075</v>
      </c>
      <c r="L701" s="262"/>
      <c r="M701" s="262"/>
      <c r="N701" s="250" t="s">
        <v>3075</v>
      </c>
      <c r="O701" s="260" t="s">
        <v>3075</v>
      </c>
      <c r="P701" s="257">
        <v>0</v>
      </c>
      <c r="Q701" s="262" t="s">
        <v>3075</v>
      </c>
      <c r="R701" s="262" t="s">
        <v>4528</v>
      </c>
      <c r="S701" s="262" t="s">
        <v>4529</v>
      </c>
      <c r="T701" s="262" t="s">
        <v>2414</v>
      </c>
      <c r="U701" s="262" t="s">
        <v>2084</v>
      </c>
      <c r="V701" s="262"/>
      <c r="W701" s="262"/>
      <c r="X701" s="262"/>
      <c r="Y701" s="262"/>
      <c r="Z701" s="262"/>
      <c r="AA701" s="262"/>
      <c r="AB701" s="262"/>
      <c r="AC701" s="262"/>
      <c r="AD701" s="262"/>
      <c r="AE701" s="246"/>
      <c r="AF701" s="262"/>
      <c r="AG701" s="262"/>
      <c r="AH701" s="262"/>
      <c r="AI701" s="262" t="s">
        <v>4658</v>
      </c>
      <c r="AJ701" t="s">
        <v>4897</v>
      </c>
    </row>
    <row r="702" spans="1:36" ht="15" customHeight="1" x14ac:dyDescent="0.3">
      <c r="A702" s="261">
        <v>525125</v>
      </c>
      <c r="B702" s="262" t="s">
        <v>1456</v>
      </c>
      <c r="C702" s="262" t="s">
        <v>102</v>
      </c>
      <c r="D702" s="262" t="s">
        <v>878</v>
      </c>
      <c r="E702" s="262" t="s">
        <v>115</v>
      </c>
      <c r="F702" s="262" t="s">
        <v>2209</v>
      </c>
      <c r="G702" s="263">
        <v>34750</v>
      </c>
      <c r="H702" s="262" t="s">
        <v>620</v>
      </c>
      <c r="I702" s="258" t="s">
        <v>521</v>
      </c>
      <c r="J702" s="262" t="s">
        <v>138</v>
      </c>
      <c r="K702" s="258" t="s">
        <v>3075</v>
      </c>
      <c r="L702" s="262"/>
      <c r="M702" s="262"/>
      <c r="N702" s="250" t="s">
        <v>3075</v>
      </c>
      <c r="O702" s="260" t="s">
        <v>3075</v>
      </c>
      <c r="P702" s="257">
        <v>0</v>
      </c>
      <c r="Q702" s="262" t="s">
        <v>3075</v>
      </c>
      <c r="R702" s="262" t="s">
        <v>3332</v>
      </c>
      <c r="S702" s="262" t="s">
        <v>3078</v>
      </c>
      <c r="T702" s="262" t="s">
        <v>2591</v>
      </c>
      <c r="U702" s="262" t="s">
        <v>2210</v>
      </c>
      <c r="V702" s="262" t="s">
        <v>3075</v>
      </c>
      <c r="W702" s="262" t="s">
        <v>3075</v>
      </c>
      <c r="X702" s="262" t="s">
        <v>3075</v>
      </c>
      <c r="Y702" s="262" t="s">
        <v>3075</v>
      </c>
      <c r="Z702" s="262" t="s">
        <v>3075</v>
      </c>
      <c r="AA702" s="262" t="s">
        <v>3075</v>
      </c>
      <c r="AB702" s="262" t="s">
        <v>3075</v>
      </c>
      <c r="AC702" s="262" t="s">
        <v>3075</v>
      </c>
      <c r="AD702" s="262" t="s">
        <v>3075</v>
      </c>
      <c r="AE702" s="246"/>
      <c r="AF702" s="262" t="s">
        <v>3075</v>
      </c>
      <c r="AG702" s="262" t="s">
        <v>3075</v>
      </c>
      <c r="AH702" s="262" t="s">
        <v>3075</v>
      </c>
      <c r="AI702" s="262" t="s">
        <v>3075</v>
      </c>
      <c r="AJ702" t="s">
        <v>4897</v>
      </c>
    </row>
    <row r="703" spans="1:36" ht="15" customHeight="1" x14ac:dyDescent="0.3">
      <c r="A703" s="261">
        <v>525129</v>
      </c>
      <c r="B703" s="262" t="s">
        <v>906</v>
      </c>
      <c r="C703" s="262" t="s">
        <v>907</v>
      </c>
      <c r="D703" s="262" t="s">
        <v>436</v>
      </c>
      <c r="E703" s="262" t="s">
        <v>115</v>
      </c>
      <c r="F703" s="262" t="s">
        <v>135</v>
      </c>
      <c r="G703" s="263">
        <v>33665</v>
      </c>
      <c r="H703" s="262" t="s">
        <v>620</v>
      </c>
      <c r="I703" s="258" t="s">
        <v>521</v>
      </c>
      <c r="J703" s="262" t="s">
        <v>138</v>
      </c>
      <c r="K703" s="258" t="s">
        <v>3075</v>
      </c>
      <c r="L703" s="262"/>
      <c r="M703" s="262"/>
      <c r="N703" s="250" t="s">
        <v>3075</v>
      </c>
      <c r="O703" s="260" t="s">
        <v>3075</v>
      </c>
      <c r="P703" s="257">
        <v>0</v>
      </c>
      <c r="Q703" s="262" t="s">
        <v>3075</v>
      </c>
      <c r="R703" s="262" t="s">
        <v>3635</v>
      </c>
      <c r="S703" s="262" t="s">
        <v>3636</v>
      </c>
      <c r="T703" s="262" t="s">
        <v>2292</v>
      </c>
      <c r="U703" s="262" t="s">
        <v>2092</v>
      </c>
      <c r="V703" s="262" t="s">
        <v>3075</v>
      </c>
      <c r="W703" s="262" t="s">
        <v>3075</v>
      </c>
      <c r="X703" s="262" t="s">
        <v>3075</v>
      </c>
      <c r="Y703" s="262" t="s">
        <v>3075</v>
      </c>
      <c r="Z703" s="262" t="s">
        <v>3075</v>
      </c>
      <c r="AA703" s="262" t="s">
        <v>3075</v>
      </c>
      <c r="AB703" s="262" t="s">
        <v>3075</v>
      </c>
      <c r="AC703" s="262" t="s">
        <v>3075</v>
      </c>
      <c r="AD703" s="262" t="s">
        <v>3075</v>
      </c>
      <c r="AE703" s="247"/>
      <c r="AF703" s="262" t="s">
        <v>3075</v>
      </c>
      <c r="AG703" s="262"/>
      <c r="AH703" s="262" t="s">
        <v>3075</v>
      </c>
      <c r="AI703" s="262" t="s">
        <v>3075</v>
      </c>
      <c r="AJ703" t="s">
        <v>4897</v>
      </c>
    </row>
    <row r="704" spans="1:36" ht="15" customHeight="1" x14ac:dyDescent="0.3">
      <c r="A704" s="261">
        <v>525131</v>
      </c>
      <c r="B704" s="262" t="s">
        <v>1947</v>
      </c>
      <c r="C704" s="262" t="s">
        <v>326</v>
      </c>
      <c r="D704" s="262" t="s">
        <v>1948</v>
      </c>
      <c r="E704" s="262" t="s">
        <v>115</v>
      </c>
      <c r="F704" s="262" t="s">
        <v>2164</v>
      </c>
      <c r="G704" s="263">
        <v>34943</v>
      </c>
      <c r="H704" s="262" t="s">
        <v>620</v>
      </c>
      <c r="I704" s="258" t="s">
        <v>521</v>
      </c>
      <c r="J704" s="262" t="s">
        <v>138</v>
      </c>
      <c r="K704" s="268">
        <v>2013</v>
      </c>
      <c r="L704" s="250"/>
      <c r="M704" s="262"/>
      <c r="N704" s="250" t="s">
        <v>3075</v>
      </c>
      <c r="O704" s="260" t="s">
        <v>3075</v>
      </c>
      <c r="P704" s="257">
        <v>0</v>
      </c>
      <c r="Q704" s="262" t="s">
        <v>3075</v>
      </c>
      <c r="R704" s="262" t="s">
        <v>4530</v>
      </c>
      <c r="S704" s="262" t="s">
        <v>3342</v>
      </c>
      <c r="T704" s="262" t="s">
        <v>4531</v>
      </c>
      <c r="U704" s="262" t="s">
        <v>4532</v>
      </c>
      <c r="V704" s="262" t="s">
        <v>3075</v>
      </c>
      <c r="W704" s="262" t="s">
        <v>3075</v>
      </c>
      <c r="X704" s="262" t="s">
        <v>3075</v>
      </c>
      <c r="Y704" s="262" t="s">
        <v>3075</v>
      </c>
      <c r="Z704" s="262" t="s">
        <v>3075</v>
      </c>
      <c r="AA704" s="262" t="s">
        <v>3075</v>
      </c>
      <c r="AB704" s="262" t="s">
        <v>3075</v>
      </c>
      <c r="AC704" s="262" t="s">
        <v>3075</v>
      </c>
      <c r="AD704" s="262" t="s">
        <v>3075</v>
      </c>
      <c r="AE704" s="246"/>
      <c r="AF704" s="262" t="s">
        <v>3075</v>
      </c>
      <c r="AG704" s="262" t="s">
        <v>3075</v>
      </c>
      <c r="AH704" s="262" t="s">
        <v>3075</v>
      </c>
      <c r="AI704" s="262" t="s">
        <v>3075</v>
      </c>
      <c r="AJ704" t="s">
        <v>4897</v>
      </c>
    </row>
    <row r="705" spans="1:36" ht="15" customHeight="1" x14ac:dyDescent="0.3">
      <c r="A705" s="261">
        <v>525141</v>
      </c>
      <c r="B705" s="262" t="s">
        <v>1457</v>
      </c>
      <c r="C705" s="262" t="s">
        <v>1458</v>
      </c>
      <c r="D705" s="262" t="s">
        <v>1459</v>
      </c>
      <c r="E705" s="262" t="s">
        <v>115</v>
      </c>
      <c r="F705" s="262" t="s">
        <v>2550</v>
      </c>
      <c r="G705" s="263">
        <v>30156</v>
      </c>
      <c r="H705" s="262" t="s">
        <v>620</v>
      </c>
      <c r="I705" s="258" t="s">
        <v>521</v>
      </c>
      <c r="J705" s="262" t="s">
        <v>136</v>
      </c>
      <c r="L705" s="262" t="s">
        <v>149</v>
      </c>
      <c r="M705" s="262"/>
      <c r="N705" s="250" t="s">
        <v>3075</v>
      </c>
      <c r="O705" s="260" t="s">
        <v>3075</v>
      </c>
      <c r="P705" s="257">
        <v>0</v>
      </c>
      <c r="Q705" s="262" t="s">
        <v>3075</v>
      </c>
      <c r="R705" s="262" t="s">
        <v>3957</v>
      </c>
      <c r="S705" s="262" t="s">
        <v>3173</v>
      </c>
      <c r="T705" s="262" t="s">
        <v>2971</v>
      </c>
      <c r="U705" s="262" t="s">
        <v>2084</v>
      </c>
      <c r="V705" s="262" t="s">
        <v>3075</v>
      </c>
      <c r="W705" s="262" t="s">
        <v>3075</v>
      </c>
      <c r="X705" s="262" t="s">
        <v>3075</v>
      </c>
      <c r="Y705" s="262" t="s">
        <v>3075</v>
      </c>
      <c r="Z705" s="262" t="s">
        <v>3075</v>
      </c>
      <c r="AA705" s="262" t="s">
        <v>3075</v>
      </c>
      <c r="AB705" s="262" t="s">
        <v>3075</v>
      </c>
      <c r="AC705" s="262" t="s">
        <v>3075</v>
      </c>
      <c r="AD705" s="262" t="s">
        <v>3075</v>
      </c>
      <c r="AE705" s="246"/>
      <c r="AF705" s="262" t="s">
        <v>3075</v>
      </c>
      <c r="AG705" s="262" t="s">
        <v>3075</v>
      </c>
      <c r="AH705" s="262" t="s">
        <v>3075</v>
      </c>
      <c r="AI705" s="262" t="s">
        <v>3075</v>
      </c>
      <c r="AJ705" t="s">
        <v>4897</v>
      </c>
    </row>
    <row r="706" spans="1:36" ht="15" customHeight="1" x14ac:dyDescent="0.3">
      <c r="A706" s="256">
        <v>525142</v>
      </c>
      <c r="B706" s="257" t="s">
        <v>2063</v>
      </c>
      <c r="C706" s="257" t="s">
        <v>98</v>
      </c>
      <c r="D706" s="257" t="s">
        <v>438</v>
      </c>
      <c r="E706" s="257" t="s">
        <v>3075</v>
      </c>
      <c r="F706" s="257" t="s">
        <v>3075</v>
      </c>
      <c r="G706" s="257" t="s">
        <v>3075</v>
      </c>
      <c r="H706" s="257"/>
      <c r="I706" s="258" t="s">
        <v>521</v>
      </c>
      <c r="J706" s="250"/>
      <c r="K706" s="259" t="s">
        <v>3075</v>
      </c>
      <c r="L706" s="257" t="s">
        <v>3075</v>
      </c>
      <c r="M706" s="257" t="s">
        <v>3075</v>
      </c>
      <c r="N706" s="250" t="s">
        <v>3075</v>
      </c>
      <c r="O706" s="260" t="s">
        <v>3075</v>
      </c>
      <c r="P706" s="257">
        <v>0</v>
      </c>
      <c r="Q706" s="257" t="s">
        <v>3075</v>
      </c>
      <c r="R706" s="257" t="s">
        <v>3075</v>
      </c>
      <c r="S706" s="257" t="s">
        <v>3075</v>
      </c>
      <c r="T706" s="257" t="s">
        <v>3075</v>
      </c>
      <c r="U706" s="257" t="s">
        <v>3075</v>
      </c>
      <c r="V706" s="257" t="s">
        <v>3075</v>
      </c>
      <c r="W706" s="257" t="s">
        <v>3075</v>
      </c>
      <c r="X706" s="257" t="s">
        <v>3075</v>
      </c>
      <c r="Y706" s="257" t="s">
        <v>3075</v>
      </c>
      <c r="Z706" s="257" t="s">
        <v>3075</v>
      </c>
      <c r="AA706" s="257" t="s">
        <v>3075</v>
      </c>
      <c r="AB706" s="257" t="s">
        <v>2078</v>
      </c>
      <c r="AC706" s="257" t="s">
        <v>3075</v>
      </c>
      <c r="AD706" s="257" t="s">
        <v>3075</v>
      </c>
      <c r="AE706" s="246"/>
      <c r="AF706" s="257" t="s">
        <v>2078</v>
      </c>
      <c r="AG706" s="257" t="s">
        <v>2078</v>
      </c>
      <c r="AH706" s="257" t="s">
        <v>2078</v>
      </c>
      <c r="AI706" s="257" t="s">
        <v>3075</v>
      </c>
      <c r="AJ706" t="s">
        <v>4896</v>
      </c>
    </row>
    <row r="707" spans="1:36" ht="15" customHeight="1" x14ac:dyDescent="0.3">
      <c r="A707" s="261">
        <v>525146</v>
      </c>
      <c r="B707" s="262" t="s">
        <v>1460</v>
      </c>
      <c r="C707" s="262" t="s">
        <v>265</v>
      </c>
      <c r="D707" s="262" t="s">
        <v>1008</v>
      </c>
      <c r="E707" s="262" t="s">
        <v>115</v>
      </c>
      <c r="F707" s="262" t="s">
        <v>2342</v>
      </c>
      <c r="G707" s="263">
        <v>32516</v>
      </c>
      <c r="H707" s="262" t="s">
        <v>620</v>
      </c>
      <c r="I707" s="258" t="s">
        <v>521</v>
      </c>
      <c r="J707" s="262" t="s">
        <v>138</v>
      </c>
      <c r="K707" s="258" t="s">
        <v>3075</v>
      </c>
      <c r="L707" s="262"/>
      <c r="M707" s="262"/>
      <c r="N707" s="250" t="s">
        <v>3075</v>
      </c>
      <c r="O707" s="260" t="s">
        <v>3075</v>
      </c>
      <c r="P707" s="257">
        <v>0</v>
      </c>
      <c r="Q707" s="262" t="s">
        <v>3075</v>
      </c>
      <c r="R707" s="262" t="s">
        <v>3333</v>
      </c>
      <c r="S707" s="262" t="s">
        <v>3081</v>
      </c>
      <c r="T707" s="262" t="s">
        <v>2592</v>
      </c>
      <c r="U707" s="262" t="s">
        <v>2547</v>
      </c>
      <c r="V707" s="262" t="s">
        <v>3075</v>
      </c>
      <c r="W707" s="262" t="s">
        <v>3075</v>
      </c>
      <c r="X707" s="262" t="s">
        <v>3075</v>
      </c>
      <c r="Y707" s="262" t="s">
        <v>3075</v>
      </c>
      <c r="Z707" s="262" t="s">
        <v>3075</v>
      </c>
      <c r="AA707" s="262" t="s">
        <v>3075</v>
      </c>
      <c r="AB707" s="262" t="s">
        <v>3075</v>
      </c>
      <c r="AC707" s="262" t="s">
        <v>3075</v>
      </c>
      <c r="AD707" s="262" t="s">
        <v>3075</v>
      </c>
      <c r="AE707" s="246"/>
      <c r="AF707" s="262" t="s">
        <v>3075</v>
      </c>
      <c r="AG707" s="262" t="s">
        <v>3075</v>
      </c>
      <c r="AH707" s="262" t="s">
        <v>3075</v>
      </c>
      <c r="AI707" s="262" t="s">
        <v>3075</v>
      </c>
      <c r="AJ707" t="s">
        <v>4897</v>
      </c>
    </row>
    <row r="708" spans="1:36" ht="15" customHeight="1" x14ac:dyDescent="0.3">
      <c r="A708" s="261">
        <v>525150</v>
      </c>
      <c r="B708" s="262" t="s">
        <v>1069</v>
      </c>
      <c r="C708" s="262" t="s">
        <v>66</v>
      </c>
      <c r="D708" s="262" t="s">
        <v>1070</v>
      </c>
      <c r="E708" s="262" t="s">
        <v>115</v>
      </c>
      <c r="F708" s="262" t="s">
        <v>2263</v>
      </c>
      <c r="G708" s="263">
        <v>34984</v>
      </c>
      <c r="H708" s="262" t="s">
        <v>622</v>
      </c>
      <c r="I708" s="258" t="s">
        <v>521</v>
      </c>
      <c r="J708" s="262" t="s">
        <v>136</v>
      </c>
      <c r="K708" s="268">
        <v>2014</v>
      </c>
      <c r="L708" s="262" t="s">
        <v>137</v>
      </c>
      <c r="M708" s="250"/>
      <c r="N708" s="250" t="s">
        <v>3075</v>
      </c>
      <c r="O708" s="260" t="s">
        <v>3075</v>
      </c>
      <c r="P708" s="257">
        <v>0</v>
      </c>
      <c r="Q708" s="262" t="s">
        <v>3075</v>
      </c>
      <c r="R708" s="262" t="s">
        <v>3766</v>
      </c>
      <c r="S708" s="262" t="s">
        <v>3184</v>
      </c>
      <c r="T708" s="262" t="s">
        <v>2264</v>
      </c>
      <c r="U708" s="262" t="s">
        <v>2265</v>
      </c>
      <c r="V708" s="262" t="s">
        <v>3075</v>
      </c>
      <c r="W708" s="262" t="s">
        <v>3075</v>
      </c>
      <c r="X708" s="262" t="s">
        <v>3075</v>
      </c>
      <c r="Y708" s="262" t="s">
        <v>3075</v>
      </c>
      <c r="Z708" s="262" t="s">
        <v>3075</v>
      </c>
      <c r="AA708" s="262" t="s">
        <v>3075</v>
      </c>
      <c r="AB708" s="262" t="s">
        <v>3075</v>
      </c>
      <c r="AC708" s="262" t="s">
        <v>3075</v>
      </c>
      <c r="AD708" s="262" t="s">
        <v>3075</v>
      </c>
      <c r="AE708" s="247"/>
      <c r="AF708" s="262" t="s">
        <v>3075</v>
      </c>
      <c r="AG708" s="262" t="s">
        <v>3075</v>
      </c>
      <c r="AH708" s="262" t="s">
        <v>3075</v>
      </c>
      <c r="AI708" s="262" t="s">
        <v>3075</v>
      </c>
      <c r="AJ708" t="s">
        <v>4897</v>
      </c>
    </row>
    <row r="709" spans="1:36" ht="15" customHeight="1" x14ac:dyDescent="0.3">
      <c r="A709" s="261">
        <v>525160</v>
      </c>
      <c r="B709" s="262" t="s">
        <v>1461</v>
      </c>
      <c r="C709" s="262" t="s">
        <v>100</v>
      </c>
      <c r="D709" s="262" t="s">
        <v>687</v>
      </c>
      <c r="E709" s="262" t="s">
        <v>115</v>
      </c>
      <c r="F709" s="262" t="s">
        <v>2228</v>
      </c>
      <c r="G709" s="263">
        <v>34755</v>
      </c>
      <c r="H709" s="262" t="s">
        <v>620</v>
      </c>
      <c r="I709" s="258" t="s">
        <v>521</v>
      </c>
      <c r="J709" s="262" t="s">
        <v>136</v>
      </c>
      <c r="K709" s="258" t="s">
        <v>3075</v>
      </c>
      <c r="L709" s="262"/>
      <c r="M709" s="262"/>
      <c r="N709" s="250" t="s">
        <v>3075</v>
      </c>
      <c r="O709" s="260" t="s">
        <v>3075</v>
      </c>
      <c r="P709" s="257">
        <v>0</v>
      </c>
      <c r="Q709" s="262" t="s">
        <v>3075</v>
      </c>
      <c r="R709" s="262" t="s">
        <v>3958</v>
      </c>
      <c r="S709" s="262" t="s">
        <v>3959</v>
      </c>
      <c r="T709" s="262" t="s">
        <v>2973</v>
      </c>
      <c r="U709" s="262" t="s">
        <v>2210</v>
      </c>
      <c r="V709" s="262" t="s">
        <v>3075</v>
      </c>
      <c r="W709" s="262" t="s">
        <v>3075</v>
      </c>
      <c r="X709" s="262" t="s">
        <v>3075</v>
      </c>
      <c r="Y709" s="262" t="s">
        <v>3075</v>
      </c>
      <c r="Z709" s="262" t="s">
        <v>3075</v>
      </c>
      <c r="AA709" s="262" t="s">
        <v>3075</v>
      </c>
      <c r="AB709" s="262" t="s">
        <v>3075</v>
      </c>
      <c r="AC709" s="262" t="s">
        <v>3075</v>
      </c>
      <c r="AD709" s="262" t="s">
        <v>3075</v>
      </c>
      <c r="AE709" s="247"/>
      <c r="AF709" s="262" t="s">
        <v>3075</v>
      </c>
      <c r="AG709" s="262" t="s">
        <v>3075</v>
      </c>
      <c r="AH709" s="262" t="s">
        <v>3075</v>
      </c>
      <c r="AI709" s="262" t="s">
        <v>3075</v>
      </c>
      <c r="AJ709" t="s">
        <v>4897</v>
      </c>
    </row>
    <row r="710" spans="1:36" ht="15" customHeight="1" x14ac:dyDescent="0.3">
      <c r="A710" s="256">
        <v>525162</v>
      </c>
      <c r="B710" s="257" t="s">
        <v>1462</v>
      </c>
      <c r="C710" s="257" t="s">
        <v>84</v>
      </c>
      <c r="D710" s="257" t="s">
        <v>514</v>
      </c>
      <c r="E710" s="257" t="s">
        <v>115</v>
      </c>
      <c r="F710" s="257" t="s">
        <v>2333</v>
      </c>
      <c r="G710" s="257" t="s">
        <v>4743</v>
      </c>
      <c r="H710" s="257" t="s">
        <v>620</v>
      </c>
      <c r="I710" s="258" t="s">
        <v>521</v>
      </c>
      <c r="J710" s="257" t="s">
        <v>136</v>
      </c>
      <c r="K710" s="257" t="s">
        <v>4651</v>
      </c>
      <c r="L710" s="250"/>
      <c r="M710" s="257"/>
      <c r="N710" s="250" t="s">
        <v>3075</v>
      </c>
      <c r="O710" s="260" t="s">
        <v>3075</v>
      </c>
      <c r="P710" s="257">
        <v>0</v>
      </c>
      <c r="Q710" s="257" t="s">
        <v>3075</v>
      </c>
      <c r="R710" s="257" t="s">
        <v>3817</v>
      </c>
      <c r="S710" s="257" t="s">
        <v>3285</v>
      </c>
      <c r="T710" s="257" t="s">
        <v>2593</v>
      </c>
      <c r="U710" s="257" t="s">
        <v>2210</v>
      </c>
      <c r="V710" s="257" t="s">
        <v>3075</v>
      </c>
      <c r="W710" s="257" t="s">
        <v>3075</v>
      </c>
      <c r="X710" s="257" t="s">
        <v>3075</v>
      </c>
      <c r="Y710" s="257" t="s">
        <v>3075</v>
      </c>
      <c r="Z710" s="257" t="s">
        <v>3075</v>
      </c>
      <c r="AA710" s="257" t="s">
        <v>3075</v>
      </c>
      <c r="AB710" s="257" t="s">
        <v>3075</v>
      </c>
      <c r="AC710" s="257" t="s">
        <v>3075</v>
      </c>
      <c r="AD710" s="257" t="s">
        <v>3075</v>
      </c>
      <c r="AE710" s="247"/>
      <c r="AF710" s="257" t="s">
        <v>2078</v>
      </c>
      <c r="AG710" s="257" t="s">
        <v>2078</v>
      </c>
      <c r="AH710" s="257" t="s">
        <v>2078</v>
      </c>
      <c r="AI710" s="257" t="s">
        <v>3075</v>
      </c>
      <c r="AJ710" t="s">
        <v>4896</v>
      </c>
    </row>
    <row r="711" spans="1:36" ht="15" customHeight="1" x14ac:dyDescent="0.3">
      <c r="A711" s="261">
        <v>525167</v>
      </c>
      <c r="B711" s="262" t="s">
        <v>1949</v>
      </c>
      <c r="C711" s="262" t="s">
        <v>70</v>
      </c>
      <c r="D711" s="262" t="s">
        <v>348</v>
      </c>
      <c r="E711" s="262" t="s">
        <v>115</v>
      </c>
      <c r="F711" s="262" t="s">
        <v>135</v>
      </c>
      <c r="G711" s="263">
        <v>35796</v>
      </c>
      <c r="H711" s="262" t="s">
        <v>620</v>
      </c>
      <c r="I711" s="258" t="s">
        <v>521</v>
      </c>
      <c r="J711" s="262" t="s">
        <v>136</v>
      </c>
      <c r="K711" s="258"/>
      <c r="L711" s="250"/>
      <c r="M711" s="262"/>
      <c r="N711" s="250" t="s">
        <v>3075</v>
      </c>
      <c r="O711" s="260" t="s">
        <v>3075</v>
      </c>
      <c r="P711" s="257">
        <v>0</v>
      </c>
      <c r="Q711" s="262" t="s">
        <v>3075</v>
      </c>
      <c r="R711" s="262" t="s">
        <v>4533</v>
      </c>
      <c r="S711" s="262" t="s">
        <v>3176</v>
      </c>
      <c r="T711" s="262" t="s">
        <v>2534</v>
      </c>
      <c r="U711" s="262" t="s">
        <v>2084</v>
      </c>
      <c r="V711" s="262" t="s">
        <v>3075</v>
      </c>
      <c r="W711" s="262" t="s">
        <v>3075</v>
      </c>
      <c r="X711" s="262" t="s">
        <v>3075</v>
      </c>
      <c r="Y711" s="262" t="s">
        <v>3075</v>
      </c>
      <c r="Z711" s="262" t="s">
        <v>3075</v>
      </c>
      <c r="AA711" s="262" t="s">
        <v>3075</v>
      </c>
      <c r="AB711" s="262" t="s">
        <v>3075</v>
      </c>
      <c r="AC711" s="262" t="s">
        <v>3075</v>
      </c>
      <c r="AD711" s="262" t="s">
        <v>3075</v>
      </c>
      <c r="AE711" s="246"/>
      <c r="AF711" s="262" t="s">
        <v>3075</v>
      </c>
      <c r="AG711" s="262"/>
      <c r="AH711" s="262" t="s">
        <v>3075</v>
      </c>
      <c r="AI711" s="262" t="s">
        <v>3075</v>
      </c>
      <c r="AJ711" t="s">
        <v>4897</v>
      </c>
    </row>
    <row r="712" spans="1:36" ht="15" customHeight="1" x14ac:dyDescent="0.3">
      <c r="A712" s="261">
        <v>525173</v>
      </c>
      <c r="B712" s="262" t="s">
        <v>1463</v>
      </c>
      <c r="C712" s="262" t="s">
        <v>279</v>
      </c>
      <c r="D712" s="262" t="s">
        <v>756</v>
      </c>
      <c r="E712" s="262" t="s">
        <v>115</v>
      </c>
      <c r="F712" s="262" t="s">
        <v>2571</v>
      </c>
      <c r="G712" s="263">
        <v>36161</v>
      </c>
      <c r="H712" s="262" t="s">
        <v>620</v>
      </c>
      <c r="I712" s="258" t="s">
        <v>521</v>
      </c>
      <c r="J712" s="262" t="s">
        <v>136</v>
      </c>
      <c r="K712" s="258" t="s">
        <v>3075</v>
      </c>
      <c r="L712" s="262"/>
      <c r="M712" s="262"/>
      <c r="N712" s="250" t="s">
        <v>3075</v>
      </c>
      <c r="O712" s="260" t="s">
        <v>3075</v>
      </c>
      <c r="P712" s="257">
        <v>0</v>
      </c>
      <c r="Q712" s="262" t="s">
        <v>3075</v>
      </c>
      <c r="R712" s="262" t="s">
        <v>3818</v>
      </c>
      <c r="S712" s="262" t="s">
        <v>3335</v>
      </c>
      <c r="T712" s="262" t="s">
        <v>2239</v>
      </c>
      <c r="U712" s="262" t="s">
        <v>2084</v>
      </c>
      <c r="V712" s="262" t="s">
        <v>3075</v>
      </c>
      <c r="W712" s="262" t="s">
        <v>3075</v>
      </c>
      <c r="X712" s="262" t="s">
        <v>3075</v>
      </c>
      <c r="Y712" s="262" t="s">
        <v>3075</v>
      </c>
      <c r="Z712" s="262" t="s">
        <v>3075</v>
      </c>
      <c r="AA712" s="262" t="s">
        <v>3075</v>
      </c>
      <c r="AB712" s="262" t="s">
        <v>3075</v>
      </c>
      <c r="AC712" s="262" t="s">
        <v>3075</v>
      </c>
      <c r="AD712" s="262" t="s">
        <v>3075</v>
      </c>
      <c r="AE712" s="246"/>
      <c r="AF712" s="262" t="s">
        <v>3075</v>
      </c>
      <c r="AG712" s="262" t="s">
        <v>3075</v>
      </c>
      <c r="AH712" s="262" t="s">
        <v>3075</v>
      </c>
      <c r="AI712" s="262" t="s">
        <v>3075</v>
      </c>
      <c r="AJ712" t="s">
        <v>4897</v>
      </c>
    </row>
    <row r="713" spans="1:36" ht="15" customHeight="1" x14ac:dyDescent="0.3">
      <c r="A713" s="261">
        <v>525184</v>
      </c>
      <c r="B713" s="262" t="s">
        <v>1127</v>
      </c>
      <c r="C713" s="262" t="s">
        <v>224</v>
      </c>
      <c r="D713" s="262" t="s">
        <v>498</v>
      </c>
      <c r="E713" s="262" t="s">
        <v>115</v>
      </c>
      <c r="F713" s="262" t="s">
        <v>2888</v>
      </c>
      <c r="G713" s="263">
        <v>34750</v>
      </c>
      <c r="H713" s="262" t="s">
        <v>620</v>
      </c>
      <c r="I713" s="258" t="s">
        <v>521</v>
      </c>
      <c r="J713" s="262" t="s">
        <v>136</v>
      </c>
      <c r="K713" s="258" t="s">
        <v>3075</v>
      </c>
      <c r="L713" s="262"/>
      <c r="M713" s="262"/>
      <c r="N713" s="250" t="s">
        <v>3075</v>
      </c>
      <c r="O713" s="260" t="s">
        <v>3075</v>
      </c>
      <c r="P713" s="257">
        <v>0</v>
      </c>
      <c r="Q713" s="262" t="s">
        <v>3075</v>
      </c>
      <c r="R713" s="262" t="s">
        <v>4534</v>
      </c>
      <c r="S713" s="262" t="s">
        <v>3349</v>
      </c>
      <c r="T713" s="262" t="s">
        <v>2113</v>
      </c>
      <c r="U713" s="262" t="s">
        <v>2084</v>
      </c>
      <c r="V713" s="262" t="s">
        <v>3075</v>
      </c>
      <c r="W713" s="262" t="s">
        <v>3075</v>
      </c>
      <c r="X713" s="262" t="s">
        <v>3075</v>
      </c>
      <c r="Y713" s="262" t="s">
        <v>3075</v>
      </c>
      <c r="Z713" s="262" t="s">
        <v>3075</v>
      </c>
      <c r="AA713" s="262" t="s">
        <v>3075</v>
      </c>
      <c r="AB713" s="262" t="s">
        <v>3075</v>
      </c>
      <c r="AC713" s="262" t="s">
        <v>3075</v>
      </c>
      <c r="AD713" s="262" t="s">
        <v>3075</v>
      </c>
      <c r="AE713" s="246"/>
      <c r="AF713" s="262" t="s">
        <v>3075</v>
      </c>
      <c r="AG713" s="262" t="s">
        <v>3075</v>
      </c>
      <c r="AH713" s="262" t="s">
        <v>3075</v>
      </c>
      <c r="AI713" s="262" t="s">
        <v>3075</v>
      </c>
      <c r="AJ713" t="s">
        <v>4897</v>
      </c>
    </row>
    <row r="714" spans="1:36" ht="15" customHeight="1" x14ac:dyDescent="0.3">
      <c r="A714" s="261">
        <v>525190</v>
      </c>
      <c r="B714" s="262" t="s">
        <v>1464</v>
      </c>
      <c r="C714" s="262" t="s">
        <v>1465</v>
      </c>
      <c r="D714" s="262" t="s">
        <v>455</v>
      </c>
      <c r="E714" s="262" t="s">
        <v>115</v>
      </c>
      <c r="F714" s="262" t="s">
        <v>135</v>
      </c>
      <c r="G714" s="263">
        <v>37179</v>
      </c>
      <c r="H714" s="262" t="s">
        <v>620</v>
      </c>
      <c r="I714" s="258" t="s">
        <v>521</v>
      </c>
      <c r="J714" s="262" t="s">
        <v>667</v>
      </c>
      <c r="K714" s="258"/>
      <c r="L714" s="250"/>
      <c r="M714" s="262"/>
      <c r="N714" s="250" t="s">
        <v>3075</v>
      </c>
      <c r="O714" s="260" t="s">
        <v>3075</v>
      </c>
      <c r="P714" s="257">
        <v>0</v>
      </c>
      <c r="Q714" s="262" t="s">
        <v>3075</v>
      </c>
      <c r="R714" s="262" t="s">
        <v>4535</v>
      </c>
      <c r="S714" s="262" t="s">
        <v>4179</v>
      </c>
      <c r="T714" s="262" t="s">
        <v>2483</v>
      </c>
      <c r="U714" s="262" t="s">
        <v>2084</v>
      </c>
      <c r="V714" s="262" t="s">
        <v>3075</v>
      </c>
      <c r="W714" s="262" t="s">
        <v>3075</v>
      </c>
      <c r="X714" s="262" t="s">
        <v>3075</v>
      </c>
      <c r="Y714" s="262" t="s">
        <v>3075</v>
      </c>
      <c r="Z714" s="262" t="s">
        <v>3075</v>
      </c>
      <c r="AA714" s="262" t="s">
        <v>3075</v>
      </c>
      <c r="AB714" s="262" t="s">
        <v>3075</v>
      </c>
      <c r="AC714" s="262" t="s">
        <v>3075</v>
      </c>
      <c r="AD714" s="262" t="s">
        <v>3075</v>
      </c>
      <c r="AE714" s="246"/>
      <c r="AF714" s="262" t="s">
        <v>3075</v>
      </c>
      <c r="AG714" s="262" t="s">
        <v>3075</v>
      </c>
      <c r="AH714" s="262" t="s">
        <v>3075</v>
      </c>
      <c r="AI714" s="262" t="s">
        <v>3075</v>
      </c>
      <c r="AJ714" t="s">
        <v>4897</v>
      </c>
    </row>
    <row r="715" spans="1:36" ht="15" customHeight="1" x14ac:dyDescent="0.3">
      <c r="A715" s="261">
        <v>525209</v>
      </c>
      <c r="B715" s="262" t="s">
        <v>1466</v>
      </c>
      <c r="C715" s="262" t="s">
        <v>66</v>
      </c>
      <c r="D715" s="262" t="s">
        <v>464</v>
      </c>
      <c r="E715" s="262" t="s">
        <v>115</v>
      </c>
      <c r="F715" s="262" t="s">
        <v>2562</v>
      </c>
      <c r="G715" s="263">
        <v>35094</v>
      </c>
      <c r="H715" s="262" t="s">
        <v>620</v>
      </c>
      <c r="I715" s="258" t="s">
        <v>521</v>
      </c>
      <c r="J715" s="262" t="s">
        <v>138</v>
      </c>
      <c r="K715" s="258"/>
      <c r="L715" s="250"/>
      <c r="M715" s="262"/>
      <c r="N715" s="250" t="s">
        <v>3075</v>
      </c>
      <c r="O715" s="260" t="s">
        <v>3075</v>
      </c>
      <c r="P715" s="257">
        <v>0</v>
      </c>
      <c r="Q715" s="262" t="s">
        <v>3075</v>
      </c>
      <c r="R715" s="262" t="s">
        <v>3639</v>
      </c>
      <c r="S715" s="262" t="s">
        <v>3083</v>
      </c>
      <c r="T715" s="262" t="s">
        <v>2853</v>
      </c>
      <c r="U715" s="262" t="s">
        <v>2129</v>
      </c>
      <c r="V715" s="262" t="s">
        <v>3075</v>
      </c>
      <c r="W715" s="262" t="s">
        <v>3075</v>
      </c>
      <c r="X715" s="262" t="s">
        <v>3075</v>
      </c>
      <c r="Y715" s="262" t="s">
        <v>3075</v>
      </c>
      <c r="Z715" s="262" t="s">
        <v>3075</v>
      </c>
      <c r="AA715" s="262" t="s">
        <v>3075</v>
      </c>
      <c r="AB715" s="262" t="s">
        <v>3075</v>
      </c>
      <c r="AC715" s="262" t="s">
        <v>3075</v>
      </c>
      <c r="AD715" s="262" t="s">
        <v>3075</v>
      </c>
      <c r="AE715" s="246"/>
      <c r="AF715" s="262" t="s">
        <v>3075</v>
      </c>
      <c r="AG715" s="262" t="s">
        <v>3075</v>
      </c>
      <c r="AH715" s="262" t="s">
        <v>3075</v>
      </c>
      <c r="AI715" s="262" t="s">
        <v>3075</v>
      </c>
      <c r="AJ715" t="s">
        <v>4897</v>
      </c>
    </row>
    <row r="716" spans="1:36" ht="15" customHeight="1" x14ac:dyDescent="0.3">
      <c r="A716" s="261">
        <v>525212</v>
      </c>
      <c r="B716" s="262" t="s">
        <v>937</v>
      </c>
      <c r="C716" s="262" t="s">
        <v>308</v>
      </c>
      <c r="D716" s="262" t="s">
        <v>414</v>
      </c>
      <c r="E716" s="262" t="s">
        <v>115</v>
      </c>
      <c r="F716" s="262" t="s">
        <v>135</v>
      </c>
      <c r="G716" s="263">
        <v>33064</v>
      </c>
      <c r="H716" s="262" t="s">
        <v>620</v>
      </c>
      <c r="I716" s="258" t="s">
        <v>521</v>
      </c>
      <c r="J716" s="262" t="s">
        <v>136</v>
      </c>
      <c r="K716" s="258" t="s">
        <v>3075</v>
      </c>
      <c r="L716" s="262"/>
      <c r="M716" s="262"/>
      <c r="N716" s="250" t="s">
        <v>3075</v>
      </c>
      <c r="O716" s="260" t="s">
        <v>3075</v>
      </c>
      <c r="P716" s="257">
        <v>0</v>
      </c>
      <c r="Q716" s="262" t="s">
        <v>3075</v>
      </c>
      <c r="R716" s="262" t="s">
        <v>3960</v>
      </c>
      <c r="S716" s="262" t="s">
        <v>3961</v>
      </c>
      <c r="T716" s="262" t="s">
        <v>2429</v>
      </c>
      <c r="U716" s="262" t="s">
        <v>2084</v>
      </c>
      <c r="V716" s="262" t="s">
        <v>3075</v>
      </c>
      <c r="W716" s="262" t="s">
        <v>3075</v>
      </c>
      <c r="X716" s="262" t="s">
        <v>3075</v>
      </c>
      <c r="Y716" s="262" t="s">
        <v>3075</v>
      </c>
      <c r="Z716" s="262" t="s">
        <v>3075</v>
      </c>
      <c r="AA716" s="262" t="s">
        <v>3075</v>
      </c>
      <c r="AB716" s="262" t="s">
        <v>3075</v>
      </c>
      <c r="AC716" s="262" t="s">
        <v>3075</v>
      </c>
      <c r="AD716" s="262" t="s">
        <v>3075</v>
      </c>
      <c r="AE716" s="246"/>
      <c r="AF716" s="262" t="s">
        <v>3075</v>
      </c>
      <c r="AG716" s="262" t="s">
        <v>3075</v>
      </c>
      <c r="AH716" s="262" t="s">
        <v>3075</v>
      </c>
      <c r="AI716" s="262" t="s">
        <v>3075</v>
      </c>
      <c r="AJ716" t="s">
        <v>4897</v>
      </c>
    </row>
    <row r="717" spans="1:36" ht="15" customHeight="1" x14ac:dyDescent="0.3">
      <c r="A717" s="261">
        <v>525233</v>
      </c>
      <c r="B717" s="262" t="s">
        <v>1467</v>
      </c>
      <c r="C717" s="262" t="s">
        <v>291</v>
      </c>
      <c r="D717" s="262" t="s">
        <v>1468</v>
      </c>
      <c r="E717" s="262" t="s">
        <v>115</v>
      </c>
      <c r="F717" s="262" t="s">
        <v>4536</v>
      </c>
      <c r="G717" s="263">
        <v>32270</v>
      </c>
      <c r="H717" s="262" t="s">
        <v>620</v>
      </c>
      <c r="I717" s="258" t="s">
        <v>521</v>
      </c>
      <c r="J717" s="262" t="s">
        <v>138</v>
      </c>
      <c r="K717" s="258"/>
      <c r="L717" s="257"/>
      <c r="M717" s="262"/>
      <c r="N717" s="250" t="s">
        <v>3075</v>
      </c>
      <c r="O717" s="260" t="s">
        <v>3075</v>
      </c>
      <c r="P717" s="257">
        <v>0</v>
      </c>
      <c r="Q717" s="262" t="s">
        <v>3075</v>
      </c>
      <c r="R717" s="262" t="s">
        <v>4537</v>
      </c>
      <c r="S717" s="262" t="s">
        <v>3500</v>
      </c>
      <c r="T717" s="262" t="s">
        <v>4538</v>
      </c>
      <c r="U717" s="262" t="s">
        <v>2084</v>
      </c>
      <c r="V717" s="262" t="s">
        <v>3075</v>
      </c>
      <c r="W717" s="262" t="s">
        <v>3075</v>
      </c>
      <c r="X717" s="262" t="s">
        <v>3075</v>
      </c>
      <c r="Y717" s="262" t="s">
        <v>3075</v>
      </c>
      <c r="Z717" s="262" t="s">
        <v>3075</v>
      </c>
      <c r="AA717" s="262" t="s">
        <v>3075</v>
      </c>
      <c r="AB717" s="262" t="s">
        <v>3075</v>
      </c>
      <c r="AC717" s="262" t="s">
        <v>3075</v>
      </c>
      <c r="AD717" s="262" t="s">
        <v>3075</v>
      </c>
      <c r="AE717" s="247"/>
      <c r="AF717" s="262" t="s">
        <v>3075</v>
      </c>
      <c r="AG717" s="262" t="s">
        <v>3075</v>
      </c>
      <c r="AH717" s="262" t="s">
        <v>3075</v>
      </c>
      <c r="AI717" s="262" t="s">
        <v>3075</v>
      </c>
      <c r="AJ717" t="s">
        <v>4897</v>
      </c>
    </row>
    <row r="718" spans="1:36" ht="15" customHeight="1" x14ac:dyDescent="0.3">
      <c r="A718" s="261">
        <v>525239</v>
      </c>
      <c r="B718" s="262" t="s">
        <v>1469</v>
      </c>
      <c r="C718" s="262" t="s">
        <v>1470</v>
      </c>
      <c r="D718" s="262" t="s">
        <v>923</v>
      </c>
      <c r="E718" s="262" t="s">
        <v>115</v>
      </c>
      <c r="F718" s="262" t="s">
        <v>2526</v>
      </c>
      <c r="G718" s="263">
        <v>27769</v>
      </c>
      <c r="H718" s="262" t="s">
        <v>620</v>
      </c>
      <c r="I718" s="258" t="s">
        <v>521</v>
      </c>
      <c r="J718" s="262" t="s">
        <v>138</v>
      </c>
      <c r="K718" s="258"/>
      <c r="L718" s="257" t="s">
        <v>149</v>
      </c>
      <c r="M718" s="262"/>
      <c r="N718" s="250" t="s">
        <v>3075</v>
      </c>
      <c r="O718" s="260" t="s">
        <v>3075</v>
      </c>
      <c r="P718" s="257">
        <v>0</v>
      </c>
      <c r="Q718" s="262" t="s">
        <v>3075</v>
      </c>
      <c r="R718" s="262" t="s">
        <v>3640</v>
      </c>
      <c r="S718" s="262" t="s">
        <v>3641</v>
      </c>
      <c r="T718" s="262" t="s">
        <v>2975</v>
      </c>
      <c r="U718" s="262" t="s">
        <v>2096</v>
      </c>
      <c r="V718" s="262" t="s">
        <v>3075</v>
      </c>
      <c r="W718" s="262" t="s">
        <v>3075</v>
      </c>
      <c r="X718" s="262" t="s">
        <v>3075</v>
      </c>
      <c r="Y718" s="262" t="s">
        <v>3075</v>
      </c>
      <c r="Z718" s="262" t="s">
        <v>3075</v>
      </c>
      <c r="AA718" s="262" t="s">
        <v>3075</v>
      </c>
      <c r="AB718" s="262" t="s">
        <v>3075</v>
      </c>
      <c r="AC718" s="262" t="s">
        <v>3075</v>
      </c>
      <c r="AD718" s="262" t="s">
        <v>3075</v>
      </c>
      <c r="AE718" s="247"/>
      <c r="AF718" s="262" t="s">
        <v>3075</v>
      </c>
      <c r="AG718" s="262" t="s">
        <v>3075</v>
      </c>
      <c r="AH718" s="262" t="s">
        <v>3075</v>
      </c>
      <c r="AI718" s="262" t="s">
        <v>3075</v>
      </c>
      <c r="AJ718" t="s">
        <v>4897</v>
      </c>
    </row>
    <row r="719" spans="1:36" ht="15" customHeight="1" x14ac:dyDescent="0.3">
      <c r="A719" s="261">
        <v>525263</v>
      </c>
      <c r="B719" s="262" t="s">
        <v>1472</v>
      </c>
      <c r="C719" s="262" t="s">
        <v>69</v>
      </c>
      <c r="D719" s="262" t="s">
        <v>406</v>
      </c>
      <c r="E719" s="262" t="s">
        <v>114</v>
      </c>
      <c r="F719" s="262" t="s">
        <v>2977</v>
      </c>
      <c r="G719" s="263">
        <v>25343</v>
      </c>
      <c r="H719" s="262" t="s">
        <v>620</v>
      </c>
      <c r="I719" s="258" t="s">
        <v>521</v>
      </c>
      <c r="J719" s="262" t="s">
        <v>136</v>
      </c>
      <c r="K719" s="258"/>
      <c r="L719" s="250"/>
      <c r="M719" s="262"/>
      <c r="N719" s="250" t="s">
        <v>3075</v>
      </c>
      <c r="O719" s="260" t="s">
        <v>3075</v>
      </c>
      <c r="P719" s="257">
        <v>0</v>
      </c>
      <c r="Q719" s="262" t="s">
        <v>3075</v>
      </c>
      <c r="R719" s="262" t="s">
        <v>4015</v>
      </c>
      <c r="S719" s="262" t="s">
        <v>3106</v>
      </c>
      <c r="T719" s="262" t="s">
        <v>2978</v>
      </c>
      <c r="U719" s="262" t="s">
        <v>2979</v>
      </c>
      <c r="V719" s="262" t="s">
        <v>3075</v>
      </c>
      <c r="W719" s="262" t="s">
        <v>3075</v>
      </c>
      <c r="X719" s="262" t="s">
        <v>3075</v>
      </c>
      <c r="Y719" s="262" t="s">
        <v>3075</v>
      </c>
      <c r="Z719" s="262" t="s">
        <v>3075</v>
      </c>
      <c r="AA719" s="262" t="s">
        <v>3075</v>
      </c>
      <c r="AB719" s="262" t="s">
        <v>3075</v>
      </c>
      <c r="AC719" s="262" t="s">
        <v>3075</v>
      </c>
      <c r="AD719" s="262" t="s">
        <v>3075</v>
      </c>
      <c r="AE719" s="246"/>
      <c r="AF719" s="262" t="s">
        <v>3075</v>
      </c>
      <c r="AG719" s="262" t="s">
        <v>3075</v>
      </c>
      <c r="AH719" s="262" t="s">
        <v>3075</v>
      </c>
      <c r="AI719" s="262" t="s">
        <v>3075</v>
      </c>
      <c r="AJ719" t="s">
        <v>4897</v>
      </c>
    </row>
    <row r="720" spans="1:36" ht="15" customHeight="1" x14ac:dyDescent="0.3">
      <c r="A720" s="261">
        <v>525265</v>
      </c>
      <c r="B720" s="262" t="s">
        <v>1473</v>
      </c>
      <c r="C720" s="262" t="s">
        <v>351</v>
      </c>
      <c r="D720" s="262" t="s">
        <v>422</v>
      </c>
      <c r="E720" s="262" t="s">
        <v>115</v>
      </c>
      <c r="F720" s="262" t="s">
        <v>149</v>
      </c>
      <c r="G720" s="263">
        <v>33582</v>
      </c>
      <c r="H720" s="262" t="s">
        <v>620</v>
      </c>
      <c r="I720" s="258" t="s">
        <v>521</v>
      </c>
      <c r="J720" s="262" t="s">
        <v>667</v>
      </c>
      <c r="K720" s="258"/>
      <c r="L720" s="257" t="s">
        <v>149</v>
      </c>
      <c r="M720" s="262"/>
      <c r="N720" s="250" t="s">
        <v>3075</v>
      </c>
      <c r="O720" s="260" t="s">
        <v>3075</v>
      </c>
      <c r="P720" s="257">
        <v>0</v>
      </c>
      <c r="Q720" s="262" t="s">
        <v>3075</v>
      </c>
      <c r="R720" s="262" t="s">
        <v>4539</v>
      </c>
      <c r="S720" s="262" t="s">
        <v>4540</v>
      </c>
      <c r="T720" s="262" t="s">
        <v>4541</v>
      </c>
      <c r="U720" s="262" t="s">
        <v>2096</v>
      </c>
      <c r="V720" s="262" t="s">
        <v>3075</v>
      </c>
      <c r="W720" s="262" t="s">
        <v>3075</v>
      </c>
      <c r="X720" s="262" t="s">
        <v>3075</v>
      </c>
      <c r="Y720" s="262" t="s">
        <v>3075</v>
      </c>
      <c r="Z720" s="262" t="s">
        <v>3075</v>
      </c>
      <c r="AA720" s="262" t="s">
        <v>3075</v>
      </c>
      <c r="AB720" s="262" t="s">
        <v>3075</v>
      </c>
      <c r="AC720" s="262" t="s">
        <v>3075</v>
      </c>
      <c r="AD720" s="262" t="s">
        <v>3075</v>
      </c>
      <c r="AE720" s="246"/>
      <c r="AF720" s="262" t="s">
        <v>3075</v>
      </c>
      <c r="AG720" s="262" t="s">
        <v>3075</v>
      </c>
      <c r="AH720" s="262" t="s">
        <v>3075</v>
      </c>
      <c r="AI720" s="262" t="s">
        <v>3075</v>
      </c>
      <c r="AJ720" t="s">
        <v>4897</v>
      </c>
    </row>
    <row r="721" spans="1:36" ht="15" customHeight="1" x14ac:dyDescent="0.3">
      <c r="A721" s="261">
        <v>525268</v>
      </c>
      <c r="B721" s="262" t="s">
        <v>1474</v>
      </c>
      <c r="C721" s="262" t="s">
        <v>1058</v>
      </c>
      <c r="D721" s="262" t="s">
        <v>1475</v>
      </c>
      <c r="E721" s="262"/>
      <c r="F721" s="262"/>
      <c r="G721" s="263">
        <v>30696</v>
      </c>
      <c r="H721" s="262" t="s">
        <v>620</v>
      </c>
      <c r="I721" s="258" t="s">
        <v>521</v>
      </c>
      <c r="J721" s="262" t="s">
        <v>138</v>
      </c>
      <c r="K721" s="258" t="s">
        <v>3075</v>
      </c>
      <c r="L721" s="262"/>
      <c r="M721" s="262"/>
      <c r="N721" s="250" t="s">
        <v>3075</v>
      </c>
      <c r="O721" s="260" t="s">
        <v>3075</v>
      </c>
      <c r="P721" s="257">
        <v>0</v>
      </c>
      <c r="Q721" s="262" t="s">
        <v>3075</v>
      </c>
      <c r="R721" s="262" t="s">
        <v>4542</v>
      </c>
      <c r="S721" s="262" t="s">
        <v>4543</v>
      </c>
      <c r="T721" s="262" t="s">
        <v>2476</v>
      </c>
      <c r="U721" s="262" t="s">
        <v>2084</v>
      </c>
      <c r="V721" s="262" t="s">
        <v>3075</v>
      </c>
      <c r="W721" s="262" t="s">
        <v>3075</v>
      </c>
      <c r="X721" s="262" t="s">
        <v>3075</v>
      </c>
      <c r="Y721" s="262" t="s">
        <v>3075</v>
      </c>
      <c r="Z721" s="262" t="s">
        <v>3075</v>
      </c>
      <c r="AA721" s="262" t="s">
        <v>3075</v>
      </c>
      <c r="AB721" s="262" t="s">
        <v>3075</v>
      </c>
      <c r="AC721" s="262" t="s">
        <v>3075</v>
      </c>
      <c r="AD721" s="262" t="s">
        <v>3075</v>
      </c>
      <c r="AE721" s="246"/>
      <c r="AF721" s="262" t="s">
        <v>3075</v>
      </c>
      <c r="AG721" s="262" t="s">
        <v>3075</v>
      </c>
      <c r="AH721" s="262" t="s">
        <v>3075</v>
      </c>
      <c r="AI721" s="262" t="s">
        <v>3075</v>
      </c>
      <c r="AJ721" t="s">
        <v>4897</v>
      </c>
    </row>
    <row r="722" spans="1:36" ht="15" customHeight="1" x14ac:dyDescent="0.3">
      <c r="A722" s="261">
        <v>525305</v>
      </c>
      <c r="B722" s="262" t="s">
        <v>1476</v>
      </c>
      <c r="C722" s="262" t="s">
        <v>102</v>
      </c>
      <c r="D722" s="262" t="s">
        <v>439</v>
      </c>
      <c r="E722" s="262" t="s">
        <v>115</v>
      </c>
      <c r="F722" s="262" t="s">
        <v>135</v>
      </c>
      <c r="G722" s="263">
        <v>34128</v>
      </c>
      <c r="H722" s="262" t="s">
        <v>620</v>
      </c>
      <c r="I722" s="258" t="s">
        <v>521</v>
      </c>
      <c r="J722" s="262" t="s">
        <v>136</v>
      </c>
      <c r="K722" s="261">
        <v>2012</v>
      </c>
      <c r="L722" s="250"/>
      <c r="M722" s="262"/>
      <c r="N722" s="250" t="s">
        <v>3075</v>
      </c>
      <c r="O722" s="260" t="s">
        <v>3075</v>
      </c>
      <c r="P722" s="257">
        <v>0</v>
      </c>
      <c r="Q722" s="262" t="s">
        <v>3075</v>
      </c>
      <c r="R722" s="262" t="s">
        <v>3819</v>
      </c>
      <c r="S722" s="262" t="s">
        <v>3078</v>
      </c>
      <c r="T722" s="262" t="s">
        <v>2090</v>
      </c>
      <c r="U722" s="262" t="s">
        <v>2084</v>
      </c>
      <c r="V722" s="262" t="s">
        <v>3075</v>
      </c>
      <c r="W722" s="262" t="s">
        <v>3075</v>
      </c>
      <c r="X722" s="262" t="s">
        <v>3075</v>
      </c>
      <c r="Y722" s="262" t="s">
        <v>3075</v>
      </c>
      <c r="Z722" s="262" t="s">
        <v>3075</v>
      </c>
      <c r="AA722" s="262" t="s">
        <v>3075</v>
      </c>
      <c r="AB722" s="262" t="s">
        <v>3075</v>
      </c>
      <c r="AC722" s="262" t="s">
        <v>3075</v>
      </c>
      <c r="AD722" s="262" t="s">
        <v>3075</v>
      </c>
      <c r="AE722" s="247"/>
      <c r="AF722" s="262" t="s">
        <v>3075</v>
      </c>
      <c r="AG722" s="262" t="s">
        <v>3075</v>
      </c>
      <c r="AH722" s="262" t="s">
        <v>3075</v>
      </c>
      <c r="AI722" s="262" t="s">
        <v>3075</v>
      </c>
      <c r="AJ722" t="s">
        <v>4897</v>
      </c>
    </row>
    <row r="723" spans="1:36" ht="15" customHeight="1" x14ac:dyDescent="0.3">
      <c r="A723" s="261">
        <v>525321</v>
      </c>
      <c r="B723" s="262" t="s">
        <v>1477</v>
      </c>
      <c r="C723" s="262" t="s">
        <v>317</v>
      </c>
      <c r="D723" s="262" t="s">
        <v>336</v>
      </c>
      <c r="E723" s="262" t="s">
        <v>115</v>
      </c>
      <c r="F723" s="262" t="s">
        <v>2207</v>
      </c>
      <c r="G723" s="263">
        <v>32656</v>
      </c>
      <c r="H723" s="262" t="s">
        <v>620</v>
      </c>
      <c r="I723" s="258" t="s">
        <v>521</v>
      </c>
      <c r="J723" s="262" t="s">
        <v>138</v>
      </c>
      <c r="K723" s="268">
        <v>2008</v>
      </c>
      <c r="L723" s="250"/>
      <c r="M723" s="262"/>
      <c r="N723" s="250" t="s">
        <v>3075</v>
      </c>
      <c r="O723" s="260" t="s">
        <v>3075</v>
      </c>
      <c r="P723" s="257">
        <v>0</v>
      </c>
      <c r="Q723" s="262" t="s">
        <v>3075</v>
      </c>
      <c r="R723" s="262" t="s">
        <v>3642</v>
      </c>
      <c r="S723" s="262" t="s">
        <v>3224</v>
      </c>
      <c r="T723" s="262" t="s">
        <v>2981</v>
      </c>
      <c r="U723" s="262" t="s">
        <v>2358</v>
      </c>
      <c r="V723" s="262" t="s">
        <v>3075</v>
      </c>
      <c r="W723" s="262" t="s">
        <v>3075</v>
      </c>
      <c r="X723" s="262" t="s">
        <v>3075</v>
      </c>
      <c r="Y723" s="262" t="s">
        <v>3075</v>
      </c>
      <c r="Z723" s="262" t="s">
        <v>3075</v>
      </c>
      <c r="AA723" s="262" t="s">
        <v>3075</v>
      </c>
      <c r="AB723" s="262" t="s">
        <v>3075</v>
      </c>
      <c r="AC723" s="262" t="s">
        <v>3075</v>
      </c>
      <c r="AD723" s="262" t="s">
        <v>3075</v>
      </c>
      <c r="AE723" s="246"/>
      <c r="AF723" s="262" t="s">
        <v>3075</v>
      </c>
      <c r="AG723" s="262" t="s">
        <v>3075</v>
      </c>
      <c r="AH723" s="262" t="s">
        <v>3075</v>
      </c>
      <c r="AI723" s="262" t="s">
        <v>3075</v>
      </c>
      <c r="AJ723" t="s">
        <v>4897</v>
      </c>
    </row>
    <row r="724" spans="1:36" ht="15" customHeight="1" x14ac:dyDescent="0.3">
      <c r="A724" s="261">
        <v>525330</v>
      </c>
      <c r="B724" s="262" t="s">
        <v>1129</v>
      </c>
      <c r="C724" s="262" t="s">
        <v>69</v>
      </c>
      <c r="D724" s="262" t="s">
        <v>341</v>
      </c>
      <c r="E724" s="262" t="s">
        <v>115</v>
      </c>
      <c r="F724" s="262" t="s">
        <v>2372</v>
      </c>
      <c r="G724" s="263">
        <v>35805</v>
      </c>
      <c r="H724" s="262" t="s">
        <v>620</v>
      </c>
      <c r="I724" s="258" t="s">
        <v>521</v>
      </c>
      <c r="J724" s="262" t="s">
        <v>136</v>
      </c>
      <c r="K724" s="258" t="s">
        <v>3075</v>
      </c>
      <c r="L724" s="262"/>
      <c r="M724" s="262"/>
      <c r="N724" s="250" t="s">
        <v>3075</v>
      </c>
      <c r="O724" s="260" t="s">
        <v>3075</v>
      </c>
      <c r="P724" s="257">
        <v>0</v>
      </c>
      <c r="Q724" s="262" t="s">
        <v>3075</v>
      </c>
      <c r="R724" s="262" t="s">
        <v>3962</v>
      </c>
      <c r="S724" s="262" t="s">
        <v>3435</v>
      </c>
      <c r="T724" s="262" t="s">
        <v>2982</v>
      </c>
      <c r="U724" s="262" t="s">
        <v>2983</v>
      </c>
      <c r="V724" s="262" t="s">
        <v>3075</v>
      </c>
      <c r="W724" s="262" t="s">
        <v>3075</v>
      </c>
      <c r="X724" s="262" t="s">
        <v>3075</v>
      </c>
      <c r="Y724" s="262" t="s">
        <v>3075</v>
      </c>
      <c r="Z724" s="262" t="s">
        <v>3075</v>
      </c>
      <c r="AA724" s="262" t="s">
        <v>3075</v>
      </c>
      <c r="AB724" s="262" t="s">
        <v>3075</v>
      </c>
      <c r="AC724" s="262" t="s">
        <v>3075</v>
      </c>
      <c r="AD724" s="262" t="s">
        <v>3075</v>
      </c>
      <c r="AE724" s="246"/>
      <c r="AF724" s="262" t="s">
        <v>3075</v>
      </c>
      <c r="AG724" s="262" t="s">
        <v>3075</v>
      </c>
      <c r="AH724" s="262" t="s">
        <v>3075</v>
      </c>
      <c r="AI724" s="262" t="s">
        <v>3075</v>
      </c>
      <c r="AJ724" t="s">
        <v>4897</v>
      </c>
    </row>
    <row r="725" spans="1:36" ht="15" customHeight="1" x14ac:dyDescent="0.3">
      <c r="A725" s="261">
        <v>525336</v>
      </c>
      <c r="B725" s="262" t="s">
        <v>1478</v>
      </c>
      <c r="C725" s="262" t="s">
        <v>96</v>
      </c>
      <c r="D725" s="262" t="s">
        <v>443</v>
      </c>
      <c r="E725" s="262" t="s">
        <v>115</v>
      </c>
      <c r="F725" s="262" t="s">
        <v>144</v>
      </c>
      <c r="G725" s="263">
        <v>35826</v>
      </c>
      <c r="H725" s="262" t="s">
        <v>620</v>
      </c>
      <c r="I725" s="258" t="s">
        <v>522</v>
      </c>
      <c r="J725" s="262" t="s">
        <v>2082</v>
      </c>
      <c r="K725" s="258"/>
      <c r="L725" s="250"/>
      <c r="M725" s="262"/>
      <c r="N725" s="250" t="s">
        <v>3075</v>
      </c>
      <c r="O725" s="260" t="s">
        <v>3075</v>
      </c>
      <c r="P725" s="257">
        <v>0</v>
      </c>
      <c r="Q725" s="250"/>
      <c r="R725" s="250"/>
      <c r="S725" s="250"/>
      <c r="T725" s="250"/>
      <c r="U725" s="250"/>
      <c r="V725" s="250"/>
      <c r="W725" s="250"/>
      <c r="X725" s="250"/>
      <c r="Y725" s="250"/>
      <c r="Z725" s="250"/>
      <c r="AA725" s="250"/>
      <c r="AB725" s="250"/>
      <c r="AC725" s="250"/>
      <c r="AD725" s="250"/>
      <c r="AE725" s="246"/>
      <c r="AF725" s="250"/>
      <c r="AG725" s="250"/>
      <c r="AH725" s="250"/>
      <c r="AI725" s="250"/>
      <c r="AJ725" t="s">
        <v>4897</v>
      </c>
    </row>
    <row r="726" spans="1:36" ht="15" customHeight="1" x14ac:dyDescent="0.3">
      <c r="A726" s="261">
        <v>525343</v>
      </c>
      <c r="B726" s="262" t="s">
        <v>1480</v>
      </c>
      <c r="C726" s="262" t="s">
        <v>69</v>
      </c>
      <c r="D726" s="262" t="s">
        <v>509</v>
      </c>
      <c r="E726" s="262" t="s">
        <v>115</v>
      </c>
      <c r="F726" s="262" t="s">
        <v>3075</v>
      </c>
      <c r="G726" s="263"/>
      <c r="H726" s="262" t="s">
        <v>620</v>
      </c>
      <c r="I726" s="258" t="s">
        <v>521</v>
      </c>
      <c r="J726" s="262"/>
      <c r="K726" s="262"/>
      <c r="L726" s="268"/>
      <c r="M726" s="262"/>
      <c r="N726" s="250" t="s">
        <v>3075</v>
      </c>
      <c r="O726" s="260" t="s">
        <v>3075</v>
      </c>
      <c r="P726" s="257">
        <v>0</v>
      </c>
      <c r="Q726" s="250"/>
      <c r="R726" s="250"/>
      <c r="S726" s="250"/>
      <c r="T726" s="250"/>
      <c r="U726" s="250"/>
      <c r="V726" s="250"/>
      <c r="W726" s="250"/>
      <c r="X726" s="250"/>
      <c r="Y726" s="250"/>
      <c r="Z726" s="250"/>
      <c r="AA726" s="250"/>
      <c r="AB726" s="250"/>
      <c r="AC726" s="250"/>
      <c r="AD726" s="250"/>
      <c r="AE726" s="250"/>
      <c r="AF726" s="250"/>
      <c r="AG726" s="250"/>
      <c r="AH726" s="250"/>
      <c r="AI726" s="250"/>
      <c r="AJ726" t="s">
        <v>4897</v>
      </c>
    </row>
    <row r="727" spans="1:36" ht="15" customHeight="1" x14ac:dyDescent="0.3">
      <c r="A727" s="261">
        <v>525344</v>
      </c>
      <c r="B727" s="262" t="s">
        <v>1481</v>
      </c>
      <c r="C727" s="262" t="s">
        <v>929</v>
      </c>
      <c r="D727" s="262" t="s">
        <v>598</v>
      </c>
      <c r="E727" s="262" t="s">
        <v>115</v>
      </c>
      <c r="F727" s="262" t="s">
        <v>135</v>
      </c>
      <c r="G727" s="263">
        <v>36378</v>
      </c>
      <c r="H727" s="262" t="s">
        <v>620</v>
      </c>
      <c r="I727" s="258" t="s">
        <v>521</v>
      </c>
      <c r="J727" s="262" t="s">
        <v>136</v>
      </c>
      <c r="K727" s="262"/>
      <c r="M727" s="262"/>
      <c r="N727" s="250" t="s">
        <v>3075</v>
      </c>
      <c r="O727" s="260" t="s">
        <v>3075</v>
      </c>
      <c r="P727" s="257">
        <v>0</v>
      </c>
      <c r="Q727" s="262" t="s">
        <v>3075</v>
      </c>
      <c r="R727" s="262" t="s">
        <v>3963</v>
      </c>
      <c r="S727" s="262" t="s">
        <v>3964</v>
      </c>
      <c r="T727" s="262" t="s">
        <v>2797</v>
      </c>
      <c r="U727" s="262" t="s">
        <v>2798</v>
      </c>
      <c r="V727" s="262" t="s">
        <v>3075</v>
      </c>
      <c r="W727" s="262" t="s">
        <v>3075</v>
      </c>
      <c r="X727" s="262" t="s">
        <v>3075</v>
      </c>
      <c r="Y727" s="262" t="s">
        <v>3075</v>
      </c>
      <c r="Z727" s="262" t="s">
        <v>3075</v>
      </c>
      <c r="AA727" s="262" t="s">
        <v>3075</v>
      </c>
      <c r="AB727" s="262" t="s">
        <v>3075</v>
      </c>
      <c r="AC727" s="262" t="s">
        <v>3075</v>
      </c>
      <c r="AD727" s="262" t="s">
        <v>3075</v>
      </c>
      <c r="AE727" s="247"/>
      <c r="AF727" s="262" t="s">
        <v>3075</v>
      </c>
      <c r="AG727" s="262" t="s">
        <v>3075</v>
      </c>
      <c r="AH727" s="262" t="s">
        <v>3075</v>
      </c>
      <c r="AI727" s="262" t="s">
        <v>3075</v>
      </c>
      <c r="AJ727" t="s">
        <v>4897</v>
      </c>
    </row>
    <row r="728" spans="1:36" ht="15" customHeight="1" x14ac:dyDescent="0.3">
      <c r="A728" s="261">
        <v>525357</v>
      </c>
      <c r="B728" s="262" t="s">
        <v>1482</v>
      </c>
      <c r="C728" s="262" t="s">
        <v>1483</v>
      </c>
      <c r="D728" s="262" t="s">
        <v>1405</v>
      </c>
      <c r="E728" s="262" t="s">
        <v>115</v>
      </c>
      <c r="F728" s="262" t="s">
        <v>2753</v>
      </c>
      <c r="G728" s="263">
        <v>34545</v>
      </c>
      <c r="H728" s="262" t="s">
        <v>620</v>
      </c>
      <c r="I728" s="258" t="s">
        <v>521</v>
      </c>
      <c r="J728" s="262" t="s">
        <v>138</v>
      </c>
      <c r="K728" s="262"/>
      <c r="M728" s="262"/>
      <c r="N728" s="250" t="s">
        <v>3075</v>
      </c>
      <c r="O728" s="260" t="s">
        <v>3075</v>
      </c>
      <c r="P728" s="257">
        <v>0</v>
      </c>
      <c r="Q728" s="262" t="s">
        <v>3075</v>
      </c>
      <c r="R728" s="262" t="s">
        <v>3643</v>
      </c>
      <c r="S728" s="262" t="s">
        <v>3644</v>
      </c>
      <c r="T728" s="262" t="s">
        <v>2984</v>
      </c>
      <c r="U728" s="262" t="s">
        <v>2985</v>
      </c>
      <c r="V728" s="262" t="s">
        <v>3075</v>
      </c>
      <c r="W728" s="262" t="s">
        <v>3075</v>
      </c>
      <c r="X728" s="262" t="s">
        <v>3075</v>
      </c>
      <c r="Y728" s="262" t="s">
        <v>3075</v>
      </c>
      <c r="Z728" s="262" t="s">
        <v>3075</v>
      </c>
      <c r="AA728" s="262" t="s">
        <v>3075</v>
      </c>
      <c r="AB728" s="262" t="s">
        <v>3075</v>
      </c>
      <c r="AC728" s="262" t="s">
        <v>3075</v>
      </c>
      <c r="AD728" s="262" t="s">
        <v>3075</v>
      </c>
      <c r="AE728" s="247"/>
      <c r="AF728" s="262"/>
      <c r="AG728" s="262" t="s">
        <v>3075</v>
      </c>
      <c r="AH728" s="262" t="s">
        <v>3075</v>
      </c>
      <c r="AI728" s="262" t="s">
        <v>3075</v>
      </c>
      <c r="AJ728" t="s">
        <v>4897</v>
      </c>
    </row>
    <row r="729" spans="1:36" ht="15" customHeight="1" x14ac:dyDescent="0.3">
      <c r="A729" s="261">
        <v>525359</v>
      </c>
      <c r="B729" s="262" t="s">
        <v>1484</v>
      </c>
      <c r="C729" s="262" t="s">
        <v>83</v>
      </c>
      <c r="D729" s="262" t="s">
        <v>418</v>
      </c>
      <c r="E729" s="262" t="s">
        <v>115</v>
      </c>
      <c r="F729" s="262" t="s">
        <v>4544</v>
      </c>
      <c r="G729" s="263">
        <v>28048</v>
      </c>
      <c r="H729" s="262" t="s">
        <v>620</v>
      </c>
      <c r="I729" s="258" t="s">
        <v>521</v>
      </c>
      <c r="J729" s="262" t="s">
        <v>138</v>
      </c>
      <c r="K729" s="262" t="s">
        <v>3075</v>
      </c>
      <c r="L729" s="258"/>
      <c r="M729" s="262"/>
      <c r="N729" s="250" t="s">
        <v>3075</v>
      </c>
      <c r="O729" s="260" t="s">
        <v>3075</v>
      </c>
      <c r="P729" s="257">
        <v>0</v>
      </c>
      <c r="Q729" s="262" t="s">
        <v>3075</v>
      </c>
      <c r="R729" s="262" t="s">
        <v>4545</v>
      </c>
      <c r="S729" s="262" t="s">
        <v>3105</v>
      </c>
      <c r="T729" s="262" t="s">
        <v>2276</v>
      </c>
      <c r="U729" s="262" t="s">
        <v>2174</v>
      </c>
      <c r="V729" s="262" t="s">
        <v>3075</v>
      </c>
      <c r="W729" s="262" t="s">
        <v>3075</v>
      </c>
      <c r="X729" s="262" t="s">
        <v>3075</v>
      </c>
      <c r="Y729" s="262" t="s">
        <v>3075</v>
      </c>
      <c r="Z729" s="262" t="s">
        <v>3075</v>
      </c>
      <c r="AA729" s="262" t="s">
        <v>3075</v>
      </c>
      <c r="AB729" s="262" t="s">
        <v>2078</v>
      </c>
      <c r="AC729" s="262" t="s">
        <v>3075</v>
      </c>
      <c r="AD729" s="262" t="s">
        <v>3075</v>
      </c>
      <c r="AE729" s="247"/>
      <c r="AF729" s="262" t="s">
        <v>3075</v>
      </c>
      <c r="AG729" s="262" t="s">
        <v>3075</v>
      </c>
      <c r="AH729" s="262" t="s">
        <v>3075</v>
      </c>
      <c r="AI729" s="262" t="s">
        <v>3075</v>
      </c>
      <c r="AJ729" t="s">
        <v>4897</v>
      </c>
    </row>
    <row r="730" spans="1:36" ht="15" customHeight="1" x14ac:dyDescent="0.3">
      <c r="A730" s="261">
        <v>525363</v>
      </c>
      <c r="B730" s="262" t="s">
        <v>1130</v>
      </c>
      <c r="C730" s="262" t="s">
        <v>275</v>
      </c>
      <c r="D730" s="262" t="s">
        <v>398</v>
      </c>
      <c r="E730" s="262" t="s">
        <v>115</v>
      </c>
      <c r="F730" s="262" t="s">
        <v>135</v>
      </c>
      <c r="G730" s="263">
        <v>34865</v>
      </c>
      <c r="H730" s="262" t="s">
        <v>620</v>
      </c>
      <c r="I730" s="258" t="s">
        <v>521</v>
      </c>
      <c r="J730" s="262" t="s">
        <v>136</v>
      </c>
      <c r="K730" s="262" t="s">
        <v>3075</v>
      </c>
      <c r="L730" s="262"/>
      <c r="M730" s="262"/>
      <c r="N730" s="250" t="s">
        <v>3075</v>
      </c>
      <c r="O730" s="260" t="s">
        <v>3075</v>
      </c>
      <c r="P730" s="257">
        <v>0</v>
      </c>
      <c r="Q730" s="262" t="s">
        <v>3075</v>
      </c>
      <c r="R730" s="262" t="s">
        <v>4546</v>
      </c>
      <c r="S730" s="262" t="s">
        <v>3120</v>
      </c>
      <c r="T730" s="262" t="s">
        <v>2329</v>
      </c>
      <c r="U730" s="262" t="s">
        <v>2084</v>
      </c>
      <c r="V730" s="262" t="s">
        <v>3075</v>
      </c>
      <c r="W730" s="262" t="s">
        <v>3075</v>
      </c>
      <c r="X730" s="262" t="s">
        <v>3075</v>
      </c>
      <c r="Y730" s="262" t="s">
        <v>3075</v>
      </c>
      <c r="Z730" s="262" t="s">
        <v>3075</v>
      </c>
      <c r="AA730" s="262" t="s">
        <v>3075</v>
      </c>
      <c r="AB730" s="262" t="s">
        <v>3075</v>
      </c>
      <c r="AC730" s="262" t="s">
        <v>3075</v>
      </c>
      <c r="AD730" s="262" t="s">
        <v>3075</v>
      </c>
      <c r="AE730" s="246"/>
      <c r="AF730" s="262" t="s">
        <v>3075</v>
      </c>
      <c r="AG730" s="262" t="s">
        <v>3075</v>
      </c>
      <c r="AH730" s="262" t="s">
        <v>3075</v>
      </c>
      <c r="AI730" s="262" t="s">
        <v>3075</v>
      </c>
      <c r="AJ730" t="s">
        <v>4897</v>
      </c>
    </row>
    <row r="731" spans="1:36" ht="15" customHeight="1" x14ac:dyDescent="0.3">
      <c r="A731" s="256">
        <v>525364</v>
      </c>
      <c r="B731" s="257" t="s">
        <v>4826</v>
      </c>
      <c r="C731" s="257" t="s">
        <v>268</v>
      </c>
      <c r="D731" s="257" t="s">
        <v>3075</v>
      </c>
      <c r="E731" s="257" t="s">
        <v>3075</v>
      </c>
      <c r="F731" s="257" t="s">
        <v>3075</v>
      </c>
      <c r="G731" s="257" t="s">
        <v>3075</v>
      </c>
      <c r="H731" s="257"/>
      <c r="I731" s="258" t="s">
        <v>521</v>
      </c>
      <c r="J731" s="250"/>
      <c r="K731" s="257" t="s">
        <v>3075</v>
      </c>
      <c r="L731" s="259" t="s">
        <v>3075</v>
      </c>
      <c r="M731" s="257" t="s">
        <v>3075</v>
      </c>
      <c r="N731" s="250" t="s">
        <v>3075</v>
      </c>
      <c r="O731" s="260" t="s">
        <v>3075</v>
      </c>
      <c r="P731" s="257">
        <v>0</v>
      </c>
      <c r="Q731" s="257" t="s">
        <v>3075</v>
      </c>
      <c r="R731" s="257" t="s">
        <v>3075</v>
      </c>
      <c r="S731" s="257" t="s">
        <v>3075</v>
      </c>
      <c r="T731" s="257" t="s">
        <v>3075</v>
      </c>
      <c r="U731" s="257" t="s">
        <v>3075</v>
      </c>
      <c r="V731" s="257" t="s">
        <v>3075</v>
      </c>
      <c r="W731" s="257" t="s">
        <v>3075</v>
      </c>
      <c r="X731" s="257" t="s">
        <v>3075</v>
      </c>
      <c r="Y731" s="257" t="s">
        <v>3075</v>
      </c>
      <c r="Z731" s="257" t="s">
        <v>3075</v>
      </c>
      <c r="AA731" s="257" t="s">
        <v>3075</v>
      </c>
      <c r="AB731" s="257" t="s">
        <v>3075</v>
      </c>
      <c r="AC731" s="257" t="s">
        <v>3075</v>
      </c>
      <c r="AD731" s="257" t="s">
        <v>3075</v>
      </c>
      <c r="AE731" s="246"/>
      <c r="AF731" s="257" t="s">
        <v>3075</v>
      </c>
      <c r="AG731" s="257" t="s">
        <v>3075</v>
      </c>
      <c r="AH731" s="257" t="s">
        <v>2078</v>
      </c>
      <c r="AI731" s="257" t="s">
        <v>3075</v>
      </c>
      <c r="AJ731" t="s">
        <v>4896</v>
      </c>
    </row>
    <row r="732" spans="1:36" ht="15" customHeight="1" x14ac:dyDescent="0.3">
      <c r="A732" s="261">
        <v>525373</v>
      </c>
      <c r="B732" s="262" t="s">
        <v>1485</v>
      </c>
      <c r="C732" s="262" t="s">
        <v>89</v>
      </c>
      <c r="D732" s="262" t="s">
        <v>1486</v>
      </c>
      <c r="E732" s="262" t="s">
        <v>115</v>
      </c>
      <c r="F732" s="262" t="s">
        <v>2601</v>
      </c>
      <c r="G732" s="263">
        <v>25952</v>
      </c>
      <c r="H732" s="262" t="s">
        <v>622</v>
      </c>
      <c r="I732" s="258" t="s">
        <v>521</v>
      </c>
      <c r="J732" s="262" t="s">
        <v>138</v>
      </c>
      <c r="K732" s="261">
        <v>1993</v>
      </c>
      <c r="L732" s="262" t="s">
        <v>151</v>
      </c>
      <c r="M732" s="250"/>
      <c r="N732" s="250" t="s">
        <v>3075</v>
      </c>
      <c r="O732" s="260" t="s">
        <v>3075</v>
      </c>
      <c r="P732" s="257">
        <v>0</v>
      </c>
      <c r="Q732" s="262" t="s">
        <v>3075</v>
      </c>
      <c r="R732" s="262" t="s">
        <v>3645</v>
      </c>
      <c r="S732" s="262" t="s">
        <v>3595</v>
      </c>
      <c r="T732" s="262" t="s">
        <v>2986</v>
      </c>
      <c r="U732" s="262" t="s">
        <v>2987</v>
      </c>
      <c r="V732" s="262" t="s">
        <v>3075</v>
      </c>
      <c r="W732" s="262" t="s">
        <v>3075</v>
      </c>
      <c r="X732" s="262" t="s">
        <v>3075</v>
      </c>
      <c r="Y732" s="262" t="s">
        <v>3075</v>
      </c>
      <c r="Z732" s="262" t="s">
        <v>3075</v>
      </c>
      <c r="AA732" s="262" t="s">
        <v>3075</v>
      </c>
      <c r="AB732" s="262" t="s">
        <v>3075</v>
      </c>
      <c r="AC732" s="262" t="s">
        <v>3075</v>
      </c>
      <c r="AD732" s="262" t="s">
        <v>3075</v>
      </c>
      <c r="AE732" s="246"/>
      <c r="AF732" s="262" t="s">
        <v>3075</v>
      </c>
      <c r="AG732" s="262" t="s">
        <v>3075</v>
      </c>
      <c r="AH732" s="262" t="s">
        <v>3075</v>
      </c>
      <c r="AI732" s="262" t="s">
        <v>3075</v>
      </c>
      <c r="AJ732" t="s">
        <v>4897</v>
      </c>
    </row>
    <row r="733" spans="1:36" ht="15" customHeight="1" x14ac:dyDescent="0.3">
      <c r="A733" s="261">
        <v>525389</v>
      </c>
      <c r="B733" s="262" t="s">
        <v>1487</v>
      </c>
      <c r="C733" s="262" t="s">
        <v>66</v>
      </c>
      <c r="D733" s="262" t="s">
        <v>434</v>
      </c>
      <c r="E733" s="262" t="s">
        <v>115</v>
      </c>
      <c r="F733" s="262" t="s">
        <v>2419</v>
      </c>
      <c r="G733" s="263">
        <v>35439</v>
      </c>
      <c r="H733" s="262" t="s">
        <v>620</v>
      </c>
      <c r="I733" s="258" t="s">
        <v>521</v>
      </c>
      <c r="J733" s="250" t="s">
        <v>667</v>
      </c>
      <c r="K733" s="262" t="s">
        <v>3075</v>
      </c>
      <c r="L733" s="262"/>
      <c r="M733" s="262"/>
      <c r="N733" s="250" t="s">
        <v>3075</v>
      </c>
      <c r="O733" s="260" t="s">
        <v>3075</v>
      </c>
      <c r="P733" s="257">
        <v>0</v>
      </c>
      <c r="Q733" s="258" t="s">
        <v>3075</v>
      </c>
      <c r="R733" s="258" t="s">
        <v>4180</v>
      </c>
      <c r="S733" s="258" t="s">
        <v>3083</v>
      </c>
      <c r="T733" s="258" t="s">
        <v>2281</v>
      </c>
      <c r="U733" s="258" t="s">
        <v>2084</v>
      </c>
      <c r="V733" s="258" t="s">
        <v>3075</v>
      </c>
      <c r="W733" s="258" t="s">
        <v>3075</v>
      </c>
      <c r="X733" s="258" t="s">
        <v>3075</v>
      </c>
      <c r="Y733" s="258" t="s">
        <v>3075</v>
      </c>
      <c r="Z733" s="258" t="s">
        <v>3075</v>
      </c>
      <c r="AA733" s="258" t="s">
        <v>3075</v>
      </c>
      <c r="AB733" s="258" t="s">
        <v>3075</v>
      </c>
      <c r="AC733" s="258" t="s">
        <v>3075</v>
      </c>
      <c r="AD733" s="258" t="s">
        <v>3075</v>
      </c>
      <c r="AE733" s="247"/>
      <c r="AF733" s="258" t="s">
        <v>3075</v>
      </c>
      <c r="AG733" s="258" t="s">
        <v>3075</v>
      </c>
      <c r="AH733" s="258" t="s">
        <v>3075</v>
      </c>
      <c r="AI733" s="258" t="s">
        <v>3075</v>
      </c>
      <c r="AJ733" t="s">
        <v>4897</v>
      </c>
    </row>
    <row r="734" spans="1:36" ht="15" customHeight="1" x14ac:dyDescent="0.3">
      <c r="A734" s="261">
        <v>525394</v>
      </c>
      <c r="B734" s="262" t="s">
        <v>1622</v>
      </c>
      <c r="C734" s="262" t="s">
        <v>82</v>
      </c>
      <c r="D734" s="262" t="s">
        <v>423</v>
      </c>
      <c r="E734" s="262" t="s">
        <v>115</v>
      </c>
      <c r="F734" s="262" t="s">
        <v>149</v>
      </c>
      <c r="G734" s="263">
        <v>30633</v>
      </c>
      <c r="H734" s="262" t="s">
        <v>620</v>
      </c>
      <c r="I734" s="258" t="s">
        <v>522</v>
      </c>
      <c r="J734" s="262" t="s">
        <v>667</v>
      </c>
      <c r="K734" s="262"/>
      <c r="L734" s="259" t="s">
        <v>149</v>
      </c>
      <c r="M734" s="262"/>
      <c r="N734" s="250" t="s">
        <v>3075</v>
      </c>
      <c r="O734" s="260" t="s">
        <v>3075</v>
      </c>
      <c r="P734" s="257">
        <v>0</v>
      </c>
      <c r="Q734" s="258" t="s">
        <v>3075</v>
      </c>
      <c r="R734" s="258" t="s">
        <v>4547</v>
      </c>
      <c r="S734" s="258" t="s">
        <v>4099</v>
      </c>
      <c r="T734" s="258" t="s">
        <v>2266</v>
      </c>
      <c r="U734" s="258" t="s">
        <v>2096</v>
      </c>
      <c r="V734" s="258" t="s">
        <v>3075</v>
      </c>
      <c r="W734" s="258" t="s">
        <v>3075</v>
      </c>
      <c r="X734" s="258" t="s">
        <v>3075</v>
      </c>
      <c r="Y734" s="258" t="s">
        <v>3075</v>
      </c>
      <c r="Z734" s="258" t="s">
        <v>3075</v>
      </c>
      <c r="AA734" s="258" t="s">
        <v>3075</v>
      </c>
      <c r="AB734" s="258" t="s">
        <v>3075</v>
      </c>
      <c r="AC734" s="258" t="s">
        <v>3075</v>
      </c>
      <c r="AD734" s="258" t="s">
        <v>3075</v>
      </c>
      <c r="AE734" s="247"/>
      <c r="AF734" s="258" t="s">
        <v>3075</v>
      </c>
      <c r="AG734" s="258" t="s">
        <v>3075</v>
      </c>
      <c r="AH734" s="258" t="s">
        <v>3075</v>
      </c>
      <c r="AI734" s="258" t="s">
        <v>3075</v>
      </c>
      <c r="AJ734" t="s">
        <v>4897</v>
      </c>
    </row>
    <row r="735" spans="1:36" ht="15" customHeight="1" x14ac:dyDescent="0.3">
      <c r="A735" s="261">
        <v>525397</v>
      </c>
      <c r="B735" s="262" t="s">
        <v>1488</v>
      </c>
      <c r="C735" s="262" t="s">
        <v>783</v>
      </c>
      <c r="D735" s="262" t="s">
        <v>440</v>
      </c>
      <c r="E735" s="262" t="s">
        <v>115</v>
      </c>
      <c r="F735" s="262" t="s">
        <v>135</v>
      </c>
      <c r="G735" s="263">
        <v>35186</v>
      </c>
      <c r="H735" s="262" t="s">
        <v>620</v>
      </c>
      <c r="I735" s="258" t="s">
        <v>521</v>
      </c>
      <c r="J735" s="262" t="s">
        <v>136</v>
      </c>
      <c r="K735" s="262" t="s">
        <v>3075</v>
      </c>
      <c r="L735" s="258"/>
      <c r="M735" s="262"/>
      <c r="N735" s="250" t="s">
        <v>3075</v>
      </c>
      <c r="O735" s="260" t="s">
        <v>3075</v>
      </c>
      <c r="P735" s="257">
        <v>0</v>
      </c>
      <c r="Q735" s="258" t="s">
        <v>3075</v>
      </c>
      <c r="R735" s="258" t="s">
        <v>3965</v>
      </c>
      <c r="S735" s="258" t="s">
        <v>3966</v>
      </c>
      <c r="T735" s="258" t="s">
        <v>2989</v>
      </c>
      <c r="U735" s="258" t="s">
        <v>2143</v>
      </c>
      <c r="V735" s="258" t="s">
        <v>3075</v>
      </c>
      <c r="W735" s="258" t="s">
        <v>3075</v>
      </c>
      <c r="X735" s="258" t="s">
        <v>3075</v>
      </c>
      <c r="Y735" s="258" t="s">
        <v>3075</v>
      </c>
      <c r="Z735" s="258" t="s">
        <v>3075</v>
      </c>
      <c r="AA735" s="258" t="s">
        <v>3075</v>
      </c>
      <c r="AB735" s="258" t="s">
        <v>3075</v>
      </c>
      <c r="AC735" s="258" t="s">
        <v>3075</v>
      </c>
      <c r="AD735" s="258" t="s">
        <v>3075</v>
      </c>
      <c r="AE735" s="246"/>
      <c r="AF735" s="258" t="s">
        <v>3075</v>
      </c>
      <c r="AG735" s="258" t="s">
        <v>3075</v>
      </c>
      <c r="AH735" s="258" t="s">
        <v>3075</v>
      </c>
      <c r="AI735" s="258" t="s">
        <v>3075</v>
      </c>
      <c r="AJ735" t="s">
        <v>4897</v>
      </c>
    </row>
    <row r="736" spans="1:36" ht="15" customHeight="1" x14ac:dyDescent="0.3">
      <c r="A736" s="256">
        <v>525402</v>
      </c>
      <c r="B736" s="257" t="s">
        <v>1950</v>
      </c>
      <c r="C736" s="257" t="s">
        <v>87</v>
      </c>
      <c r="D736" s="257" t="s">
        <v>428</v>
      </c>
      <c r="E736" s="257" t="s">
        <v>115</v>
      </c>
      <c r="F736" s="257" t="s">
        <v>2178</v>
      </c>
      <c r="G736" s="257" t="s">
        <v>4727</v>
      </c>
      <c r="H736" s="257" t="s">
        <v>620</v>
      </c>
      <c r="I736" s="258" t="s">
        <v>521</v>
      </c>
      <c r="J736" s="257" t="s">
        <v>136</v>
      </c>
      <c r="K736" s="257" t="s">
        <v>4765</v>
      </c>
      <c r="L736" s="250"/>
      <c r="M736" s="257"/>
      <c r="N736" s="250" t="s">
        <v>3075</v>
      </c>
      <c r="O736" s="260" t="s">
        <v>3075</v>
      </c>
      <c r="P736" s="257">
        <v>0</v>
      </c>
      <c r="Q736" s="259" t="s">
        <v>3075</v>
      </c>
      <c r="R736" s="259" t="s">
        <v>3967</v>
      </c>
      <c r="S736" s="259" t="s">
        <v>3129</v>
      </c>
      <c r="T736" s="259" t="s">
        <v>2615</v>
      </c>
      <c r="U736" s="259" t="s">
        <v>2129</v>
      </c>
      <c r="V736" s="259" t="s">
        <v>3075</v>
      </c>
      <c r="W736" s="259" t="s">
        <v>3075</v>
      </c>
      <c r="X736" s="259" t="s">
        <v>3075</v>
      </c>
      <c r="Y736" s="259" t="s">
        <v>3075</v>
      </c>
      <c r="Z736" s="259" t="s">
        <v>3075</v>
      </c>
      <c r="AA736" s="259" t="s">
        <v>3075</v>
      </c>
      <c r="AB736" s="259" t="s">
        <v>3075</v>
      </c>
      <c r="AC736" s="259" t="s">
        <v>3075</v>
      </c>
      <c r="AD736" s="259" t="s">
        <v>3075</v>
      </c>
      <c r="AE736" s="246"/>
      <c r="AF736" s="259" t="s">
        <v>2078</v>
      </c>
      <c r="AG736" s="259" t="s">
        <v>2078</v>
      </c>
      <c r="AH736" s="259" t="s">
        <v>2078</v>
      </c>
      <c r="AI736" s="259" t="s">
        <v>3075</v>
      </c>
      <c r="AJ736" t="s">
        <v>4896</v>
      </c>
    </row>
    <row r="737" spans="1:36" ht="15" customHeight="1" x14ac:dyDescent="0.3">
      <c r="A737" s="261">
        <v>525405</v>
      </c>
      <c r="B737" s="262" t="s">
        <v>1951</v>
      </c>
      <c r="C737" s="262" t="s">
        <v>351</v>
      </c>
      <c r="D737" s="262" t="s">
        <v>551</v>
      </c>
      <c r="E737" s="262" t="s">
        <v>115</v>
      </c>
      <c r="F737" s="262" t="s">
        <v>2425</v>
      </c>
      <c r="G737" s="263">
        <v>35977</v>
      </c>
      <c r="H737" s="262" t="s">
        <v>620</v>
      </c>
      <c r="I737" s="258" t="s">
        <v>521</v>
      </c>
      <c r="J737" s="262" t="s">
        <v>138</v>
      </c>
      <c r="K737" s="262" t="s">
        <v>3075</v>
      </c>
      <c r="L737" s="258"/>
      <c r="M737" s="262"/>
      <c r="N737" s="250" t="s">
        <v>3075</v>
      </c>
      <c r="O737" s="260" t="s">
        <v>3075</v>
      </c>
      <c r="P737" s="257">
        <v>0</v>
      </c>
      <c r="Q737" s="258" t="s">
        <v>3075</v>
      </c>
      <c r="R737" s="258" t="s">
        <v>4548</v>
      </c>
      <c r="S737" s="258" t="s">
        <v>3413</v>
      </c>
      <c r="T737" s="258" t="s">
        <v>2563</v>
      </c>
      <c r="U737" s="258" t="s">
        <v>2967</v>
      </c>
      <c r="V737" s="258" t="s">
        <v>3075</v>
      </c>
      <c r="W737" s="258" t="s">
        <v>3075</v>
      </c>
      <c r="X737" s="258" t="s">
        <v>3075</v>
      </c>
      <c r="Y737" s="258" t="s">
        <v>3075</v>
      </c>
      <c r="Z737" s="258" t="s">
        <v>3075</v>
      </c>
      <c r="AA737" s="258" t="s">
        <v>3075</v>
      </c>
      <c r="AB737" s="258" t="s">
        <v>3075</v>
      </c>
      <c r="AC737" s="258" t="s">
        <v>3075</v>
      </c>
      <c r="AD737" s="258" t="s">
        <v>3075</v>
      </c>
      <c r="AE737" s="246"/>
      <c r="AF737" s="258" t="s">
        <v>3075</v>
      </c>
      <c r="AG737" s="258" t="s">
        <v>3075</v>
      </c>
      <c r="AH737" s="258" t="s">
        <v>3075</v>
      </c>
      <c r="AI737" s="258" t="s">
        <v>3075</v>
      </c>
      <c r="AJ737" t="s">
        <v>4897</v>
      </c>
    </row>
    <row r="738" spans="1:36" ht="15" customHeight="1" x14ac:dyDescent="0.3">
      <c r="A738" s="256">
        <v>525417</v>
      </c>
      <c r="B738" s="257" t="s">
        <v>909</v>
      </c>
      <c r="C738" s="257" t="s">
        <v>910</v>
      </c>
      <c r="D738" s="257" t="s">
        <v>421</v>
      </c>
      <c r="E738" s="257" t="s">
        <v>115</v>
      </c>
      <c r="F738" s="257" t="s">
        <v>144</v>
      </c>
      <c r="G738" s="257" t="s">
        <v>4700</v>
      </c>
      <c r="H738" s="257" t="s">
        <v>620</v>
      </c>
      <c r="I738" s="258" t="s">
        <v>521</v>
      </c>
      <c r="J738" s="257" t="s">
        <v>136</v>
      </c>
      <c r="K738" s="257" t="s">
        <v>4705</v>
      </c>
      <c r="M738" s="257"/>
      <c r="N738" s="250" t="s">
        <v>3075</v>
      </c>
      <c r="O738" s="260" t="s">
        <v>3075</v>
      </c>
      <c r="P738" s="257">
        <v>0</v>
      </c>
      <c r="Q738" s="259" t="s">
        <v>3075</v>
      </c>
      <c r="R738" s="259" t="s">
        <v>3968</v>
      </c>
      <c r="S738" s="259" t="s">
        <v>3969</v>
      </c>
      <c r="T738" s="259" t="s">
        <v>2334</v>
      </c>
      <c r="U738" s="259" t="s">
        <v>2990</v>
      </c>
      <c r="V738" s="259" t="s">
        <v>3075</v>
      </c>
      <c r="W738" s="259" t="s">
        <v>3075</v>
      </c>
      <c r="X738" s="259" t="s">
        <v>3075</v>
      </c>
      <c r="Y738" s="259" t="s">
        <v>3075</v>
      </c>
      <c r="Z738" s="259" t="s">
        <v>3075</v>
      </c>
      <c r="AA738" s="259" t="s">
        <v>3075</v>
      </c>
      <c r="AB738" s="259" t="s">
        <v>3075</v>
      </c>
      <c r="AC738" s="259" t="s">
        <v>3075</v>
      </c>
      <c r="AD738" s="259" t="s">
        <v>3075</v>
      </c>
      <c r="AE738" s="247"/>
      <c r="AF738" s="259" t="s">
        <v>3075</v>
      </c>
      <c r="AG738" s="259" t="s">
        <v>3075</v>
      </c>
      <c r="AH738" s="259" t="s">
        <v>2078</v>
      </c>
      <c r="AI738" s="259" t="s">
        <v>3075</v>
      </c>
      <c r="AJ738" t="s">
        <v>4896</v>
      </c>
    </row>
    <row r="739" spans="1:36" ht="15" customHeight="1" x14ac:dyDescent="0.3">
      <c r="A739" s="261">
        <v>525432</v>
      </c>
      <c r="B739" s="262" t="s">
        <v>1131</v>
      </c>
      <c r="C739" s="262" t="s">
        <v>306</v>
      </c>
      <c r="D739" s="262" t="s">
        <v>603</v>
      </c>
      <c r="E739" s="262" t="s">
        <v>115</v>
      </c>
      <c r="F739" s="262" t="s">
        <v>2754</v>
      </c>
      <c r="G739" s="263">
        <v>29470</v>
      </c>
      <c r="H739" s="262" t="s">
        <v>620</v>
      </c>
      <c r="I739" s="258" t="s">
        <v>521</v>
      </c>
      <c r="J739" s="262" t="s">
        <v>667</v>
      </c>
      <c r="K739" s="262"/>
      <c r="M739" s="262"/>
      <c r="N739" s="250" t="s">
        <v>3075</v>
      </c>
      <c r="O739" s="260" t="s">
        <v>3075</v>
      </c>
      <c r="P739" s="257">
        <v>0</v>
      </c>
      <c r="Q739" s="258" t="s">
        <v>3075</v>
      </c>
      <c r="R739" s="258" t="s">
        <v>4549</v>
      </c>
      <c r="S739" s="258" t="s">
        <v>4550</v>
      </c>
      <c r="T739" s="258" t="s">
        <v>2346</v>
      </c>
      <c r="U739" s="258" t="s">
        <v>4551</v>
      </c>
      <c r="V739" s="258" t="s">
        <v>3075</v>
      </c>
      <c r="W739" s="258" t="s">
        <v>3075</v>
      </c>
      <c r="X739" s="258" t="s">
        <v>3075</v>
      </c>
      <c r="Y739" s="258" t="s">
        <v>3075</v>
      </c>
      <c r="Z739" s="258" t="s">
        <v>3075</v>
      </c>
      <c r="AA739" s="258" t="s">
        <v>3075</v>
      </c>
      <c r="AB739" s="258" t="s">
        <v>3075</v>
      </c>
      <c r="AC739" s="258" t="s">
        <v>3075</v>
      </c>
      <c r="AD739" s="258" t="s">
        <v>3075</v>
      </c>
      <c r="AE739" s="246"/>
      <c r="AF739" s="258" t="s">
        <v>3075</v>
      </c>
      <c r="AG739" s="258" t="s">
        <v>3075</v>
      </c>
      <c r="AH739" s="258" t="s">
        <v>3075</v>
      </c>
      <c r="AI739" s="258" t="s">
        <v>3075</v>
      </c>
      <c r="AJ739" t="s">
        <v>4897</v>
      </c>
    </row>
    <row r="740" spans="1:36" ht="15" customHeight="1" x14ac:dyDescent="0.3">
      <c r="A740" s="261">
        <v>525444</v>
      </c>
      <c r="B740" s="262" t="s">
        <v>1132</v>
      </c>
      <c r="C740" s="262" t="s">
        <v>83</v>
      </c>
      <c r="D740" s="262" t="s">
        <v>391</v>
      </c>
      <c r="E740" s="262" t="s">
        <v>115</v>
      </c>
      <c r="F740" s="262" t="s">
        <v>2722</v>
      </c>
      <c r="G740" s="263">
        <v>32321</v>
      </c>
      <c r="H740" s="262" t="s">
        <v>620</v>
      </c>
      <c r="I740" s="258" t="s">
        <v>521</v>
      </c>
      <c r="J740" s="262" t="s">
        <v>667</v>
      </c>
      <c r="K740" s="262"/>
      <c r="M740" s="262"/>
      <c r="N740" s="250" t="s">
        <v>3075</v>
      </c>
      <c r="O740" s="260" t="s">
        <v>3075</v>
      </c>
      <c r="P740" s="257">
        <v>0</v>
      </c>
      <c r="Q740" s="258" t="s">
        <v>3075</v>
      </c>
      <c r="R740" s="258" t="s">
        <v>4552</v>
      </c>
      <c r="S740" s="258" t="s">
        <v>3131</v>
      </c>
      <c r="T740" s="258" t="s">
        <v>2175</v>
      </c>
      <c r="U740" s="258" t="s">
        <v>2309</v>
      </c>
      <c r="V740" s="258" t="s">
        <v>3075</v>
      </c>
      <c r="W740" s="258" t="s">
        <v>3075</v>
      </c>
      <c r="X740" s="258" t="s">
        <v>3075</v>
      </c>
      <c r="Y740" s="258" t="s">
        <v>3075</v>
      </c>
      <c r="Z740" s="258" t="s">
        <v>3075</v>
      </c>
      <c r="AA740" s="258" t="s">
        <v>3075</v>
      </c>
      <c r="AB740" s="258" t="s">
        <v>3075</v>
      </c>
      <c r="AC740" s="258" t="s">
        <v>3075</v>
      </c>
      <c r="AD740" s="258" t="s">
        <v>3075</v>
      </c>
      <c r="AE740" s="247"/>
      <c r="AF740" s="258" t="s">
        <v>3075</v>
      </c>
      <c r="AG740" s="258"/>
      <c r="AH740" s="258" t="s">
        <v>3075</v>
      </c>
      <c r="AI740" s="258" t="s">
        <v>3075</v>
      </c>
      <c r="AJ740" t="s">
        <v>4897</v>
      </c>
    </row>
    <row r="741" spans="1:36" ht="15" customHeight="1" x14ac:dyDescent="0.3">
      <c r="A741" s="261">
        <v>525445</v>
      </c>
      <c r="B741" s="262" t="s">
        <v>1133</v>
      </c>
      <c r="C741" s="262" t="s">
        <v>831</v>
      </c>
      <c r="D741" s="262" t="s">
        <v>520</v>
      </c>
      <c r="E741" s="262" t="s">
        <v>115</v>
      </c>
      <c r="F741" s="262" t="s">
        <v>2209</v>
      </c>
      <c r="G741" s="263">
        <v>32512</v>
      </c>
      <c r="H741" s="262" t="s">
        <v>620</v>
      </c>
      <c r="I741" s="258" t="s">
        <v>521</v>
      </c>
      <c r="J741" s="262" t="s">
        <v>136</v>
      </c>
      <c r="K741" s="262" t="s">
        <v>3075</v>
      </c>
      <c r="L741" s="262"/>
      <c r="M741" s="262"/>
      <c r="N741" s="250" t="s">
        <v>3075</v>
      </c>
      <c r="O741" s="260" t="s">
        <v>3075</v>
      </c>
      <c r="P741" s="257">
        <v>0</v>
      </c>
      <c r="Q741" s="258" t="s">
        <v>3075</v>
      </c>
      <c r="R741" s="258" t="s">
        <v>4553</v>
      </c>
      <c r="S741" s="258" t="s">
        <v>4554</v>
      </c>
      <c r="T741" s="258" t="s">
        <v>2098</v>
      </c>
      <c r="U741" s="258" t="s">
        <v>4555</v>
      </c>
      <c r="V741" s="258" t="s">
        <v>3075</v>
      </c>
      <c r="W741" s="258" t="s">
        <v>3075</v>
      </c>
      <c r="X741" s="258" t="s">
        <v>3075</v>
      </c>
      <c r="Y741" s="258" t="s">
        <v>3075</v>
      </c>
      <c r="Z741" s="258" t="s">
        <v>3075</v>
      </c>
      <c r="AA741" s="258" t="s">
        <v>3075</v>
      </c>
      <c r="AB741" s="258" t="s">
        <v>3075</v>
      </c>
      <c r="AC741" s="258" t="s">
        <v>3075</v>
      </c>
      <c r="AD741" s="258" t="s">
        <v>3075</v>
      </c>
      <c r="AE741" s="246"/>
      <c r="AF741" s="258" t="s">
        <v>3075</v>
      </c>
      <c r="AG741" s="258" t="s">
        <v>3075</v>
      </c>
      <c r="AH741" s="258" t="s">
        <v>3075</v>
      </c>
      <c r="AI741" s="258" t="s">
        <v>3075</v>
      </c>
      <c r="AJ741" t="s">
        <v>4897</v>
      </c>
    </row>
    <row r="742" spans="1:36" ht="15" customHeight="1" x14ac:dyDescent="0.3">
      <c r="A742" s="256">
        <v>525449</v>
      </c>
      <c r="B742" s="257" t="s">
        <v>1952</v>
      </c>
      <c r="C742" s="257" t="s">
        <v>83</v>
      </c>
      <c r="D742" s="257" t="s">
        <v>1070</v>
      </c>
      <c r="E742" s="257" t="s">
        <v>115</v>
      </c>
      <c r="F742" s="257" t="s">
        <v>135</v>
      </c>
      <c r="G742" s="257" t="s">
        <v>4772</v>
      </c>
      <c r="H742" s="257" t="s">
        <v>620</v>
      </c>
      <c r="I742" s="258" t="s">
        <v>521</v>
      </c>
      <c r="J742" s="257" t="s">
        <v>136</v>
      </c>
      <c r="K742" s="257" t="s">
        <v>4768</v>
      </c>
      <c r="M742" s="257"/>
      <c r="N742" s="250" t="s">
        <v>3075</v>
      </c>
      <c r="O742" s="260" t="s">
        <v>3075</v>
      </c>
      <c r="P742" s="257">
        <v>0</v>
      </c>
      <c r="Q742" s="259" t="s">
        <v>3075</v>
      </c>
      <c r="R742" s="259" t="s">
        <v>3970</v>
      </c>
      <c r="S742" s="259" t="s">
        <v>3105</v>
      </c>
      <c r="T742" s="259" t="s">
        <v>2469</v>
      </c>
      <c r="U742" s="259" t="s">
        <v>2084</v>
      </c>
      <c r="V742" s="259" t="s">
        <v>3075</v>
      </c>
      <c r="W742" s="259" t="s">
        <v>3075</v>
      </c>
      <c r="X742" s="259" t="s">
        <v>3075</v>
      </c>
      <c r="Y742" s="259" t="s">
        <v>3075</v>
      </c>
      <c r="Z742" s="259" t="s">
        <v>3075</v>
      </c>
      <c r="AA742" s="259" t="s">
        <v>3075</v>
      </c>
      <c r="AB742" s="259" t="s">
        <v>3075</v>
      </c>
      <c r="AC742" s="259" t="s">
        <v>3075</v>
      </c>
      <c r="AD742" s="259" t="s">
        <v>3075</v>
      </c>
      <c r="AE742" s="246"/>
      <c r="AF742" s="259" t="s">
        <v>2078</v>
      </c>
      <c r="AG742" s="259" t="s">
        <v>2078</v>
      </c>
      <c r="AH742" s="259" t="s">
        <v>2078</v>
      </c>
      <c r="AI742" s="259" t="s">
        <v>3075</v>
      </c>
      <c r="AJ742" t="s">
        <v>4896</v>
      </c>
    </row>
    <row r="743" spans="1:36" ht="15" customHeight="1" x14ac:dyDescent="0.3">
      <c r="A743" s="261">
        <v>525450</v>
      </c>
      <c r="B743" s="262" t="s">
        <v>1489</v>
      </c>
      <c r="C743" s="262" t="s">
        <v>366</v>
      </c>
      <c r="D743" s="262" t="s">
        <v>450</v>
      </c>
      <c r="E743" s="262" t="s">
        <v>115</v>
      </c>
      <c r="F743" s="262" t="s">
        <v>135</v>
      </c>
      <c r="G743" s="263">
        <v>35796</v>
      </c>
      <c r="H743" s="262" t="s">
        <v>620</v>
      </c>
      <c r="I743" s="258" t="s">
        <v>521</v>
      </c>
      <c r="J743" s="262" t="s">
        <v>138</v>
      </c>
      <c r="K743" s="262" t="s">
        <v>3075</v>
      </c>
      <c r="L743" s="258"/>
      <c r="M743" s="262"/>
      <c r="N743" s="250" t="s">
        <v>3075</v>
      </c>
      <c r="O743" s="260" t="s">
        <v>3075</v>
      </c>
      <c r="P743" s="257">
        <v>0</v>
      </c>
      <c r="Q743" s="258" t="s">
        <v>3075</v>
      </c>
      <c r="R743" s="258" t="s">
        <v>3648</v>
      </c>
      <c r="S743" s="258" t="s">
        <v>3225</v>
      </c>
      <c r="T743" s="258" t="s">
        <v>2991</v>
      </c>
      <c r="U743" s="258" t="s">
        <v>2084</v>
      </c>
      <c r="V743" s="258" t="s">
        <v>3075</v>
      </c>
      <c r="W743" s="258" t="s">
        <v>3075</v>
      </c>
      <c r="X743" s="258" t="s">
        <v>3075</v>
      </c>
      <c r="Y743" s="258" t="s">
        <v>3075</v>
      </c>
      <c r="Z743" s="258" t="s">
        <v>3075</v>
      </c>
      <c r="AA743" s="258" t="s">
        <v>3075</v>
      </c>
      <c r="AB743" s="258" t="s">
        <v>3075</v>
      </c>
      <c r="AC743" s="258" t="s">
        <v>3075</v>
      </c>
      <c r="AD743" s="258" t="s">
        <v>3075</v>
      </c>
      <c r="AE743" s="246"/>
      <c r="AF743" s="258" t="s">
        <v>3075</v>
      </c>
      <c r="AG743" s="258" t="s">
        <v>3075</v>
      </c>
      <c r="AH743" s="258" t="s">
        <v>3075</v>
      </c>
      <c r="AI743" s="258" t="s">
        <v>3075</v>
      </c>
      <c r="AJ743" t="s">
        <v>4897</v>
      </c>
    </row>
    <row r="744" spans="1:36" ht="15" customHeight="1" x14ac:dyDescent="0.3">
      <c r="A744" s="261">
        <v>525459</v>
      </c>
      <c r="B744" s="262" t="s">
        <v>1490</v>
      </c>
      <c r="C744" s="262" t="s">
        <v>926</v>
      </c>
      <c r="D744" s="262" t="s">
        <v>444</v>
      </c>
      <c r="E744" s="262" t="s">
        <v>115</v>
      </c>
      <c r="F744" s="262" t="s">
        <v>2992</v>
      </c>
      <c r="G744" s="263">
        <v>29371</v>
      </c>
      <c r="H744" s="262" t="s">
        <v>620</v>
      </c>
      <c r="I744" s="258" t="s">
        <v>521</v>
      </c>
      <c r="J744" s="262" t="s">
        <v>667</v>
      </c>
      <c r="K744" s="262"/>
      <c r="M744" s="262"/>
      <c r="N744" s="250" t="s">
        <v>3075</v>
      </c>
      <c r="O744" s="260" t="s">
        <v>3075</v>
      </c>
      <c r="P744" s="257">
        <v>0</v>
      </c>
      <c r="Q744" s="258" t="s">
        <v>3075</v>
      </c>
      <c r="R744" s="258" t="s">
        <v>4556</v>
      </c>
      <c r="S744" s="258" t="s">
        <v>4181</v>
      </c>
      <c r="T744" s="258" t="s">
        <v>4557</v>
      </c>
      <c r="U744" s="258" t="s">
        <v>4558</v>
      </c>
      <c r="V744" s="258" t="s">
        <v>3075</v>
      </c>
      <c r="W744" s="258" t="s">
        <v>3075</v>
      </c>
      <c r="X744" s="258" t="s">
        <v>3075</v>
      </c>
      <c r="Y744" s="258" t="s">
        <v>3075</v>
      </c>
      <c r="Z744" s="258" t="s">
        <v>3075</v>
      </c>
      <c r="AA744" s="258" t="s">
        <v>3075</v>
      </c>
      <c r="AB744" s="258" t="s">
        <v>3075</v>
      </c>
      <c r="AC744" s="258" t="s">
        <v>3075</v>
      </c>
      <c r="AD744" s="258" t="s">
        <v>3075</v>
      </c>
      <c r="AE744" s="247"/>
      <c r="AF744" s="258" t="s">
        <v>3075</v>
      </c>
      <c r="AG744" s="258" t="s">
        <v>3075</v>
      </c>
      <c r="AH744" s="258" t="s">
        <v>3075</v>
      </c>
      <c r="AI744" s="258" t="s">
        <v>3075</v>
      </c>
      <c r="AJ744" t="s">
        <v>4897</v>
      </c>
    </row>
    <row r="745" spans="1:36" ht="15" customHeight="1" x14ac:dyDescent="0.3">
      <c r="A745" s="261">
        <v>525482</v>
      </c>
      <c r="B745" s="262" t="s">
        <v>1491</v>
      </c>
      <c r="C745" s="262" t="s">
        <v>92</v>
      </c>
      <c r="D745" s="262" t="s">
        <v>391</v>
      </c>
      <c r="E745" s="262" t="s">
        <v>115</v>
      </c>
      <c r="F745" s="262" t="s">
        <v>2488</v>
      </c>
      <c r="G745" s="263">
        <v>32387</v>
      </c>
      <c r="H745" s="262" t="s">
        <v>620</v>
      </c>
      <c r="I745" s="258" t="s">
        <v>521</v>
      </c>
      <c r="J745" s="262" t="s">
        <v>138</v>
      </c>
      <c r="K745" s="262"/>
      <c r="L745" s="259" t="s">
        <v>152</v>
      </c>
      <c r="M745" s="262"/>
      <c r="N745" s="250" t="s">
        <v>3075</v>
      </c>
      <c r="O745" s="260" t="s">
        <v>3075</v>
      </c>
      <c r="P745" s="257">
        <v>0</v>
      </c>
      <c r="Q745" s="258" t="s">
        <v>3075</v>
      </c>
      <c r="R745" s="258" t="s">
        <v>4559</v>
      </c>
      <c r="S745" s="258" t="s">
        <v>3265</v>
      </c>
      <c r="T745" s="258" t="s">
        <v>2218</v>
      </c>
      <c r="U745" s="258" t="s">
        <v>2220</v>
      </c>
      <c r="V745" s="258" t="s">
        <v>3075</v>
      </c>
      <c r="W745" s="258" t="s">
        <v>3075</v>
      </c>
      <c r="X745" s="258" t="s">
        <v>3075</v>
      </c>
      <c r="Y745" s="258" t="s">
        <v>3075</v>
      </c>
      <c r="Z745" s="258" t="s">
        <v>3075</v>
      </c>
      <c r="AA745" s="258" t="s">
        <v>3075</v>
      </c>
      <c r="AB745" s="258" t="s">
        <v>3075</v>
      </c>
      <c r="AC745" s="258" t="s">
        <v>3075</v>
      </c>
      <c r="AD745" s="258" t="s">
        <v>3075</v>
      </c>
      <c r="AE745" s="246"/>
      <c r="AF745" s="258" t="s">
        <v>3075</v>
      </c>
      <c r="AG745" s="258" t="s">
        <v>3075</v>
      </c>
      <c r="AH745" s="258" t="s">
        <v>3075</v>
      </c>
      <c r="AI745" s="258" t="s">
        <v>3075</v>
      </c>
      <c r="AJ745" t="s">
        <v>4897</v>
      </c>
    </row>
    <row r="746" spans="1:36" ht="15" customHeight="1" x14ac:dyDescent="0.3">
      <c r="A746" s="261">
        <v>525483</v>
      </c>
      <c r="B746" s="262" t="s">
        <v>765</v>
      </c>
      <c r="C746" s="262" t="s">
        <v>327</v>
      </c>
      <c r="D746" s="262" t="s">
        <v>421</v>
      </c>
      <c r="E746" s="262" t="s">
        <v>115</v>
      </c>
      <c r="F746" s="262" t="s">
        <v>2596</v>
      </c>
      <c r="G746" s="263">
        <v>32806</v>
      </c>
      <c r="H746" s="262" t="s">
        <v>620</v>
      </c>
      <c r="I746" s="258" t="s">
        <v>521</v>
      </c>
      <c r="J746" s="262" t="s">
        <v>138</v>
      </c>
      <c r="K746" s="262"/>
      <c r="L746" s="264" t="s">
        <v>149</v>
      </c>
      <c r="M746" s="262"/>
      <c r="N746" s="250" t="s">
        <v>3075</v>
      </c>
      <c r="O746" s="260" t="s">
        <v>3075</v>
      </c>
      <c r="P746" s="257">
        <v>0</v>
      </c>
      <c r="Q746" s="258" t="s">
        <v>3075</v>
      </c>
      <c r="R746" s="258" t="s">
        <v>3336</v>
      </c>
      <c r="S746" s="258" t="s">
        <v>3337</v>
      </c>
      <c r="T746" s="258" t="s">
        <v>2597</v>
      </c>
      <c r="U746" s="258" t="s">
        <v>2096</v>
      </c>
      <c r="V746" s="258" t="s">
        <v>3075</v>
      </c>
      <c r="W746" s="258" t="s">
        <v>3075</v>
      </c>
      <c r="X746" s="258" t="s">
        <v>3075</v>
      </c>
      <c r="Y746" s="258" t="s">
        <v>3075</v>
      </c>
      <c r="Z746" s="258" t="s">
        <v>3075</v>
      </c>
      <c r="AA746" s="258" t="s">
        <v>3075</v>
      </c>
      <c r="AB746" s="258" t="s">
        <v>3075</v>
      </c>
      <c r="AC746" s="258" t="s">
        <v>3075</v>
      </c>
      <c r="AD746" s="258" t="s">
        <v>3075</v>
      </c>
      <c r="AE746" s="246"/>
      <c r="AF746" s="258" t="s">
        <v>3075</v>
      </c>
      <c r="AG746" s="258" t="s">
        <v>3075</v>
      </c>
      <c r="AH746" s="258" t="s">
        <v>3075</v>
      </c>
      <c r="AI746" s="258" t="s">
        <v>3075</v>
      </c>
      <c r="AJ746" t="s">
        <v>4897</v>
      </c>
    </row>
    <row r="747" spans="1:36" ht="15" customHeight="1" x14ac:dyDescent="0.3">
      <c r="A747" s="261">
        <v>525485</v>
      </c>
      <c r="B747" s="262" t="s">
        <v>1953</v>
      </c>
      <c r="C747" s="262" t="s">
        <v>290</v>
      </c>
      <c r="D747" s="262" t="s">
        <v>414</v>
      </c>
      <c r="E747" s="262" t="s">
        <v>115</v>
      </c>
      <c r="F747" s="262" t="s">
        <v>135</v>
      </c>
      <c r="G747" s="263">
        <v>33828</v>
      </c>
      <c r="H747" s="262" t="s">
        <v>620</v>
      </c>
      <c r="I747" s="258" t="s">
        <v>521</v>
      </c>
      <c r="J747" s="262" t="s">
        <v>138</v>
      </c>
      <c r="K747" s="262"/>
      <c r="L747" s="250"/>
      <c r="M747" s="262"/>
      <c r="N747" s="250">
        <v>477</v>
      </c>
      <c r="O747" s="260">
        <v>45336</v>
      </c>
      <c r="P747" s="257">
        <v>30000</v>
      </c>
      <c r="Q747" s="258" t="s">
        <v>3075</v>
      </c>
      <c r="R747" s="258" t="s">
        <v>3649</v>
      </c>
      <c r="S747" s="258" t="s">
        <v>3650</v>
      </c>
      <c r="T747" s="258" t="s">
        <v>2429</v>
      </c>
      <c r="U747" s="258" t="s">
        <v>2084</v>
      </c>
      <c r="V747" s="258" t="s">
        <v>3075</v>
      </c>
      <c r="W747" s="258" t="s">
        <v>3075</v>
      </c>
      <c r="X747" s="258" t="s">
        <v>3075</v>
      </c>
      <c r="Y747" s="258" t="s">
        <v>3075</v>
      </c>
      <c r="Z747" s="258" t="s">
        <v>3075</v>
      </c>
      <c r="AA747" s="258" t="s">
        <v>3075</v>
      </c>
      <c r="AB747" s="258" t="s">
        <v>3075</v>
      </c>
      <c r="AC747" s="258" t="s">
        <v>3075</v>
      </c>
      <c r="AD747" s="258" t="s">
        <v>3075</v>
      </c>
      <c r="AE747" s="246"/>
      <c r="AF747" s="258" t="s">
        <v>3075</v>
      </c>
      <c r="AG747" s="258"/>
      <c r="AH747" s="258" t="s">
        <v>3075</v>
      </c>
      <c r="AI747" s="258" t="s">
        <v>3075</v>
      </c>
      <c r="AJ747" t="s">
        <v>4897</v>
      </c>
    </row>
    <row r="748" spans="1:36" ht="15" customHeight="1" x14ac:dyDescent="0.3">
      <c r="A748" s="261">
        <v>525501</v>
      </c>
      <c r="B748" s="262" t="s">
        <v>1492</v>
      </c>
      <c r="C748" s="262" t="s">
        <v>66</v>
      </c>
      <c r="D748" s="262" t="s">
        <v>508</v>
      </c>
      <c r="E748" s="262" t="s">
        <v>115</v>
      </c>
      <c r="F748" s="262" t="s">
        <v>4560</v>
      </c>
      <c r="G748" s="263">
        <v>33970</v>
      </c>
      <c r="H748" s="262" t="s">
        <v>620</v>
      </c>
      <c r="I748" s="258" t="s">
        <v>521</v>
      </c>
      <c r="J748" s="262" t="s">
        <v>667</v>
      </c>
      <c r="K748" s="261">
        <v>2011</v>
      </c>
      <c r="L748" s="250"/>
      <c r="M748" s="262"/>
      <c r="N748" s="250" t="s">
        <v>3075</v>
      </c>
      <c r="O748" s="260" t="s">
        <v>3075</v>
      </c>
      <c r="P748" s="257">
        <v>0</v>
      </c>
      <c r="Q748" s="258" t="s">
        <v>3075</v>
      </c>
      <c r="R748" s="258" t="s">
        <v>4561</v>
      </c>
      <c r="S748" s="258" t="s">
        <v>3083</v>
      </c>
      <c r="T748" s="258" t="s">
        <v>2110</v>
      </c>
      <c r="U748" s="258" t="s">
        <v>2084</v>
      </c>
      <c r="V748" s="258" t="s">
        <v>3075</v>
      </c>
      <c r="W748" s="258" t="s">
        <v>3075</v>
      </c>
      <c r="X748" s="258" t="s">
        <v>3075</v>
      </c>
      <c r="Y748" s="258" t="s">
        <v>3075</v>
      </c>
      <c r="Z748" s="258" t="s">
        <v>3075</v>
      </c>
      <c r="AA748" s="258" t="s">
        <v>3075</v>
      </c>
      <c r="AB748" s="258" t="s">
        <v>3075</v>
      </c>
      <c r="AC748" s="258" t="s">
        <v>3075</v>
      </c>
      <c r="AD748" s="258" t="s">
        <v>3075</v>
      </c>
      <c r="AE748" s="247"/>
      <c r="AF748" s="258" t="s">
        <v>3075</v>
      </c>
      <c r="AG748" s="258" t="s">
        <v>3075</v>
      </c>
      <c r="AH748" s="258" t="s">
        <v>3075</v>
      </c>
      <c r="AI748" s="258" t="s">
        <v>3075</v>
      </c>
      <c r="AJ748" t="s">
        <v>4897</v>
      </c>
    </row>
    <row r="749" spans="1:36" ht="15" customHeight="1" x14ac:dyDescent="0.3">
      <c r="A749" s="256">
        <v>525524</v>
      </c>
      <c r="B749" s="257" t="s">
        <v>1493</v>
      </c>
      <c r="C749" s="257" t="s">
        <v>244</v>
      </c>
      <c r="D749" s="257" t="s">
        <v>423</v>
      </c>
      <c r="E749" s="257" t="s">
        <v>115</v>
      </c>
      <c r="F749" s="257" t="s">
        <v>2207</v>
      </c>
      <c r="G749" s="257" t="s">
        <v>4762</v>
      </c>
      <c r="H749" s="257" t="s">
        <v>620</v>
      </c>
      <c r="I749" s="258" t="s">
        <v>521</v>
      </c>
      <c r="J749" s="257" t="s">
        <v>667</v>
      </c>
      <c r="K749" s="257" t="s">
        <v>4759</v>
      </c>
      <c r="L749" s="259" t="s">
        <v>137</v>
      </c>
      <c r="M749" s="250"/>
      <c r="N749" s="250" t="s">
        <v>3075</v>
      </c>
      <c r="O749" s="260" t="s">
        <v>3075</v>
      </c>
      <c r="P749" s="257">
        <v>0</v>
      </c>
      <c r="Q749" s="259" t="s">
        <v>3075</v>
      </c>
      <c r="R749" s="259" t="s">
        <v>4100</v>
      </c>
      <c r="S749" s="259" t="s">
        <v>4101</v>
      </c>
      <c r="T749" s="259" t="s">
        <v>2598</v>
      </c>
      <c r="U749" s="259" t="s">
        <v>2143</v>
      </c>
      <c r="V749" s="259" t="s">
        <v>3075</v>
      </c>
      <c r="W749" s="259" t="s">
        <v>3075</v>
      </c>
      <c r="X749" s="259" t="s">
        <v>3075</v>
      </c>
      <c r="Y749" s="259" t="s">
        <v>3075</v>
      </c>
      <c r="Z749" s="259" t="s">
        <v>3075</v>
      </c>
      <c r="AA749" s="259" t="s">
        <v>3075</v>
      </c>
      <c r="AB749" s="259" t="s">
        <v>3075</v>
      </c>
      <c r="AC749" s="259" t="s">
        <v>3075</v>
      </c>
      <c r="AD749" s="259" t="s">
        <v>3075</v>
      </c>
      <c r="AE749" s="246"/>
      <c r="AF749" s="259" t="s">
        <v>3075</v>
      </c>
      <c r="AG749" s="259" t="s">
        <v>2078</v>
      </c>
      <c r="AH749" s="259" t="s">
        <v>2078</v>
      </c>
      <c r="AI749" s="259" t="s">
        <v>3075</v>
      </c>
      <c r="AJ749" t="s">
        <v>4896</v>
      </c>
    </row>
    <row r="750" spans="1:36" ht="15" customHeight="1" x14ac:dyDescent="0.3">
      <c r="A750" s="261">
        <v>525526</v>
      </c>
      <c r="B750" s="262" t="s">
        <v>1494</v>
      </c>
      <c r="C750" s="262" t="s">
        <v>66</v>
      </c>
      <c r="D750" s="262" t="s">
        <v>418</v>
      </c>
      <c r="E750" s="262" t="s">
        <v>115</v>
      </c>
      <c r="F750" s="262" t="s">
        <v>2937</v>
      </c>
      <c r="G750" s="263">
        <v>34870</v>
      </c>
      <c r="H750" s="262" t="s">
        <v>620</v>
      </c>
      <c r="I750" s="258" t="s">
        <v>521</v>
      </c>
      <c r="J750" s="262" t="s">
        <v>136</v>
      </c>
      <c r="K750" s="262"/>
      <c r="L750" s="250"/>
      <c r="M750" s="262"/>
      <c r="N750" s="250" t="s">
        <v>3075</v>
      </c>
      <c r="O750" s="260" t="s">
        <v>3075</v>
      </c>
      <c r="P750" s="257">
        <v>0</v>
      </c>
      <c r="Q750" s="258" t="s">
        <v>3075</v>
      </c>
      <c r="R750" s="258" t="s">
        <v>3971</v>
      </c>
      <c r="S750" s="258" t="s">
        <v>3149</v>
      </c>
      <c r="T750" s="258" t="s">
        <v>2274</v>
      </c>
      <c r="U750" s="258" t="s">
        <v>2475</v>
      </c>
      <c r="V750" s="258" t="s">
        <v>3075</v>
      </c>
      <c r="W750" s="258" t="s">
        <v>3075</v>
      </c>
      <c r="X750" s="258" t="s">
        <v>3075</v>
      </c>
      <c r="Y750" s="258" t="s">
        <v>3075</v>
      </c>
      <c r="Z750" s="258" t="s">
        <v>3075</v>
      </c>
      <c r="AA750" s="258" t="s">
        <v>3075</v>
      </c>
      <c r="AB750" s="258" t="s">
        <v>3075</v>
      </c>
      <c r="AC750" s="258" t="s">
        <v>3075</v>
      </c>
      <c r="AD750" s="258" t="s">
        <v>3075</v>
      </c>
      <c r="AE750" s="246"/>
      <c r="AF750" s="258" t="s">
        <v>3075</v>
      </c>
      <c r="AG750" s="258" t="s">
        <v>3075</v>
      </c>
      <c r="AH750" s="258" t="s">
        <v>3075</v>
      </c>
      <c r="AI750" s="258" t="s">
        <v>3075</v>
      </c>
      <c r="AJ750" t="s">
        <v>4897</v>
      </c>
    </row>
    <row r="751" spans="1:36" ht="15" customHeight="1" x14ac:dyDescent="0.3">
      <c r="A751" s="261">
        <v>525531</v>
      </c>
      <c r="B751" s="262" t="s">
        <v>1134</v>
      </c>
      <c r="C751" s="262" t="s">
        <v>1017</v>
      </c>
      <c r="D751" s="262" t="s">
        <v>432</v>
      </c>
      <c r="E751" s="262" t="s">
        <v>115</v>
      </c>
      <c r="F751" s="262" t="s">
        <v>2312</v>
      </c>
      <c r="G751" s="263">
        <v>31871</v>
      </c>
      <c r="H751" s="262" t="s">
        <v>620</v>
      </c>
      <c r="I751" s="258" t="s">
        <v>521</v>
      </c>
      <c r="J751" s="250" t="s">
        <v>667</v>
      </c>
      <c r="K751" s="262"/>
      <c r="L751" s="259" t="s">
        <v>146</v>
      </c>
      <c r="M751" s="262"/>
      <c r="N751" s="250" t="s">
        <v>3075</v>
      </c>
      <c r="O751" s="260" t="s">
        <v>3075</v>
      </c>
      <c r="P751" s="257">
        <v>0</v>
      </c>
      <c r="Q751" s="258" t="s">
        <v>3075</v>
      </c>
      <c r="R751" s="258" t="s">
        <v>4562</v>
      </c>
      <c r="S751" s="258" t="s">
        <v>4563</v>
      </c>
      <c r="T751" s="258" t="s">
        <v>2974</v>
      </c>
      <c r="U751" s="258" t="s">
        <v>2084</v>
      </c>
      <c r="V751" s="258" t="s">
        <v>3075</v>
      </c>
      <c r="W751" s="258" t="s">
        <v>3075</v>
      </c>
      <c r="X751" s="258" t="s">
        <v>3075</v>
      </c>
      <c r="Y751" s="258" t="s">
        <v>3075</v>
      </c>
      <c r="Z751" s="258" t="s">
        <v>3075</v>
      </c>
      <c r="AA751" s="258" t="s">
        <v>3075</v>
      </c>
      <c r="AB751" s="258" t="s">
        <v>3075</v>
      </c>
      <c r="AC751" s="258" t="s">
        <v>3075</v>
      </c>
      <c r="AD751" s="258" t="s">
        <v>3075</v>
      </c>
      <c r="AE751" s="246"/>
      <c r="AF751" s="258" t="s">
        <v>3075</v>
      </c>
      <c r="AG751" s="258" t="s">
        <v>3075</v>
      </c>
      <c r="AH751" s="258" t="s">
        <v>3075</v>
      </c>
      <c r="AI751" s="258" t="s">
        <v>3075</v>
      </c>
      <c r="AJ751" t="s">
        <v>4897</v>
      </c>
    </row>
    <row r="752" spans="1:36" ht="15" customHeight="1" x14ac:dyDescent="0.3">
      <c r="A752" s="261">
        <v>525533</v>
      </c>
      <c r="B752" s="262" t="s">
        <v>1495</v>
      </c>
      <c r="C752" s="262" t="s">
        <v>978</v>
      </c>
      <c r="D752" s="262" t="s">
        <v>344</v>
      </c>
      <c r="E752" s="262" t="s">
        <v>115</v>
      </c>
      <c r="F752" s="262" t="s">
        <v>135</v>
      </c>
      <c r="G752" s="263">
        <v>35065</v>
      </c>
      <c r="H752" s="262" t="s">
        <v>620</v>
      </c>
      <c r="I752" s="258" t="s">
        <v>521</v>
      </c>
      <c r="J752" s="262" t="s">
        <v>138</v>
      </c>
      <c r="K752" s="262" t="s">
        <v>3075</v>
      </c>
      <c r="L752" s="262"/>
      <c r="M752" s="262"/>
      <c r="N752" s="250" t="s">
        <v>3075</v>
      </c>
      <c r="O752" s="260" t="s">
        <v>3075</v>
      </c>
      <c r="P752" s="257">
        <v>0</v>
      </c>
      <c r="Q752" s="258" t="s">
        <v>3075</v>
      </c>
      <c r="R752" s="258" t="s">
        <v>3652</v>
      </c>
      <c r="S752" s="258" t="s">
        <v>3653</v>
      </c>
      <c r="T752" s="258" t="s">
        <v>2123</v>
      </c>
      <c r="U752" s="258" t="s">
        <v>2084</v>
      </c>
      <c r="V752" s="258" t="s">
        <v>3075</v>
      </c>
      <c r="W752" s="258" t="s">
        <v>3075</v>
      </c>
      <c r="X752" s="258" t="s">
        <v>3075</v>
      </c>
      <c r="Y752" s="258" t="s">
        <v>3075</v>
      </c>
      <c r="Z752" s="258" t="s">
        <v>3075</v>
      </c>
      <c r="AA752" s="258" t="s">
        <v>3075</v>
      </c>
      <c r="AB752" s="258" t="s">
        <v>3075</v>
      </c>
      <c r="AC752" s="258" t="s">
        <v>3075</v>
      </c>
      <c r="AD752" s="258" t="s">
        <v>3075</v>
      </c>
      <c r="AE752" s="246"/>
      <c r="AF752" s="258" t="s">
        <v>3075</v>
      </c>
      <c r="AG752" s="258" t="s">
        <v>3075</v>
      </c>
      <c r="AH752" s="258" t="s">
        <v>3075</v>
      </c>
      <c r="AI752" s="258" t="s">
        <v>3075</v>
      </c>
      <c r="AJ752" t="s">
        <v>4897</v>
      </c>
    </row>
    <row r="753" spans="1:36" ht="15" customHeight="1" x14ac:dyDescent="0.3">
      <c r="A753" s="261">
        <v>525539</v>
      </c>
      <c r="B753" s="262" t="s">
        <v>1496</v>
      </c>
      <c r="C753" s="262" t="s">
        <v>68</v>
      </c>
      <c r="D753" s="262" t="s">
        <v>428</v>
      </c>
      <c r="E753" s="262" t="s">
        <v>115</v>
      </c>
      <c r="F753" s="262" t="s">
        <v>135</v>
      </c>
      <c r="G753" s="263">
        <v>27785</v>
      </c>
      <c r="H753" s="262" t="s">
        <v>622</v>
      </c>
      <c r="I753" s="258" t="s">
        <v>521</v>
      </c>
      <c r="J753" s="262" t="s">
        <v>667</v>
      </c>
      <c r="K753" s="261">
        <v>1993</v>
      </c>
      <c r="L753" s="258" t="s">
        <v>135</v>
      </c>
      <c r="M753" s="250"/>
      <c r="N753" s="250" t="s">
        <v>3075</v>
      </c>
      <c r="O753" s="260" t="s">
        <v>3075</v>
      </c>
      <c r="P753" s="257">
        <v>0</v>
      </c>
      <c r="Q753" s="258" t="s">
        <v>3075</v>
      </c>
      <c r="R753" s="258" t="s">
        <v>4564</v>
      </c>
      <c r="S753" s="258" t="s">
        <v>3138</v>
      </c>
      <c r="T753" s="258" t="s">
        <v>2615</v>
      </c>
      <c r="U753" s="258" t="s">
        <v>2084</v>
      </c>
      <c r="V753" s="258" t="s">
        <v>3075</v>
      </c>
      <c r="W753" s="258" t="s">
        <v>3075</v>
      </c>
      <c r="X753" s="258" t="s">
        <v>3075</v>
      </c>
      <c r="Y753" s="258" t="s">
        <v>3075</v>
      </c>
      <c r="Z753" s="258" t="s">
        <v>3075</v>
      </c>
      <c r="AA753" s="258" t="s">
        <v>3075</v>
      </c>
      <c r="AB753" s="258" t="s">
        <v>3075</v>
      </c>
      <c r="AC753" s="258" t="s">
        <v>3075</v>
      </c>
      <c r="AD753" s="258" t="s">
        <v>3075</v>
      </c>
      <c r="AE753" s="246"/>
      <c r="AF753" s="258" t="s">
        <v>3075</v>
      </c>
      <c r="AG753" s="258" t="s">
        <v>3075</v>
      </c>
      <c r="AH753" s="258" t="s">
        <v>3075</v>
      </c>
      <c r="AI753" s="258" t="s">
        <v>3075</v>
      </c>
      <c r="AJ753" t="s">
        <v>4897</v>
      </c>
    </row>
    <row r="754" spans="1:36" ht="15" customHeight="1" x14ac:dyDescent="0.3">
      <c r="A754" s="256">
        <v>525541</v>
      </c>
      <c r="B754" s="257" t="s">
        <v>4565</v>
      </c>
      <c r="C754" s="257" t="s">
        <v>335</v>
      </c>
      <c r="D754" s="257" t="s">
        <v>452</v>
      </c>
      <c r="E754" s="257" t="s">
        <v>4206</v>
      </c>
      <c r="F754" s="257"/>
      <c r="G754" s="257" t="s">
        <v>4206</v>
      </c>
      <c r="H754" s="257"/>
      <c r="I754" s="258" t="s">
        <v>521</v>
      </c>
      <c r="J754" s="250"/>
      <c r="K754" s="257" t="s">
        <v>3075</v>
      </c>
      <c r="L754" s="259" t="s">
        <v>3075</v>
      </c>
      <c r="M754" s="257" t="s">
        <v>3075</v>
      </c>
      <c r="N754" s="250" t="s">
        <v>3075</v>
      </c>
      <c r="O754" s="260" t="s">
        <v>3075</v>
      </c>
      <c r="P754" s="257">
        <v>0</v>
      </c>
      <c r="Q754" s="259" t="s">
        <v>3075</v>
      </c>
      <c r="R754" s="259" t="s">
        <v>3075</v>
      </c>
      <c r="S754" s="259" t="s">
        <v>3075</v>
      </c>
      <c r="T754" s="259" t="s">
        <v>3075</v>
      </c>
      <c r="U754" s="259" t="s">
        <v>3075</v>
      </c>
      <c r="V754" s="259" t="s">
        <v>3075</v>
      </c>
      <c r="W754" s="259" t="s">
        <v>3075</v>
      </c>
      <c r="X754" s="259" t="s">
        <v>3075</v>
      </c>
      <c r="Y754" s="259" t="s">
        <v>3075</v>
      </c>
      <c r="Z754" s="259" t="s">
        <v>3075</v>
      </c>
      <c r="AA754" s="259" t="s">
        <v>3075</v>
      </c>
      <c r="AB754" s="259" t="s">
        <v>3075</v>
      </c>
      <c r="AC754" s="259" t="s">
        <v>3075</v>
      </c>
      <c r="AD754" s="259" t="s">
        <v>3075</v>
      </c>
      <c r="AE754" s="246"/>
      <c r="AF754" s="259" t="s">
        <v>3075</v>
      </c>
      <c r="AG754" s="259" t="s">
        <v>2078</v>
      </c>
      <c r="AH754" s="259" t="s">
        <v>2078</v>
      </c>
      <c r="AI754" s="259" t="s">
        <v>3075</v>
      </c>
      <c r="AJ754" t="s">
        <v>4896</v>
      </c>
    </row>
    <row r="755" spans="1:36" ht="15" customHeight="1" x14ac:dyDescent="0.3">
      <c r="A755" s="261">
        <v>525543</v>
      </c>
      <c r="B755" s="262" t="s">
        <v>1497</v>
      </c>
      <c r="C755" s="262" t="s">
        <v>1498</v>
      </c>
      <c r="D755" s="262" t="s">
        <v>692</v>
      </c>
      <c r="E755" s="262" t="s">
        <v>115</v>
      </c>
      <c r="F755" s="262" t="s">
        <v>2993</v>
      </c>
      <c r="G755" s="263">
        <v>35595</v>
      </c>
      <c r="H755" s="262" t="s">
        <v>620</v>
      </c>
      <c r="I755" s="258" t="s">
        <v>521</v>
      </c>
      <c r="J755" s="262" t="s">
        <v>138</v>
      </c>
      <c r="K755" s="262" t="s">
        <v>3075</v>
      </c>
      <c r="L755" s="262"/>
      <c r="M755" s="262"/>
      <c r="N755" s="250" t="s">
        <v>3075</v>
      </c>
      <c r="O755" s="260" t="s">
        <v>3075</v>
      </c>
      <c r="P755" s="257">
        <v>0</v>
      </c>
      <c r="Q755" s="258" t="s">
        <v>3075</v>
      </c>
      <c r="R755" s="258" t="s">
        <v>3654</v>
      </c>
      <c r="S755" s="258" t="s">
        <v>3655</v>
      </c>
      <c r="T755" s="258" t="s">
        <v>2737</v>
      </c>
      <c r="U755" s="258" t="s">
        <v>2210</v>
      </c>
      <c r="V755" s="258" t="s">
        <v>3075</v>
      </c>
      <c r="W755" s="258" t="s">
        <v>3075</v>
      </c>
      <c r="X755" s="258" t="s">
        <v>3075</v>
      </c>
      <c r="Y755" s="258" t="s">
        <v>3075</v>
      </c>
      <c r="Z755" s="258" t="s">
        <v>3075</v>
      </c>
      <c r="AA755" s="258" t="s">
        <v>3075</v>
      </c>
      <c r="AB755" s="258" t="s">
        <v>3075</v>
      </c>
      <c r="AC755" s="258" t="s">
        <v>3075</v>
      </c>
      <c r="AD755" s="258" t="s">
        <v>3075</v>
      </c>
      <c r="AE755" s="246"/>
      <c r="AF755" s="258" t="s">
        <v>3075</v>
      </c>
      <c r="AG755" s="258" t="s">
        <v>3075</v>
      </c>
      <c r="AH755" s="258" t="s">
        <v>3075</v>
      </c>
      <c r="AI755" s="258" t="s">
        <v>3075</v>
      </c>
      <c r="AJ755" t="s">
        <v>4897</v>
      </c>
    </row>
    <row r="756" spans="1:36" ht="15" customHeight="1" x14ac:dyDescent="0.3">
      <c r="A756" s="256">
        <v>525547</v>
      </c>
      <c r="B756" s="257" t="s">
        <v>1499</v>
      </c>
      <c r="C756" s="257" t="s">
        <v>4198</v>
      </c>
      <c r="D756" s="257" t="s">
        <v>340</v>
      </c>
      <c r="E756" s="257" t="s">
        <v>115</v>
      </c>
      <c r="F756" s="257" t="s">
        <v>2594</v>
      </c>
      <c r="G756" s="257" t="s">
        <v>4781</v>
      </c>
      <c r="H756" s="257" t="s">
        <v>620</v>
      </c>
      <c r="I756" s="258" t="s">
        <v>521</v>
      </c>
      <c r="J756" s="257" t="s">
        <v>667</v>
      </c>
      <c r="K756" s="257" t="s">
        <v>4647</v>
      </c>
      <c r="L756" s="257" t="s">
        <v>137</v>
      </c>
      <c r="M756" s="250"/>
      <c r="N756" s="250" t="s">
        <v>3075</v>
      </c>
      <c r="O756" s="260" t="s">
        <v>3075</v>
      </c>
      <c r="P756" s="257">
        <v>0</v>
      </c>
      <c r="Q756" s="259" t="s">
        <v>3075</v>
      </c>
      <c r="R756" s="259" t="s">
        <v>4102</v>
      </c>
      <c r="S756" s="259" t="s">
        <v>4103</v>
      </c>
      <c r="T756" s="259" t="s">
        <v>2599</v>
      </c>
      <c r="U756" s="259" t="s">
        <v>2600</v>
      </c>
      <c r="V756" s="259" t="s">
        <v>3075</v>
      </c>
      <c r="W756" s="259" t="s">
        <v>3075</v>
      </c>
      <c r="X756" s="259" t="s">
        <v>3075</v>
      </c>
      <c r="Y756" s="259" t="s">
        <v>3075</v>
      </c>
      <c r="Z756" s="259" t="s">
        <v>3075</v>
      </c>
      <c r="AA756" s="259" t="s">
        <v>3075</v>
      </c>
      <c r="AB756" s="259" t="s">
        <v>3075</v>
      </c>
      <c r="AC756" s="259" t="s">
        <v>3075</v>
      </c>
      <c r="AD756" s="259" t="s">
        <v>3075</v>
      </c>
      <c r="AE756" s="246"/>
      <c r="AF756" s="259" t="s">
        <v>2078</v>
      </c>
      <c r="AG756" s="259" t="s">
        <v>3075</v>
      </c>
      <c r="AH756" s="259" t="s">
        <v>2078</v>
      </c>
      <c r="AI756" s="259" t="s">
        <v>3075</v>
      </c>
      <c r="AJ756" t="s">
        <v>4896</v>
      </c>
    </row>
    <row r="757" spans="1:36" ht="15" customHeight="1" x14ac:dyDescent="0.3">
      <c r="A757" s="261">
        <v>525554</v>
      </c>
      <c r="B757" s="262" t="s">
        <v>776</v>
      </c>
      <c r="C757" s="262" t="s">
        <v>79</v>
      </c>
      <c r="D757" s="262" t="s">
        <v>766</v>
      </c>
      <c r="E757" s="262" t="s">
        <v>115</v>
      </c>
      <c r="F757" s="262" t="s">
        <v>145</v>
      </c>
      <c r="G757" s="263">
        <v>35535</v>
      </c>
      <c r="H757" s="262" t="s">
        <v>620</v>
      </c>
      <c r="I757" s="258" t="s">
        <v>521</v>
      </c>
      <c r="J757" s="262" t="s">
        <v>138</v>
      </c>
      <c r="K757" s="262"/>
      <c r="L757" s="259"/>
      <c r="M757" s="262"/>
      <c r="N757" s="250" t="s">
        <v>3075</v>
      </c>
      <c r="O757" s="260" t="s">
        <v>3075</v>
      </c>
      <c r="P757" s="257">
        <v>0</v>
      </c>
      <c r="Q757" s="258" t="s">
        <v>3075</v>
      </c>
      <c r="R757" s="258" t="s">
        <v>3464</v>
      </c>
      <c r="S757" s="258" t="s">
        <v>3863</v>
      </c>
      <c r="T757" s="258" t="s">
        <v>2169</v>
      </c>
      <c r="U757" s="258" t="s">
        <v>2174</v>
      </c>
      <c r="V757" s="258" t="s">
        <v>3075</v>
      </c>
      <c r="W757" s="258" t="s">
        <v>3075</v>
      </c>
      <c r="X757" s="258" t="s">
        <v>3075</v>
      </c>
      <c r="Y757" s="258" t="s">
        <v>3075</v>
      </c>
      <c r="Z757" s="258" t="s">
        <v>3075</v>
      </c>
      <c r="AA757" s="258" t="s">
        <v>3075</v>
      </c>
      <c r="AB757" s="258" t="s">
        <v>3075</v>
      </c>
      <c r="AC757" s="258" t="s">
        <v>3075</v>
      </c>
      <c r="AD757" s="258" t="s">
        <v>3075</v>
      </c>
      <c r="AE757" s="246"/>
      <c r="AF757" s="258" t="s">
        <v>3075</v>
      </c>
      <c r="AG757" s="258" t="s">
        <v>3075</v>
      </c>
      <c r="AH757" s="258" t="s">
        <v>3075</v>
      </c>
      <c r="AI757" s="258" t="s">
        <v>3075</v>
      </c>
      <c r="AJ757" t="s">
        <v>4897</v>
      </c>
    </row>
    <row r="758" spans="1:36" ht="15" customHeight="1" x14ac:dyDescent="0.3">
      <c r="A758" s="256">
        <v>525565</v>
      </c>
      <c r="B758" s="257" t="s">
        <v>1500</v>
      </c>
      <c r="C758" s="257" t="s">
        <v>303</v>
      </c>
      <c r="D758" s="257" t="s">
        <v>417</v>
      </c>
      <c r="E758" s="257" t="s">
        <v>115</v>
      </c>
      <c r="F758" s="257" t="s">
        <v>2178</v>
      </c>
      <c r="G758" s="257" t="s">
        <v>4757</v>
      </c>
      <c r="H758" s="257" t="s">
        <v>620</v>
      </c>
      <c r="I758" s="258" t="s">
        <v>521</v>
      </c>
      <c r="J758" s="257" t="s">
        <v>136</v>
      </c>
      <c r="K758" s="257" t="s">
        <v>4746</v>
      </c>
      <c r="M758" s="257"/>
      <c r="N758" s="250" t="s">
        <v>3075</v>
      </c>
      <c r="O758" s="260" t="s">
        <v>3075</v>
      </c>
      <c r="P758" s="257">
        <v>0</v>
      </c>
      <c r="Q758" s="259" t="s">
        <v>3075</v>
      </c>
      <c r="R758" s="259" t="s">
        <v>3972</v>
      </c>
      <c r="S758" s="259" t="s">
        <v>3134</v>
      </c>
      <c r="T758" s="259" t="s">
        <v>2167</v>
      </c>
      <c r="U758" s="259" t="s">
        <v>2129</v>
      </c>
      <c r="V758" s="259" t="s">
        <v>3075</v>
      </c>
      <c r="W758" s="259" t="s">
        <v>3075</v>
      </c>
      <c r="X758" s="259" t="s">
        <v>3075</v>
      </c>
      <c r="Y758" s="259" t="s">
        <v>3075</v>
      </c>
      <c r="Z758" s="259" t="s">
        <v>3075</v>
      </c>
      <c r="AA758" s="259" t="s">
        <v>3075</v>
      </c>
      <c r="AB758" s="259" t="s">
        <v>3075</v>
      </c>
      <c r="AC758" s="259" t="s">
        <v>3075</v>
      </c>
      <c r="AD758" s="259" t="s">
        <v>3075</v>
      </c>
      <c r="AE758" s="246"/>
      <c r="AF758" s="259" t="s">
        <v>3075</v>
      </c>
      <c r="AG758" s="259" t="s">
        <v>3075</v>
      </c>
      <c r="AH758" s="259" t="s">
        <v>2078</v>
      </c>
      <c r="AI758" s="259" t="s">
        <v>3075</v>
      </c>
      <c r="AJ758" t="s">
        <v>4896</v>
      </c>
    </row>
    <row r="759" spans="1:36" ht="15" customHeight="1" x14ac:dyDescent="0.3">
      <c r="A759" s="261">
        <v>525584</v>
      </c>
      <c r="B759" s="262" t="s">
        <v>1501</v>
      </c>
      <c r="C759" s="262" t="s">
        <v>265</v>
      </c>
      <c r="D759" s="262" t="s">
        <v>437</v>
      </c>
      <c r="E759" s="262" t="s">
        <v>115</v>
      </c>
      <c r="F759" s="262" t="s">
        <v>2602</v>
      </c>
      <c r="G759" s="263">
        <v>35992</v>
      </c>
      <c r="H759" s="262" t="s">
        <v>620</v>
      </c>
      <c r="I759" s="258" t="s">
        <v>521</v>
      </c>
      <c r="J759" s="262" t="s">
        <v>138</v>
      </c>
      <c r="K759" s="262"/>
      <c r="M759" s="262"/>
      <c r="N759" s="250" t="s">
        <v>3075</v>
      </c>
      <c r="O759" s="260" t="s">
        <v>3075</v>
      </c>
      <c r="P759" s="257">
        <v>0</v>
      </c>
      <c r="Q759" s="258" t="s">
        <v>3075</v>
      </c>
      <c r="R759" s="258" t="s">
        <v>3338</v>
      </c>
      <c r="S759" s="258" t="s">
        <v>3081</v>
      </c>
      <c r="T759" s="258" t="s">
        <v>2187</v>
      </c>
      <c r="U759" s="258" t="s">
        <v>2084</v>
      </c>
      <c r="V759" s="258" t="s">
        <v>3075</v>
      </c>
      <c r="W759" s="258" t="s">
        <v>3075</v>
      </c>
      <c r="X759" s="258" t="s">
        <v>3075</v>
      </c>
      <c r="Y759" s="258" t="s">
        <v>3075</v>
      </c>
      <c r="Z759" s="258" t="s">
        <v>3075</v>
      </c>
      <c r="AA759" s="258" t="s">
        <v>3075</v>
      </c>
      <c r="AB759" s="258" t="s">
        <v>3075</v>
      </c>
      <c r="AC759" s="258" t="s">
        <v>3075</v>
      </c>
      <c r="AD759" s="258" t="s">
        <v>3075</v>
      </c>
      <c r="AE759" s="246"/>
      <c r="AF759" s="258" t="s">
        <v>3075</v>
      </c>
      <c r="AG759" s="258" t="s">
        <v>3075</v>
      </c>
      <c r="AH759" s="258" t="s">
        <v>3075</v>
      </c>
      <c r="AI759" s="258" t="s">
        <v>3075</v>
      </c>
      <c r="AJ759" t="s">
        <v>4897</v>
      </c>
    </row>
    <row r="760" spans="1:36" ht="15" customHeight="1" x14ac:dyDescent="0.3">
      <c r="A760" s="256">
        <v>525590</v>
      </c>
      <c r="B760" s="257" t="s">
        <v>4566</v>
      </c>
      <c r="C760" s="257" t="s">
        <v>757</v>
      </c>
      <c r="D760" s="257" t="s">
        <v>712</v>
      </c>
      <c r="E760" s="257" t="s">
        <v>115</v>
      </c>
      <c r="F760" s="257" t="s">
        <v>2178</v>
      </c>
      <c r="G760" s="257" t="s">
        <v>4696</v>
      </c>
      <c r="H760" s="257" t="s">
        <v>620</v>
      </c>
      <c r="I760" s="258" t="s">
        <v>521</v>
      </c>
      <c r="J760" s="257" t="s">
        <v>138</v>
      </c>
      <c r="K760" s="257" t="s">
        <v>4712</v>
      </c>
      <c r="L760" s="257" t="s">
        <v>151</v>
      </c>
      <c r="M760" s="250"/>
      <c r="N760" s="250" t="s">
        <v>3075</v>
      </c>
      <c r="O760" s="260" t="s">
        <v>3075</v>
      </c>
      <c r="P760" s="257">
        <v>0</v>
      </c>
      <c r="Q760" s="259" t="s">
        <v>3075</v>
      </c>
      <c r="R760" s="259" t="s">
        <v>4567</v>
      </c>
      <c r="S760" s="259" t="s">
        <v>4568</v>
      </c>
      <c r="T760" s="259" t="s">
        <v>4569</v>
      </c>
      <c r="U760" s="259" t="s">
        <v>2948</v>
      </c>
      <c r="V760" s="259" t="s">
        <v>3075</v>
      </c>
      <c r="W760" s="259" t="s">
        <v>3075</v>
      </c>
      <c r="X760" s="259" t="s">
        <v>3075</v>
      </c>
      <c r="Y760" s="259" t="s">
        <v>3075</v>
      </c>
      <c r="Z760" s="259" t="s">
        <v>3075</v>
      </c>
      <c r="AA760" s="259" t="s">
        <v>3075</v>
      </c>
      <c r="AB760" s="259" t="s">
        <v>3075</v>
      </c>
      <c r="AC760" s="259" t="s">
        <v>3075</v>
      </c>
      <c r="AD760" s="259" t="s">
        <v>3075</v>
      </c>
      <c r="AE760" s="246"/>
      <c r="AF760" s="259" t="s">
        <v>3075</v>
      </c>
      <c r="AG760" s="259" t="s">
        <v>2078</v>
      </c>
      <c r="AH760" s="259" t="s">
        <v>2078</v>
      </c>
      <c r="AI760" s="259" t="s">
        <v>3075</v>
      </c>
      <c r="AJ760" t="s">
        <v>4896</v>
      </c>
    </row>
    <row r="761" spans="1:36" ht="15" customHeight="1" x14ac:dyDescent="0.3">
      <c r="A761" s="256">
        <v>525603</v>
      </c>
      <c r="B761" s="257" t="s">
        <v>913</v>
      </c>
      <c r="C761" s="257" t="s">
        <v>914</v>
      </c>
      <c r="D761" s="257" t="s">
        <v>470</v>
      </c>
      <c r="E761" s="257" t="s">
        <v>115</v>
      </c>
      <c r="F761" s="257" t="s">
        <v>2995</v>
      </c>
      <c r="G761" s="259" t="s">
        <v>4722</v>
      </c>
      <c r="H761" s="257" t="s">
        <v>620</v>
      </c>
      <c r="I761" s="258" t="s">
        <v>521</v>
      </c>
      <c r="J761" s="257" t="s">
        <v>138</v>
      </c>
      <c r="K761" s="257" t="s">
        <v>4719</v>
      </c>
      <c r="L761" t="s">
        <v>154</v>
      </c>
      <c r="M761" s="257"/>
      <c r="N761" s="250" t="s">
        <v>3075</v>
      </c>
      <c r="O761" s="260" t="s">
        <v>3075</v>
      </c>
      <c r="P761" s="257">
        <v>0</v>
      </c>
      <c r="Q761" s="259" t="s">
        <v>3075</v>
      </c>
      <c r="R761" s="259" t="s">
        <v>3656</v>
      </c>
      <c r="S761" s="259" t="s">
        <v>3657</v>
      </c>
      <c r="T761" s="259" t="s">
        <v>2996</v>
      </c>
      <c r="U761" s="259" t="s">
        <v>2997</v>
      </c>
      <c r="V761" s="259" t="s">
        <v>3075</v>
      </c>
      <c r="W761" s="259" t="s">
        <v>3075</v>
      </c>
      <c r="X761" s="259" t="s">
        <v>3075</v>
      </c>
      <c r="Y761" s="259" t="s">
        <v>3075</v>
      </c>
      <c r="Z761" s="259" t="s">
        <v>3075</v>
      </c>
      <c r="AA761" s="259" t="s">
        <v>3075</v>
      </c>
      <c r="AB761" s="259" t="s">
        <v>3075</v>
      </c>
      <c r="AC761" s="259" t="s">
        <v>3075</v>
      </c>
      <c r="AD761" s="259" t="s">
        <v>3075</v>
      </c>
      <c r="AE761" s="246"/>
      <c r="AF761" s="259" t="s">
        <v>3075</v>
      </c>
      <c r="AG761" s="259" t="s">
        <v>2078</v>
      </c>
      <c r="AH761" s="259" t="s">
        <v>2078</v>
      </c>
      <c r="AI761" s="259" t="s">
        <v>3075</v>
      </c>
      <c r="AJ761" t="s">
        <v>4896</v>
      </c>
    </row>
    <row r="762" spans="1:36" ht="15" customHeight="1" x14ac:dyDescent="0.3">
      <c r="A762" s="256">
        <v>525604</v>
      </c>
      <c r="B762" s="257" t="s">
        <v>1954</v>
      </c>
      <c r="C762" s="257" t="s">
        <v>83</v>
      </c>
      <c r="D762" s="257" t="s">
        <v>477</v>
      </c>
      <c r="E762" s="257" t="s">
        <v>115</v>
      </c>
      <c r="F762" s="257" t="s">
        <v>2998</v>
      </c>
      <c r="G762" s="257" t="s">
        <v>4803</v>
      </c>
      <c r="H762" s="257" t="s">
        <v>620</v>
      </c>
      <c r="I762" s="258" t="s">
        <v>521</v>
      </c>
      <c r="J762" s="257" t="s">
        <v>136</v>
      </c>
      <c r="K762" s="257" t="s">
        <v>4801</v>
      </c>
      <c r="M762" s="257"/>
      <c r="N762" s="250" t="s">
        <v>3075</v>
      </c>
      <c r="O762" s="260" t="s">
        <v>3075</v>
      </c>
      <c r="P762" s="257">
        <v>0</v>
      </c>
      <c r="Q762" s="259" t="s">
        <v>3075</v>
      </c>
      <c r="R762" s="259" t="s">
        <v>3973</v>
      </c>
      <c r="S762" s="259" t="s">
        <v>3131</v>
      </c>
      <c r="T762" s="259" t="s">
        <v>2999</v>
      </c>
      <c r="U762" s="259" t="s">
        <v>3000</v>
      </c>
      <c r="V762" s="259" t="s">
        <v>3075</v>
      </c>
      <c r="W762" s="259" t="s">
        <v>3075</v>
      </c>
      <c r="X762" s="259" t="s">
        <v>3075</v>
      </c>
      <c r="Y762" s="259" t="s">
        <v>3075</v>
      </c>
      <c r="Z762" s="259" t="s">
        <v>3075</v>
      </c>
      <c r="AA762" s="259" t="s">
        <v>2078</v>
      </c>
      <c r="AB762" s="259" t="s">
        <v>3075</v>
      </c>
      <c r="AC762" s="259" t="s">
        <v>3075</v>
      </c>
      <c r="AD762" s="259" t="s">
        <v>3075</v>
      </c>
      <c r="AE762" s="247"/>
      <c r="AF762" s="259" t="s">
        <v>3075</v>
      </c>
      <c r="AG762" s="259" t="s">
        <v>2078</v>
      </c>
      <c r="AH762" s="259" t="s">
        <v>2078</v>
      </c>
      <c r="AI762" s="259" t="s">
        <v>3075</v>
      </c>
      <c r="AJ762" t="s">
        <v>4896</v>
      </c>
    </row>
    <row r="763" spans="1:36" ht="15" customHeight="1" x14ac:dyDescent="0.3">
      <c r="A763" s="261">
        <v>525636</v>
      </c>
      <c r="B763" s="262" t="s">
        <v>915</v>
      </c>
      <c r="C763" s="262" t="s">
        <v>916</v>
      </c>
      <c r="D763" s="262" t="s">
        <v>396</v>
      </c>
      <c r="E763" s="262" t="s">
        <v>115</v>
      </c>
      <c r="F763" s="262" t="s">
        <v>4258</v>
      </c>
      <c r="G763" s="263">
        <v>32514</v>
      </c>
      <c r="H763" s="262" t="s">
        <v>620</v>
      </c>
      <c r="I763" s="258" t="s">
        <v>521</v>
      </c>
      <c r="J763" s="262" t="s">
        <v>138</v>
      </c>
      <c r="K763" s="262" t="s">
        <v>3075</v>
      </c>
      <c r="L763" s="258"/>
      <c r="M763" s="262"/>
      <c r="N763" s="250" t="s">
        <v>3075</v>
      </c>
      <c r="O763" s="260" t="s">
        <v>3075</v>
      </c>
      <c r="P763" s="257">
        <v>0</v>
      </c>
      <c r="Q763" s="258" t="s">
        <v>3075</v>
      </c>
      <c r="R763" s="258" t="s">
        <v>4570</v>
      </c>
      <c r="S763" s="258" t="s">
        <v>4352</v>
      </c>
      <c r="T763" s="258" t="s">
        <v>2402</v>
      </c>
      <c r="U763" s="258" t="s">
        <v>2084</v>
      </c>
      <c r="V763" s="258" t="s">
        <v>3075</v>
      </c>
      <c r="W763" s="258" t="s">
        <v>3075</v>
      </c>
      <c r="X763" s="258" t="s">
        <v>3075</v>
      </c>
      <c r="Y763" s="258" t="s">
        <v>3075</v>
      </c>
      <c r="Z763" s="258" t="s">
        <v>3075</v>
      </c>
      <c r="AA763" s="258" t="s">
        <v>3075</v>
      </c>
      <c r="AB763" s="258" t="s">
        <v>3075</v>
      </c>
      <c r="AC763" s="258" t="s">
        <v>3075</v>
      </c>
      <c r="AD763" s="258" t="s">
        <v>3075</v>
      </c>
      <c r="AE763" s="246"/>
      <c r="AF763" s="258" t="s">
        <v>3075</v>
      </c>
      <c r="AG763" s="258"/>
      <c r="AH763" s="258" t="s">
        <v>3075</v>
      </c>
      <c r="AI763" s="258" t="s">
        <v>3075</v>
      </c>
      <c r="AJ763" t="s">
        <v>4897</v>
      </c>
    </row>
    <row r="764" spans="1:36" ht="15" customHeight="1" x14ac:dyDescent="0.3">
      <c r="A764" s="256">
        <v>525641</v>
      </c>
      <c r="B764" s="257" t="s">
        <v>2064</v>
      </c>
      <c r="C764" s="257" t="s">
        <v>1012</v>
      </c>
      <c r="D764" s="257" t="s">
        <v>348</v>
      </c>
      <c r="E764" s="257" t="s">
        <v>3075</v>
      </c>
      <c r="F764" s="257" t="s">
        <v>3075</v>
      </c>
      <c r="G764" s="257" t="s">
        <v>3075</v>
      </c>
      <c r="H764" s="257"/>
      <c r="I764" s="258" t="s">
        <v>521</v>
      </c>
      <c r="J764" s="250"/>
      <c r="K764" s="257" t="s">
        <v>3075</v>
      </c>
      <c r="L764" s="259" t="s">
        <v>3075</v>
      </c>
      <c r="M764" s="257" t="s">
        <v>3075</v>
      </c>
      <c r="N764" s="250" t="s">
        <v>3075</v>
      </c>
      <c r="O764" s="260" t="s">
        <v>3075</v>
      </c>
      <c r="P764" s="257">
        <v>0</v>
      </c>
      <c r="Q764" s="259" t="s">
        <v>3075</v>
      </c>
      <c r="R764" s="259" t="s">
        <v>3075</v>
      </c>
      <c r="S764" s="259" t="s">
        <v>3075</v>
      </c>
      <c r="T764" s="259" t="s">
        <v>3075</v>
      </c>
      <c r="U764" s="259" t="s">
        <v>3075</v>
      </c>
      <c r="V764" s="259" t="s">
        <v>3075</v>
      </c>
      <c r="W764" s="259" t="s">
        <v>3075</v>
      </c>
      <c r="X764" s="259" t="s">
        <v>3075</v>
      </c>
      <c r="Y764" s="259" t="s">
        <v>3075</v>
      </c>
      <c r="Z764" s="259" t="s">
        <v>3075</v>
      </c>
      <c r="AA764" s="259" t="s">
        <v>3075</v>
      </c>
      <c r="AB764" s="259" t="s">
        <v>2078</v>
      </c>
      <c r="AC764" s="259" t="s">
        <v>3075</v>
      </c>
      <c r="AD764" s="259" t="s">
        <v>3075</v>
      </c>
      <c r="AE764" s="246"/>
      <c r="AF764" s="259" t="s">
        <v>2078</v>
      </c>
      <c r="AG764" s="259" t="s">
        <v>2078</v>
      </c>
      <c r="AH764" s="259" t="s">
        <v>2078</v>
      </c>
      <c r="AI764" s="259" t="s">
        <v>3075</v>
      </c>
      <c r="AJ764" t="s">
        <v>4896</v>
      </c>
    </row>
    <row r="765" spans="1:36" ht="15" customHeight="1" x14ac:dyDescent="0.3">
      <c r="A765" s="261">
        <v>525645</v>
      </c>
      <c r="B765" s="262" t="s">
        <v>918</v>
      </c>
      <c r="C765" s="262" t="s">
        <v>283</v>
      </c>
      <c r="D765" s="262" t="s">
        <v>447</v>
      </c>
      <c r="E765" s="262" t="s">
        <v>115</v>
      </c>
      <c r="F765" s="262" t="s">
        <v>2515</v>
      </c>
      <c r="G765" s="263">
        <v>33613</v>
      </c>
      <c r="H765" s="262" t="s">
        <v>620</v>
      </c>
      <c r="I765" s="258" t="s">
        <v>521</v>
      </c>
      <c r="J765" s="262" t="s">
        <v>138</v>
      </c>
      <c r="K765" s="261">
        <v>2010</v>
      </c>
      <c r="L765" s="250"/>
      <c r="M765" s="262"/>
      <c r="N765" s="250" t="s">
        <v>3075</v>
      </c>
      <c r="O765" s="260" t="s">
        <v>3075</v>
      </c>
      <c r="P765" s="257">
        <v>0</v>
      </c>
      <c r="Q765" s="258" t="s">
        <v>3075</v>
      </c>
      <c r="R765" s="258" t="s">
        <v>3658</v>
      </c>
      <c r="S765" s="258" t="s">
        <v>3177</v>
      </c>
      <c r="T765" s="258" t="s">
        <v>2318</v>
      </c>
      <c r="U765" s="258" t="s">
        <v>2084</v>
      </c>
      <c r="V765" s="258" t="s">
        <v>3075</v>
      </c>
      <c r="W765" s="258" t="s">
        <v>3075</v>
      </c>
      <c r="X765" s="258" t="s">
        <v>3075</v>
      </c>
      <c r="Y765" s="258" t="s">
        <v>3075</v>
      </c>
      <c r="Z765" s="258" t="s">
        <v>3075</v>
      </c>
      <c r="AA765" s="258" t="s">
        <v>3075</v>
      </c>
      <c r="AB765" s="258" t="s">
        <v>3075</v>
      </c>
      <c r="AC765" s="258" t="s">
        <v>3075</v>
      </c>
      <c r="AD765" s="258" t="s">
        <v>3075</v>
      </c>
      <c r="AE765" s="246"/>
      <c r="AF765" s="258" t="s">
        <v>3075</v>
      </c>
      <c r="AG765" s="258" t="s">
        <v>3075</v>
      </c>
      <c r="AH765" s="258" t="s">
        <v>3075</v>
      </c>
      <c r="AI765" s="258" t="s">
        <v>3075</v>
      </c>
      <c r="AJ765" t="s">
        <v>4897</v>
      </c>
    </row>
    <row r="766" spans="1:36" ht="15" customHeight="1" x14ac:dyDescent="0.3">
      <c r="A766" s="256">
        <v>525647</v>
      </c>
      <c r="B766" s="257" t="s">
        <v>919</v>
      </c>
      <c r="C766" s="257" t="s">
        <v>69</v>
      </c>
      <c r="D766" s="257" t="s">
        <v>920</v>
      </c>
      <c r="E766" s="257" t="s">
        <v>115</v>
      </c>
      <c r="F766" s="257" t="s">
        <v>2160</v>
      </c>
      <c r="G766" s="257" t="s">
        <v>4714</v>
      </c>
      <c r="H766" s="257" t="s">
        <v>622</v>
      </c>
      <c r="I766" s="258" t="s">
        <v>521</v>
      </c>
      <c r="J766" s="257" t="s">
        <v>138</v>
      </c>
      <c r="K766" s="257" t="s">
        <v>4712</v>
      </c>
      <c r="L766" s="257" t="s">
        <v>645</v>
      </c>
      <c r="M766" s="250"/>
      <c r="N766" s="250" t="s">
        <v>3075</v>
      </c>
      <c r="O766" s="260" t="s">
        <v>3075</v>
      </c>
      <c r="P766" s="257">
        <v>0</v>
      </c>
      <c r="Q766" s="259" t="s">
        <v>3075</v>
      </c>
      <c r="R766" s="259" t="s">
        <v>3659</v>
      </c>
      <c r="S766" s="259" t="s">
        <v>3106</v>
      </c>
      <c r="T766" s="259" t="s">
        <v>3001</v>
      </c>
      <c r="U766" s="259" t="s">
        <v>2084</v>
      </c>
      <c r="V766" s="259" t="s">
        <v>3075</v>
      </c>
      <c r="W766" s="259" t="s">
        <v>3075</v>
      </c>
      <c r="X766" s="259" t="s">
        <v>3075</v>
      </c>
      <c r="Y766" s="259" t="s">
        <v>3075</v>
      </c>
      <c r="Z766" s="259" t="s">
        <v>3075</v>
      </c>
      <c r="AA766" s="259" t="s">
        <v>3075</v>
      </c>
      <c r="AB766" s="259" t="s">
        <v>3075</v>
      </c>
      <c r="AC766" s="259" t="s">
        <v>3075</v>
      </c>
      <c r="AD766" s="259" t="s">
        <v>3075</v>
      </c>
      <c r="AE766" s="246"/>
      <c r="AF766" s="259" t="s">
        <v>3075</v>
      </c>
      <c r="AG766" s="259" t="s">
        <v>2078</v>
      </c>
      <c r="AH766" s="259" t="s">
        <v>2078</v>
      </c>
      <c r="AI766" s="259" t="s">
        <v>3075</v>
      </c>
      <c r="AJ766" t="s">
        <v>4896</v>
      </c>
    </row>
    <row r="767" spans="1:36" ht="15" customHeight="1" x14ac:dyDescent="0.3">
      <c r="A767" s="261">
        <v>525648</v>
      </c>
      <c r="B767" s="262" t="s">
        <v>1502</v>
      </c>
      <c r="C767" s="262" t="s">
        <v>92</v>
      </c>
      <c r="D767" s="262" t="s">
        <v>449</v>
      </c>
      <c r="E767" s="262" t="s">
        <v>115</v>
      </c>
      <c r="F767" s="262" t="s">
        <v>2965</v>
      </c>
      <c r="G767" s="263">
        <v>34335</v>
      </c>
      <c r="H767" s="262" t="s">
        <v>620</v>
      </c>
      <c r="I767" s="258" t="s">
        <v>521</v>
      </c>
      <c r="J767" s="262" t="s">
        <v>138</v>
      </c>
      <c r="K767" s="262" t="s">
        <v>3075</v>
      </c>
      <c r="L767" s="258"/>
      <c r="M767" s="262"/>
      <c r="N767" s="250" t="s">
        <v>3075</v>
      </c>
      <c r="O767" s="260" t="s">
        <v>3075</v>
      </c>
      <c r="P767" s="257">
        <v>0</v>
      </c>
      <c r="Q767" s="258" t="s">
        <v>3075</v>
      </c>
      <c r="R767" s="258" t="s">
        <v>3660</v>
      </c>
      <c r="S767" s="258" t="s">
        <v>3431</v>
      </c>
      <c r="T767" s="258" t="s">
        <v>3002</v>
      </c>
      <c r="U767" s="258" t="s">
        <v>3003</v>
      </c>
      <c r="V767" s="258" t="s">
        <v>3075</v>
      </c>
      <c r="W767" s="258" t="s">
        <v>3075</v>
      </c>
      <c r="X767" s="258" t="s">
        <v>3075</v>
      </c>
      <c r="Y767" s="258" t="s">
        <v>3075</v>
      </c>
      <c r="Z767" s="258" t="s">
        <v>3075</v>
      </c>
      <c r="AA767" s="258" t="s">
        <v>3075</v>
      </c>
      <c r="AB767" s="258" t="s">
        <v>3075</v>
      </c>
      <c r="AC767" s="258" t="s">
        <v>3075</v>
      </c>
      <c r="AD767" s="258" t="s">
        <v>3075</v>
      </c>
      <c r="AE767" s="246"/>
      <c r="AF767" s="258" t="s">
        <v>3075</v>
      </c>
      <c r="AG767" s="258" t="s">
        <v>3075</v>
      </c>
      <c r="AH767" s="258" t="s">
        <v>3075</v>
      </c>
      <c r="AI767" s="258" t="s">
        <v>3075</v>
      </c>
      <c r="AJ767" t="s">
        <v>4897</v>
      </c>
    </row>
    <row r="768" spans="1:36" ht="15" customHeight="1" x14ac:dyDescent="0.3">
      <c r="A768" s="261">
        <v>525651</v>
      </c>
      <c r="B768" s="262" t="s">
        <v>1135</v>
      </c>
      <c r="C768" s="262" t="s">
        <v>85</v>
      </c>
      <c r="D768" s="262" t="s">
        <v>405</v>
      </c>
      <c r="E768" s="262" t="s">
        <v>115</v>
      </c>
      <c r="F768" s="262" t="s">
        <v>135</v>
      </c>
      <c r="G768" s="263">
        <v>34335</v>
      </c>
      <c r="H768" s="262" t="s">
        <v>620</v>
      </c>
      <c r="I768" s="258" t="s">
        <v>521</v>
      </c>
      <c r="J768" s="262" t="s">
        <v>138</v>
      </c>
      <c r="K768" s="262" t="s">
        <v>3075</v>
      </c>
      <c r="L768" s="262"/>
      <c r="M768" s="262"/>
      <c r="N768" s="250" t="s">
        <v>3075</v>
      </c>
      <c r="O768" s="260" t="s">
        <v>3075</v>
      </c>
      <c r="P768" s="257">
        <v>0</v>
      </c>
      <c r="Q768" s="258" t="s">
        <v>3075</v>
      </c>
      <c r="R768" s="258" t="s">
        <v>3186</v>
      </c>
      <c r="S768" s="258" t="s">
        <v>3187</v>
      </c>
      <c r="T768" s="258" t="s">
        <v>2259</v>
      </c>
      <c r="U768" s="258" t="s">
        <v>2084</v>
      </c>
      <c r="V768" s="258" t="s">
        <v>3075</v>
      </c>
      <c r="W768" s="258" t="s">
        <v>3075</v>
      </c>
      <c r="X768" s="258" t="s">
        <v>3075</v>
      </c>
      <c r="Y768" s="258" t="s">
        <v>3075</v>
      </c>
      <c r="Z768" s="258" t="s">
        <v>3075</v>
      </c>
      <c r="AA768" s="258" t="s">
        <v>3075</v>
      </c>
      <c r="AB768" s="258" t="s">
        <v>3075</v>
      </c>
      <c r="AC768" s="258" t="s">
        <v>3075</v>
      </c>
      <c r="AD768" s="258" t="s">
        <v>3075</v>
      </c>
      <c r="AE768" s="246"/>
      <c r="AF768" s="258" t="s">
        <v>3075</v>
      </c>
      <c r="AG768" s="258" t="s">
        <v>3075</v>
      </c>
      <c r="AH768" s="258" t="s">
        <v>3075</v>
      </c>
      <c r="AI768" s="258" t="s">
        <v>3075</v>
      </c>
      <c r="AJ768" t="s">
        <v>4897</v>
      </c>
    </row>
    <row r="769" spans="1:36" ht="15" customHeight="1" x14ac:dyDescent="0.3">
      <c r="A769" s="261">
        <v>525653</v>
      </c>
      <c r="B769" s="262" t="s">
        <v>802</v>
      </c>
      <c r="C769" s="262" t="s">
        <v>83</v>
      </c>
      <c r="D769" s="262" t="s">
        <v>422</v>
      </c>
      <c r="E769" s="262" t="s">
        <v>2101</v>
      </c>
      <c r="F769" s="262" t="s">
        <v>2555</v>
      </c>
      <c r="G769" s="263">
        <v>33543</v>
      </c>
      <c r="H769" s="262" t="s">
        <v>620</v>
      </c>
      <c r="I769" s="258" t="s">
        <v>521</v>
      </c>
      <c r="J769" s="262" t="s">
        <v>138</v>
      </c>
      <c r="K769" s="262" t="s">
        <v>3075</v>
      </c>
      <c r="L769" s="258"/>
      <c r="M769" s="262"/>
      <c r="N769" s="250" t="s">
        <v>3075</v>
      </c>
      <c r="O769" s="260" t="s">
        <v>3075</v>
      </c>
      <c r="P769" s="257">
        <v>0</v>
      </c>
      <c r="Q769" s="258" t="s">
        <v>3075</v>
      </c>
      <c r="R769" s="258" t="s">
        <v>3104</v>
      </c>
      <c r="S769" s="258" t="s">
        <v>3105</v>
      </c>
      <c r="T769" s="258" t="s">
        <v>2181</v>
      </c>
      <c r="U769" s="258" t="s">
        <v>2129</v>
      </c>
      <c r="V769" s="258" t="s">
        <v>3075</v>
      </c>
      <c r="W769" s="258" t="s">
        <v>3075</v>
      </c>
      <c r="X769" s="258" t="s">
        <v>3075</v>
      </c>
      <c r="Y769" s="258" t="s">
        <v>3075</v>
      </c>
      <c r="Z769" s="258" t="s">
        <v>3075</v>
      </c>
      <c r="AA769" s="258" t="s">
        <v>3075</v>
      </c>
      <c r="AB769" s="258" t="s">
        <v>3075</v>
      </c>
      <c r="AC769" s="258" t="s">
        <v>3075</v>
      </c>
      <c r="AD769" s="258" t="s">
        <v>3075</v>
      </c>
      <c r="AE769" s="246"/>
      <c r="AF769" s="258" t="s">
        <v>3075</v>
      </c>
      <c r="AG769" s="258" t="s">
        <v>3075</v>
      </c>
      <c r="AH769" s="258" t="s">
        <v>3075</v>
      </c>
      <c r="AI769" s="258" t="s">
        <v>3075</v>
      </c>
      <c r="AJ769" t="s">
        <v>4897</v>
      </c>
    </row>
    <row r="770" spans="1:36" ht="15" customHeight="1" x14ac:dyDescent="0.3">
      <c r="A770" s="256">
        <v>525666</v>
      </c>
      <c r="B770" s="257" t="s">
        <v>921</v>
      </c>
      <c r="C770" s="257" t="s">
        <v>320</v>
      </c>
      <c r="D770" s="257" t="s">
        <v>417</v>
      </c>
      <c r="E770" s="257" t="s">
        <v>115</v>
      </c>
      <c r="F770" s="257" t="s">
        <v>2342</v>
      </c>
      <c r="G770" s="257" t="s">
        <v>4763</v>
      </c>
      <c r="H770" s="257" t="s">
        <v>620</v>
      </c>
      <c r="I770" s="258" t="s">
        <v>521</v>
      </c>
      <c r="J770" s="257" t="s">
        <v>136</v>
      </c>
      <c r="K770" s="257" t="s">
        <v>4759</v>
      </c>
      <c r="M770" s="257"/>
      <c r="N770" s="250" t="s">
        <v>3075</v>
      </c>
      <c r="O770" s="260" t="s">
        <v>3075</v>
      </c>
      <c r="P770" s="257">
        <v>0</v>
      </c>
      <c r="Q770" s="259" t="s">
        <v>3075</v>
      </c>
      <c r="R770" s="259" t="s">
        <v>4571</v>
      </c>
      <c r="S770" s="259" t="s">
        <v>4572</v>
      </c>
      <c r="T770" s="259" t="s">
        <v>2161</v>
      </c>
      <c r="U770" s="259" t="s">
        <v>4573</v>
      </c>
      <c r="V770" s="259" t="s">
        <v>3075</v>
      </c>
      <c r="W770" s="259" t="s">
        <v>3075</v>
      </c>
      <c r="X770" s="259" t="s">
        <v>3075</v>
      </c>
      <c r="Y770" s="259" t="s">
        <v>3075</v>
      </c>
      <c r="Z770" s="259" t="s">
        <v>3075</v>
      </c>
      <c r="AA770" s="259" t="s">
        <v>3075</v>
      </c>
      <c r="AB770" s="259" t="s">
        <v>3075</v>
      </c>
      <c r="AC770" s="259" t="s">
        <v>3075</v>
      </c>
      <c r="AD770" s="259" t="s">
        <v>3075</v>
      </c>
      <c r="AE770" s="247"/>
      <c r="AF770" s="259" t="s">
        <v>3075</v>
      </c>
      <c r="AG770" s="259" t="s">
        <v>3075</v>
      </c>
      <c r="AH770" s="259" t="s">
        <v>2078</v>
      </c>
      <c r="AI770" s="259" t="s">
        <v>3075</v>
      </c>
      <c r="AJ770" t="s">
        <v>4896</v>
      </c>
    </row>
    <row r="771" spans="1:36" ht="15" customHeight="1" x14ac:dyDescent="0.3">
      <c r="A771" s="261">
        <v>525681</v>
      </c>
      <c r="B771" s="262" t="s">
        <v>1503</v>
      </c>
      <c r="C771" s="262" t="s">
        <v>99</v>
      </c>
      <c r="D771" s="262" t="s">
        <v>700</v>
      </c>
      <c r="E771" s="262" t="s">
        <v>115</v>
      </c>
      <c r="F771" s="262" t="s">
        <v>2209</v>
      </c>
      <c r="G771" s="263">
        <v>35570</v>
      </c>
      <c r="H771" s="262" t="s">
        <v>620</v>
      </c>
      <c r="I771" s="258" t="s">
        <v>521</v>
      </c>
      <c r="J771" s="262" t="s">
        <v>136</v>
      </c>
      <c r="K771" s="261">
        <v>2015</v>
      </c>
      <c r="L771" s="250"/>
      <c r="M771" s="262"/>
      <c r="N771" s="250" t="s">
        <v>3075</v>
      </c>
      <c r="O771" s="260" t="s">
        <v>3075</v>
      </c>
      <c r="P771" s="257">
        <v>0</v>
      </c>
      <c r="Q771" s="258" t="s">
        <v>3075</v>
      </c>
      <c r="R771" s="258" t="s">
        <v>3756</v>
      </c>
      <c r="S771" s="258" t="s">
        <v>3757</v>
      </c>
      <c r="T771" s="258" t="s">
        <v>2790</v>
      </c>
      <c r="U771" s="258" t="s">
        <v>3005</v>
      </c>
      <c r="V771" s="258" t="s">
        <v>3075</v>
      </c>
      <c r="W771" s="258" t="s">
        <v>3075</v>
      </c>
      <c r="X771" s="258" t="s">
        <v>3075</v>
      </c>
      <c r="Y771" s="258" t="s">
        <v>3075</v>
      </c>
      <c r="Z771" s="258" t="s">
        <v>3075</v>
      </c>
      <c r="AA771" s="258" t="s">
        <v>3075</v>
      </c>
      <c r="AB771" s="258" t="s">
        <v>3075</v>
      </c>
      <c r="AC771" s="258" t="s">
        <v>3075</v>
      </c>
      <c r="AD771" s="258" t="s">
        <v>3075</v>
      </c>
      <c r="AE771" s="247"/>
      <c r="AF771" s="258" t="s">
        <v>3075</v>
      </c>
      <c r="AG771" s="258" t="s">
        <v>3075</v>
      </c>
      <c r="AH771" s="258" t="s">
        <v>3075</v>
      </c>
      <c r="AI771" s="258" t="s">
        <v>3075</v>
      </c>
      <c r="AJ771" t="s">
        <v>4897</v>
      </c>
    </row>
    <row r="772" spans="1:36" ht="15" customHeight="1" x14ac:dyDescent="0.3">
      <c r="A772" s="261">
        <v>525687</v>
      </c>
      <c r="B772" s="262" t="s">
        <v>1504</v>
      </c>
      <c r="C772" s="262" t="s">
        <v>66</v>
      </c>
      <c r="D772" s="262" t="s">
        <v>347</v>
      </c>
      <c r="E772" s="262" t="s">
        <v>115</v>
      </c>
      <c r="F772" s="262" t="s">
        <v>2250</v>
      </c>
      <c r="G772" s="263">
        <v>34714</v>
      </c>
      <c r="H772" s="262" t="s">
        <v>620</v>
      </c>
      <c r="I772" s="258" t="s">
        <v>521</v>
      </c>
      <c r="J772" s="262" t="s">
        <v>138</v>
      </c>
      <c r="K772" s="262" t="s">
        <v>3075</v>
      </c>
      <c r="L772" s="258"/>
      <c r="M772" s="262"/>
      <c r="N772" s="250" t="s">
        <v>3075</v>
      </c>
      <c r="O772" s="260" t="s">
        <v>3075</v>
      </c>
      <c r="P772" s="257">
        <v>0</v>
      </c>
      <c r="Q772" s="258" t="s">
        <v>3075</v>
      </c>
      <c r="R772" s="258" t="s">
        <v>4574</v>
      </c>
      <c r="S772" s="258" t="s">
        <v>3251</v>
      </c>
      <c r="T772" s="258" t="s">
        <v>2086</v>
      </c>
      <c r="U772" s="258" t="s">
        <v>4575</v>
      </c>
      <c r="V772" s="258" t="s">
        <v>3075</v>
      </c>
      <c r="W772" s="258" t="s">
        <v>3075</v>
      </c>
      <c r="X772" s="258" t="s">
        <v>3075</v>
      </c>
      <c r="Y772" s="258" t="s">
        <v>3075</v>
      </c>
      <c r="Z772" s="258" t="s">
        <v>3075</v>
      </c>
      <c r="AA772" s="258" t="s">
        <v>3075</v>
      </c>
      <c r="AB772" s="258" t="s">
        <v>3075</v>
      </c>
      <c r="AC772" s="258" t="s">
        <v>3075</v>
      </c>
      <c r="AD772" s="258" t="s">
        <v>3075</v>
      </c>
      <c r="AE772" s="246"/>
      <c r="AF772" s="258" t="s">
        <v>3075</v>
      </c>
      <c r="AG772" s="258" t="s">
        <v>3075</v>
      </c>
      <c r="AH772" s="258" t="s">
        <v>3075</v>
      </c>
      <c r="AI772" s="258" t="s">
        <v>3075</v>
      </c>
      <c r="AJ772" t="s">
        <v>4897</v>
      </c>
    </row>
    <row r="773" spans="1:36" ht="15" customHeight="1" x14ac:dyDescent="0.3">
      <c r="A773" s="261">
        <v>525697</v>
      </c>
      <c r="B773" s="262" t="s">
        <v>1505</v>
      </c>
      <c r="C773" s="262" t="s">
        <v>68</v>
      </c>
      <c r="D773" s="262" t="s">
        <v>347</v>
      </c>
      <c r="E773" s="262" t="s">
        <v>115</v>
      </c>
      <c r="F773" s="262" t="s">
        <v>2383</v>
      </c>
      <c r="G773" s="263">
        <v>35066</v>
      </c>
      <c r="H773" s="262" t="s">
        <v>620</v>
      </c>
      <c r="I773" s="258" t="s">
        <v>521</v>
      </c>
      <c r="J773" s="262" t="s">
        <v>136</v>
      </c>
      <c r="K773" s="262" t="s">
        <v>3075</v>
      </c>
      <c r="L773" s="258"/>
      <c r="M773" s="262"/>
      <c r="N773" s="250" t="s">
        <v>3075</v>
      </c>
      <c r="O773" s="260" t="s">
        <v>3075</v>
      </c>
      <c r="P773" s="257">
        <v>0</v>
      </c>
      <c r="Q773" s="258" t="s">
        <v>3075</v>
      </c>
      <c r="R773" s="258" t="s">
        <v>3820</v>
      </c>
      <c r="S773" s="258" t="s">
        <v>3138</v>
      </c>
      <c r="T773" s="258" t="s">
        <v>2218</v>
      </c>
      <c r="U773" s="258" t="s">
        <v>2129</v>
      </c>
      <c r="V773" s="258" t="s">
        <v>3075</v>
      </c>
      <c r="W773" s="258" t="s">
        <v>3075</v>
      </c>
      <c r="X773" s="258" t="s">
        <v>3075</v>
      </c>
      <c r="Y773" s="258" t="s">
        <v>3075</v>
      </c>
      <c r="Z773" s="258" t="s">
        <v>3075</v>
      </c>
      <c r="AA773" s="258" t="s">
        <v>3075</v>
      </c>
      <c r="AB773" s="258" t="s">
        <v>3075</v>
      </c>
      <c r="AC773" s="258" t="s">
        <v>3075</v>
      </c>
      <c r="AD773" s="258" t="s">
        <v>3075</v>
      </c>
      <c r="AE773" s="247"/>
      <c r="AF773" s="258" t="s">
        <v>3075</v>
      </c>
      <c r="AG773" s="258" t="s">
        <v>3075</v>
      </c>
      <c r="AH773" s="258" t="s">
        <v>3075</v>
      </c>
      <c r="AI773" s="258" t="s">
        <v>3075</v>
      </c>
      <c r="AJ773" t="s">
        <v>4897</v>
      </c>
    </row>
    <row r="774" spans="1:36" ht="15" customHeight="1" x14ac:dyDescent="0.3">
      <c r="A774" s="261">
        <v>525709</v>
      </c>
      <c r="B774" s="262" t="s">
        <v>1506</v>
      </c>
      <c r="C774" s="262" t="s">
        <v>69</v>
      </c>
      <c r="D774" s="262" t="s">
        <v>336</v>
      </c>
      <c r="E774" s="262" t="s">
        <v>115</v>
      </c>
      <c r="F774" s="262" t="s">
        <v>3006</v>
      </c>
      <c r="G774" s="263">
        <v>31594</v>
      </c>
      <c r="H774" s="262" t="s">
        <v>620</v>
      </c>
      <c r="I774" s="258" t="s">
        <v>521</v>
      </c>
      <c r="J774" s="262" t="s">
        <v>138</v>
      </c>
      <c r="K774" s="262"/>
      <c r="L774" s="257"/>
      <c r="M774" s="262"/>
      <c r="N774" s="250" t="s">
        <v>3075</v>
      </c>
      <c r="O774" s="260" t="s">
        <v>3075</v>
      </c>
      <c r="P774" s="257">
        <v>0</v>
      </c>
      <c r="Q774" s="258" t="s">
        <v>3075</v>
      </c>
      <c r="R774" s="258" t="s">
        <v>3661</v>
      </c>
      <c r="S774" s="258" t="s">
        <v>3106</v>
      </c>
      <c r="T774" s="258" t="s">
        <v>2230</v>
      </c>
      <c r="U774" s="258" t="s">
        <v>2084</v>
      </c>
      <c r="V774" s="258" t="s">
        <v>3075</v>
      </c>
      <c r="W774" s="258" t="s">
        <v>3075</v>
      </c>
      <c r="X774" s="258" t="s">
        <v>3075</v>
      </c>
      <c r="Y774" s="258" t="s">
        <v>3075</v>
      </c>
      <c r="Z774" s="258" t="s">
        <v>3075</v>
      </c>
      <c r="AA774" s="258" t="s">
        <v>3075</v>
      </c>
      <c r="AB774" s="258" t="s">
        <v>3075</v>
      </c>
      <c r="AC774" s="258" t="s">
        <v>3075</v>
      </c>
      <c r="AD774" s="258" t="s">
        <v>3075</v>
      </c>
      <c r="AE774" s="246"/>
      <c r="AF774" s="258" t="s">
        <v>3075</v>
      </c>
      <c r="AG774" s="258" t="s">
        <v>3075</v>
      </c>
      <c r="AH774" s="258" t="s">
        <v>3075</v>
      </c>
      <c r="AI774" s="258" t="s">
        <v>3075</v>
      </c>
      <c r="AJ774" t="s">
        <v>4897</v>
      </c>
    </row>
    <row r="775" spans="1:36" ht="15" customHeight="1" x14ac:dyDescent="0.3">
      <c r="A775" s="261">
        <v>525719</v>
      </c>
      <c r="B775" s="262" t="s">
        <v>1507</v>
      </c>
      <c r="C775" s="262" t="s">
        <v>83</v>
      </c>
      <c r="D775" s="262" t="s">
        <v>593</v>
      </c>
      <c r="E775" s="262" t="s">
        <v>115</v>
      </c>
      <c r="F775" s="262" t="s">
        <v>370</v>
      </c>
      <c r="G775" s="263">
        <v>35220</v>
      </c>
      <c r="H775" s="262" t="s">
        <v>620</v>
      </c>
      <c r="I775" s="258" t="s">
        <v>521</v>
      </c>
      <c r="J775" s="262" t="s">
        <v>138</v>
      </c>
      <c r="K775" s="262" t="s">
        <v>3075</v>
      </c>
      <c r="L775" s="262"/>
      <c r="M775" s="262"/>
      <c r="N775" s="250" t="s">
        <v>3075</v>
      </c>
      <c r="O775" s="260" t="s">
        <v>3075</v>
      </c>
      <c r="P775" s="257">
        <v>0</v>
      </c>
      <c r="Q775" s="258" t="s">
        <v>3075</v>
      </c>
      <c r="R775" s="258" t="s">
        <v>3662</v>
      </c>
      <c r="S775" s="258" t="s">
        <v>3105</v>
      </c>
      <c r="T775" s="258" t="s">
        <v>2847</v>
      </c>
      <c r="U775" s="258" t="s">
        <v>2129</v>
      </c>
      <c r="V775" s="258" t="s">
        <v>3075</v>
      </c>
      <c r="W775" s="258" t="s">
        <v>3075</v>
      </c>
      <c r="X775" s="258" t="s">
        <v>3075</v>
      </c>
      <c r="Y775" s="258" t="s">
        <v>3075</v>
      </c>
      <c r="Z775" s="258" t="s">
        <v>3075</v>
      </c>
      <c r="AA775" s="258" t="s">
        <v>3075</v>
      </c>
      <c r="AB775" s="258" t="s">
        <v>3075</v>
      </c>
      <c r="AC775" s="258" t="s">
        <v>3075</v>
      </c>
      <c r="AD775" s="258" t="s">
        <v>3075</v>
      </c>
      <c r="AE775" s="246"/>
      <c r="AF775" s="258" t="s">
        <v>3075</v>
      </c>
      <c r="AG775" s="258" t="s">
        <v>3075</v>
      </c>
      <c r="AH775" s="258" t="s">
        <v>3075</v>
      </c>
      <c r="AI775" s="258" t="s">
        <v>3075</v>
      </c>
      <c r="AJ775" t="s">
        <v>4897</v>
      </c>
    </row>
    <row r="776" spans="1:36" ht="15" customHeight="1" x14ac:dyDescent="0.3">
      <c r="A776" s="261">
        <v>525736</v>
      </c>
      <c r="B776" s="262" t="s">
        <v>1508</v>
      </c>
      <c r="C776" s="262" t="s">
        <v>262</v>
      </c>
      <c r="D776" s="262" t="s">
        <v>758</v>
      </c>
      <c r="E776" s="262" t="s">
        <v>115</v>
      </c>
      <c r="F776" s="262" t="s">
        <v>144</v>
      </c>
      <c r="G776" s="263">
        <v>35145</v>
      </c>
      <c r="H776" s="262" t="s">
        <v>620</v>
      </c>
      <c r="I776" s="258" t="s">
        <v>521</v>
      </c>
      <c r="J776" s="262" t="s">
        <v>136</v>
      </c>
      <c r="K776" s="262" t="s">
        <v>3075</v>
      </c>
      <c r="L776" s="258"/>
      <c r="M776" s="262"/>
      <c r="N776" s="250" t="s">
        <v>3075</v>
      </c>
      <c r="O776" s="260" t="s">
        <v>3075</v>
      </c>
      <c r="P776" s="257">
        <v>0</v>
      </c>
      <c r="Q776" s="258" t="s">
        <v>3075</v>
      </c>
      <c r="R776" s="258" t="s">
        <v>3975</v>
      </c>
      <c r="S776" s="258" t="s">
        <v>3976</v>
      </c>
      <c r="T776" s="258" t="s">
        <v>3007</v>
      </c>
      <c r="U776" s="258" t="s">
        <v>2220</v>
      </c>
      <c r="V776" s="258" t="s">
        <v>3075</v>
      </c>
      <c r="W776" s="258" t="s">
        <v>3075</v>
      </c>
      <c r="X776" s="258" t="s">
        <v>3075</v>
      </c>
      <c r="Y776" s="258" t="s">
        <v>3075</v>
      </c>
      <c r="Z776" s="258" t="s">
        <v>3075</v>
      </c>
      <c r="AA776" s="258" t="s">
        <v>3075</v>
      </c>
      <c r="AB776" s="258" t="s">
        <v>3075</v>
      </c>
      <c r="AC776" s="258" t="s">
        <v>3075</v>
      </c>
      <c r="AD776" s="258" t="s">
        <v>3075</v>
      </c>
      <c r="AE776" s="246"/>
      <c r="AF776" s="258" t="s">
        <v>3075</v>
      </c>
      <c r="AG776" s="258" t="s">
        <v>3075</v>
      </c>
      <c r="AH776" s="258" t="s">
        <v>3075</v>
      </c>
      <c r="AI776" s="258" t="s">
        <v>3075</v>
      </c>
      <c r="AJ776" t="s">
        <v>4897</v>
      </c>
    </row>
    <row r="777" spans="1:36" ht="15" customHeight="1" x14ac:dyDescent="0.3">
      <c r="A777" s="261">
        <v>525738</v>
      </c>
      <c r="B777" s="262" t="s">
        <v>1509</v>
      </c>
      <c r="C777" s="262" t="s">
        <v>1510</v>
      </c>
      <c r="D777" s="262" t="s">
        <v>551</v>
      </c>
      <c r="E777" s="262" t="s">
        <v>115</v>
      </c>
      <c r="F777" s="262" t="s">
        <v>2160</v>
      </c>
      <c r="G777" s="263">
        <v>29595</v>
      </c>
      <c r="H777" s="262" t="s">
        <v>622</v>
      </c>
      <c r="I777" s="258" t="s">
        <v>521</v>
      </c>
      <c r="J777" s="262" t="s">
        <v>136</v>
      </c>
      <c r="K777" s="261">
        <v>1999</v>
      </c>
      <c r="L777" s="262" t="s">
        <v>135</v>
      </c>
      <c r="M777" s="250"/>
      <c r="N777" s="250" t="s">
        <v>3075</v>
      </c>
      <c r="O777" s="260" t="s">
        <v>3075</v>
      </c>
      <c r="P777" s="257">
        <v>0</v>
      </c>
      <c r="Q777" s="258" t="s">
        <v>3075</v>
      </c>
      <c r="R777" s="258" t="s">
        <v>3977</v>
      </c>
      <c r="S777" s="258" t="s">
        <v>3978</v>
      </c>
      <c r="T777" s="258" t="s">
        <v>3008</v>
      </c>
      <c r="U777" s="258" t="s">
        <v>2143</v>
      </c>
      <c r="V777" s="258" t="s">
        <v>3075</v>
      </c>
      <c r="W777" s="258" t="s">
        <v>3075</v>
      </c>
      <c r="X777" s="258" t="s">
        <v>3075</v>
      </c>
      <c r="Y777" s="258" t="s">
        <v>3075</v>
      </c>
      <c r="Z777" s="258" t="s">
        <v>3075</v>
      </c>
      <c r="AA777" s="258" t="s">
        <v>3075</v>
      </c>
      <c r="AB777" s="258" t="s">
        <v>3075</v>
      </c>
      <c r="AC777" s="258" t="s">
        <v>3075</v>
      </c>
      <c r="AD777" s="258" t="s">
        <v>3075</v>
      </c>
      <c r="AE777" s="247"/>
      <c r="AF777" s="258" t="s">
        <v>3075</v>
      </c>
      <c r="AG777" s="258" t="s">
        <v>3075</v>
      </c>
      <c r="AH777" s="258" t="s">
        <v>3075</v>
      </c>
      <c r="AI777" s="258" t="s">
        <v>3075</v>
      </c>
      <c r="AJ777" t="s">
        <v>4897</v>
      </c>
    </row>
    <row r="778" spans="1:36" ht="15" customHeight="1" x14ac:dyDescent="0.3">
      <c r="A778" s="261">
        <v>525740</v>
      </c>
      <c r="B778" s="262" t="s">
        <v>942</v>
      </c>
      <c r="C778" s="262" t="s">
        <v>943</v>
      </c>
      <c r="D778" s="262" t="s">
        <v>511</v>
      </c>
      <c r="E778" s="262" t="s">
        <v>115</v>
      </c>
      <c r="F778" s="262" t="s">
        <v>3009</v>
      </c>
      <c r="G778" s="263">
        <v>32188</v>
      </c>
      <c r="H778" s="262" t="s">
        <v>620</v>
      </c>
      <c r="I778" s="258" t="s">
        <v>521</v>
      </c>
      <c r="J778" s="262" t="s">
        <v>138</v>
      </c>
      <c r="K778" s="262"/>
      <c r="L778" s="259" t="s">
        <v>146</v>
      </c>
      <c r="M778" s="262"/>
      <c r="N778" s="250" t="s">
        <v>3075</v>
      </c>
      <c r="O778" s="260" t="s">
        <v>3075</v>
      </c>
      <c r="P778" s="257">
        <v>0</v>
      </c>
      <c r="Q778" s="258" t="s">
        <v>3075</v>
      </c>
      <c r="R778" s="258" t="s">
        <v>3663</v>
      </c>
      <c r="S778" s="258" t="s">
        <v>3664</v>
      </c>
      <c r="T778" s="258" t="s">
        <v>3010</v>
      </c>
      <c r="U778" s="258" t="s">
        <v>3011</v>
      </c>
      <c r="V778" s="258" t="s">
        <v>3075</v>
      </c>
      <c r="W778" s="258" t="s">
        <v>3075</v>
      </c>
      <c r="X778" s="258" t="s">
        <v>3075</v>
      </c>
      <c r="Y778" s="258" t="s">
        <v>3075</v>
      </c>
      <c r="Z778" s="258" t="s">
        <v>3075</v>
      </c>
      <c r="AA778" s="258" t="s">
        <v>3075</v>
      </c>
      <c r="AB778" s="258" t="s">
        <v>3075</v>
      </c>
      <c r="AC778" s="262" t="s">
        <v>3075</v>
      </c>
      <c r="AD778" s="262" t="s">
        <v>3075</v>
      </c>
      <c r="AE778" s="246"/>
      <c r="AF778" s="258" t="s">
        <v>3075</v>
      </c>
      <c r="AG778" s="258" t="s">
        <v>3075</v>
      </c>
      <c r="AH778" s="258" t="s">
        <v>3075</v>
      </c>
      <c r="AI778" s="258" t="s">
        <v>3075</v>
      </c>
      <c r="AJ778" t="s">
        <v>4897</v>
      </c>
    </row>
    <row r="779" spans="1:36" ht="15" customHeight="1" x14ac:dyDescent="0.3">
      <c r="A779" s="261">
        <v>525743</v>
      </c>
      <c r="B779" s="262" t="s">
        <v>1511</v>
      </c>
      <c r="C779" s="262" t="s">
        <v>86</v>
      </c>
      <c r="D779" s="262" t="s">
        <v>428</v>
      </c>
      <c r="E779" s="262" t="s">
        <v>115</v>
      </c>
      <c r="F779" s="262" t="s">
        <v>2515</v>
      </c>
      <c r="G779" s="263">
        <v>31199</v>
      </c>
      <c r="H779" s="262" t="s">
        <v>620</v>
      </c>
      <c r="I779" s="258" t="s">
        <v>522</v>
      </c>
      <c r="J779" s="262" t="s">
        <v>136</v>
      </c>
      <c r="K779" s="261">
        <v>2004</v>
      </c>
      <c r="L779" s="250"/>
      <c r="M779" s="262"/>
      <c r="N779" s="250" t="s">
        <v>3075</v>
      </c>
      <c r="O779" s="260" t="s">
        <v>3075</v>
      </c>
      <c r="P779" s="257">
        <v>0</v>
      </c>
      <c r="Q779" s="258" t="s">
        <v>3075</v>
      </c>
      <c r="R779" s="258" t="s">
        <v>3979</v>
      </c>
      <c r="S779" s="258" t="s">
        <v>3194</v>
      </c>
      <c r="T779" s="258" t="s">
        <v>3012</v>
      </c>
      <c r="U779" s="258" t="s">
        <v>2210</v>
      </c>
      <c r="V779" s="258" t="s">
        <v>3075</v>
      </c>
      <c r="W779" s="258" t="s">
        <v>3075</v>
      </c>
      <c r="X779" s="258" t="s">
        <v>3075</v>
      </c>
      <c r="Y779" s="258" t="s">
        <v>3075</v>
      </c>
      <c r="Z779" s="258" t="s">
        <v>3075</v>
      </c>
      <c r="AA779" s="258" t="s">
        <v>3075</v>
      </c>
      <c r="AB779" s="258" t="s">
        <v>3075</v>
      </c>
      <c r="AC779" s="258" t="s">
        <v>3075</v>
      </c>
      <c r="AD779" s="258" t="s">
        <v>3075</v>
      </c>
      <c r="AE779" s="246"/>
      <c r="AF779" s="258" t="s">
        <v>3075</v>
      </c>
      <c r="AG779" s="258"/>
      <c r="AH779" s="258" t="s">
        <v>3075</v>
      </c>
      <c r="AI779" s="258" t="s">
        <v>3075</v>
      </c>
      <c r="AJ779" t="s">
        <v>4897</v>
      </c>
    </row>
    <row r="780" spans="1:36" ht="28.8" x14ac:dyDescent="0.3">
      <c r="A780" s="261">
        <v>525750</v>
      </c>
      <c r="B780" s="262" t="s">
        <v>1512</v>
      </c>
      <c r="C780" s="262" t="s">
        <v>83</v>
      </c>
      <c r="D780" s="262" t="s">
        <v>417</v>
      </c>
      <c r="E780" s="262" t="s">
        <v>115</v>
      </c>
      <c r="F780" s="262" t="s">
        <v>2441</v>
      </c>
      <c r="G780" s="263">
        <v>35432</v>
      </c>
      <c r="H780" s="262" t="s">
        <v>620</v>
      </c>
      <c r="I780" s="258" t="s">
        <v>521</v>
      </c>
      <c r="J780" s="262" t="s">
        <v>136</v>
      </c>
      <c r="K780" s="261">
        <v>2014</v>
      </c>
      <c r="L780" s="250"/>
      <c r="M780" s="262"/>
      <c r="N780" s="250" t="s">
        <v>3075</v>
      </c>
      <c r="O780" s="260" t="s">
        <v>3075</v>
      </c>
      <c r="P780" s="257">
        <v>0</v>
      </c>
      <c r="Q780" s="258" t="s">
        <v>3075</v>
      </c>
      <c r="R780" s="258" t="s">
        <v>4576</v>
      </c>
      <c r="S780" s="258" t="s">
        <v>3105</v>
      </c>
      <c r="T780" s="258" t="s">
        <v>2167</v>
      </c>
      <c r="U780" s="258" t="s">
        <v>2210</v>
      </c>
      <c r="V780" s="258" t="s">
        <v>3075</v>
      </c>
      <c r="W780" s="258" t="s">
        <v>3075</v>
      </c>
      <c r="X780" s="258" t="s">
        <v>3075</v>
      </c>
      <c r="Y780" s="258" t="s">
        <v>3075</v>
      </c>
      <c r="Z780" s="258" t="s">
        <v>3075</v>
      </c>
      <c r="AA780" s="258" t="s">
        <v>3075</v>
      </c>
      <c r="AB780" s="258" t="s">
        <v>3075</v>
      </c>
      <c r="AC780" s="258" t="s">
        <v>3075</v>
      </c>
      <c r="AD780" s="258" t="s">
        <v>3075</v>
      </c>
      <c r="AE780" s="247"/>
      <c r="AF780" s="258" t="s">
        <v>3075</v>
      </c>
      <c r="AG780" s="258" t="s">
        <v>3075</v>
      </c>
      <c r="AH780" s="258" t="s">
        <v>3075</v>
      </c>
      <c r="AI780" s="258" t="s">
        <v>3075</v>
      </c>
      <c r="AJ780" t="s">
        <v>4897</v>
      </c>
    </row>
    <row r="781" spans="1:36" ht="28.8" x14ac:dyDescent="0.3">
      <c r="A781" s="261">
        <v>525751</v>
      </c>
      <c r="B781" s="262" t="s">
        <v>1513</v>
      </c>
      <c r="C781" s="262" t="s">
        <v>266</v>
      </c>
      <c r="D781" s="262" t="s">
        <v>394</v>
      </c>
      <c r="E781" s="262" t="s">
        <v>115</v>
      </c>
      <c r="F781" s="262" t="s">
        <v>2209</v>
      </c>
      <c r="G781" s="263">
        <v>33420</v>
      </c>
      <c r="H781" s="262" t="s">
        <v>620</v>
      </c>
      <c r="I781" s="258" t="s">
        <v>521</v>
      </c>
      <c r="J781" s="262" t="s">
        <v>138</v>
      </c>
      <c r="K781" s="261">
        <v>2013</v>
      </c>
      <c r="M781" s="262"/>
      <c r="N781" s="250" t="s">
        <v>3075</v>
      </c>
      <c r="O781" s="260" t="s">
        <v>3075</v>
      </c>
      <c r="P781" s="257">
        <v>0</v>
      </c>
      <c r="Q781" s="258" t="s">
        <v>3075</v>
      </c>
      <c r="R781" s="258" t="s">
        <v>3665</v>
      </c>
      <c r="S781" s="258" t="s">
        <v>3666</v>
      </c>
      <c r="T781" s="258" t="s">
        <v>3013</v>
      </c>
      <c r="U781" s="258" t="s">
        <v>3004</v>
      </c>
      <c r="V781" s="258" t="s">
        <v>3075</v>
      </c>
      <c r="W781" s="258" t="s">
        <v>3075</v>
      </c>
      <c r="X781" s="258" t="s">
        <v>3075</v>
      </c>
      <c r="Y781" s="258" t="s">
        <v>3075</v>
      </c>
      <c r="Z781" s="258" t="s">
        <v>3075</v>
      </c>
      <c r="AA781" s="258" t="s">
        <v>3075</v>
      </c>
      <c r="AB781" s="258" t="s">
        <v>3075</v>
      </c>
      <c r="AC781" s="258" t="s">
        <v>3075</v>
      </c>
      <c r="AD781" s="258" t="s">
        <v>3075</v>
      </c>
      <c r="AE781" s="247"/>
      <c r="AF781" s="258" t="s">
        <v>3075</v>
      </c>
      <c r="AG781" s="258" t="s">
        <v>3075</v>
      </c>
      <c r="AH781" s="258" t="s">
        <v>3075</v>
      </c>
      <c r="AI781" s="258" t="s">
        <v>3075</v>
      </c>
      <c r="AJ781" t="s">
        <v>4897</v>
      </c>
    </row>
    <row r="782" spans="1:36" ht="28.8" x14ac:dyDescent="0.3">
      <c r="A782" s="261">
        <v>525760</v>
      </c>
      <c r="B782" s="262" t="s">
        <v>746</v>
      </c>
      <c r="C782" s="262" t="s">
        <v>255</v>
      </c>
      <c r="D782" s="262" t="s">
        <v>589</v>
      </c>
      <c r="E782" s="262" t="s">
        <v>115</v>
      </c>
      <c r="F782" s="262" t="s">
        <v>2661</v>
      </c>
      <c r="G782" s="263">
        <v>35084</v>
      </c>
      <c r="H782" s="262" t="s">
        <v>620</v>
      </c>
      <c r="I782" s="258" t="s">
        <v>521</v>
      </c>
      <c r="J782" s="262" t="s">
        <v>138</v>
      </c>
      <c r="K782" s="262" t="s">
        <v>3075</v>
      </c>
      <c r="L782" s="258"/>
      <c r="M782" s="262"/>
      <c r="N782" s="250" t="s">
        <v>3075</v>
      </c>
      <c r="O782" s="260" t="s">
        <v>3075</v>
      </c>
      <c r="P782" s="257">
        <v>0</v>
      </c>
      <c r="Q782" s="258" t="s">
        <v>3075</v>
      </c>
      <c r="R782" s="258" t="s">
        <v>3667</v>
      </c>
      <c r="S782" s="258" t="s">
        <v>3668</v>
      </c>
      <c r="T782" s="258" t="s">
        <v>3014</v>
      </c>
      <c r="U782" s="258" t="s">
        <v>2143</v>
      </c>
      <c r="V782" s="258" t="s">
        <v>3075</v>
      </c>
      <c r="W782" s="258" t="s">
        <v>3075</v>
      </c>
      <c r="X782" s="258" t="s">
        <v>3075</v>
      </c>
      <c r="Y782" s="258" t="s">
        <v>3075</v>
      </c>
      <c r="Z782" s="258" t="s">
        <v>3075</v>
      </c>
      <c r="AA782" s="258" t="s">
        <v>3075</v>
      </c>
      <c r="AB782" s="258" t="s">
        <v>3075</v>
      </c>
      <c r="AC782" s="258" t="s">
        <v>3075</v>
      </c>
      <c r="AD782" s="258" t="s">
        <v>3075</v>
      </c>
      <c r="AE782" s="246"/>
      <c r="AF782" s="258" t="s">
        <v>3075</v>
      </c>
      <c r="AG782" s="258" t="s">
        <v>3075</v>
      </c>
      <c r="AH782" s="258" t="s">
        <v>3075</v>
      </c>
      <c r="AI782" s="258" t="s">
        <v>3075</v>
      </c>
      <c r="AJ782" t="s">
        <v>4897</v>
      </c>
    </row>
    <row r="783" spans="1:36" ht="28.8" x14ac:dyDescent="0.3">
      <c r="A783" s="261">
        <v>525762</v>
      </c>
      <c r="B783" s="262" t="s">
        <v>1136</v>
      </c>
      <c r="C783" s="262" t="s">
        <v>66</v>
      </c>
      <c r="D783" s="262" t="s">
        <v>1066</v>
      </c>
      <c r="E783" s="262" t="s">
        <v>115</v>
      </c>
      <c r="F783" s="262" t="s">
        <v>135</v>
      </c>
      <c r="G783" s="263">
        <v>36619</v>
      </c>
      <c r="H783" s="262" t="s">
        <v>620</v>
      </c>
      <c r="I783" s="258" t="s">
        <v>521</v>
      </c>
      <c r="J783" s="262" t="s">
        <v>136</v>
      </c>
      <c r="K783" s="262" t="s">
        <v>3075</v>
      </c>
      <c r="L783" s="258"/>
      <c r="M783" s="262"/>
      <c r="N783" s="250" t="s">
        <v>3075</v>
      </c>
      <c r="O783" s="260" t="s">
        <v>3075</v>
      </c>
      <c r="P783" s="257">
        <v>0</v>
      </c>
      <c r="Q783" s="258" t="s">
        <v>3075</v>
      </c>
      <c r="R783" s="258" t="s">
        <v>4577</v>
      </c>
      <c r="S783" s="258" t="s">
        <v>3083</v>
      </c>
      <c r="T783" s="258" t="s">
        <v>4578</v>
      </c>
      <c r="U783" s="258" t="s">
        <v>2084</v>
      </c>
      <c r="V783" s="258" t="s">
        <v>3075</v>
      </c>
      <c r="W783" s="258" t="s">
        <v>3075</v>
      </c>
      <c r="X783" s="258" t="s">
        <v>3075</v>
      </c>
      <c r="Y783" s="258" t="s">
        <v>3075</v>
      </c>
      <c r="Z783" s="258" t="s">
        <v>3075</v>
      </c>
      <c r="AA783" s="258" t="s">
        <v>3075</v>
      </c>
      <c r="AB783" s="258" t="s">
        <v>3075</v>
      </c>
      <c r="AC783" s="258" t="s">
        <v>3075</v>
      </c>
      <c r="AD783" s="258" t="s">
        <v>3075</v>
      </c>
      <c r="AE783" s="247"/>
      <c r="AF783" s="258" t="s">
        <v>3075</v>
      </c>
      <c r="AG783" s="258" t="s">
        <v>3075</v>
      </c>
      <c r="AH783" s="258" t="s">
        <v>3075</v>
      </c>
      <c r="AI783" s="258" t="s">
        <v>3075</v>
      </c>
      <c r="AJ783" t="s">
        <v>4897</v>
      </c>
    </row>
    <row r="784" spans="1:36" ht="28.8" x14ac:dyDescent="0.3">
      <c r="A784" s="261">
        <v>525773</v>
      </c>
      <c r="B784" s="262" t="s">
        <v>1514</v>
      </c>
      <c r="C784" s="262" t="s">
        <v>310</v>
      </c>
      <c r="D784" s="262" t="s">
        <v>511</v>
      </c>
      <c r="E784" s="262" t="s">
        <v>115</v>
      </c>
      <c r="F784" s="262" t="s">
        <v>135</v>
      </c>
      <c r="G784" s="263">
        <v>34551</v>
      </c>
      <c r="H784" s="262" t="s">
        <v>620</v>
      </c>
      <c r="I784" s="258" t="s">
        <v>521</v>
      </c>
      <c r="J784" s="262" t="s">
        <v>138</v>
      </c>
      <c r="K784" s="250"/>
      <c r="L784" s="262" t="s">
        <v>146</v>
      </c>
      <c r="M784" s="262"/>
      <c r="N784" s="250" t="s">
        <v>3075</v>
      </c>
      <c r="O784" s="260" t="s">
        <v>3075</v>
      </c>
      <c r="P784" s="257">
        <v>0</v>
      </c>
      <c r="Q784" s="258" t="s">
        <v>3075</v>
      </c>
      <c r="R784" s="258" t="s">
        <v>3669</v>
      </c>
      <c r="S784" s="258" t="s">
        <v>3301</v>
      </c>
      <c r="T784" s="258" t="s">
        <v>3015</v>
      </c>
      <c r="U784" s="258" t="s">
        <v>2084</v>
      </c>
      <c r="V784" s="258" t="s">
        <v>3075</v>
      </c>
      <c r="W784" s="258" t="s">
        <v>3075</v>
      </c>
      <c r="X784" s="258" t="s">
        <v>3075</v>
      </c>
      <c r="Y784" s="258" t="s">
        <v>3075</v>
      </c>
      <c r="Z784" s="258" t="s">
        <v>3075</v>
      </c>
      <c r="AA784" s="258" t="s">
        <v>3075</v>
      </c>
      <c r="AB784" s="258" t="s">
        <v>3075</v>
      </c>
      <c r="AC784" s="258" t="s">
        <v>3075</v>
      </c>
      <c r="AD784" s="258" t="s">
        <v>3075</v>
      </c>
      <c r="AE784" s="247"/>
      <c r="AF784" s="258" t="s">
        <v>3075</v>
      </c>
      <c r="AG784" s="258" t="s">
        <v>3075</v>
      </c>
      <c r="AH784" s="258" t="s">
        <v>3075</v>
      </c>
      <c r="AI784" s="258" t="s">
        <v>3075</v>
      </c>
      <c r="AJ784" t="s">
        <v>4897</v>
      </c>
    </row>
    <row r="785" spans="1:36" ht="28.8" x14ac:dyDescent="0.3">
      <c r="A785" s="261">
        <v>525780</v>
      </c>
      <c r="B785" s="262" t="s">
        <v>945</v>
      </c>
      <c r="C785" s="262" t="s">
        <v>333</v>
      </c>
      <c r="D785" s="262" t="s">
        <v>550</v>
      </c>
      <c r="E785" s="262" t="s">
        <v>115</v>
      </c>
      <c r="F785" s="262" t="s">
        <v>135</v>
      </c>
      <c r="G785" s="263">
        <v>28491</v>
      </c>
      <c r="H785" s="262" t="s">
        <v>620</v>
      </c>
      <c r="I785" s="258" t="s">
        <v>521</v>
      </c>
      <c r="J785" s="262" t="s">
        <v>138</v>
      </c>
      <c r="K785" s="261">
        <v>2000</v>
      </c>
      <c r="L785" s="250"/>
      <c r="M785" s="262"/>
      <c r="N785" s="250" t="s">
        <v>3075</v>
      </c>
      <c r="O785" s="260" t="s">
        <v>3075</v>
      </c>
      <c r="P785" s="257">
        <v>0</v>
      </c>
      <c r="Q785" s="258" t="s">
        <v>3075</v>
      </c>
      <c r="R785" s="258" t="s">
        <v>3670</v>
      </c>
      <c r="S785" s="258" t="s">
        <v>3624</v>
      </c>
      <c r="T785" s="258" t="s">
        <v>2962</v>
      </c>
      <c r="U785" s="258" t="s">
        <v>2084</v>
      </c>
      <c r="V785" s="258" t="s">
        <v>3075</v>
      </c>
      <c r="W785" s="258" t="s">
        <v>3075</v>
      </c>
      <c r="X785" s="258" t="s">
        <v>3075</v>
      </c>
      <c r="Y785" s="258" t="s">
        <v>3075</v>
      </c>
      <c r="Z785" s="258" t="s">
        <v>3075</v>
      </c>
      <c r="AA785" s="258" t="s">
        <v>3075</v>
      </c>
      <c r="AB785" s="258" t="s">
        <v>3075</v>
      </c>
      <c r="AC785" s="258" t="s">
        <v>3075</v>
      </c>
      <c r="AD785" s="258" t="s">
        <v>3075</v>
      </c>
      <c r="AE785" s="246"/>
      <c r="AF785" s="258" t="s">
        <v>3075</v>
      </c>
      <c r="AG785" s="258" t="s">
        <v>3075</v>
      </c>
      <c r="AH785" s="258" t="s">
        <v>3075</v>
      </c>
      <c r="AI785" s="258" t="s">
        <v>3075</v>
      </c>
      <c r="AJ785" t="s">
        <v>4897</v>
      </c>
    </row>
    <row r="786" spans="1:36" ht="28.8" x14ac:dyDescent="0.3">
      <c r="A786" s="261">
        <v>525781</v>
      </c>
      <c r="B786" s="262" t="s">
        <v>946</v>
      </c>
      <c r="C786" s="262" t="s">
        <v>83</v>
      </c>
      <c r="D786" s="262" t="s">
        <v>350</v>
      </c>
      <c r="E786" s="262" t="s">
        <v>115</v>
      </c>
      <c r="F786" s="262" t="s">
        <v>135</v>
      </c>
      <c r="G786" s="263">
        <v>27983</v>
      </c>
      <c r="H786" s="262" t="s">
        <v>622</v>
      </c>
      <c r="I786" s="258" t="s">
        <v>521</v>
      </c>
      <c r="J786" s="262" t="s">
        <v>138</v>
      </c>
      <c r="K786" s="261">
        <v>1998</v>
      </c>
      <c r="L786" s="262" t="s">
        <v>135</v>
      </c>
      <c r="M786" s="250"/>
      <c r="N786" s="250" t="s">
        <v>3075</v>
      </c>
      <c r="O786" s="260" t="s">
        <v>3075</v>
      </c>
      <c r="P786" s="257">
        <v>0</v>
      </c>
      <c r="Q786" s="258" t="s">
        <v>3075</v>
      </c>
      <c r="R786" s="258" t="s">
        <v>3671</v>
      </c>
      <c r="S786" s="258" t="s">
        <v>3105</v>
      </c>
      <c r="T786" s="258" t="s">
        <v>2225</v>
      </c>
      <c r="U786" s="258" t="s">
        <v>2084</v>
      </c>
      <c r="V786" s="258" t="s">
        <v>3075</v>
      </c>
      <c r="W786" s="258" t="s">
        <v>3075</v>
      </c>
      <c r="X786" s="258" t="s">
        <v>3075</v>
      </c>
      <c r="Y786" s="258" t="s">
        <v>3075</v>
      </c>
      <c r="Z786" s="258" t="s">
        <v>3075</v>
      </c>
      <c r="AA786" s="258" t="s">
        <v>3075</v>
      </c>
      <c r="AB786" s="258" t="s">
        <v>3075</v>
      </c>
      <c r="AC786" s="258" t="s">
        <v>3075</v>
      </c>
      <c r="AD786" s="258" t="s">
        <v>3075</v>
      </c>
      <c r="AE786" s="246"/>
      <c r="AF786" s="258" t="s">
        <v>3075</v>
      </c>
      <c r="AG786" s="258" t="s">
        <v>3075</v>
      </c>
      <c r="AH786" s="258" t="s">
        <v>3075</v>
      </c>
      <c r="AI786" s="258" t="s">
        <v>3075</v>
      </c>
      <c r="AJ786" t="s">
        <v>4897</v>
      </c>
    </row>
    <row r="787" spans="1:36" ht="28.8" x14ac:dyDescent="0.3">
      <c r="A787" s="261">
        <v>525795</v>
      </c>
      <c r="B787" s="262" t="s">
        <v>1515</v>
      </c>
      <c r="C787" s="262" t="s">
        <v>87</v>
      </c>
      <c r="D787" s="262" t="s">
        <v>347</v>
      </c>
      <c r="E787" s="262" t="s">
        <v>115</v>
      </c>
      <c r="F787" s="262" t="s">
        <v>385</v>
      </c>
      <c r="G787" s="263">
        <v>36331</v>
      </c>
      <c r="H787" s="262" t="s">
        <v>620</v>
      </c>
      <c r="I787" s="258" t="s">
        <v>521</v>
      </c>
      <c r="J787" s="262" t="s">
        <v>136</v>
      </c>
      <c r="K787" s="262"/>
      <c r="M787" s="262"/>
      <c r="N787" s="250" t="s">
        <v>3075</v>
      </c>
      <c r="O787" s="260" t="s">
        <v>3075</v>
      </c>
      <c r="P787" s="257">
        <v>0</v>
      </c>
      <c r="Q787" s="258" t="s">
        <v>3075</v>
      </c>
      <c r="R787" s="258" t="s">
        <v>3980</v>
      </c>
      <c r="S787" s="258" t="s">
        <v>3181</v>
      </c>
      <c r="T787" s="258" t="s">
        <v>2086</v>
      </c>
      <c r="U787" s="258" t="s">
        <v>2269</v>
      </c>
      <c r="V787" s="258" t="s">
        <v>3075</v>
      </c>
      <c r="W787" s="258" t="s">
        <v>3075</v>
      </c>
      <c r="X787" s="258" t="s">
        <v>3075</v>
      </c>
      <c r="Y787" s="258" t="s">
        <v>3075</v>
      </c>
      <c r="Z787" s="258" t="s">
        <v>3075</v>
      </c>
      <c r="AA787" s="258" t="s">
        <v>3075</v>
      </c>
      <c r="AB787" s="258" t="s">
        <v>3075</v>
      </c>
      <c r="AC787" s="258" t="s">
        <v>3075</v>
      </c>
      <c r="AD787" s="258" t="s">
        <v>3075</v>
      </c>
      <c r="AE787" s="246"/>
      <c r="AF787" s="258" t="s">
        <v>3075</v>
      </c>
      <c r="AG787" s="258" t="s">
        <v>3075</v>
      </c>
      <c r="AH787" s="258" t="s">
        <v>3075</v>
      </c>
      <c r="AI787" s="258" t="s">
        <v>3075</v>
      </c>
      <c r="AJ787" t="s">
        <v>4897</v>
      </c>
    </row>
    <row r="788" spans="1:36" ht="28.8" x14ac:dyDescent="0.3">
      <c r="A788" s="261">
        <v>525798</v>
      </c>
      <c r="B788" s="262" t="s">
        <v>1516</v>
      </c>
      <c r="C788" s="262" t="s">
        <v>80</v>
      </c>
      <c r="D788" s="262" t="s">
        <v>422</v>
      </c>
      <c r="E788" s="262" t="s">
        <v>115</v>
      </c>
      <c r="F788" s="262" t="s">
        <v>135</v>
      </c>
      <c r="G788" s="263">
        <v>31095</v>
      </c>
      <c r="H788" s="262" t="s">
        <v>620</v>
      </c>
      <c r="I788" s="258" t="s">
        <v>521</v>
      </c>
      <c r="J788" s="262" t="s">
        <v>138</v>
      </c>
      <c r="K788" s="262" t="s">
        <v>3075</v>
      </c>
      <c r="L788" s="258"/>
      <c r="M788" s="262"/>
      <c r="N788" s="250" t="s">
        <v>3075</v>
      </c>
      <c r="O788" s="260" t="s">
        <v>3075</v>
      </c>
      <c r="P788" s="257">
        <v>0</v>
      </c>
      <c r="Q788" s="258" t="s">
        <v>3075</v>
      </c>
      <c r="R788" s="258" t="s">
        <v>3672</v>
      </c>
      <c r="S788" s="258" t="s">
        <v>3673</v>
      </c>
      <c r="T788" s="258" t="s">
        <v>2851</v>
      </c>
      <c r="U788" s="258" t="s">
        <v>2143</v>
      </c>
      <c r="V788" s="258" t="s">
        <v>3075</v>
      </c>
      <c r="W788" s="258" t="s">
        <v>3075</v>
      </c>
      <c r="X788" s="258" t="s">
        <v>3075</v>
      </c>
      <c r="Y788" s="258" t="s">
        <v>3075</v>
      </c>
      <c r="Z788" s="258" t="s">
        <v>3075</v>
      </c>
      <c r="AA788" s="258" t="s">
        <v>3075</v>
      </c>
      <c r="AB788" s="258" t="s">
        <v>3075</v>
      </c>
      <c r="AC788" s="258" t="s">
        <v>3075</v>
      </c>
      <c r="AD788" s="258" t="s">
        <v>3075</v>
      </c>
      <c r="AE788" s="246"/>
      <c r="AF788" s="258" t="s">
        <v>3075</v>
      </c>
      <c r="AG788" s="258"/>
      <c r="AH788" s="258" t="s">
        <v>3075</v>
      </c>
      <c r="AI788" s="258" t="s">
        <v>3075</v>
      </c>
      <c r="AJ788" t="s">
        <v>4897</v>
      </c>
    </row>
    <row r="789" spans="1:36" ht="28.8" x14ac:dyDescent="0.3">
      <c r="A789" s="261">
        <v>525801</v>
      </c>
      <c r="B789" s="262" t="s">
        <v>1517</v>
      </c>
      <c r="C789" s="262" t="s">
        <v>311</v>
      </c>
      <c r="D789" s="262" t="s">
        <v>340</v>
      </c>
      <c r="E789" s="262" t="s">
        <v>115</v>
      </c>
      <c r="F789" s="262" t="s">
        <v>3016</v>
      </c>
      <c r="G789" s="263">
        <v>32648</v>
      </c>
      <c r="H789" s="262" t="s">
        <v>620</v>
      </c>
      <c r="I789" s="258" t="s">
        <v>521</v>
      </c>
      <c r="J789" s="262" t="s">
        <v>138</v>
      </c>
      <c r="K789" s="262"/>
      <c r="L789" s="259" t="s">
        <v>149</v>
      </c>
      <c r="M789" s="262"/>
      <c r="N789" s="250" t="s">
        <v>3075</v>
      </c>
      <c r="O789" s="260" t="s">
        <v>3075</v>
      </c>
      <c r="P789" s="257">
        <v>0</v>
      </c>
      <c r="Q789" s="258" t="s">
        <v>3075</v>
      </c>
      <c r="R789" s="258" t="s">
        <v>3674</v>
      </c>
      <c r="S789" s="258" t="s">
        <v>3675</v>
      </c>
      <c r="T789" s="258" t="s">
        <v>2519</v>
      </c>
      <c r="U789" s="258" t="s">
        <v>2096</v>
      </c>
      <c r="V789" s="258" t="s">
        <v>3075</v>
      </c>
      <c r="W789" s="258" t="s">
        <v>3075</v>
      </c>
      <c r="X789" s="258" t="s">
        <v>3075</v>
      </c>
      <c r="Y789" s="258" t="s">
        <v>3075</v>
      </c>
      <c r="Z789" s="258" t="s">
        <v>3075</v>
      </c>
      <c r="AA789" s="258" t="s">
        <v>3075</v>
      </c>
      <c r="AB789" s="258" t="s">
        <v>3075</v>
      </c>
      <c r="AC789" s="258" t="s">
        <v>3075</v>
      </c>
      <c r="AD789" s="258" t="s">
        <v>3075</v>
      </c>
      <c r="AE789" s="246"/>
      <c r="AF789" s="258" t="s">
        <v>3075</v>
      </c>
      <c r="AG789" s="258" t="s">
        <v>3075</v>
      </c>
      <c r="AH789" s="258" t="s">
        <v>3075</v>
      </c>
      <c r="AI789" s="258" t="s">
        <v>3075</v>
      </c>
      <c r="AJ789" t="s">
        <v>4897</v>
      </c>
    </row>
    <row r="790" spans="1:36" ht="28.8" x14ac:dyDescent="0.3">
      <c r="A790" s="261">
        <v>525804</v>
      </c>
      <c r="B790" s="262" t="s">
        <v>947</v>
      </c>
      <c r="C790" s="262" t="s">
        <v>66</v>
      </c>
      <c r="D790" s="262" t="s">
        <v>389</v>
      </c>
      <c r="E790" s="262" t="s">
        <v>115</v>
      </c>
      <c r="F790" s="262" t="s">
        <v>2251</v>
      </c>
      <c r="G790" s="263">
        <v>35266</v>
      </c>
      <c r="H790" s="262" t="s">
        <v>620</v>
      </c>
      <c r="I790" s="258" t="s">
        <v>521</v>
      </c>
      <c r="J790" s="262" t="s">
        <v>138</v>
      </c>
      <c r="K790" s="261">
        <v>2014</v>
      </c>
      <c r="L790" s="250"/>
      <c r="M790" s="262"/>
      <c r="N790" s="250">
        <v>767</v>
      </c>
      <c r="O790" s="260">
        <v>45348</v>
      </c>
      <c r="P790" s="257">
        <v>20000</v>
      </c>
      <c r="Q790" s="258" t="s">
        <v>3075</v>
      </c>
      <c r="R790" s="258" t="s">
        <v>4579</v>
      </c>
      <c r="S790" s="258" t="s">
        <v>3133</v>
      </c>
      <c r="T790" s="258" t="s">
        <v>2650</v>
      </c>
      <c r="U790" s="258" t="s">
        <v>2314</v>
      </c>
      <c r="V790" s="258" t="s">
        <v>3075</v>
      </c>
      <c r="W790" s="258" t="s">
        <v>3075</v>
      </c>
      <c r="X790" s="258" t="s">
        <v>3075</v>
      </c>
      <c r="Y790" s="258" t="s">
        <v>3075</v>
      </c>
      <c r="Z790" s="258" t="s">
        <v>3075</v>
      </c>
      <c r="AA790" s="258" t="s">
        <v>3075</v>
      </c>
      <c r="AB790" s="258" t="s">
        <v>3075</v>
      </c>
      <c r="AC790" s="258" t="s">
        <v>3075</v>
      </c>
      <c r="AD790" s="258" t="s">
        <v>3075</v>
      </c>
      <c r="AE790" s="246"/>
      <c r="AF790" s="258" t="s">
        <v>3075</v>
      </c>
      <c r="AG790" s="258" t="s">
        <v>3075</v>
      </c>
      <c r="AH790" s="258" t="s">
        <v>3075</v>
      </c>
      <c r="AI790" s="258" t="s">
        <v>3075</v>
      </c>
      <c r="AJ790" t="s">
        <v>4897</v>
      </c>
    </row>
    <row r="791" spans="1:36" ht="28.8" x14ac:dyDescent="0.3">
      <c r="A791" s="261">
        <v>525815</v>
      </c>
      <c r="B791" s="262" t="s">
        <v>1137</v>
      </c>
      <c r="C791" s="262" t="s">
        <v>1138</v>
      </c>
      <c r="D791" s="262" t="s">
        <v>471</v>
      </c>
      <c r="E791" s="262" t="s">
        <v>115</v>
      </c>
      <c r="F791" s="262" t="s">
        <v>135</v>
      </c>
      <c r="G791" s="263">
        <v>32278</v>
      </c>
      <c r="H791" s="262" t="s">
        <v>622</v>
      </c>
      <c r="I791" s="258" t="s">
        <v>521</v>
      </c>
      <c r="J791" s="262" t="s">
        <v>138</v>
      </c>
      <c r="K791" s="261">
        <v>2006</v>
      </c>
      <c r="L791" s="262" t="s">
        <v>135</v>
      </c>
      <c r="M791" s="250"/>
      <c r="N791" s="250" t="s">
        <v>3075</v>
      </c>
      <c r="O791" s="260" t="s">
        <v>3075</v>
      </c>
      <c r="P791" s="257">
        <v>0</v>
      </c>
      <c r="Q791" s="258" t="s">
        <v>3075</v>
      </c>
      <c r="R791" s="258" t="s">
        <v>4580</v>
      </c>
      <c r="S791" s="258" t="s">
        <v>4581</v>
      </c>
      <c r="T791" s="258" t="s">
        <v>2270</v>
      </c>
      <c r="U791" s="258" t="s">
        <v>2092</v>
      </c>
      <c r="V791" s="258" t="s">
        <v>3075</v>
      </c>
      <c r="W791" s="258" t="s">
        <v>3075</v>
      </c>
      <c r="X791" s="258" t="s">
        <v>3075</v>
      </c>
      <c r="Y791" s="258" t="s">
        <v>3075</v>
      </c>
      <c r="Z791" s="258" t="s">
        <v>3075</v>
      </c>
      <c r="AA791" s="258" t="s">
        <v>3075</v>
      </c>
      <c r="AB791" s="258" t="s">
        <v>3075</v>
      </c>
      <c r="AC791" s="258" t="s">
        <v>3075</v>
      </c>
      <c r="AD791" s="258" t="s">
        <v>3075</v>
      </c>
      <c r="AE791" s="246"/>
      <c r="AF791" s="258" t="s">
        <v>3075</v>
      </c>
      <c r="AG791" s="258" t="s">
        <v>3075</v>
      </c>
      <c r="AH791" s="258" t="s">
        <v>3075</v>
      </c>
      <c r="AI791" s="258" t="s">
        <v>3075</v>
      </c>
      <c r="AJ791" t="s">
        <v>4897</v>
      </c>
    </row>
    <row r="792" spans="1:36" ht="28.8" x14ac:dyDescent="0.3">
      <c r="A792" s="261">
        <v>525816</v>
      </c>
      <c r="B792" s="262" t="s">
        <v>948</v>
      </c>
      <c r="C792" s="262" t="s">
        <v>66</v>
      </c>
      <c r="D792" s="262" t="s">
        <v>474</v>
      </c>
      <c r="E792" s="262" t="s">
        <v>115</v>
      </c>
      <c r="F792" s="262" t="s">
        <v>2212</v>
      </c>
      <c r="G792" s="263">
        <v>28863</v>
      </c>
      <c r="H792" s="262" t="s">
        <v>620</v>
      </c>
      <c r="I792" s="258" t="s">
        <v>521</v>
      </c>
      <c r="J792" s="262" t="s">
        <v>667</v>
      </c>
      <c r="K792" s="261">
        <v>1996</v>
      </c>
      <c r="L792" s="250"/>
      <c r="M792" s="262"/>
      <c r="N792" s="250" t="s">
        <v>3075</v>
      </c>
      <c r="O792" s="260" t="s">
        <v>3075</v>
      </c>
      <c r="P792" s="257">
        <v>0</v>
      </c>
      <c r="Q792" s="258" t="s">
        <v>3075</v>
      </c>
      <c r="R792" s="258" t="s">
        <v>4182</v>
      </c>
      <c r="S792" s="258" t="s">
        <v>3083</v>
      </c>
      <c r="T792" s="258" t="s">
        <v>4582</v>
      </c>
      <c r="U792" s="258" t="s">
        <v>2084</v>
      </c>
      <c r="V792" s="258" t="s">
        <v>3075</v>
      </c>
      <c r="W792" s="258" t="s">
        <v>3075</v>
      </c>
      <c r="X792" s="258" t="s">
        <v>3075</v>
      </c>
      <c r="Y792" s="258" t="s">
        <v>3075</v>
      </c>
      <c r="Z792" s="258" t="s">
        <v>3075</v>
      </c>
      <c r="AA792" s="258" t="s">
        <v>3075</v>
      </c>
      <c r="AB792" s="258" t="s">
        <v>3075</v>
      </c>
      <c r="AC792" s="258" t="s">
        <v>3075</v>
      </c>
      <c r="AD792" s="258" t="s">
        <v>3075</v>
      </c>
      <c r="AE792" s="246"/>
      <c r="AF792" s="258" t="s">
        <v>3075</v>
      </c>
      <c r="AG792" s="258" t="s">
        <v>3075</v>
      </c>
      <c r="AH792" s="258" t="s">
        <v>3075</v>
      </c>
      <c r="AI792" s="258" t="s">
        <v>3075</v>
      </c>
      <c r="AJ792" t="s">
        <v>4897</v>
      </c>
    </row>
    <row r="793" spans="1:36" ht="14.4" x14ac:dyDescent="0.3">
      <c r="A793" s="256">
        <v>525819</v>
      </c>
      <c r="B793" s="257" t="s">
        <v>1139</v>
      </c>
      <c r="C793" s="257" t="s">
        <v>306</v>
      </c>
      <c r="D793" s="257" t="s">
        <v>457</v>
      </c>
      <c r="E793" s="257" t="s">
        <v>115</v>
      </c>
      <c r="F793" s="257" t="s">
        <v>135</v>
      </c>
      <c r="G793" s="257" t="s">
        <v>4780</v>
      </c>
      <c r="H793" s="257" t="s">
        <v>620</v>
      </c>
      <c r="I793" s="258" t="s">
        <v>521</v>
      </c>
      <c r="J793" s="257" t="s">
        <v>138</v>
      </c>
      <c r="K793" s="257" t="s">
        <v>4778</v>
      </c>
      <c r="M793" s="257"/>
      <c r="N793" s="250" t="s">
        <v>3075</v>
      </c>
      <c r="O793" s="260" t="s">
        <v>3075</v>
      </c>
      <c r="P793" s="257">
        <v>0</v>
      </c>
      <c r="Q793" s="259" t="s">
        <v>3075</v>
      </c>
      <c r="R793" s="259" t="s">
        <v>3174</v>
      </c>
      <c r="S793" s="259" t="s">
        <v>3175</v>
      </c>
      <c r="T793" s="259" t="s">
        <v>2267</v>
      </c>
      <c r="U793" s="259" t="s">
        <v>2126</v>
      </c>
      <c r="V793" s="259" t="s">
        <v>3075</v>
      </c>
      <c r="W793" s="259" t="s">
        <v>3075</v>
      </c>
      <c r="X793" s="259" t="s">
        <v>3075</v>
      </c>
      <c r="Y793" s="259" t="s">
        <v>3075</v>
      </c>
      <c r="Z793" s="259" t="s">
        <v>3075</v>
      </c>
      <c r="AA793" s="259" t="s">
        <v>3075</v>
      </c>
      <c r="AB793" s="259" t="s">
        <v>3075</v>
      </c>
      <c r="AC793" s="259" t="s">
        <v>3075</v>
      </c>
      <c r="AD793" s="259" t="s">
        <v>3075</v>
      </c>
      <c r="AE793" s="246"/>
      <c r="AF793" s="259" t="s">
        <v>3075</v>
      </c>
      <c r="AG793" s="259" t="s">
        <v>3075</v>
      </c>
      <c r="AH793" s="259" t="s">
        <v>2078</v>
      </c>
      <c r="AI793" s="259" t="s">
        <v>3075</v>
      </c>
      <c r="AJ793" t="s">
        <v>4896</v>
      </c>
    </row>
    <row r="794" spans="1:36" ht="28.8" x14ac:dyDescent="0.3">
      <c r="A794" s="261">
        <v>525838</v>
      </c>
      <c r="B794" s="262" t="s">
        <v>1518</v>
      </c>
      <c r="C794" s="262" t="s">
        <v>62</v>
      </c>
      <c r="D794" s="262" t="s">
        <v>498</v>
      </c>
      <c r="E794" s="262" t="s">
        <v>115</v>
      </c>
      <c r="F794" s="262" t="s">
        <v>135</v>
      </c>
      <c r="G794" s="263">
        <v>35457</v>
      </c>
      <c r="H794" s="262" t="s">
        <v>620</v>
      </c>
      <c r="I794" s="258" t="s">
        <v>521</v>
      </c>
      <c r="J794" s="262" t="s">
        <v>136</v>
      </c>
      <c r="K794" s="262" t="s">
        <v>3075</v>
      </c>
      <c r="L794" s="262"/>
      <c r="M794" s="262"/>
      <c r="N794" s="250" t="s">
        <v>3075</v>
      </c>
      <c r="O794" s="260" t="s">
        <v>3075</v>
      </c>
      <c r="P794" s="257">
        <v>0</v>
      </c>
      <c r="Q794" s="258" t="s">
        <v>3075</v>
      </c>
      <c r="R794" s="258" t="s">
        <v>3981</v>
      </c>
      <c r="S794" s="258" t="s">
        <v>3982</v>
      </c>
      <c r="T794" s="258" t="s">
        <v>3019</v>
      </c>
      <c r="U794" s="258" t="s">
        <v>2143</v>
      </c>
      <c r="V794" s="258" t="s">
        <v>3075</v>
      </c>
      <c r="W794" s="258" t="s">
        <v>3075</v>
      </c>
      <c r="X794" s="258" t="s">
        <v>3075</v>
      </c>
      <c r="Y794" s="258" t="s">
        <v>3075</v>
      </c>
      <c r="Z794" s="258" t="s">
        <v>3075</v>
      </c>
      <c r="AA794" s="258" t="s">
        <v>3075</v>
      </c>
      <c r="AB794" s="258" t="s">
        <v>3075</v>
      </c>
      <c r="AC794" s="258" t="s">
        <v>3075</v>
      </c>
      <c r="AD794" s="258" t="s">
        <v>3075</v>
      </c>
      <c r="AE794" s="247"/>
      <c r="AF794" s="258" t="s">
        <v>3075</v>
      </c>
      <c r="AG794" s="258" t="s">
        <v>3075</v>
      </c>
      <c r="AH794" s="262" t="s">
        <v>3075</v>
      </c>
      <c r="AI794" s="258" t="s">
        <v>3075</v>
      </c>
      <c r="AJ794" t="s">
        <v>4897</v>
      </c>
    </row>
    <row r="795" spans="1:36" ht="28.8" x14ac:dyDescent="0.3">
      <c r="A795" s="261">
        <v>525841</v>
      </c>
      <c r="B795" s="262" t="s">
        <v>1519</v>
      </c>
      <c r="C795" s="262" t="s">
        <v>238</v>
      </c>
      <c r="D795" s="262" t="s">
        <v>419</v>
      </c>
      <c r="E795" s="262" t="s">
        <v>115</v>
      </c>
      <c r="F795" s="262" t="s">
        <v>2442</v>
      </c>
      <c r="G795" s="263">
        <v>36909</v>
      </c>
      <c r="H795" s="262" t="s">
        <v>620</v>
      </c>
      <c r="I795" s="258" t="s">
        <v>521</v>
      </c>
      <c r="J795" s="262" t="s">
        <v>667</v>
      </c>
      <c r="K795" s="262"/>
      <c r="L795" s="257" t="s">
        <v>149</v>
      </c>
      <c r="M795" s="262"/>
      <c r="N795" s="250" t="s">
        <v>3075</v>
      </c>
      <c r="O795" s="260" t="s">
        <v>3075</v>
      </c>
      <c r="P795" s="257">
        <v>0</v>
      </c>
      <c r="Q795" s="258" t="s">
        <v>3075</v>
      </c>
      <c r="R795" s="258" t="s">
        <v>4583</v>
      </c>
      <c r="S795" s="258" t="s">
        <v>3722</v>
      </c>
      <c r="T795" s="258" t="s">
        <v>2774</v>
      </c>
      <c r="U795" s="258" t="s">
        <v>2096</v>
      </c>
      <c r="V795" s="258" t="s">
        <v>3075</v>
      </c>
      <c r="W795" s="258" t="s">
        <v>3075</v>
      </c>
      <c r="X795" s="258" t="s">
        <v>3075</v>
      </c>
      <c r="Y795" s="258" t="s">
        <v>3075</v>
      </c>
      <c r="Z795" s="258" t="s">
        <v>3075</v>
      </c>
      <c r="AA795" s="258" t="s">
        <v>3075</v>
      </c>
      <c r="AB795" s="258" t="s">
        <v>3075</v>
      </c>
      <c r="AC795" s="258" t="s">
        <v>3075</v>
      </c>
      <c r="AD795" s="258" t="s">
        <v>3075</v>
      </c>
      <c r="AE795" s="246"/>
      <c r="AF795" s="258" t="s">
        <v>3075</v>
      </c>
      <c r="AG795" s="258" t="s">
        <v>3075</v>
      </c>
      <c r="AH795" s="262" t="s">
        <v>3075</v>
      </c>
      <c r="AI795" s="258" t="s">
        <v>3075</v>
      </c>
      <c r="AJ795" t="s">
        <v>4897</v>
      </c>
    </row>
    <row r="796" spans="1:36" ht="28.8" x14ac:dyDescent="0.3">
      <c r="A796" s="261">
        <v>525844</v>
      </c>
      <c r="B796" s="262" t="s">
        <v>1520</v>
      </c>
      <c r="C796" s="262" t="s">
        <v>83</v>
      </c>
      <c r="D796" s="262" t="s">
        <v>436</v>
      </c>
      <c r="E796" s="262" t="s">
        <v>115</v>
      </c>
      <c r="F796" s="262" t="s">
        <v>135</v>
      </c>
      <c r="G796" s="263">
        <v>33805</v>
      </c>
      <c r="H796" s="262" t="s">
        <v>620</v>
      </c>
      <c r="I796" s="258" t="s">
        <v>521</v>
      </c>
      <c r="J796" s="262" t="s">
        <v>138</v>
      </c>
      <c r="K796" s="262" t="s">
        <v>3075</v>
      </c>
      <c r="L796" s="258"/>
      <c r="M796" s="262"/>
      <c r="N796" s="250" t="s">
        <v>3075</v>
      </c>
      <c r="O796" s="260" t="s">
        <v>3075</v>
      </c>
      <c r="P796" s="257">
        <v>0</v>
      </c>
      <c r="Q796" s="258" t="s">
        <v>3075</v>
      </c>
      <c r="R796" s="258" t="s">
        <v>3676</v>
      </c>
      <c r="S796" s="258" t="s">
        <v>3105</v>
      </c>
      <c r="T796" s="258" t="s">
        <v>2444</v>
      </c>
      <c r="U796" s="258" t="s">
        <v>2084</v>
      </c>
      <c r="V796" s="258" t="s">
        <v>3075</v>
      </c>
      <c r="W796" s="258" t="s">
        <v>3075</v>
      </c>
      <c r="X796" s="258" t="s">
        <v>3075</v>
      </c>
      <c r="Y796" s="258" t="s">
        <v>3075</v>
      </c>
      <c r="Z796" s="258" t="s">
        <v>3075</v>
      </c>
      <c r="AA796" s="258" t="s">
        <v>3075</v>
      </c>
      <c r="AB796" s="258" t="s">
        <v>3075</v>
      </c>
      <c r="AC796" s="258" t="s">
        <v>3075</v>
      </c>
      <c r="AD796" s="258" t="s">
        <v>3075</v>
      </c>
      <c r="AE796" s="246"/>
      <c r="AF796" s="258" t="s">
        <v>3075</v>
      </c>
      <c r="AG796" s="258" t="s">
        <v>3075</v>
      </c>
      <c r="AH796" s="262" t="s">
        <v>3075</v>
      </c>
      <c r="AI796" s="258" t="s">
        <v>3075</v>
      </c>
      <c r="AJ796" t="s">
        <v>4897</v>
      </c>
    </row>
    <row r="797" spans="1:36" ht="28.8" x14ac:dyDescent="0.3">
      <c r="A797" s="261">
        <v>525850</v>
      </c>
      <c r="B797" s="262" t="s">
        <v>949</v>
      </c>
      <c r="C797" s="262" t="s">
        <v>950</v>
      </c>
      <c r="D797" s="262" t="s">
        <v>447</v>
      </c>
      <c r="E797" s="262" t="s">
        <v>115</v>
      </c>
      <c r="F797" s="262" t="s">
        <v>135</v>
      </c>
      <c r="G797" s="263">
        <v>36180</v>
      </c>
      <c r="H797" s="262" t="s">
        <v>620</v>
      </c>
      <c r="I797" s="258" t="s">
        <v>521</v>
      </c>
      <c r="J797" s="262" t="s">
        <v>138</v>
      </c>
      <c r="K797" s="262" t="s">
        <v>3075</v>
      </c>
      <c r="L797" s="262"/>
      <c r="M797" s="262"/>
      <c r="N797" s="250" t="s">
        <v>3075</v>
      </c>
      <c r="O797" s="260" t="s">
        <v>3075</v>
      </c>
      <c r="P797" s="257">
        <v>0</v>
      </c>
      <c r="Q797" s="258" t="s">
        <v>3075</v>
      </c>
      <c r="R797" s="258" t="s">
        <v>3677</v>
      </c>
      <c r="S797" s="258" t="s">
        <v>3678</v>
      </c>
      <c r="T797" s="258" t="s">
        <v>2089</v>
      </c>
      <c r="U797" s="258" t="s">
        <v>3020</v>
      </c>
      <c r="V797" s="258" t="s">
        <v>3075</v>
      </c>
      <c r="W797" s="258" t="s">
        <v>3075</v>
      </c>
      <c r="X797" s="258" t="s">
        <v>3075</v>
      </c>
      <c r="Y797" s="258" t="s">
        <v>3075</v>
      </c>
      <c r="Z797" s="258" t="s">
        <v>3075</v>
      </c>
      <c r="AA797" s="258" t="s">
        <v>3075</v>
      </c>
      <c r="AB797" s="258" t="s">
        <v>3075</v>
      </c>
      <c r="AC797" s="262" t="s">
        <v>3075</v>
      </c>
      <c r="AD797" s="262" t="s">
        <v>3075</v>
      </c>
      <c r="AE797" s="246"/>
      <c r="AF797" s="258" t="s">
        <v>3075</v>
      </c>
      <c r="AG797" s="258" t="s">
        <v>3075</v>
      </c>
      <c r="AH797" s="258" t="s">
        <v>3075</v>
      </c>
      <c r="AI797" s="258" t="s">
        <v>3075</v>
      </c>
      <c r="AJ797" t="s">
        <v>4897</v>
      </c>
    </row>
    <row r="798" spans="1:36" ht="28.8" x14ac:dyDescent="0.3">
      <c r="A798" s="261">
        <v>525851</v>
      </c>
      <c r="B798" s="262" t="s">
        <v>951</v>
      </c>
      <c r="C798" s="262" t="s">
        <v>70</v>
      </c>
      <c r="D798" s="262" t="s">
        <v>396</v>
      </c>
      <c r="E798" s="262" t="s">
        <v>115</v>
      </c>
      <c r="F798" s="262" t="s">
        <v>135</v>
      </c>
      <c r="G798" s="263">
        <v>36025</v>
      </c>
      <c r="H798" s="262" t="s">
        <v>620</v>
      </c>
      <c r="I798" s="258" t="s">
        <v>521</v>
      </c>
      <c r="J798" s="262" t="s">
        <v>667</v>
      </c>
      <c r="K798" s="262"/>
      <c r="L798" s="250"/>
      <c r="M798" s="262"/>
      <c r="N798" s="250" t="s">
        <v>3075</v>
      </c>
      <c r="O798" s="260" t="s">
        <v>3075</v>
      </c>
      <c r="P798" s="257">
        <v>0</v>
      </c>
      <c r="Q798" s="258" t="s">
        <v>3075</v>
      </c>
      <c r="R798" s="258" t="s">
        <v>4584</v>
      </c>
      <c r="S798" s="258" t="s">
        <v>3176</v>
      </c>
      <c r="T798" s="258" t="s">
        <v>2402</v>
      </c>
      <c r="U798" s="258" t="s">
        <v>2084</v>
      </c>
      <c r="V798" s="258" t="s">
        <v>3075</v>
      </c>
      <c r="W798" s="258" t="s">
        <v>3075</v>
      </c>
      <c r="X798" s="258" t="s">
        <v>3075</v>
      </c>
      <c r="Y798" s="258" t="s">
        <v>3075</v>
      </c>
      <c r="Z798" s="258" t="s">
        <v>3075</v>
      </c>
      <c r="AA798" s="258" t="s">
        <v>3075</v>
      </c>
      <c r="AB798" s="258" t="s">
        <v>3075</v>
      </c>
      <c r="AC798" s="262" t="s">
        <v>3075</v>
      </c>
      <c r="AD798" s="262" t="s">
        <v>3075</v>
      </c>
      <c r="AE798" s="246"/>
      <c r="AF798" s="258" t="s">
        <v>3075</v>
      </c>
      <c r="AG798" s="258" t="s">
        <v>3075</v>
      </c>
      <c r="AH798" s="258" t="s">
        <v>3075</v>
      </c>
      <c r="AI798" s="258" t="s">
        <v>3075</v>
      </c>
      <c r="AJ798" t="s">
        <v>4897</v>
      </c>
    </row>
    <row r="799" spans="1:36" ht="28.8" x14ac:dyDescent="0.3">
      <c r="A799" s="261">
        <v>525852</v>
      </c>
      <c r="B799" s="262" t="s">
        <v>1521</v>
      </c>
      <c r="C799" s="262" t="s">
        <v>911</v>
      </c>
      <c r="D799" s="262" t="s">
        <v>1522</v>
      </c>
      <c r="E799" s="262" t="s">
        <v>115</v>
      </c>
      <c r="F799" s="262" t="s">
        <v>2438</v>
      </c>
      <c r="G799" s="263">
        <v>33074</v>
      </c>
      <c r="H799" s="262" t="s">
        <v>620</v>
      </c>
      <c r="I799" s="258" t="s">
        <v>521</v>
      </c>
      <c r="J799" s="262" t="s">
        <v>138</v>
      </c>
      <c r="K799" s="262" t="s">
        <v>3075</v>
      </c>
      <c r="L799" s="258"/>
      <c r="M799" s="262"/>
      <c r="N799" s="250" t="s">
        <v>3075</v>
      </c>
      <c r="O799" s="260" t="s">
        <v>3075</v>
      </c>
      <c r="P799" s="257">
        <v>0</v>
      </c>
      <c r="Q799" s="258" t="s">
        <v>3075</v>
      </c>
      <c r="R799" s="258" t="s">
        <v>3679</v>
      </c>
      <c r="S799" s="258" t="s">
        <v>3680</v>
      </c>
      <c r="T799" s="258" t="s">
        <v>3021</v>
      </c>
      <c r="U799" s="258" t="s">
        <v>2092</v>
      </c>
      <c r="V799" s="258" t="s">
        <v>3075</v>
      </c>
      <c r="W799" s="258" t="s">
        <v>3075</v>
      </c>
      <c r="X799" s="258" t="s">
        <v>3075</v>
      </c>
      <c r="Y799" s="258" t="s">
        <v>3075</v>
      </c>
      <c r="Z799" s="258" t="s">
        <v>3075</v>
      </c>
      <c r="AA799" s="258" t="s">
        <v>3075</v>
      </c>
      <c r="AB799" s="258" t="s">
        <v>3075</v>
      </c>
      <c r="AC799" s="258" t="s">
        <v>3075</v>
      </c>
      <c r="AD799" s="258" t="s">
        <v>3075</v>
      </c>
      <c r="AE799" s="247"/>
      <c r="AF799" s="258" t="s">
        <v>3075</v>
      </c>
      <c r="AG799" s="258" t="s">
        <v>3075</v>
      </c>
      <c r="AH799" s="258" t="s">
        <v>3075</v>
      </c>
      <c r="AI799" s="258" t="s">
        <v>3075</v>
      </c>
      <c r="AJ799" t="s">
        <v>4897</v>
      </c>
    </row>
    <row r="800" spans="1:36" ht="28.8" x14ac:dyDescent="0.3">
      <c r="A800" s="261">
        <v>525855</v>
      </c>
      <c r="B800" s="262" t="s">
        <v>1140</v>
      </c>
      <c r="C800" s="262" t="s">
        <v>312</v>
      </c>
      <c r="D800" s="262" t="s">
        <v>1141</v>
      </c>
      <c r="E800" s="262" t="s">
        <v>115</v>
      </c>
      <c r="F800" s="262" t="s">
        <v>2470</v>
      </c>
      <c r="G800" s="263">
        <v>36778</v>
      </c>
      <c r="H800" s="262" t="s">
        <v>620</v>
      </c>
      <c r="I800" s="258" t="s">
        <v>521</v>
      </c>
      <c r="J800" s="262" t="s">
        <v>138</v>
      </c>
      <c r="K800" s="261">
        <v>2018</v>
      </c>
      <c r="L800" s="250"/>
      <c r="M800" s="262"/>
      <c r="N800" s="250" t="s">
        <v>3075</v>
      </c>
      <c r="O800" s="260" t="s">
        <v>3075</v>
      </c>
      <c r="P800" s="257">
        <v>0</v>
      </c>
      <c r="Q800" s="258" t="s">
        <v>3075</v>
      </c>
      <c r="R800" s="258" t="s">
        <v>4585</v>
      </c>
      <c r="S800" s="258" t="s">
        <v>4586</v>
      </c>
      <c r="T800" s="258" t="s">
        <v>4587</v>
      </c>
      <c r="U800" s="258" t="s">
        <v>2210</v>
      </c>
      <c r="V800" s="258" t="s">
        <v>3075</v>
      </c>
      <c r="W800" s="258" t="s">
        <v>3075</v>
      </c>
      <c r="X800" s="258" t="s">
        <v>3075</v>
      </c>
      <c r="Y800" s="258" t="s">
        <v>3075</v>
      </c>
      <c r="Z800" s="258" t="s">
        <v>3075</v>
      </c>
      <c r="AA800" s="258" t="s">
        <v>3075</v>
      </c>
      <c r="AB800" s="258" t="s">
        <v>3075</v>
      </c>
      <c r="AC800" s="258" t="s">
        <v>3075</v>
      </c>
      <c r="AD800" s="258" t="s">
        <v>3075</v>
      </c>
      <c r="AE800" s="246"/>
      <c r="AF800" s="258" t="s">
        <v>3075</v>
      </c>
      <c r="AG800" s="258" t="s">
        <v>3075</v>
      </c>
      <c r="AH800" s="258" t="s">
        <v>3075</v>
      </c>
      <c r="AI800" s="258" t="s">
        <v>3075</v>
      </c>
      <c r="AJ800" t="s">
        <v>4897</v>
      </c>
    </row>
    <row r="801" spans="1:36" ht="28.8" x14ac:dyDescent="0.3">
      <c r="A801" s="261">
        <v>525857</v>
      </c>
      <c r="B801" s="262" t="s">
        <v>1523</v>
      </c>
      <c r="C801" s="262" t="s">
        <v>280</v>
      </c>
      <c r="D801" s="262" t="s">
        <v>479</v>
      </c>
      <c r="E801" s="262" t="s">
        <v>115</v>
      </c>
      <c r="F801" s="262" t="s">
        <v>135</v>
      </c>
      <c r="G801" s="263">
        <v>34704</v>
      </c>
      <c r="H801" s="262" t="s">
        <v>620</v>
      </c>
      <c r="I801" s="258" t="s">
        <v>521</v>
      </c>
      <c r="J801" s="262" t="s">
        <v>138</v>
      </c>
      <c r="K801" s="262"/>
      <c r="M801" s="262"/>
      <c r="N801" s="250">
        <v>695</v>
      </c>
      <c r="O801" s="260">
        <v>45347</v>
      </c>
      <c r="P801" s="257">
        <v>20000</v>
      </c>
      <c r="Q801" s="258" t="s">
        <v>3075</v>
      </c>
      <c r="R801" s="258" t="s">
        <v>3681</v>
      </c>
      <c r="S801" s="258" t="s">
        <v>3682</v>
      </c>
      <c r="T801" s="258" t="s">
        <v>2321</v>
      </c>
      <c r="U801" s="258" t="s">
        <v>2084</v>
      </c>
      <c r="V801" s="258" t="s">
        <v>3075</v>
      </c>
      <c r="W801" s="258" t="s">
        <v>3075</v>
      </c>
      <c r="X801" s="258" t="s">
        <v>3075</v>
      </c>
      <c r="Y801" s="258" t="s">
        <v>3075</v>
      </c>
      <c r="Z801" s="258" t="s">
        <v>3075</v>
      </c>
      <c r="AA801" s="258" t="s">
        <v>3075</v>
      </c>
      <c r="AB801" s="258" t="s">
        <v>3075</v>
      </c>
      <c r="AC801" s="258" t="s">
        <v>3075</v>
      </c>
      <c r="AD801" s="258" t="s">
        <v>3075</v>
      </c>
      <c r="AE801" s="246"/>
      <c r="AF801" s="258" t="s">
        <v>3075</v>
      </c>
      <c r="AG801" s="258" t="s">
        <v>3075</v>
      </c>
      <c r="AH801" s="258" t="s">
        <v>3075</v>
      </c>
      <c r="AI801" s="258" t="s">
        <v>3075</v>
      </c>
      <c r="AJ801" t="s">
        <v>4897</v>
      </c>
    </row>
    <row r="802" spans="1:36" ht="28.8" x14ac:dyDescent="0.3">
      <c r="A802" s="261">
        <v>525861</v>
      </c>
      <c r="B802" s="262" t="s">
        <v>1524</v>
      </c>
      <c r="C802" s="262" t="s">
        <v>299</v>
      </c>
      <c r="D802" s="262" t="s">
        <v>341</v>
      </c>
      <c r="E802" s="262" t="s">
        <v>115</v>
      </c>
      <c r="F802" s="262" t="s">
        <v>2233</v>
      </c>
      <c r="G802" s="263">
        <v>33392</v>
      </c>
      <c r="H802" s="262" t="s">
        <v>620</v>
      </c>
      <c r="I802" s="258" t="s">
        <v>521</v>
      </c>
      <c r="J802" s="262" t="s">
        <v>138</v>
      </c>
      <c r="K802" s="262"/>
      <c r="L802" s="250"/>
      <c r="M802" s="262"/>
      <c r="N802" s="250" t="s">
        <v>3075</v>
      </c>
      <c r="O802" s="260" t="s">
        <v>3075</v>
      </c>
      <c r="P802" s="257">
        <v>0</v>
      </c>
      <c r="Q802" s="258" t="s">
        <v>3075</v>
      </c>
      <c r="R802" s="258" t="s">
        <v>3343</v>
      </c>
      <c r="S802" s="258" t="s">
        <v>3344</v>
      </c>
      <c r="T802" s="258" t="s">
        <v>2472</v>
      </c>
      <c r="U802" s="258" t="s">
        <v>2610</v>
      </c>
      <c r="V802" s="258" t="s">
        <v>3075</v>
      </c>
      <c r="W802" s="258" t="s">
        <v>3075</v>
      </c>
      <c r="X802" s="258" t="s">
        <v>3075</v>
      </c>
      <c r="Y802" s="258" t="s">
        <v>3075</v>
      </c>
      <c r="Z802" s="258" t="s">
        <v>3075</v>
      </c>
      <c r="AA802" s="258" t="s">
        <v>3075</v>
      </c>
      <c r="AB802" s="258" t="s">
        <v>3075</v>
      </c>
      <c r="AC802" s="258" t="s">
        <v>3075</v>
      </c>
      <c r="AD802" s="258" t="s">
        <v>3075</v>
      </c>
      <c r="AE802" s="247"/>
      <c r="AF802" s="258" t="s">
        <v>3075</v>
      </c>
      <c r="AG802" s="258" t="s">
        <v>3075</v>
      </c>
      <c r="AH802" s="258" t="s">
        <v>3075</v>
      </c>
      <c r="AI802" s="258" t="s">
        <v>3075</v>
      </c>
      <c r="AJ802" t="s">
        <v>4897</v>
      </c>
    </row>
    <row r="803" spans="1:36" ht="28.8" x14ac:dyDescent="0.3">
      <c r="A803" s="261">
        <v>525866</v>
      </c>
      <c r="B803" s="262" t="s">
        <v>1525</v>
      </c>
      <c r="C803" s="262" t="s">
        <v>79</v>
      </c>
      <c r="D803" s="262" t="s">
        <v>584</v>
      </c>
      <c r="E803" s="262" t="s">
        <v>115</v>
      </c>
      <c r="F803" s="262" t="s">
        <v>3022</v>
      </c>
      <c r="G803" s="263">
        <v>32145</v>
      </c>
      <c r="H803" s="262" t="s">
        <v>620</v>
      </c>
      <c r="I803" s="258" t="s">
        <v>521</v>
      </c>
      <c r="J803" s="262" t="s">
        <v>138</v>
      </c>
      <c r="K803" s="262"/>
      <c r="L803" s="258" t="s">
        <v>150</v>
      </c>
      <c r="M803" s="262"/>
      <c r="N803" s="250" t="s">
        <v>3075</v>
      </c>
      <c r="O803" s="260" t="s">
        <v>3075</v>
      </c>
      <c r="P803" s="257">
        <v>0</v>
      </c>
      <c r="Q803" s="258" t="s">
        <v>3075</v>
      </c>
      <c r="R803" s="258" t="s">
        <v>3683</v>
      </c>
      <c r="S803" s="258" t="s">
        <v>3494</v>
      </c>
      <c r="T803" s="258" t="s">
        <v>3023</v>
      </c>
      <c r="U803" s="258" t="s">
        <v>2418</v>
      </c>
      <c r="V803" s="258" t="s">
        <v>3075</v>
      </c>
      <c r="W803" s="258" t="s">
        <v>3075</v>
      </c>
      <c r="X803" s="258" t="s">
        <v>3075</v>
      </c>
      <c r="Y803" s="258" t="s">
        <v>3075</v>
      </c>
      <c r="Z803" s="258" t="s">
        <v>3075</v>
      </c>
      <c r="AA803" s="258" t="s">
        <v>3075</v>
      </c>
      <c r="AB803" s="258" t="s">
        <v>3075</v>
      </c>
      <c r="AC803" s="258" t="s">
        <v>3075</v>
      </c>
      <c r="AD803" s="258" t="s">
        <v>3075</v>
      </c>
      <c r="AE803" s="246"/>
      <c r="AF803" s="258" t="s">
        <v>3075</v>
      </c>
      <c r="AG803" s="258" t="s">
        <v>3075</v>
      </c>
      <c r="AH803" s="258" t="s">
        <v>3075</v>
      </c>
      <c r="AI803" s="258" t="s">
        <v>3075</v>
      </c>
      <c r="AJ803" t="s">
        <v>4897</v>
      </c>
    </row>
    <row r="804" spans="1:36" ht="28.8" x14ac:dyDescent="0.3">
      <c r="A804" s="261">
        <v>525870</v>
      </c>
      <c r="B804" s="262" t="s">
        <v>1526</v>
      </c>
      <c r="C804" s="262" t="s">
        <v>382</v>
      </c>
      <c r="D804" s="262" t="s">
        <v>1527</v>
      </c>
      <c r="E804" s="262" t="s">
        <v>115</v>
      </c>
      <c r="F804" s="262" t="s">
        <v>3024</v>
      </c>
      <c r="G804" s="263">
        <v>35700</v>
      </c>
      <c r="H804" s="262" t="s">
        <v>620</v>
      </c>
      <c r="I804" s="258" t="s">
        <v>521</v>
      </c>
      <c r="J804" s="262" t="s">
        <v>136</v>
      </c>
      <c r="K804" s="262" t="s">
        <v>3075</v>
      </c>
      <c r="L804" s="258"/>
      <c r="M804" s="262"/>
      <c r="N804" s="250" t="s">
        <v>3075</v>
      </c>
      <c r="O804" s="260" t="s">
        <v>3075</v>
      </c>
      <c r="P804" s="257">
        <v>0</v>
      </c>
      <c r="Q804" s="258" t="s">
        <v>3075</v>
      </c>
      <c r="R804" s="258" t="s">
        <v>3983</v>
      </c>
      <c r="S804" s="258" t="s">
        <v>3984</v>
      </c>
      <c r="T804" s="258" t="s">
        <v>2341</v>
      </c>
      <c r="U804" s="258" t="s">
        <v>3025</v>
      </c>
      <c r="V804" s="258" t="s">
        <v>3075</v>
      </c>
      <c r="W804" s="258" t="s">
        <v>3075</v>
      </c>
      <c r="X804" s="258" t="s">
        <v>3075</v>
      </c>
      <c r="Y804" s="258" t="s">
        <v>3075</v>
      </c>
      <c r="Z804" s="258" t="s">
        <v>3075</v>
      </c>
      <c r="AA804" s="258" t="s">
        <v>3075</v>
      </c>
      <c r="AB804" s="258" t="s">
        <v>3075</v>
      </c>
      <c r="AC804" s="258" t="s">
        <v>3075</v>
      </c>
      <c r="AD804" s="258" t="s">
        <v>3075</v>
      </c>
      <c r="AE804" s="246"/>
      <c r="AF804" s="258" t="s">
        <v>3075</v>
      </c>
      <c r="AG804" s="258" t="s">
        <v>3075</v>
      </c>
      <c r="AH804" s="258" t="s">
        <v>3075</v>
      </c>
      <c r="AI804" s="258" t="s">
        <v>3075</v>
      </c>
      <c r="AJ804" t="s">
        <v>4897</v>
      </c>
    </row>
    <row r="805" spans="1:36" ht="28.8" x14ac:dyDescent="0.3">
      <c r="A805" s="261">
        <v>525875</v>
      </c>
      <c r="B805" s="262" t="s">
        <v>1528</v>
      </c>
      <c r="C805" s="262" t="s">
        <v>80</v>
      </c>
      <c r="D805" s="262" t="s">
        <v>341</v>
      </c>
      <c r="E805" s="262" t="s">
        <v>115</v>
      </c>
      <c r="F805" s="262" t="s">
        <v>135</v>
      </c>
      <c r="G805" s="263">
        <v>33987</v>
      </c>
      <c r="H805" s="262" t="s">
        <v>620</v>
      </c>
      <c r="I805" s="258" t="s">
        <v>521</v>
      </c>
      <c r="J805" s="262" t="s">
        <v>667</v>
      </c>
      <c r="K805" s="262"/>
      <c r="L805" s="250"/>
      <c r="M805" s="262"/>
      <c r="N805" s="250" t="s">
        <v>3075</v>
      </c>
      <c r="O805" s="260" t="s">
        <v>3075</v>
      </c>
      <c r="P805" s="257">
        <v>0</v>
      </c>
      <c r="Q805" s="258" t="s">
        <v>3075</v>
      </c>
      <c r="R805" s="258" t="s">
        <v>4183</v>
      </c>
      <c r="S805" s="258" t="s">
        <v>3134</v>
      </c>
      <c r="T805" s="258" t="s">
        <v>2537</v>
      </c>
      <c r="U805" s="258" t="s">
        <v>2084</v>
      </c>
      <c r="V805" s="258" t="s">
        <v>3075</v>
      </c>
      <c r="W805" s="258" t="s">
        <v>3075</v>
      </c>
      <c r="X805" s="258" t="s">
        <v>3075</v>
      </c>
      <c r="Y805" s="258" t="s">
        <v>3075</v>
      </c>
      <c r="Z805" s="258" t="s">
        <v>3075</v>
      </c>
      <c r="AA805" s="258" t="s">
        <v>3075</v>
      </c>
      <c r="AB805" s="258" t="s">
        <v>3075</v>
      </c>
      <c r="AC805" s="258" t="s">
        <v>3075</v>
      </c>
      <c r="AD805" s="258" t="s">
        <v>3075</v>
      </c>
      <c r="AE805" s="247"/>
      <c r="AF805" s="258" t="s">
        <v>3075</v>
      </c>
      <c r="AG805" s="258"/>
      <c r="AH805" s="258" t="s">
        <v>3075</v>
      </c>
      <c r="AI805" s="258" t="s">
        <v>3075</v>
      </c>
      <c r="AJ805" t="s">
        <v>4897</v>
      </c>
    </row>
    <row r="806" spans="1:36" ht="28.8" x14ac:dyDescent="0.3">
      <c r="A806" s="261">
        <v>525876</v>
      </c>
      <c r="B806" s="262" t="s">
        <v>1529</v>
      </c>
      <c r="C806" s="262" t="s">
        <v>1247</v>
      </c>
      <c r="D806" s="262" t="s">
        <v>508</v>
      </c>
      <c r="E806" s="262" t="s">
        <v>115</v>
      </c>
      <c r="F806" s="262" t="s">
        <v>135</v>
      </c>
      <c r="G806" s="263">
        <v>30147</v>
      </c>
      <c r="H806" s="262" t="s">
        <v>620</v>
      </c>
      <c r="I806" s="258" t="s">
        <v>521</v>
      </c>
      <c r="J806" s="262" t="s">
        <v>138</v>
      </c>
      <c r="K806" s="262" t="s">
        <v>3075</v>
      </c>
      <c r="L806" s="262"/>
      <c r="M806" s="262"/>
      <c r="N806" s="250" t="s">
        <v>3075</v>
      </c>
      <c r="O806" s="260" t="s">
        <v>3075</v>
      </c>
      <c r="P806" s="257">
        <v>0</v>
      </c>
      <c r="Q806" s="258" t="s">
        <v>3075</v>
      </c>
      <c r="R806" s="258" t="s">
        <v>4588</v>
      </c>
      <c r="S806" s="258" t="s">
        <v>4304</v>
      </c>
      <c r="T806" s="258" t="s">
        <v>2110</v>
      </c>
      <c r="U806" s="258" t="s">
        <v>2084</v>
      </c>
      <c r="V806" s="258" t="s">
        <v>3075</v>
      </c>
      <c r="W806" s="258" t="s">
        <v>3075</v>
      </c>
      <c r="X806" s="258" t="s">
        <v>3075</v>
      </c>
      <c r="Y806" s="258" t="s">
        <v>3075</v>
      </c>
      <c r="Z806" s="258" t="s">
        <v>3075</v>
      </c>
      <c r="AA806" s="258" t="s">
        <v>3075</v>
      </c>
      <c r="AB806" s="258" t="s">
        <v>3075</v>
      </c>
      <c r="AC806" s="258" t="s">
        <v>3075</v>
      </c>
      <c r="AD806" s="258" t="s">
        <v>3075</v>
      </c>
      <c r="AE806" s="246"/>
      <c r="AF806" s="258" t="s">
        <v>3075</v>
      </c>
      <c r="AG806" s="258" t="s">
        <v>3075</v>
      </c>
      <c r="AH806" s="258" t="s">
        <v>3075</v>
      </c>
      <c r="AI806" s="258" t="s">
        <v>3075</v>
      </c>
      <c r="AJ806" t="s">
        <v>4897</v>
      </c>
    </row>
    <row r="807" spans="1:36" ht="28.8" x14ac:dyDescent="0.3">
      <c r="A807" s="261">
        <v>525880</v>
      </c>
      <c r="B807" s="262" t="s">
        <v>1530</v>
      </c>
      <c r="C807" s="262" t="s">
        <v>68</v>
      </c>
      <c r="D807" s="262" t="s">
        <v>1531</v>
      </c>
      <c r="E807" s="262" t="s">
        <v>115</v>
      </c>
      <c r="F807" s="262" t="s">
        <v>4589</v>
      </c>
      <c r="G807" s="263">
        <v>32874</v>
      </c>
      <c r="H807" s="262" t="s">
        <v>622</v>
      </c>
      <c r="I807" s="258" t="s">
        <v>521</v>
      </c>
      <c r="J807" s="262" t="s">
        <v>138</v>
      </c>
      <c r="K807" s="261">
        <v>2014</v>
      </c>
      <c r="L807" s="258" t="s">
        <v>137</v>
      </c>
      <c r="M807" s="250"/>
      <c r="N807" s="250" t="s">
        <v>3075</v>
      </c>
      <c r="O807" s="260" t="s">
        <v>3075</v>
      </c>
      <c r="P807" s="257">
        <v>0</v>
      </c>
      <c r="Q807" s="258" t="s">
        <v>3075</v>
      </c>
      <c r="R807" s="258" t="s">
        <v>4590</v>
      </c>
      <c r="S807" s="258" t="s">
        <v>3290</v>
      </c>
      <c r="T807" s="258" t="s">
        <v>4591</v>
      </c>
      <c r="U807" s="258" t="s">
        <v>4592</v>
      </c>
      <c r="V807" s="258" t="s">
        <v>3075</v>
      </c>
      <c r="W807" s="258" t="s">
        <v>3075</v>
      </c>
      <c r="X807" s="258" t="s">
        <v>3075</v>
      </c>
      <c r="Y807" s="258" t="s">
        <v>3075</v>
      </c>
      <c r="Z807" s="258" t="s">
        <v>3075</v>
      </c>
      <c r="AA807" s="258" t="s">
        <v>3075</v>
      </c>
      <c r="AB807" s="258" t="s">
        <v>2078</v>
      </c>
      <c r="AC807" s="258" t="s">
        <v>3075</v>
      </c>
      <c r="AD807" s="258" t="s">
        <v>3075</v>
      </c>
      <c r="AE807" s="246"/>
      <c r="AF807" s="258" t="s">
        <v>3075</v>
      </c>
      <c r="AG807" s="258" t="s">
        <v>3075</v>
      </c>
      <c r="AH807" s="258" t="s">
        <v>3075</v>
      </c>
      <c r="AI807" s="258" t="s">
        <v>3075</v>
      </c>
      <c r="AJ807" t="s">
        <v>4897</v>
      </c>
    </row>
    <row r="808" spans="1:36" ht="28.8" x14ac:dyDescent="0.3">
      <c r="A808" s="261">
        <v>525886</v>
      </c>
      <c r="B808" s="262" t="s">
        <v>1532</v>
      </c>
      <c r="C808" s="262" t="s">
        <v>288</v>
      </c>
      <c r="D808" s="262" t="s">
        <v>466</v>
      </c>
      <c r="E808" s="262" t="s">
        <v>115</v>
      </c>
      <c r="F808" s="262" t="s">
        <v>135</v>
      </c>
      <c r="G808" s="263">
        <v>29222</v>
      </c>
      <c r="H808" s="262" t="s">
        <v>620</v>
      </c>
      <c r="I808" s="258" t="s">
        <v>521</v>
      </c>
      <c r="J808" s="262" t="s">
        <v>138</v>
      </c>
      <c r="K808" s="262"/>
      <c r="L808" s="250"/>
      <c r="M808" s="262"/>
      <c r="N808" s="250" t="s">
        <v>3075</v>
      </c>
      <c r="O808" s="260" t="s">
        <v>3075</v>
      </c>
      <c r="P808" s="257">
        <v>0</v>
      </c>
      <c r="Q808" s="258" t="s">
        <v>3075</v>
      </c>
      <c r="R808" s="258" t="s">
        <v>3684</v>
      </c>
      <c r="S808" s="258" t="s">
        <v>3685</v>
      </c>
      <c r="T808" s="258" t="s">
        <v>2433</v>
      </c>
      <c r="U808" s="258" t="s">
        <v>2084</v>
      </c>
      <c r="V808" s="258" t="s">
        <v>3075</v>
      </c>
      <c r="W808" s="258" t="s">
        <v>3075</v>
      </c>
      <c r="X808" s="258" t="s">
        <v>3075</v>
      </c>
      <c r="Y808" s="258" t="s">
        <v>3075</v>
      </c>
      <c r="Z808" s="258" t="s">
        <v>3075</v>
      </c>
      <c r="AA808" s="258" t="s">
        <v>3075</v>
      </c>
      <c r="AB808" s="258" t="s">
        <v>3075</v>
      </c>
      <c r="AC808" s="258" t="s">
        <v>3075</v>
      </c>
      <c r="AD808" s="258" t="s">
        <v>3075</v>
      </c>
      <c r="AE808" s="247"/>
      <c r="AF808" s="258" t="s">
        <v>3075</v>
      </c>
      <c r="AG808" s="258" t="s">
        <v>3075</v>
      </c>
      <c r="AH808" s="258" t="s">
        <v>3075</v>
      </c>
      <c r="AI808" s="258" t="s">
        <v>3075</v>
      </c>
      <c r="AJ808" t="s">
        <v>4897</v>
      </c>
    </row>
    <row r="809" spans="1:36" ht="14.4" x14ac:dyDescent="0.3">
      <c r="A809" s="256">
        <v>525888</v>
      </c>
      <c r="B809" s="257" t="s">
        <v>1533</v>
      </c>
      <c r="C809" s="257" t="s">
        <v>852</v>
      </c>
      <c r="D809" s="257" t="s">
        <v>345</v>
      </c>
      <c r="E809" s="257" t="s">
        <v>115</v>
      </c>
      <c r="F809" s="257" t="s">
        <v>2493</v>
      </c>
      <c r="G809" s="257" t="s">
        <v>4788</v>
      </c>
      <c r="H809" s="257" t="s">
        <v>620</v>
      </c>
      <c r="I809" s="258" t="s">
        <v>521</v>
      </c>
      <c r="J809" s="257" t="s">
        <v>136</v>
      </c>
      <c r="K809" s="257" t="s">
        <v>4649</v>
      </c>
      <c r="L809" s="250"/>
      <c r="M809" s="257"/>
      <c r="N809" s="250" t="s">
        <v>3075</v>
      </c>
      <c r="O809" s="260" t="s">
        <v>3075</v>
      </c>
      <c r="P809" s="257">
        <v>0</v>
      </c>
      <c r="Q809" s="259" t="s">
        <v>3075</v>
      </c>
      <c r="R809" s="259" t="s">
        <v>3821</v>
      </c>
      <c r="S809" s="259" t="s">
        <v>3822</v>
      </c>
      <c r="T809" s="259" t="s">
        <v>2237</v>
      </c>
      <c r="U809" s="259" t="s">
        <v>2611</v>
      </c>
      <c r="V809" s="259" t="s">
        <v>3075</v>
      </c>
      <c r="W809" s="259" t="s">
        <v>3075</v>
      </c>
      <c r="X809" s="259" t="s">
        <v>3075</v>
      </c>
      <c r="Y809" s="259" t="s">
        <v>3075</v>
      </c>
      <c r="Z809" s="259" t="s">
        <v>3075</v>
      </c>
      <c r="AA809" s="259" t="s">
        <v>3075</v>
      </c>
      <c r="AB809" s="259" t="s">
        <v>3075</v>
      </c>
      <c r="AC809" s="259" t="s">
        <v>3075</v>
      </c>
      <c r="AD809" s="259" t="s">
        <v>3075</v>
      </c>
      <c r="AE809" s="247"/>
      <c r="AF809" s="259" t="s">
        <v>3075</v>
      </c>
      <c r="AG809" s="259" t="s">
        <v>3075</v>
      </c>
      <c r="AH809" s="259" t="s">
        <v>2078</v>
      </c>
      <c r="AI809" s="259" t="s">
        <v>3075</v>
      </c>
      <c r="AJ809" t="s">
        <v>4896</v>
      </c>
    </row>
    <row r="810" spans="1:36" ht="28.8" x14ac:dyDescent="0.3">
      <c r="A810" s="261">
        <v>525892</v>
      </c>
      <c r="B810" s="262" t="s">
        <v>1534</v>
      </c>
      <c r="C810" s="262" t="s">
        <v>243</v>
      </c>
      <c r="D810" s="262" t="s">
        <v>340</v>
      </c>
      <c r="E810" s="262" t="s">
        <v>115</v>
      </c>
      <c r="F810" s="262" t="s">
        <v>2498</v>
      </c>
      <c r="G810" s="263">
        <v>32525</v>
      </c>
      <c r="H810" s="262" t="s">
        <v>620</v>
      </c>
      <c r="I810" s="258" t="s">
        <v>521</v>
      </c>
      <c r="J810" s="262" t="s">
        <v>138</v>
      </c>
      <c r="K810" s="261">
        <v>2007</v>
      </c>
      <c r="M810" s="262"/>
      <c r="N810" s="250" t="s">
        <v>3075</v>
      </c>
      <c r="O810" s="260" t="s">
        <v>3075</v>
      </c>
      <c r="P810" s="257">
        <v>0</v>
      </c>
      <c r="Q810" s="258" t="s">
        <v>3075</v>
      </c>
      <c r="R810" s="258" t="s">
        <v>3686</v>
      </c>
      <c r="S810" s="258" t="s">
        <v>3687</v>
      </c>
      <c r="T810" s="258" t="s">
        <v>2173</v>
      </c>
      <c r="U810" s="258" t="s">
        <v>2210</v>
      </c>
      <c r="V810" s="258" t="s">
        <v>3075</v>
      </c>
      <c r="W810" s="258" t="s">
        <v>3075</v>
      </c>
      <c r="X810" s="258" t="s">
        <v>3075</v>
      </c>
      <c r="Y810" s="258" t="s">
        <v>3075</v>
      </c>
      <c r="Z810" s="258" t="s">
        <v>3075</v>
      </c>
      <c r="AA810" s="258" t="s">
        <v>3075</v>
      </c>
      <c r="AB810" s="258" t="s">
        <v>3075</v>
      </c>
      <c r="AC810" s="258" t="s">
        <v>3075</v>
      </c>
      <c r="AD810" s="258" t="s">
        <v>3075</v>
      </c>
      <c r="AE810" s="246"/>
      <c r="AF810" s="258" t="s">
        <v>3075</v>
      </c>
      <c r="AG810" s="258" t="s">
        <v>3075</v>
      </c>
      <c r="AH810" s="258" t="s">
        <v>3075</v>
      </c>
      <c r="AI810" s="258" t="s">
        <v>3075</v>
      </c>
      <c r="AJ810" t="s">
        <v>4897</v>
      </c>
    </row>
    <row r="811" spans="1:36" ht="28.8" x14ac:dyDescent="0.3">
      <c r="A811" s="261">
        <v>525895</v>
      </c>
      <c r="B811" s="262" t="s">
        <v>1535</v>
      </c>
      <c r="C811" s="262" t="s">
        <v>66</v>
      </c>
      <c r="D811" s="262" t="s">
        <v>399</v>
      </c>
      <c r="E811" s="262" t="s">
        <v>115</v>
      </c>
      <c r="F811" s="262" t="s">
        <v>2540</v>
      </c>
      <c r="G811" s="263">
        <v>33604</v>
      </c>
      <c r="H811" s="262" t="s">
        <v>620</v>
      </c>
      <c r="I811" s="258" t="s">
        <v>521</v>
      </c>
      <c r="J811" s="262" t="s">
        <v>138</v>
      </c>
      <c r="K811" s="262"/>
      <c r="L811" s="257"/>
      <c r="M811" s="262"/>
      <c r="N811" s="250" t="s">
        <v>3075</v>
      </c>
      <c r="O811" s="260" t="s">
        <v>3075</v>
      </c>
      <c r="P811" s="257">
        <v>0</v>
      </c>
      <c r="Q811" s="258" t="s">
        <v>3075</v>
      </c>
      <c r="R811" s="258" t="s">
        <v>3688</v>
      </c>
      <c r="S811" s="258" t="s">
        <v>3083</v>
      </c>
      <c r="T811" s="258" t="s">
        <v>2199</v>
      </c>
      <c r="U811" s="258" t="s">
        <v>2084</v>
      </c>
      <c r="V811" s="258" t="s">
        <v>3075</v>
      </c>
      <c r="W811" s="258" t="s">
        <v>3075</v>
      </c>
      <c r="X811" s="258" t="s">
        <v>3075</v>
      </c>
      <c r="Y811" s="258" t="s">
        <v>3075</v>
      </c>
      <c r="Z811" s="258" t="s">
        <v>3075</v>
      </c>
      <c r="AA811" s="258" t="s">
        <v>3075</v>
      </c>
      <c r="AB811" s="258" t="s">
        <v>3075</v>
      </c>
      <c r="AC811" s="258" t="s">
        <v>3075</v>
      </c>
      <c r="AD811" s="258" t="s">
        <v>3075</v>
      </c>
      <c r="AE811" s="246"/>
      <c r="AF811" s="258" t="s">
        <v>3075</v>
      </c>
      <c r="AG811" s="258" t="s">
        <v>3075</v>
      </c>
      <c r="AH811" s="258" t="s">
        <v>3075</v>
      </c>
      <c r="AI811" s="258" t="s">
        <v>3075</v>
      </c>
      <c r="AJ811" t="s">
        <v>4897</v>
      </c>
    </row>
    <row r="812" spans="1:36" ht="14.4" x14ac:dyDescent="0.3">
      <c r="A812" s="256">
        <v>525896</v>
      </c>
      <c r="B812" s="257" t="s">
        <v>4790</v>
      </c>
      <c r="C812" s="257" t="s">
        <v>301</v>
      </c>
      <c r="D812" s="257" t="s">
        <v>4791</v>
      </c>
      <c r="E812" s="257" t="s">
        <v>115</v>
      </c>
      <c r="F812" s="257" t="s">
        <v>3026</v>
      </c>
      <c r="G812" s="257" t="s">
        <v>4792</v>
      </c>
      <c r="H812" s="257" t="s">
        <v>620</v>
      </c>
      <c r="I812" s="258" t="s">
        <v>521</v>
      </c>
      <c r="J812" s="257" t="s">
        <v>138</v>
      </c>
      <c r="K812" s="257" t="s">
        <v>4789</v>
      </c>
      <c r="L812" s="257" t="s">
        <v>137</v>
      </c>
      <c r="M812" s="250"/>
      <c r="N812" s="250" t="s">
        <v>3075</v>
      </c>
      <c r="O812" s="260" t="s">
        <v>3075</v>
      </c>
      <c r="P812" s="257">
        <v>0</v>
      </c>
      <c r="Q812" s="259" t="s">
        <v>3075</v>
      </c>
      <c r="R812" s="259" t="s">
        <v>3689</v>
      </c>
      <c r="S812" s="259" t="s">
        <v>3407</v>
      </c>
      <c r="T812" s="259" t="s">
        <v>3027</v>
      </c>
      <c r="U812" s="259" t="s">
        <v>2206</v>
      </c>
      <c r="V812" s="259" t="s">
        <v>3075</v>
      </c>
      <c r="W812" s="259" t="s">
        <v>3075</v>
      </c>
      <c r="X812" s="259" t="s">
        <v>3075</v>
      </c>
      <c r="Y812" s="259" t="s">
        <v>3075</v>
      </c>
      <c r="Z812" s="259" t="s">
        <v>3075</v>
      </c>
      <c r="AA812" s="259" t="s">
        <v>3075</v>
      </c>
      <c r="AB812" s="259" t="s">
        <v>3075</v>
      </c>
      <c r="AC812" s="259" t="s">
        <v>3075</v>
      </c>
      <c r="AD812" s="259" t="s">
        <v>3075</v>
      </c>
      <c r="AE812" s="246"/>
      <c r="AF812" s="259" t="s">
        <v>3075</v>
      </c>
      <c r="AG812" s="259" t="s">
        <v>2078</v>
      </c>
      <c r="AH812" s="259" t="s">
        <v>2078</v>
      </c>
      <c r="AI812" s="259" t="s">
        <v>3075</v>
      </c>
      <c r="AJ812" t="s">
        <v>4896</v>
      </c>
    </row>
    <row r="813" spans="1:36" ht="28.8" x14ac:dyDescent="0.3">
      <c r="A813" s="261">
        <v>525898</v>
      </c>
      <c r="B813" s="262" t="s">
        <v>1536</v>
      </c>
      <c r="C813" s="262" t="s">
        <v>65</v>
      </c>
      <c r="D813" s="262" t="s">
        <v>502</v>
      </c>
      <c r="E813" s="262" t="s">
        <v>115</v>
      </c>
      <c r="F813" s="262" t="s">
        <v>3028</v>
      </c>
      <c r="G813" s="263">
        <v>32322</v>
      </c>
      <c r="H813" s="262" t="s">
        <v>620</v>
      </c>
      <c r="I813" s="258" t="s">
        <v>521</v>
      </c>
      <c r="J813" s="262" t="s">
        <v>136</v>
      </c>
      <c r="K813" s="262" t="s">
        <v>3075</v>
      </c>
      <c r="L813" s="262"/>
      <c r="M813" s="262"/>
      <c r="N813" s="250" t="s">
        <v>3075</v>
      </c>
      <c r="O813" s="260" t="s">
        <v>3075</v>
      </c>
      <c r="P813" s="257">
        <v>0</v>
      </c>
      <c r="Q813" s="258" t="s">
        <v>3075</v>
      </c>
      <c r="R813" s="258" t="s">
        <v>3985</v>
      </c>
      <c r="S813" s="258" t="s">
        <v>3076</v>
      </c>
      <c r="T813" s="258" t="s">
        <v>2427</v>
      </c>
      <c r="U813" s="258" t="s">
        <v>2084</v>
      </c>
      <c r="V813" s="258" t="s">
        <v>3075</v>
      </c>
      <c r="W813" s="258" t="s">
        <v>3075</v>
      </c>
      <c r="X813" s="258" t="s">
        <v>3075</v>
      </c>
      <c r="Y813" s="258" t="s">
        <v>3075</v>
      </c>
      <c r="Z813" s="258" t="s">
        <v>3075</v>
      </c>
      <c r="AA813" s="258" t="s">
        <v>3075</v>
      </c>
      <c r="AB813" s="258" t="s">
        <v>3075</v>
      </c>
      <c r="AC813" s="258" t="s">
        <v>3075</v>
      </c>
      <c r="AD813" s="258" t="s">
        <v>3075</v>
      </c>
      <c r="AE813" s="246"/>
      <c r="AF813" s="258" t="s">
        <v>3075</v>
      </c>
      <c r="AG813" s="258" t="s">
        <v>3075</v>
      </c>
      <c r="AH813" s="258" t="s">
        <v>3075</v>
      </c>
      <c r="AI813" s="258" t="s">
        <v>3075</v>
      </c>
      <c r="AJ813" t="s">
        <v>4897</v>
      </c>
    </row>
    <row r="814" spans="1:36" ht="28.8" x14ac:dyDescent="0.3">
      <c r="A814" s="261">
        <v>525903</v>
      </c>
      <c r="B814" s="262" t="s">
        <v>1537</v>
      </c>
      <c r="C814" s="262" t="s">
        <v>851</v>
      </c>
      <c r="D814" s="262" t="s">
        <v>347</v>
      </c>
      <c r="E814" s="262" t="s">
        <v>115</v>
      </c>
      <c r="F814" s="262" t="s">
        <v>135</v>
      </c>
      <c r="G814" s="263">
        <v>35796</v>
      </c>
      <c r="H814" s="262" t="s">
        <v>620</v>
      </c>
      <c r="I814" s="258" t="s">
        <v>521</v>
      </c>
      <c r="J814" s="262" t="s">
        <v>136</v>
      </c>
      <c r="K814" s="262"/>
      <c r="L814" s="250"/>
      <c r="M814" s="262"/>
      <c r="N814" s="250" t="s">
        <v>3075</v>
      </c>
      <c r="O814" s="260" t="s">
        <v>3075</v>
      </c>
      <c r="P814" s="257">
        <v>0</v>
      </c>
      <c r="Q814" s="258" t="s">
        <v>3075</v>
      </c>
      <c r="R814" s="258" t="s">
        <v>3986</v>
      </c>
      <c r="S814" s="258" t="s">
        <v>3283</v>
      </c>
      <c r="T814" s="258" t="s">
        <v>2097</v>
      </c>
      <c r="U814" s="258" t="s">
        <v>2084</v>
      </c>
      <c r="V814" s="258" t="s">
        <v>3075</v>
      </c>
      <c r="W814" s="258" t="s">
        <v>3075</v>
      </c>
      <c r="X814" s="258" t="s">
        <v>3075</v>
      </c>
      <c r="Y814" s="258" t="s">
        <v>3075</v>
      </c>
      <c r="Z814" s="258" t="s">
        <v>3075</v>
      </c>
      <c r="AA814" s="258" t="s">
        <v>3075</v>
      </c>
      <c r="AB814" s="258" t="s">
        <v>3075</v>
      </c>
      <c r="AC814" s="258" t="s">
        <v>3075</v>
      </c>
      <c r="AD814" s="258" t="s">
        <v>3075</v>
      </c>
      <c r="AE814" s="246"/>
      <c r="AF814" s="258" t="s">
        <v>3075</v>
      </c>
      <c r="AG814" s="258" t="s">
        <v>3075</v>
      </c>
      <c r="AH814" s="258" t="s">
        <v>3075</v>
      </c>
      <c r="AI814" s="258" t="s">
        <v>3075</v>
      </c>
      <c r="AJ814" t="s">
        <v>4897</v>
      </c>
    </row>
    <row r="815" spans="1:36" ht="28.8" x14ac:dyDescent="0.3">
      <c r="A815" s="261">
        <v>525906</v>
      </c>
      <c r="B815" s="262" t="s">
        <v>1538</v>
      </c>
      <c r="C815" s="262" t="s">
        <v>230</v>
      </c>
      <c r="D815" s="262" t="s">
        <v>594</v>
      </c>
      <c r="E815" s="262" t="s">
        <v>115</v>
      </c>
      <c r="F815" s="262" t="s">
        <v>135</v>
      </c>
      <c r="G815" s="263">
        <v>34706</v>
      </c>
      <c r="H815" s="262" t="s">
        <v>620</v>
      </c>
      <c r="I815" s="258" t="s">
        <v>521</v>
      </c>
      <c r="J815" s="262" t="s">
        <v>138</v>
      </c>
      <c r="K815" s="262"/>
      <c r="L815" s="250"/>
      <c r="M815" s="262"/>
      <c r="N815" s="250" t="s">
        <v>3075</v>
      </c>
      <c r="O815" s="260" t="s">
        <v>3075</v>
      </c>
      <c r="P815" s="257">
        <v>0</v>
      </c>
      <c r="Q815" s="258" t="s">
        <v>3075</v>
      </c>
      <c r="R815" s="258" t="s">
        <v>3345</v>
      </c>
      <c r="S815" s="258" t="s">
        <v>3346</v>
      </c>
      <c r="T815" s="258" t="s">
        <v>2612</v>
      </c>
      <c r="U815" s="258" t="s">
        <v>2092</v>
      </c>
      <c r="V815" s="258" t="s">
        <v>3075</v>
      </c>
      <c r="W815" s="258" t="s">
        <v>3075</v>
      </c>
      <c r="X815" s="258" t="s">
        <v>3075</v>
      </c>
      <c r="Y815" s="258" t="s">
        <v>3075</v>
      </c>
      <c r="Z815" s="258" t="s">
        <v>3075</v>
      </c>
      <c r="AA815" s="258" t="s">
        <v>3075</v>
      </c>
      <c r="AB815" s="258" t="s">
        <v>3075</v>
      </c>
      <c r="AC815" s="258" t="s">
        <v>3075</v>
      </c>
      <c r="AD815" s="258" t="s">
        <v>3075</v>
      </c>
      <c r="AE815" s="247"/>
      <c r="AF815" s="258" t="s">
        <v>3075</v>
      </c>
      <c r="AG815" s="258" t="s">
        <v>3075</v>
      </c>
      <c r="AH815" s="258" t="s">
        <v>3075</v>
      </c>
      <c r="AI815" s="258" t="s">
        <v>3075</v>
      </c>
      <c r="AJ815" t="s">
        <v>4897</v>
      </c>
    </row>
    <row r="816" spans="1:36" ht="28.8" x14ac:dyDescent="0.3">
      <c r="A816" s="261">
        <v>525908</v>
      </c>
      <c r="B816" s="262" t="s">
        <v>1539</v>
      </c>
      <c r="C816" s="262" t="s">
        <v>318</v>
      </c>
      <c r="D816" s="262" t="s">
        <v>599</v>
      </c>
      <c r="E816" s="262" t="s">
        <v>115</v>
      </c>
      <c r="F816" s="262" t="s">
        <v>4593</v>
      </c>
      <c r="G816" s="263">
        <v>35431</v>
      </c>
      <c r="H816" s="262" t="s">
        <v>620</v>
      </c>
      <c r="I816" s="258" t="s">
        <v>521</v>
      </c>
      <c r="J816" s="262" t="s">
        <v>138</v>
      </c>
      <c r="K816" s="250"/>
      <c r="L816" s="262" t="s">
        <v>148</v>
      </c>
      <c r="M816" s="262"/>
      <c r="N816" s="250" t="s">
        <v>3075</v>
      </c>
      <c r="O816" s="260" t="s">
        <v>3075</v>
      </c>
      <c r="P816" s="257">
        <v>0</v>
      </c>
      <c r="Q816" s="258" t="s">
        <v>3075</v>
      </c>
      <c r="R816" s="258" t="s">
        <v>4594</v>
      </c>
      <c r="S816" s="258" t="s">
        <v>3105</v>
      </c>
      <c r="T816" s="258" t="s">
        <v>2502</v>
      </c>
      <c r="U816" s="258" t="s">
        <v>2084</v>
      </c>
      <c r="V816" s="258" t="s">
        <v>3075</v>
      </c>
      <c r="W816" s="258" t="s">
        <v>3075</v>
      </c>
      <c r="X816" s="258" t="s">
        <v>3075</v>
      </c>
      <c r="Y816" s="258" t="s">
        <v>3075</v>
      </c>
      <c r="Z816" s="258" t="s">
        <v>3075</v>
      </c>
      <c r="AA816" s="258" t="s">
        <v>3075</v>
      </c>
      <c r="AB816" s="258" t="s">
        <v>3075</v>
      </c>
      <c r="AC816" s="258" t="s">
        <v>3075</v>
      </c>
      <c r="AD816" s="258" t="s">
        <v>3075</v>
      </c>
      <c r="AE816" s="246"/>
      <c r="AF816" s="258" t="s">
        <v>3075</v>
      </c>
      <c r="AG816" s="258"/>
      <c r="AH816" s="258" t="s">
        <v>3075</v>
      </c>
      <c r="AI816" s="258" t="s">
        <v>3075</v>
      </c>
      <c r="AJ816" t="s">
        <v>4897</v>
      </c>
    </row>
    <row r="817" spans="1:36" ht="28.8" x14ac:dyDescent="0.3">
      <c r="A817" s="261">
        <v>525913</v>
      </c>
      <c r="B817" s="262" t="s">
        <v>952</v>
      </c>
      <c r="C817" s="262" t="s">
        <v>92</v>
      </c>
      <c r="D817" s="262" t="s">
        <v>400</v>
      </c>
      <c r="E817" s="262" t="s">
        <v>115</v>
      </c>
      <c r="F817" s="262" t="s">
        <v>2513</v>
      </c>
      <c r="G817" s="263">
        <v>34360</v>
      </c>
      <c r="H817" s="262" t="s">
        <v>620</v>
      </c>
      <c r="I817" s="258" t="s">
        <v>521</v>
      </c>
      <c r="J817" s="262" t="s">
        <v>138</v>
      </c>
      <c r="K817" s="262"/>
      <c r="L817" s="262" t="s">
        <v>2513</v>
      </c>
      <c r="M817" s="262"/>
      <c r="N817" s="250" t="s">
        <v>3075</v>
      </c>
      <c r="O817" s="260" t="s">
        <v>3075</v>
      </c>
      <c r="P817" s="257">
        <v>0</v>
      </c>
      <c r="Q817" s="258" t="s">
        <v>3075</v>
      </c>
      <c r="R817" s="258" t="s">
        <v>4595</v>
      </c>
      <c r="S817" s="258" t="s">
        <v>3265</v>
      </c>
      <c r="T817" s="258" t="s">
        <v>2512</v>
      </c>
      <c r="U817" s="258" t="s">
        <v>2514</v>
      </c>
      <c r="V817" s="258" t="s">
        <v>3075</v>
      </c>
      <c r="W817" s="258" t="s">
        <v>3075</v>
      </c>
      <c r="X817" s="258" t="s">
        <v>3075</v>
      </c>
      <c r="Y817" s="258" t="s">
        <v>3075</v>
      </c>
      <c r="Z817" s="258" t="s">
        <v>3075</v>
      </c>
      <c r="AA817" s="258" t="s">
        <v>3075</v>
      </c>
      <c r="AB817" s="258" t="s">
        <v>3075</v>
      </c>
      <c r="AC817" s="258" t="s">
        <v>3075</v>
      </c>
      <c r="AD817" s="258" t="s">
        <v>3075</v>
      </c>
      <c r="AE817" s="247"/>
      <c r="AF817" s="258" t="s">
        <v>3075</v>
      </c>
      <c r="AG817" s="258" t="s">
        <v>3075</v>
      </c>
      <c r="AH817" s="258" t="s">
        <v>3075</v>
      </c>
      <c r="AI817" s="258" t="s">
        <v>3075</v>
      </c>
      <c r="AJ817" t="s">
        <v>4897</v>
      </c>
    </row>
    <row r="818" spans="1:36" ht="28.8" x14ac:dyDescent="0.3">
      <c r="A818" s="261">
        <v>525923</v>
      </c>
      <c r="B818" s="262" t="s">
        <v>1540</v>
      </c>
      <c r="C818" s="262" t="s">
        <v>775</v>
      </c>
      <c r="D818" s="262" t="s">
        <v>4596</v>
      </c>
      <c r="E818" s="262" t="s">
        <v>115</v>
      </c>
      <c r="F818" s="262" t="s">
        <v>135</v>
      </c>
      <c r="G818" s="263">
        <v>36614</v>
      </c>
      <c r="H818" s="262" t="s">
        <v>620</v>
      </c>
      <c r="I818" s="258" t="s">
        <v>521</v>
      </c>
      <c r="J818" s="262" t="s">
        <v>136</v>
      </c>
      <c r="K818" s="262"/>
      <c r="L818" s="250"/>
      <c r="M818" s="262"/>
      <c r="N818" s="250" t="s">
        <v>3075</v>
      </c>
      <c r="O818" s="260" t="s">
        <v>3075</v>
      </c>
      <c r="P818" s="257">
        <v>0</v>
      </c>
      <c r="Q818" s="258" t="s">
        <v>3075</v>
      </c>
      <c r="R818" s="258" t="s">
        <v>3987</v>
      </c>
      <c r="S818" s="258" t="s">
        <v>3234</v>
      </c>
      <c r="T818" s="258" t="s">
        <v>2673</v>
      </c>
      <c r="U818" s="258" t="s">
        <v>2087</v>
      </c>
      <c r="V818" s="258" t="s">
        <v>3075</v>
      </c>
      <c r="W818" s="258" t="s">
        <v>3075</v>
      </c>
      <c r="X818" s="258" t="s">
        <v>3075</v>
      </c>
      <c r="Y818" s="258" t="s">
        <v>3075</v>
      </c>
      <c r="Z818" s="258" t="s">
        <v>3075</v>
      </c>
      <c r="AA818" s="258" t="s">
        <v>3075</v>
      </c>
      <c r="AB818" s="258" t="s">
        <v>3075</v>
      </c>
      <c r="AC818" s="258" t="s">
        <v>3075</v>
      </c>
      <c r="AD818" s="258" t="s">
        <v>3075</v>
      </c>
      <c r="AE818" s="247"/>
      <c r="AF818" s="258" t="s">
        <v>3075</v>
      </c>
      <c r="AG818" s="258" t="s">
        <v>3075</v>
      </c>
      <c r="AH818" s="258" t="s">
        <v>3075</v>
      </c>
      <c r="AI818" s="258" t="s">
        <v>3075</v>
      </c>
      <c r="AJ818" t="s">
        <v>4897</v>
      </c>
    </row>
    <row r="819" spans="1:36" ht="28.8" x14ac:dyDescent="0.3">
      <c r="A819" s="261">
        <v>525924</v>
      </c>
      <c r="B819" s="262" t="s">
        <v>1541</v>
      </c>
      <c r="C819" s="262" t="s">
        <v>83</v>
      </c>
      <c r="D819" s="262" t="s">
        <v>940</v>
      </c>
      <c r="E819" s="262" t="s">
        <v>115</v>
      </c>
      <c r="F819" s="262" t="s">
        <v>135</v>
      </c>
      <c r="G819" s="263">
        <v>36123</v>
      </c>
      <c r="H819" s="262" t="s">
        <v>620</v>
      </c>
      <c r="I819" s="258" t="s">
        <v>521</v>
      </c>
      <c r="J819" s="262" t="s">
        <v>138</v>
      </c>
      <c r="K819" s="262" t="s">
        <v>3075</v>
      </c>
      <c r="L819" s="262"/>
      <c r="M819" s="262"/>
      <c r="N819" s="250" t="s">
        <v>3075</v>
      </c>
      <c r="O819" s="260" t="s">
        <v>3075</v>
      </c>
      <c r="P819" s="257">
        <v>0</v>
      </c>
      <c r="Q819" s="258" t="s">
        <v>3075</v>
      </c>
      <c r="R819" s="258" t="s">
        <v>3691</v>
      </c>
      <c r="S819" s="258" t="s">
        <v>3105</v>
      </c>
      <c r="T819" s="258" t="s">
        <v>2954</v>
      </c>
      <c r="U819" s="258" t="s">
        <v>2084</v>
      </c>
      <c r="V819" s="258" t="s">
        <v>3075</v>
      </c>
      <c r="W819" s="258" t="s">
        <v>3075</v>
      </c>
      <c r="X819" s="258" t="s">
        <v>3075</v>
      </c>
      <c r="Y819" s="258" t="s">
        <v>3075</v>
      </c>
      <c r="Z819" s="258" t="s">
        <v>3075</v>
      </c>
      <c r="AA819" s="258" t="s">
        <v>3075</v>
      </c>
      <c r="AB819" s="258" t="s">
        <v>3075</v>
      </c>
      <c r="AC819" s="258" t="s">
        <v>3075</v>
      </c>
      <c r="AD819" s="258" t="s">
        <v>3075</v>
      </c>
      <c r="AE819" s="246"/>
      <c r="AF819" s="258" t="s">
        <v>3075</v>
      </c>
      <c r="AG819" s="258" t="s">
        <v>3075</v>
      </c>
      <c r="AH819" s="258" t="s">
        <v>3075</v>
      </c>
      <c r="AI819" s="258" t="s">
        <v>3075</v>
      </c>
      <c r="AJ819" t="s">
        <v>4897</v>
      </c>
    </row>
    <row r="820" spans="1:36" ht="28.8" x14ac:dyDescent="0.3">
      <c r="A820" s="261">
        <v>525926</v>
      </c>
      <c r="B820" s="262" t="s">
        <v>953</v>
      </c>
      <c r="C820" s="262" t="s">
        <v>387</v>
      </c>
      <c r="D820" s="262" t="s">
        <v>954</v>
      </c>
      <c r="E820" s="262" t="s">
        <v>115</v>
      </c>
      <c r="F820" s="262" t="s">
        <v>135</v>
      </c>
      <c r="G820" s="263">
        <v>34844</v>
      </c>
      <c r="H820" s="262" t="s">
        <v>620</v>
      </c>
      <c r="I820" s="258" t="s">
        <v>521</v>
      </c>
      <c r="J820" s="262" t="s">
        <v>176</v>
      </c>
      <c r="K820" s="262"/>
      <c r="L820" s="250"/>
      <c r="M820" s="262"/>
      <c r="N820" s="250" t="s">
        <v>3075</v>
      </c>
      <c r="O820" s="260" t="s">
        <v>3075</v>
      </c>
      <c r="P820" s="257">
        <v>0</v>
      </c>
      <c r="Q820" s="258" t="s">
        <v>3075</v>
      </c>
      <c r="R820" s="258" t="s">
        <v>3750</v>
      </c>
      <c r="S820" s="258" t="s">
        <v>3751</v>
      </c>
      <c r="T820" s="258" t="s">
        <v>3029</v>
      </c>
      <c r="U820" s="258" t="s">
        <v>2143</v>
      </c>
      <c r="V820" s="258" t="s">
        <v>3075</v>
      </c>
      <c r="W820" s="258" t="s">
        <v>3075</v>
      </c>
      <c r="X820" s="258" t="s">
        <v>3075</v>
      </c>
      <c r="Y820" s="258" t="s">
        <v>3075</v>
      </c>
      <c r="Z820" s="258" t="s">
        <v>3075</v>
      </c>
      <c r="AA820" s="258" t="s">
        <v>3075</v>
      </c>
      <c r="AB820" s="258" t="s">
        <v>3075</v>
      </c>
      <c r="AC820" s="258" t="s">
        <v>3075</v>
      </c>
      <c r="AD820" s="258" t="s">
        <v>3075</v>
      </c>
      <c r="AE820" s="246"/>
      <c r="AF820" s="258" t="s">
        <v>3075</v>
      </c>
      <c r="AG820" s="258" t="s">
        <v>3075</v>
      </c>
      <c r="AH820" s="258" t="s">
        <v>3075</v>
      </c>
      <c r="AI820" s="258" t="s">
        <v>3075</v>
      </c>
      <c r="AJ820" t="s">
        <v>4897</v>
      </c>
    </row>
    <row r="821" spans="1:36" ht="28.8" x14ac:dyDescent="0.3">
      <c r="A821" s="261">
        <v>525927</v>
      </c>
      <c r="B821" s="262" t="s">
        <v>1142</v>
      </c>
      <c r="C821" s="262" t="s">
        <v>1143</v>
      </c>
      <c r="D821" s="262" t="s">
        <v>1144</v>
      </c>
      <c r="E821" s="262" t="s">
        <v>115</v>
      </c>
      <c r="F821" s="262" t="s">
        <v>2426</v>
      </c>
      <c r="G821" s="263">
        <v>34881</v>
      </c>
      <c r="H821" s="262" t="s">
        <v>620</v>
      </c>
      <c r="I821" s="258" t="s">
        <v>522</v>
      </c>
      <c r="J821" s="262" t="s">
        <v>136</v>
      </c>
      <c r="K821" s="262"/>
      <c r="L821" s="257" t="s">
        <v>150</v>
      </c>
      <c r="M821" s="262"/>
      <c r="N821" s="250" t="s">
        <v>3075</v>
      </c>
      <c r="O821" s="260" t="s">
        <v>3075</v>
      </c>
      <c r="P821" s="257">
        <v>0</v>
      </c>
      <c r="AE821" s="246"/>
      <c r="AJ821" t="s">
        <v>4897</v>
      </c>
    </row>
    <row r="822" spans="1:36" ht="28.8" x14ac:dyDescent="0.3">
      <c r="A822" s="261">
        <v>525929</v>
      </c>
      <c r="B822" s="262" t="s">
        <v>1542</v>
      </c>
      <c r="C822" s="262" t="s">
        <v>294</v>
      </c>
      <c r="D822" s="262" t="s">
        <v>1543</v>
      </c>
      <c r="E822" s="262" t="s">
        <v>115</v>
      </c>
      <c r="F822" s="262" t="s">
        <v>135</v>
      </c>
      <c r="G822" s="263">
        <v>32699</v>
      </c>
      <c r="H822" s="262" t="s">
        <v>620</v>
      </c>
      <c r="I822" s="258" t="s">
        <v>521</v>
      </c>
      <c r="J822" s="262" t="s">
        <v>136</v>
      </c>
      <c r="K822" s="262" t="s">
        <v>3075</v>
      </c>
      <c r="L822" s="262"/>
      <c r="M822" s="262"/>
      <c r="N822" s="250" t="s">
        <v>3075</v>
      </c>
      <c r="O822" s="260" t="s">
        <v>3075</v>
      </c>
      <c r="P822" s="257">
        <v>0</v>
      </c>
      <c r="Q822" s="258" t="s">
        <v>3075</v>
      </c>
      <c r="R822" s="258" t="s">
        <v>3988</v>
      </c>
      <c r="S822" s="258" t="s">
        <v>3989</v>
      </c>
      <c r="T822" s="258" t="s">
        <v>3030</v>
      </c>
      <c r="U822" s="258" t="s">
        <v>2143</v>
      </c>
      <c r="V822" s="258" t="s">
        <v>3075</v>
      </c>
      <c r="W822" s="258" t="s">
        <v>3075</v>
      </c>
      <c r="X822" s="258" t="s">
        <v>3075</v>
      </c>
      <c r="Y822" s="258" t="s">
        <v>3075</v>
      </c>
      <c r="Z822" s="258" t="s">
        <v>3075</v>
      </c>
      <c r="AA822" s="258" t="s">
        <v>3075</v>
      </c>
      <c r="AB822" s="258" t="s">
        <v>3075</v>
      </c>
      <c r="AC822" s="262" t="s">
        <v>3075</v>
      </c>
      <c r="AD822" s="262" t="s">
        <v>3075</v>
      </c>
      <c r="AE822" s="246"/>
      <c r="AF822" s="258" t="s">
        <v>3075</v>
      </c>
      <c r="AG822" s="258" t="s">
        <v>3075</v>
      </c>
      <c r="AH822" s="258" t="s">
        <v>3075</v>
      </c>
      <c r="AI822" s="258" t="s">
        <v>3075</v>
      </c>
      <c r="AJ822" t="s">
        <v>4897</v>
      </c>
    </row>
    <row r="823" spans="1:36" ht="28.8" x14ac:dyDescent="0.3">
      <c r="A823" s="261">
        <v>525938</v>
      </c>
      <c r="B823" s="262" t="s">
        <v>1624</v>
      </c>
      <c r="C823" s="262" t="s">
        <v>83</v>
      </c>
      <c r="D823" s="262" t="s">
        <v>573</v>
      </c>
      <c r="E823" s="262" t="s">
        <v>115</v>
      </c>
      <c r="F823" s="262" t="s">
        <v>135</v>
      </c>
      <c r="G823" s="267">
        <v>27860</v>
      </c>
      <c r="H823" s="262" t="s">
        <v>620</v>
      </c>
      <c r="I823" s="258" t="s">
        <v>521</v>
      </c>
      <c r="J823" s="262" t="s">
        <v>138</v>
      </c>
      <c r="K823" s="262"/>
      <c r="L823" s="250"/>
      <c r="M823" s="262"/>
      <c r="N823" s="250" t="s">
        <v>3075</v>
      </c>
      <c r="O823" s="260" t="s">
        <v>3075</v>
      </c>
      <c r="P823" s="257">
        <v>0</v>
      </c>
      <c r="Q823" s="258" t="s">
        <v>3075</v>
      </c>
      <c r="R823" s="258" t="s">
        <v>3347</v>
      </c>
      <c r="S823" s="258" t="s">
        <v>2451</v>
      </c>
      <c r="T823" s="258" t="s">
        <v>2613</v>
      </c>
      <c r="U823" s="258" t="s">
        <v>2143</v>
      </c>
      <c r="V823" s="258" t="s">
        <v>3075</v>
      </c>
      <c r="W823" s="258" t="s">
        <v>3075</v>
      </c>
      <c r="X823" s="258" t="s">
        <v>3075</v>
      </c>
      <c r="Y823" s="258" t="s">
        <v>3075</v>
      </c>
      <c r="Z823" s="258" t="s">
        <v>3075</v>
      </c>
      <c r="AA823" s="258" t="s">
        <v>3075</v>
      </c>
      <c r="AB823" s="258" t="s">
        <v>3075</v>
      </c>
      <c r="AC823" s="258" t="s">
        <v>3075</v>
      </c>
      <c r="AD823" s="258" t="s">
        <v>3075</v>
      </c>
      <c r="AE823" s="246"/>
      <c r="AF823" s="258" t="s">
        <v>3075</v>
      </c>
      <c r="AG823" s="258" t="s">
        <v>3075</v>
      </c>
      <c r="AH823" s="258" t="s">
        <v>3075</v>
      </c>
      <c r="AI823" s="258" t="s">
        <v>3075</v>
      </c>
      <c r="AJ823" t="s">
        <v>4897</v>
      </c>
    </row>
    <row r="824" spans="1:36" ht="28.8" x14ac:dyDescent="0.3">
      <c r="A824" s="261">
        <v>525940</v>
      </c>
      <c r="B824" s="262" t="s">
        <v>1544</v>
      </c>
      <c r="C824" s="262" t="s">
        <v>92</v>
      </c>
      <c r="D824" s="262" t="s">
        <v>1545</v>
      </c>
      <c r="E824" s="262" t="s">
        <v>115</v>
      </c>
      <c r="F824" s="262" t="s">
        <v>3031</v>
      </c>
      <c r="G824" s="263">
        <v>35247</v>
      </c>
      <c r="H824" s="262" t="s">
        <v>620</v>
      </c>
      <c r="I824" s="258" t="s">
        <v>521</v>
      </c>
      <c r="J824" s="262" t="s">
        <v>138</v>
      </c>
      <c r="K824" s="261">
        <v>2014</v>
      </c>
      <c r="M824" s="262"/>
      <c r="N824" s="250" t="s">
        <v>3075</v>
      </c>
      <c r="O824" s="260" t="s">
        <v>3075</v>
      </c>
      <c r="P824" s="257">
        <v>0</v>
      </c>
      <c r="Q824" s="258" t="s">
        <v>3075</v>
      </c>
      <c r="R824" s="258" t="s">
        <v>3693</v>
      </c>
      <c r="S824" s="258" t="s">
        <v>3077</v>
      </c>
      <c r="T824" s="258" t="s">
        <v>2337</v>
      </c>
      <c r="U824" s="258" t="s">
        <v>3032</v>
      </c>
      <c r="V824" s="258" t="s">
        <v>3075</v>
      </c>
      <c r="W824" s="258" t="s">
        <v>3075</v>
      </c>
      <c r="X824" s="258" t="s">
        <v>3075</v>
      </c>
      <c r="Y824" s="258" t="s">
        <v>3075</v>
      </c>
      <c r="Z824" s="258" t="s">
        <v>3075</v>
      </c>
      <c r="AA824" s="258" t="s">
        <v>3075</v>
      </c>
      <c r="AB824" s="258" t="s">
        <v>3075</v>
      </c>
      <c r="AC824" s="262" t="s">
        <v>3075</v>
      </c>
      <c r="AD824" s="262" t="s">
        <v>3075</v>
      </c>
      <c r="AE824" s="246"/>
      <c r="AF824" s="258" t="s">
        <v>3075</v>
      </c>
      <c r="AG824" s="258" t="s">
        <v>3075</v>
      </c>
      <c r="AH824" s="258" t="s">
        <v>3075</v>
      </c>
      <c r="AI824" s="258" t="s">
        <v>3075</v>
      </c>
      <c r="AJ824" t="s">
        <v>4897</v>
      </c>
    </row>
    <row r="825" spans="1:36" ht="28.8" x14ac:dyDescent="0.3">
      <c r="A825" s="261">
        <v>525947</v>
      </c>
      <c r="B825" s="262" t="s">
        <v>955</v>
      </c>
      <c r="C825" s="262" t="s">
        <v>305</v>
      </c>
      <c r="D825" s="262" t="s">
        <v>867</v>
      </c>
      <c r="E825" s="262" t="s">
        <v>115</v>
      </c>
      <c r="F825" s="262" t="s">
        <v>3033</v>
      </c>
      <c r="G825" s="263">
        <v>28085</v>
      </c>
      <c r="H825" s="262" t="s">
        <v>620</v>
      </c>
      <c r="I825" s="258" t="s">
        <v>521</v>
      </c>
      <c r="J825" s="262" t="s">
        <v>138</v>
      </c>
      <c r="K825" s="262"/>
      <c r="L825" s="250"/>
      <c r="M825" s="262"/>
      <c r="N825" s="250" t="s">
        <v>3075</v>
      </c>
      <c r="O825" s="260" t="s">
        <v>3075</v>
      </c>
      <c r="P825" s="257">
        <v>0</v>
      </c>
      <c r="Q825" s="258" t="s">
        <v>3075</v>
      </c>
      <c r="R825" s="258" t="s">
        <v>3694</v>
      </c>
      <c r="S825" s="258" t="s">
        <v>3226</v>
      </c>
      <c r="T825" s="258" t="s">
        <v>2573</v>
      </c>
      <c r="U825" s="258" t="s">
        <v>3034</v>
      </c>
      <c r="V825" s="258" t="s">
        <v>3075</v>
      </c>
      <c r="W825" s="258" t="s">
        <v>3075</v>
      </c>
      <c r="X825" s="258" t="s">
        <v>3075</v>
      </c>
      <c r="Y825" s="258" t="s">
        <v>3075</v>
      </c>
      <c r="Z825" s="258" t="s">
        <v>3075</v>
      </c>
      <c r="AA825" s="258" t="s">
        <v>3075</v>
      </c>
      <c r="AB825" s="258" t="s">
        <v>3075</v>
      </c>
      <c r="AC825" s="258" t="s">
        <v>3075</v>
      </c>
      <c r="AD825" s="258" t="s">
        <v>3075</v>
      </c>
      <c r="AE825" s="246"/>
      <c r="AF825" s="258" t="s">
        <v>3075</v>
      </c>
      <c r="AG825" s="258" t="s">
        <v>3075</v>
      </c>
      <c r="AH825" s="258" t="s">
        <v>3075</v>
      </c>
      <c r="AI825" s="258" t="s">
        <v>3075</v>
      </c>
      <c r="AJ825" t="s">
        <v>4897</v>
      </c>
    </row>
    <row r="826" spans="1:36" ht="28.8" x14ac:dyDescent="0.3">
      <c r="A826" s="261">
        <v>525949</v>
      </c>
      <c r="B826" s="262" t="s">
        <v>1546</v>
      </c>
      <c r="C826" s="262" t="s">
        <v>1547</v>
      </c>
      <c r="D826" s="262" t="s">
        <v>1548</v>
      </c>
      <c r="E826" s="262" t="s">
        <v>115</v>
      </c>
      <c r="F826" s="262" t="s">
        <v>2172</v>
      </c>
      <c r="G826" s="263">
        <v>26771</v>
      </c>
      <c r="H826" s="262" t="s">
        <v>620</v>
      </c>
      <c r="I826" s="258" t="s">
        <v>521</v>
      </c>
      <c r="J826" s="262" t="s">
        <v>136</v>
      </c>
      <c r="K826" s="262"/>
      <c r="L826" s="257"/>
      <c r="M826" s="262"/>
      <c r="N826" s="250" t="s">
        <v>3075</v>
      </c>
      <c r="O826" s="260" t="s">
        <v>3075</v>
      </c>
      <c r="P826" s="257">
        <v>0</v>
      </c>
      <c r="Q826" s="258" t="s">
        <v>3075</v>
      </c>
      <c r="R826" s="258" t="s">
        <v>3990</v>
      </c>
      <c r="S826" s="258" t="s">
        <v>3991</v>
      </c>
      <c r="T826" s="258" t="s">
        <v>3035</v>
      </c>
      <c r="U826" s="258" t="s">
        <v>2294</v>
      </c>
      <c r="V826" s="258" t="s">
        <v>3075</v>
      </c>
      <c r="W826" s="258" t="s">
        <v>3075</v>
      </c>
      <c r="X826" s="258" t="s">
        <v>3075</v>
      </c>
      <c r="Y826" s="258" t="s">
        <v>3075</v>
      </c>
      <c r="Z826" s="258" t="s">
        <v>3075</v>
      </c>
      <c r="AA826" s="258" t="s">
        <v>3075</v>
      </c>
      <c r="AB826" s="258" t="s">
        <v>3075</v>
      </c>
      <c r="AC826" s="258" t="s">
        <v>3075</v>
      </c>
      <c r="AD826" s="258" t="s">
        <v>3075</v>
      </c>
      <c r="AE826" s="247"/>
      <c r="AF826" s="258" t="s">
        <v>3075</v>
      </c>
      <c r="AG826" s="258" t="s">
        <v>3075</v>
      </c>
      <c r="AH826" s="258" t="s">
        <v>3075</v>
      </c>
      <c r="AI826" s="258" t="s">
        <v>3075</v>
      </c>
      <c r="AJ826" t="s">
        <v>4897</v>
      </c>
    </row>
    <row r="827" spans="1:36" ht="28.8" x14ac:dyDescent="0.3">
      <c r="A827" s="261">
        <v>525957</v>
      </c>
      <c r="B827" s="262" t="s">
        <v>956</v>
      </c>
      <c r="C827" s="262" t="s">
        <v>66</v>
      </c>
      <c r="D827" s="262" t="s">
        <v>471</v>
      </c>
      <c r="E827" s="262" t="s">
        <v>115</v>
      </c>
      <c r="F827" s="262" t="s">
        <v>2138</v>
      </c>
      <c r="G827" s="263">
        <v>31413</v>
      </c>
      <c r="H827" s="262" t="s">
        <v>620</v>
      </c>
      <c r="I827" s="258" t="s">
        <v>522</v>
      </c>
      <c r="J827" s="250" t="s">
        <v>667</v>
      </c>
      <c r="K827" s="262" t="s">
        <v>3075</v>
      </c>
      <c r="L827" s="258"/>
      <c r="M827" s="262"/>
      <c r="N827" s="250" t="s">
        <v>3075</v>
      </c>
      <c r="O827" s="260" t="s">
        <v>3075</v>
      </c>
      <c r="P827" s="257">
        <v>0</v>
      </c>
      <c r="Q827" s="258" t="s">
        <v>3075</v>
      </c>
      <c r="R827" s="258" t="s">
        <v>4597</v>
      </c>
      <c r="S827" s="258" t="s">
        <v>3113</v>
      </c>
      <c r="T827" s="258" t="s">
        <v>2491</v>
      </c>
      <c r="U827" s="258" t="s">
        <v>2269</v>
      </c>
      <c r="V827" s="258" t="s">
        <v>3075</v>
      </c>
      <c r="W827" s="258" t="s">
        <v>3075</v>
      </c>
      <c r="X827" s="258" t="s">
        <v>3075</v>
      </c>
      <c r="Y827" s="258" t="s">
        <v>3075</v>
      </c>
      <c r="Z827" s="258" t="s">
        <v>3075</v>
      </c>
      <c r="AA827" s="258" t="s">
        <v>3075</v>
      </c>
      <c r="AB827" s="258" t="s">
        <v>3075</v>
      </c>
      <c r="AC827" s="258" t="s">
        <v>3075</v>
      </c>
      <c r="AD827" s="258" t="s">
        <v>3075</v>
      </c>
      <c r="AE827" s="246"/>
      <c r="AF827" s="258" t="s">
        <v>3075</v>
      </c>
      <c r="AG827" s="258" t="s">
        <v>3075</v>
      </c>
      <c r="AH827" s="258" t="s">
        <v>3075</v>
      </c>
      <c r="AI827" s="258" t="s">
        <v>3075</v>
      </c>
      <c r="AJ827" t="s">
        <v>4897</v>
      </c>
    </row>
    <row r="828" spans="1:36" ht="28.8" x14ac:dyDescent="0.3">
      <c r="A828" s="261">
        <v>525960</v>
      </c>
      <c r="B828" s="262" t="s">
        <v>1549</v>
      </c>
      <c r="C828" s="262" t="s">
        <v>68</v>
      </c>
      <c r="D828" s="262" t="s">
        <v>431</v>
      </c>
      <c r="E828" s="262" t="s">
        <v>115</v>
      </c>
      <c r="F828" s="262" t="s">
        <v>2582</v>
      </c>
      <c r="G828" s="263">
        <v>33970</v>
      </c>
      <c r="H828" s="262" t="s">
        <v>620</v>
      </c>
      <c r="I828" s="258" t="s">
        <v>521</v>
      </c>
      <c r="J828" s="262" t="s">
        <v>138</v>
      </c>
      <c r="K828" s="262" t="s">
        <v>3075</v>
      </c>
      <c r="L828" s="262"/>
      <c r="M828" s="262"/>
      <c r="N828" s="250" t="s">
        <v>3075</v>
      </c>
      <c r="O828" s="260" t="s">
        <v>3075</v>
      </c>
      <c r="P828" s="257">
        <v>0</v>
      </c>
      <c r="Q828" s="258" t="s">
        <v>3075</v>
      </c>
      <c r="R828" s="258" t="s">
        <v>3348</v>
      </c>
      <c r="S828" s="258" t="s">
        <v>3341</v>
      </c>
      <c r="T828" s="258" t="s">
        <v>2319</v>
      </c>
      <c r="U828" s="258" t="s">
        <v>2463</v>
      </c>
      <c r="V828" s="258" t="s">
        <v>3075</v>
      </c>
      <c r="W828" s="258" t="s">
        <v>3075</v>
      </c>
      <c r="X828" s="258" t="s">
        <v>3075</v>
      </c>
      <c r="Y828" s="258" t="s">
        <v>3075</v>
      </c>
      <c r="Z828" s="258" t="s">
        <v>3075</v>
      </c>
      <c r="AA828" s="258" t="s">
        <v>3075</v>
      </c>
      <c r="AB828" s="258" t="s">
        <v>3075</v>
      </c>
      <c r="AC828" s="258" t="s">
        <v>3075</v>
      </c>
      <c r="AD828" s="258" t="s">
        <v>3075</v>
      </c>
      <c r="AE828" s="246"/>
      <c r="AF828" s="258" t="s">
        <v>3075</v>
      </c>
      <c r="AG828" s="258" t="s">
        <v>3075</v>
      </c>
      <c r="AH828" s="258" t="s">
        <v>3075</v>
      </c>
      <c r="AI828" s="258" t="s">
        <v>3075</v>
      </c>
      <c r="AJ828" t="s">
        <v>4897</v>
      </c>
    </row>
    <row r="829" spans="1:36" ht="28.8" x14ac:dyDescent="0.3">
      <c r="A829" s="261">
        <v>525961</v>
      </c>
      <c r="B829" s="262" t="s">
        <v>957</v>
      </c>
      <c r="C829" s="262" t="s">
        <v>79</v>
      </c>
      <c r="D829" s="262" t="s">
        <v>450</v>
      </c>
      <c r="E829" s="262" t="s">
        <v>115</v>
      </c>
      <c r="F829" s="262" t="s">
        <v>135</v>
      </c>
      <c r="G829" s="263">
        <v>35159</v>
      </c>
      <c r="H829" s="262" t="s">
        <v>620</v>
      </c>
      <c r="I829" s="258" t="s">
        <v>521</v>
      </c>
      <c r="J829" s="262" t="s">
        <v>136</v>
      </c>
      <c r="K829" s="262"/>
      <c r="L829" s="257" t="s">
        <v>150</v>
      </c>
      <c r="M829" s="262"/>
      <c r="N829" s="250" t="s">
        <v>3075</v>
      </c>
      <c r="O829" s="260" t="s">
        <v>3075</v>
      </c>
      <c r="P829" s="257">
        <v>0</v>
      </c>
      <c r="Q829" s="258" t="s">
        <v>3075</v>
      </c>
      <c r="R829" s="258" t="s">
        <v>3992</v>
      </c>
      <c r="S829" s="258" t="s">
        <v>3158</v>
      </c>
      <c r="T829" s="258" t="s">
        <v>2546</v>
      </c>
      <c r="U829" s="258" t="s">
        <v>2084</v>
      </c>
      <c r="V829" s="258" t="s">
        <v>3075</v>
      </c>
      <c r="W829" s="258" t="s">
        <v>3075</v>
      </c>
      <c r="X829" s="258" t="s">
        <v>3075</v>
      </c>
      <c r="Y829" s="258" t="s">
        <v>3075</v>
      </c>
      <c r="Z829" s="258" t="s">
        <v>3075</v>
      </c>
      <c r="AA829" s="258" t="s">
        <v>3075</v>
      </c>
      <c r="AB829" s="258" t="s">
        <v>3075</v>
      </c>
      <c r="AC829" s="258" t="s">
        <v>3075</v>
      </c>
      <c r="AD829" s="258" t="s">
        <v>3075</v>
      </c>
      <c r="AE829" s="246"/>
      <c r="AF829" s="258" t="s">
        <v>3075</v>
      </c>
      <c r="AG829" s="258" t="s">
        <v>3075</v>
      </c>
      <c r="AH829" s="258" t="s">
        <v>3075</v>
      </c>
      <c r="AI829" s="258" t="s">
        <v>3075</v>
      </c>
      <c r="AJ829" t="s">
        <v>4897</v>
      </c>
    </row>
    <row r="830" spans="1:36" ht="28.8" x14ac:dyDescent="0.3">
      <c r="A830" s="261">
        <v>525968</v>
      </c>
      <c r="B830" s="262" t="s">
        <v>932</v>
      </c>
      <c r="C830" s="262" t="s">
        <v>66</v>
      </c>
      <c r="D830" s="262" t="s">
        <v>512</v>
      </c>
      <c r="E830" s="262" t="s">
        <v>115</v>
      </c>
      <c r="F830" s="262" t="s">
        <v>2470</v>
      </c>
      <c r="G830" s="263">
        <v>31429</v>
      </c>
      <c r="H830" s="262" t="s">
        <v>620</v>
      </c>
      <c r="I830" s="258" t="s">
        <v>522</v>
      </c>
      <c r="J830" s="262" t="s">
        <v>667</v>
      </c>
      <c r="K830" s="261">
        <v>2005</v>
      </c>
      <c r="L830" s="250"/>
      <c r="M830" s="262"/>
      <c r="N830" s="250" t="s">
        <v>3075</v>
      </c>
      <c r="O830" s="260" t="s">
        <v>3075</v>
      </c>
      <c r="P830" s="257">
        <v>0</v>
      </c>
      <c r="Q830" s="258" t="s">
        <v>3075</v>
      </c>
      <c r="R830" s="258" t="s">
        <v>4184</v>
      </c>
      <c r="S830" s="258" t="s">
        <v>3161</v>
      </c>
      <c r="T830" s="258" t="s">
        <v>2899</v>
      </c>
      <c r="U830" s="258" t="s">
        <v>2210</v>
      </c>
      <c r="V830" s="258" t="s">
        <v>3075</v>
      </c>
      <c r="W830" s="258" t="s">
        <v>3075</v>
      </c>
      <c r="X830" s="258" t="s">
        <v>3075</v>
      </c>
      <c r="Y830" s="258" t="s">
        <v>3075</v>
      </c>
      <c r="Z830" s="258" t="s">
        <v>3075</v>
      </c>
      <c r="AA830" s="258" t="s">
        <v>3075</v>
      </c>
      <c r="AB830" s="258" t="s">
        <v>3075</v>
      </c>
      <c r="AC830" s="258" t="s">
        <v>3075</v>
      </c>
      <c r="AD830" s="258" t="s">
        <v>3075</v>
      </c>
      <c r="AE830" s="246"/>
      <c r="AF830" s="258" t="s">
        <v>3075</v>
      </c>
      <c r="AG830" s="258" t="s">
        <v>3075</v>
      </c>
      <c r="AH830" s="258" t="s">
        <v>3075</v>
      </c>
      <c r="AI830" s="258" t="s">
        <v>3075</v>
      </c>
      <c r="AJ830" t="s">
        <v>4897</v>
      </c>
    </row>
    <row r="831" spans="1:36" ht="28.8" x14ac:dyDescent="0.3">
      <c r="A831" s="261">
        <v>525970</v>
      </c>
      <c r="B831" s="262" t="s">
        <v>1550</v>
      </c>
      <c r="C831" s="262" t="s">
        <v>89</v>
      </c>
      <c r="D831" s="262" t="s">
        <v>611</v>
      </c>
      <c r="E831" s="262" t="s">
        <v>115</v>
      </c>
      <c r="F831" s="262" t="s">
        <v>3036</v>
      </c>
      <c r="G831" s="263">
        <v>34335</v>
      </c>
      <c r="H831" s="262" t="s">
        <v>620</v>
      </c>
      <c r="I831" s="258" t="s">
        <v>521</v>
      </c>
      <c r="J831" s="262" t="s">
        <v>138</v>
      </c>
      <c r="K831" s="262" t="s">
        <v>3075</v>
      </c>
      <c r="L831" s="262"/>
      <c r="M831" s="262"/>
      <c r="N831" s="250" t="s">
        <v>3075</v>
      </c>
      <c r="O831" s="260" t="s">
        <v>3075</v>
      </c>
      <c r="P831" s="257">
        <v>0</v>
      </c>
      <c r="Q831" s="258" t="s">
        <v>3075</v>
      </c>
      <c r="R831" s="258" t="s">
        <v>3695</v>
      </c>
      <c r="S831" s="258" t="s">
        <v>3690</v>
      </c>
      <c r="T831" s="258" t="s">
        <v>3037</v>
      </c>
      <c r="U831" s="258" t="s">
        <v>2269</v>
      </c>
      <c r="V831" s="258" t="s">
        <v>3075</v>
      </c>
      <c r="W831" s="258" t="s">
        <v>3075</v>
      </c>
      <c r="X831" s="258" t="s">
        <v>3075</v>
      </c>
      <c r="Y831" s="258" t="s">
        <v>3075</v>
      </c>
      <c r="Z831" s="258" t="s">
        <v>3075</v>
      </c>
      <c r="AA831" s="258" t="s">
        <v>3075</v>
      </c>
      <c r="AB831" s="258" t="s">
        <v>3075</v>
      </c>
      <c r="AC831" s="258" t="s">
        <v>3075</v>
      </c>
      <c r="AD831" s="258" t="s">
        <v>3075</v>
      </c>
      <c r="AE831" s="246"/>
      <c r="AF831" s="258" t="s">
        <v>3075</v>
      </c>
      <c r="AG831" s="258" t="s">
        <v>3075</v>
      </c>
      <c r="AH831" s="258" t="s">
        <v>3075</v>
      </c>
      <c r="AI831" s="258" t="s">
        <v>3075</v>
      </c>
      <c r="AJ831" t="s">
        <v>4897</v>
      </c>
    </row>
    <row r="832" spans="1:36" ht="28.8" x14ac:dyDescent="0.3">
      <c r="A832" s="261">
        <v>525971</v>
      </c>
      <c r="B832" s="262" t="s">
        <v>1551</v>
      </c>
      <c r="C832" s="262" t="s">
        <v>334</v>
      </c>
      <c r="D832" s="262" t="s">
        <v>1552</v>
      </c>
      <c r="E832" s="262" t="s">
        <v>115</v>
      </c>
      <c r="F832" s="262" t="s">
        <v>3038</v>
      </c>
      <c r="G832" s="263">
        <v>31779</v>
      </c>
      <c r="H832" s="262" t="s">
        <v>620</v>
      </c>
      <c r="I832" s="258" t="s">
        <v>521</v>
      </c>
      <c r="J832" s="262" t="s">
        <v>138</v>
      </c>
      <c r="K832" s="262"/>
      <c r="M832" s="262"/>
      <c r="N832" s="250" t="s">
        <v>3075</v>
      </c>
      <c r="O832" s="260" t="s">
        <v>3075</v>
      </c>
      <c r="P832" s="257">
        <v>0</v>
      </c>
      <c r="Q832" s="258" t="s">
        <v>3075</v>
      </c>
      <c r="R832" s="258" t="s">
        <v>3696</v>
      </c>
      <c r="S832" s="258" t="s">
        <v>3506</v>
      </c>
      <c r="T832" s="258" t="s">
        <v>3039</v>
      </c>
      <c r="U832" s="258" t="s">
        <v>2221</v>
      </c>
      <c r="V832" s="258" t="s">
        <v>3075</v>
      </c>
      <c r="W832" s="258" t="s">
        <v>3075</v>
      </c>
      <c r="X832" s="258" t="s">
        <v>3075</v>
      </c>
      <c r="Y832" s="258" t="s">
        <v>3075</v>
      </c>
      <c r="Z832" s="258" t="s">
        <v>3075</v>
      </c>
      <c r="AA832" s="258" t="s">
        <v>3075</v>
      </c>
      <c r="AB832" s="258" t="s">
        <v>3075</v>
      </c>
      <c r="AC832" s="258" t="s">
        <v>3075</v>
      </c>
      <c r="AD832" s="258" t="s">
        <v>3075</v>
      </c>
      <c r="AE832" s="246"/>
      <c r="AF832" s="258" t="s">
        <v>3075</v>
      </c>
      <c r="AG832" s="258" t="s">
        <v>3075</v>
      </c>
      <c r="AH832" s="258" t="s">
        <v>3075</v>
      </c>
      <c r="AI832" s="258" t="s">
        <v>3075</v>
      </c>
      <c r="AJ832" t="s">
        <v>4897</v>
      </c>
    </row>
    <row r="833" spans="1:36" ht="28.8" x14ac:dyDescent="0.3">
      <c r="A833" s="261">
        <v>525978</v>
      </c>
      <c r="B833" s="262" t="s">
        <v>1553</v>
      </c>
      <c r="C833" s="262" t="s">
        <v>83</v>
      </c>
      <c r="D833" s="262" t="s">
        <v>1554</v>
      </c>
      <c r="E833" s="262" t="s">
        <v>115</v>
      </c>
      <c r="F833" s="262" t="s">
        <v>4598</v>
      </c>
      <c r="G833" s="263">
        <v>26289</v>
      </c>
      <c r="H833" s="262" t="s">
        <v>620</v>
      </c>
      <c r="I833" s="258" t="s">
        <v>521</v>
      </c>
      <c r="J833" s="262" t="s">
        <v>138</v>
      </c>
      <c r="K833" s="262"/>
      <c r="L833" s="257" t="s">
        <v>146</v>
      </c>
      <c r="M833" s="262"/>
      <c r="N833" s="250" t="s">
        <v>3075</v>
      </c>
      <c r="O833" s="260" t="s">
        <v>3075</v>
      </c>
      <c r="P833" s="257">
        <v>0</v>
      </c>
      <c r="Q833" s="258" t="s">
        <v>3075</v>
      </c>
      <c r="R833" s="258" t="s">
        <v>4599</v>
      </c>
      <c r="S833" s="258" t="s">
        <v>3131</v>
      </c>
      <c r="T833" s="258" t="s">
        <v>4600</v>
      </c>
      <c r="U833" s="258" t="s">
        <v>2278</v>
      </c>
      <c r="V833" s="258" t="s">
        <v>3075</v>
      </c>
      <c r="W833" s="258" t="s">
        <v>3075</v>
      </c>
      <c r="X833" s="258" t="s">
        <v>3075</v>
      </c>
      <c r="Y833" s="258" t="s">
        <v>3075</v>
      </c>
      <c r="Z833" s="258" t="s">
        <v>3075</v>
      </c>
      <c r="AA833" s="258" t="s">
        <v>3075</v>
      </c>
      <c r="AB833" s="258" t="s">
        <v>3075</v>
      </c>
      <c r="AC833" s="258" t="s">
        <v>3075</v>
      </c>
      <c r="AD833" s="258" t="s">
        <v>3075</v>
      </c>
      <c r="AE833" s="246"/>
      <c r="AF833" s="258" t="s">
        <v>3075</v>
      </c>
      <c r="AG833" s="258"/>
      <c r="AH833" s="258" t="s">
        <v>3075</v>
      </c>
      <c r="AI833" s="258" t="s">
        <v>3075</v>
      </c>
      <c r="AJ833" t="s">
        <v>4897</v>
      </c>
    </row>
    <row r="834" spans="1:36" ht="28.8" x14ac:dyDescent="0.3">
      <c r="A834" s="261">
        <v>525982</v>
      </c>
      <c r="B834" s="262" t="s">
        <v>1555</v>
      </c>
      <c r="C834" s="262" t="s">
        <v>265</v>
      </c>
      <c r="D834" s="262" t="s">
        <v>588</v>
      </c>
      <c r="E834" s="262" t="s">
        <v>115</v>
      </c>
      <c r="F834" s="262" t="s">
        <v>135</v>
      </c>
      <c r="G834" s="263">
        <v>36575</v>
      </c>
      <c r="H834" s="262" t="s">
        <v>620</v>
      </c>
      <c r="I834" s="258" t="s">
        <v>521</v>
      </c>
      <c r="J834" s="262" t="s">
        <v>136</v>
      </c>
      <c r="K834" s="261">
        <v>2018</v>
      </c>
      <c r="M834" s="262"/>
      <c r="N834" s="250">
        <v>437</v>
      </c>
      <c r="O834" s="260">
        <v>45334</v>
      </c>
      <c r="P834" s="257">
        <v>20000</v>
      </c>
      <c r="Q834" s="258" t="s">
        <v>3075</v>
      </c>
      <c r="R834" s="258" t="s">
        <v>3823</v>
      </c>
      <c r="S834" s="258" t="s">
        <v>3081</v>
      </c>
      <c r="T834" s="258" t="s">
        <v>2466</v>
      </c>
      <c r="U834" s="258" t="s">
        <v>2084</v>
      </c>
      <c r="V834" s="258" t="s">
        <v>3075</v>
      </c>
      <c r="W834" s="258" t="s">
        <v>3075</v>
      </c>
      <c r="X834" s="258" t="s">
        <v>3075</v>
      </c>
      <c r="Y834" s="258" t="s">
        <v>3075</v>
      </c>
      <c r="Z834" s="258" t="s">
        <v>3075</v>
      </c>
      <c r="AA834" s="258" t="s">
        <v>3075</v>
      </c>
      <c r="AB834" s="258" t="s">
        <v>3075</v>
      </c>
      <c r="AC834" s="258" t="s">
        <v>3075</v>
      </c>
      <c r="AD834" s="258" t="s">
        <v>3075</v>
      </c>
      <c r="AE834" s="246"/>
      <c r="AF834" s="258" t="s">
        <v>3075</v>
      </c>
      <c r="AG834" s="258"/>
      <c r="AH834" s="258" t="s">
        <v>3075</v>
      </c>
      <c r="AI834" s="258" t="s">
        <v>3075</v>
      </c>
      <c r="AJ834" t="s">
        <v>4897</v>
      </c>
    </row>
    <row r="835" spans="1:36" ht="28.8" x14ac:dyDescent="0.3">
      <c r="A835" s="261">
        <v>525991</v>
      </c>
      <c r="B835" s="262" t="s">
        <v>1556</v>
      </c>
      <c r="C835" s="262" t="s">
        <v>266</v>
      </c>
      <c r="D835" s="262" t="s">
        <v>469</v>
      </c>
      <c r="E835" s="262" t="s">
        <v>115</v>
      </c>
      <c r="F835" s="262" t="s">
        <v>3040</v>
      </c>
      <c r="G835" s="263">
        <v>30336</v>
      </c>
      <c r="H835" s="262" t="s">
        <v>620</v>
      </c>
      <c r="I835" s="258" t="s">
        <v>521</v>
      </c>
      <c r="J835" s="262" t="s">
        <v>138</v>
      </c>
      <c r="K835" s="262"/>
      <c r="L835" s="250"/>
      <c r="M835" s="262"/>
      <c r="N835" s="250" t="s">
        <v>3075</v>
      </c>
      <c r="O835" s="260" t="s">
        <v>3075</v>
      </c>
      <c r="P835" s="257">
        <v>0</v>
      </c>
      <c r="Q835" s="258" t="s">
        <v>3075</v>
      </c>
      <c r="R835" s="258" t="s">
        <v>3697</v>
      </c>
      <c r="S835" s="258" t="s">
        <v>3252</v>
      </c>
      <c r="T835" s="258" t="s">
        <v>2136</v>
      </c>
      <c r="U835" s="258" t="s">
        <v>2084</v>
      </c>
      <c r="V835" s="258" t="s">
        <v>3075</v>
      </c>
      <c r="W835" s="258" t="s">
        <v>3075</v>
      </c>
      <c r="X835" s="258" t="s">
        <v>3075</v>
      </c>
      <c r="Y835" s="258" t="s">
        <v>3075</v>
      </c>
      <c r="Z835" s="258" t="s">
        <v>3075</v>
      </c>
      <c r="AA835" s="258" t="s">
        <v>3075</v>
      </c>
      <c r="AB835" s="258" t="s">
        <v>3075</v>
      </c>
      <c r="AC835" s="258" t="s">
        <v>3075</v>
      </c>
      <c r="AD835" s="258" t="s">
        <v>3075</v>
      </c>
      <c r="AE835" s="247"/>
      <c r="AF835" s="258" t="s">
        <v>3075</v>
      </c>
      <c r="AG835" s="258" t="s">
        <v>3075</v>
      </c>
      <c r="AH835" s="258" t="s">
        <v>3075</v>
      </c>
      <c r="AI835" s="258" t="s">
        <v>3075</v>
      </c>
      <c r="AJ835" t="s">
        <v>4897</v>
      </c>
    </row>
    <row r="836" spans="1:36" ht="28.8" x14ac:dyDescent="0.3">
      <c r="A836" s="261">
        <v>525995</v>
      </c>
      <c r="B836" s="262" t="s">
        <v>1557</v>
      </c>
      <c r="C836" s="262" t="s">
        <v>237</v>
      </c>
      <c r="D836" s="262" t="s">
        <v>439</v>
      </c>
      <c r="E836" s="262" t="s">
        <v>115</v>
      </c>
      <c r="F836" s="262" t="s">
        <v>135</v>
      </c>
      <c r="G836" s="263">
        <v>31644</v>
      </c>
      <c r="H836" s="262" t="s">
        <v>620</v>
      </c>
      <c r="I836" s="258" t="s">
        <v>521</v>
      </c>
      <c r="J836" s="262" t="s">
        <v>138</v>
      </c>
      <c r="K836" s="262" t="s">
        <v>3075</v>
      </c>
      <c r="L836" s="262"/>
      <c r="M836" s="262"/>
      <c r="N836" s="250" t="s">
        <v>3075</v>
      </c>
      <c r="O836" s="260" t="s">
        <v>3075</v>
      </c>
      <c r="P836" s="257">
        <v>0</v>
      </c>
      <c r="Q836" s="258" t="s">
        <v>3075</v>
      </c>
      <c r="R836" s="258" t="s">
        <v>3698</v>
      </c>
      <c r="S836" s="258" t="s">
        <v>3699</v>
      </c>
      <c r="T836" s="258" t="s">
        <v>2606</v>
      </c>
      <c r="U836" s="258" t="s">
        <v>2143</v>
      </c>
      <c r="V836" s="258" t="s">
        <v>3075</v>
      </c>
      <c r="W836" s="258" t="s">
        <v>3075</v>
      </c>
      <c r="X836" s="258" t="s">
        <v>3075</v>
      </c>
      <c r="Y836" s="258" t="s">
        <v>3075</v>
      </c>
      <c r="Z836" s="258" t="s">
        <v>3075</v>
      </c>
      <c r="AA836" s="258" t="s">
        <v>3075</v>
      </c>
      <c r="AB836" s="258" t="s">
        <v>3075</v>
      </c>
      <c r="AC836" s="258" t="s">
        <v>3075</v>
      </c>
      <c r="AD836" s="258" t="s">
        <v>3075</v>
      </c>
      <c r="AE836" s="246"/>
      <c r="AF836" s="258" t="s">
        <v>3075</v>
      </c>
      <c r="AG836" s="258" t="s">
        <v>3075</v>
      </c>
      <c r="AH836" s="258" t="s">
        <v>3075</v>
      </c>
      <c r="AI836" s="258" t="s">
        <v>3075</v>
      </c>
      <c r="AJ836" t="s">
        <v>4897</v>
      </c>
    </row>
    <row r="837" spans="1:36" ht="28.8" x14ac:dyDescent="0.3">
      <c r="A837" s="261">
        <v>526007</v>
      </c>
      <c r="B837" s="262" t="s">
        <v>1558</v>
      </c>
      <c r="C837" s="262" t="s">
        <v>286</v>
      </c>
      <c r="D837" s="262" t="s">
        <v>348</v>
      </c>
      <c r="E837" s="262" t="s">
        <v>115</v>
      </c>
      <c r="F837" s="262" t="s">
        <v>2177</v>
      </c>
      <c r="G837" s="263">
        <v>31432</v>
      </c>
      <c r="H837" s="262" t="s">
        <v>620</v>
      </c>
      <c r="I837" s="258" t="s">
        <v>521</v>
      </c>
      <c r="J837" s="262" t="s">
        <v>667</v>
      </c>
      <c r="K837" s="261">
        <v>2004</v>
      </c>
      <c r="L837" s="250"/>
      <c r="M837" s="262"/>
      <c r="N837" s="250" t="s">
        <v>3075</v>
      </c>
      <c r="O837" s="260" t="s">
        <v>3075</v>
      </c>
      <c r="P837" s="257">
        <v>0</v>
      </c>
      <c r="Q837" s="258" t="s">
        <v>3075</v>
      </c>
      <c r="R837" s="258" t="s">
        <v>4601</v>
      </c>
      <c r="S837" s="258" t="s">
        <v>3467</v>
      </c>
      <c r="T837" s="258" t="s">
        <v>2534</v>
      </c>
      <c r="U837" s="258" t="s">
        <v>2210</v>
      </c>
      <c r="V837" s="258" t="s">
        <v>3075</v>
      </c>
      <c r="W837" s="258" t="s">
        <v>3075</v>
      </c>
      <c r="X837" s="258" t="s">
        <v>3075</v>
      </c>
      <c r="Y837" s="258" t="s">
        <v>3075</v>
      </c>
      <c r="Z837" s="258" t="s">
        <v>3075</v>
      </c>
      <c r="AA837" s="258" t="s">
        <v>3075</v>
      </c>
      <c r="AB837" s="258" t="s">
        <v>3075</v>
      </c>
      <c r="AC837" s="258" t="s">
        <v>3075</v>
      </c>
      <c r="AD837" s="258" t="s">
        <v>3075</v>
      </c>
      <c r="AE837" s="246"/>
      <c r="AF837" s="258" t="s">
        <v>3075</v>
      </c>
      <c r="AG837" s="258" t="s">
        <v>3075</v>
      </c>
      <c r="AH837" s="258" t="s">
        <v>3075</v>
      </c>
      <c r="AI837" s="258" t="s">
        <v>3075</v>
      </c>
      <c r="AJ837" t="s">
        <v>4897</v>
      </c>
    </row>
    <row r="838" spans="1:36" ht="28.8" x14ac:dyDescent="0.3">
      <c r="A838" s="261">
        <v>526010</v>
      </c>
      <c r="B838" s="262" t="s">
        <v>1146</v>
      </c>
      <c r="C838" s="262" t="s">
        <v>368</v>
      </c>
      <c r="D838" s="262" t="s">
        <v>337</v>
      </c>
      <c r="E838" s="262" t="s">
        <v>115</v>
      </c>
      <c r="F838" s="262" t="s">
        <v>2228</v>
      </c>
      <c r="G838" s="263">
        <v>26957</v>
      </c>
      <c r="H838" s="262" t="s">
        <v>620</v>
      </c>
      <c r="I838" s="258" t="s">
        <v>521</v>
      </c>
      <c r="J838" s="262" t="s">
        <v>138</v>
      </c>
      <c r="K838" s="261">
        <v>1993</v>
      </c>
      <c r="L838" s="250"/>
      <c r="M838" s="262"/>
      <c r="N838" s="250">
        <v>387</v>
      </c>
      <c r="O838" s="260">
        <v>45330</v>
      </c>
      <c r="P838" s="257">
        <v>30000</v>
      </c>
      <c r="Q838" s="258" t="s">
        <v>3075</v>
      </c>
      <c r="R838" s="258" t="s">
        <v>3188</v>
      </c>
      <c r="S838" s="258" t="s">
        <v>3189</v>
      </c>
      <c r="T838" s="258" t="s">
        <v>2316</v>
      </c>
      <c r="U838" s="258" t="s">
        <v>2317</v>
      </c>
      <c r="V838" s="258" t="s">
        <v>3075</v>
      </c>
      <c r="W838" s="258" t="s">
        <v>3075</v>
      </c>
      <c r="X838" s="258" t="s">
        <v>3075</v>
      </c>
      <c r="Y838" s="258" t="s">
        <v>3075</v>
      </c>
      <c r="Z838" s="258" t="s">
        <v>3075</v>
      </c>
      <c r="AA838" s="258" t="s">
        <v>3075</v>
      </c>
      <c r="AB838" s="258" t="s">
        <v>3075</v>
      </c>
      <c r="AC838" s="258" t="s">
        <v>3075</v>
      </c>
      <c r="AD838" s="258" t="s">
        <v>3075</v>
      </c>
      <c r="AE838" s="247"/>
      <c r="AF838" s="258"/>
      <c r="AG838" s="258" t="s">
        <v>3075</v>
      </c>
      <c r="AH838" s="258" t="s">
        <v>3075</v>
      </c>
      <c r="AI838" s="258" t="s">
        <v>3075</v>
      </c>
      <c r="AJ838" t="s">
        <v>4897</v>
      </c>
    </row>
    <row r="839" spans="1:36" ht="28.8" x14ac:dyDescent="0.3">
      <c r="A839" s="261">
        <v>526011</v>
      </c>
      <c r="B839" s="262" t="s">
        <v>1147</v>
      </c>
      <c r="C839" s="262" t="s">
        <v>227</v>
      </c>
      <c r="D839" s="262" t="s">
        <v>447</v>
      </c>
      <c r="E839" s="262" t="s">
        <v>115</v>
      </c>
      <c r="F839" s="262" t="s">
        <v>135</v>
      </c>
      <c r="G839" s="267">
        <v>32234</v>
      </c>
      <c r="H839" s="262" t="s">
        <v>620</v>
      </c>
      <c r="I839" s="258" t="s">
        <v>521</v>
      </c>
      <c r="J839" s="262" t="s">
        <v>138</v>
      </c>
      <c r="K839" s="262"/>
      <c r="L839" s="250"/>
      <c r="M839" s="262"/>
      <c r="N839" s="250" t="s">
        <v>3075</v>
      </c>
      <c r="O839" s="260" t="s">
        <v>3075</v>
      </c>
      <c r="P839" s="257">
        <v>0</v>
      </c>
      <c r="AE839" s="246"/>
      <c r="AJ839" t="s">
        <v>4897</v>
      </c>
    </row>
    <row r="840" spans="1:36" ht="28.8" x14ac:dyDescent="0.3">
      <c r="A840" s="261">
        <v>526012</v>
      </c>
      <c r="B840" s="262" t="s">
        <v>1559</v>
      </c>
      <c r="C840" s="262" t="s">
        <v>96</v>
      </c>
      <c r="D840" s="262" t="s">
        <v>475</v>
      </c>
      <c r="E840" s="262" t="s">
        <v>115</v>
      </c>
      <c r="F840" s="262" t="s">
        <v>2432</v>
      </c>
      <c r="G840" s="263">
        <v>35431</v>
      </c>
      <c r="H840" s="262" t="s">
        <v>620</v>
      </c>
      <c r="I840" s="258" t="s">
        <v>521</v>
      </c>
      <c r="J840" s="262" t="s">
        <v>136</v>
      </c>
      <c r="K840" s="262" t="s">
        <v>3075</v>
      </c>
      <c r="L840" s="262"/>
      <c r="M840" s="262"/>
      <c r="N840" s="250" t="s">
        <v>3075</v>
      </c>
      <c r="O840" s="260" t="s">
        <v>3075</v>
      </c>
      <c r="P840" s="257">
        <v>0</v>
      </c>
      <c r="Q840" s="258" t="s">
        <v>3075</v>
      </c>
      <c r="R840" s="258" t="s">
        <v>4602</v>
      </c>
      <c r="S840" s="258" t="s">
        <v>3207</v>
      </c>
      <c r="T840" s="258" t="s">
        <v>2718</v>
      </c>
      <c r="U840" s="258" t="s">
        <v>2129</v>
      </c>
      <c r="V840" s="258" t="s">
        <v>3075</v>
      </c>
      <c r="W840" s="258" t="s">
        <v>3075</v>
      </c>
      <c r="X840" s="258" t="s">
        <v>3075</v>
      </c>
      <c r="Y840" s="258" t="s">
        <v>3075</v>
      </c>
      <c r="Z840" s="258" t="s">
        <v>3075</v>
      </c>
      <c r="AA840" s="258" t="s">
        <v>3075</v>
      </c>
      <c r="AB840" s="258" t="s">
        <v>3075</v>
      </c>
      <c r="AC840" s="258" t="s">
        <v>3075</v>
      </c>
      <c r="AD840" s="258" t="s">
        <v>3075</v>
      </c>
      <c r="AE840" s="246"/>
      <c r="AF840" s="258" t="s">
        <v>3075</v>
      </c>
      <c r="AG840" s="258" t="s">
        <v>3075</v>
      </c>
      <c r="AH840" s="258" t="s">
        <v>3075</v>
      </c>
      <c r="AI840" s="258" t="s">
        <v>3075</v>
      </c>
      <c r="AJ840" t="s">
        <v>4897</v>
      </c>
    </row>
    <row r="841" spans="1:36" ht="28.8" x14ac:dyDescent="0.3">
      <c r="A841" s="261">
        <v>526021</v>
      </c>
      <c r="B841" s="262" t="s">
        <v>958</v>
      </c>
      <c r="C841" s="262" t="s">
        <v>255</v>
      </c>
      <c r="D841" s="262" t="s">
        <v>438</v>
      </c>
      <c r="E841" s="262" t="s">
        <v>115</v>
      </c>
      <c r="F841" s="262" t="s">
        <v>2139</v>
      </c>
      <c r="G841" s="267">
        <v>28126</v>
      </c>
      <c r="H841" s="262" t="s">
        <v>622</v>
      </c>
      <c r="I841" s="258" t="s">
        <v>521</v>
      </c>
      <c r="J841" s="262" t="s">
        <v>138</v>
      </c>
      <c r="K841" s="261">
        <v>2013</v>
      </c>
      <c r="L841" s="262" t="s">
        <v>135</v>
      </c>
      <c r="M841" s="250"/>
      <c r="N841" s="250" t="s">
        <v>3075</v>
      </c>
      <c r="O841" s="260" t="s">
        <v>3075</v>
      </c>
      <c r="P841" s="257">
        <v>0</v>
      </c>
      <c r="Q841" s="258" t="s">
        <v>3075</v>
      </c>
      <c r="R841" s="258" t="s">
        <v>3700</v>
      </c>
      <c r="S841" s="258" t="s">
        <v>3668</v>
      </c>
      <c r="T841" s="258" t="s">
        <v>2359</v>
      </c>
      <c r="U841" s="258" t="s">
        <v>2143</v>
      </c>
      <c r="V841" s="258" t="s">
        <v>3075</v>
      </c>
      <c r="W841" s="258" t="s">
        <v>3075</v>
      </c>
      <c r="X841" s="258" t="s">
        <v>3075</v>
      </c>
      <c r="Y841" s="258" t="s">
        <v>3075</v>
      </c>
      <c r="Z841" s="258" t="s">
        <v>3075</v>
      </c>
      <c r="AA841" s="258" t="s">
        <v>3075</v>
      </c>
      <c r="AB841" s="258" t="s">
        <v>3075</v>
      </c>
      <c r="AC841" s="258" t="s">
        <v>3075</v>
      </c>
      <c r="AD841" s="258" t="s">
        <v>3075</v>
      </c>
      <c r="AE841" s="246"/>
      <c r="AF841" s="258" t="s">
        <v>3075</v>
      </c>
      <c r="AG841" s="258" t="s">
        <v>3075</v>
      </c>
      <c r="AH841" s="258" t="s">
        <v>3075</v>
      </c>
      <c r="AI841" s="258" t="s">
        <v>3075</v>
      </c>
      <c r="AJ841" t="s">
        <v>4897</v>
      </c>
    </row>
    <row r="842" spans="1:36" ht="28.8" x14ac:dyDescent="0.3">
      <c r="A842" s="261">
        <v>526034</v>
      </c>
      <c r="B842" s="262" t="s">
        <v>1560</v>
      </c>
      <c r="C842" s="262" t="s">
        <v>386</v>
      </c>
      <c r="D842" s="262" t="s">
        <v>399</v>
      </c>
      <c r="E842" s="262" t="s">
        <v>115</v>
      </c>
      <c r="F842" s="262" t="s">
        <v>135</v>
      </c>
      <c r="G842" s="263">
        <v>30170</v>
      </c>
      <c r="H842" s="262" t="s">
        <v>620</v>
      </c>
      <c r="I842" s="258" t="s">
        <v>521</v>
      </c>
      <c r="J842" s="262" t="s">
        <v>136</v>
      </c>
      <c r="K842" s="262" t="s">
        <v>3075</v>
      </c>
      <c r="L842" s="262"/>
      <c r="M842" s="262"/>
      <c r="N842" s="250" t="s">
        <v>3075</v>
      </c>
      <c r="O842" s="260" t="s">
        <v>3075</v>
      </c>
      <c r="P842" s="257">
        <v>0</v>
      </c>
      <c r="Q842" s="258" t="s">
        <v>3075</v>
      </c>
      <c r="R842" s="258" t="s">
        <v>4603</v>
      </c>
      <c r="S842" s="258" t="s">
        <v>4604</v>
      </c>
      <c r="T842" s="258" t="s">
        <v>2199</v>
      </c>
      <c r="U842" s="258" t="s">
        <v>2084</v>
      </c>
      <c r="V842" s="258" t="s">
        <v>3075</v>
      </c>
      <c r="W842" s="258" t="s">
        <v>3075</v>
      </c>
      <c r="X842" s="258" t="s">
        <v>3075</v>
      </c>
      <c r="Y842" s="258" t="s">
        <v>3075</v>
      </c>
      <c r="Z842" s="258" t="s">
        <v>3075</v>
      </c>
      <c r="AA842" s="258" t="s">
        <v>3075</v>
      </c>
      <c r="AB842" s="258" t="s">
        <v>3075</v>
      </c>
      <c r="AC842" s="258" t="s">
        <v>3075</v>
      </c>
      <c r="AD842" s="258" t="s">
        <v>3075</v>
      </c>
      <c r="AE842" s="246"/>
      <c r="AF842" s="258" t="s">
        <v>3075</v>
      </c>
      <c r="AG842" s="258" t="s">
        <v>3075</v>
      </c>
      <c r="AH842" s="258" t="s">
        <v>3075</v>
      </c>
      <c r="AI842" s="258" t="s">
        <v>3075</v>
      </c>
      <c r="AJ842" t="s">
        <v>4897</v>
      </c>
    </row>
    <row r="843" spans="1:36" ht="28.8" x14ac:dyDescent="0.3">
      <c r="A843" s="261">
        <v>526069</v>
      </c>
      <c r="B843" s="262" t="s">
        <v>959</v>
      </c>
      <c r="C843" s="262" t="s">
        <v>79</v>
      </c>
      <c r="D843" s="262" t="s">
        <v>960</v>
      </c>
      <c r="E843" s="262" t="s">
        <v>115</v>
      </c>
      <c r="F843" s="262" t="s">
        <v>4894</v>
      </c>
      <c r="G843" s="263">
        <v>32983</v>
      </c>
      <c r="H843" s="262" t="s">
        <v>620</v>
      </c>
      <c r="I843" s="258" t="s">
        <v>521</v>
      </c>
      <c r="J843" s="258" t="s">
        <v>667</v>
      </c>
      <c r="K843" s="262"/>
      <c r="L843" s="257"/>
      <c r="M843" s="262"/>
      <c r="N843" s="250" t="s">
        <v>3075</v>
      </c>
      <c r="O843" s="260" t="s">
        <v>3075</v>
      </c>
      <c r="P843" s="257">
        <v>0</v>
      </c>
      <c r="AE843" s="250"/>
      <c r="AJ843" t="s">
        <v>4897</v>
      </c>
    </row>
    <row r="844" spans="1:36" ht="28.8" x14ac:dyDescent="0.3">
      <c r="A844" s="261">
        <v>526074</v>
      </c>
      <c r="B844" s="262" t="s">
        <v>961</v>
      </c>
      <c r="C844" s="262" t="s">
        <v>298</v>
      </c>
      <c r="D844" s="262" t="s">
        <v>450</v>
      </c>
      <c r="E844" s="262" t="s">
        <v>115</v>
      </c>
      <c r="F844" s="262" t="s">
        <v>153</v>
      </c>
      <c r="G844" s="263">
        <v>33612</v>
      </c>
      <c r="H844" s="262" t="s">
        <v>620</v>
      </c>
      <c r="I844" s="258" t="s">
        <v>521</v>
      </c>
      <c r="J844" s="258" t="s">
        <v>138</v>
      </c>
      <c r="K844" s="262" t="s">
        <v>3075</v>
      </c>
      <c r="L844" s="262"/>
      <c r="M844" s="262"/>
      <c r="N844" s="250" t="s">
        <v>3075</v>
      </c>
      <c r="O844" s="260" t="s">
        <v>3075</v>
      </c>
      <c r="P844" s="257">
        <v>0</v>
      </c>
      <c r="Q844" s="258" t="s">
        <v>3075</v>
      </c>
      <c r="R844" s="258" t="s">
        <v>3701</v>
      </c>
      <c r="S844" s="258" t="s">
        <v>3702</v>
      </c>
      <c r="T844" s="258" t="s">
        <v>3041</v>
      </c>
      <c r="U844" s="258" t="s">
        <v>3042</v>
      </c>
      <c r="V844" s="258" t="s">
        <v>3075</v>
      </c>
      <c r="W844" s="258" t="s">
        <v>3075</v>
      </c>
      <c r="X844" s="258" t="s">
        <v>3075</v>
      </c>
      <c r="Y844" s="258" t="s">
        <v>3075</v>
      </c>
      <c r="Z844" s="258" t="s">
        <v>3075</v>
      </c>
      <c r="AA844" s="258" t="s">
        <v>3075</v>
      </c>
      <c r="AB844" s="258" t="s">
        <v>3075</v>
      </c>
      <c r="AC844" s="258" t="s">
        <v>3075</v>
      </c>
      <c r="AD844" s="258" t="s">
        <v>3075</v>
      </c>
      <c r="AE844" s="246"/>
      <c r="AF844" s="258" t="s">
        <v>3075</v>
      </c>
      <c r="AG844" s="258" t="s">
        <v>3075</v>
      </c>
      <c r="AH844" s="258" t="s">
        <v>3075</v>
      </c>
      <c r="AI844" s="258" t="s">
        <v>3075</v>
      </c>
      <c r="AJ844" t="s">
        <v>4897</v>
      </c>
    </row>
    <row r="845" spans="1:36" ht="28.8" x14ac:dyDescent="0.3">
      <c r="A845" s="261">
        <v>526078</v>
      </c>
      <c r="B845" s="262" t="s">
        <v>1562</v>
      </c>
      <c r="C845" s="262" t="s">
        <v>79</v>
      </c>
      <c r="D845" s="262" t="s">
        <v>458</v>
      </c>
      <c r="E845" s="262" t="s">
        <v>115</v>
      </c>
      <c r="F845" s="262" t="s">
        <v>2867</v>
      </c>
      <c r="G845" s="263">
        <v>34130</v>
      </c>
      <c r="H845" s="262" t="s">
        <v>620</v>
      </c>
      <c r="I845" s="258" t="s">
        <v>521</v>
      </c>
      <c r="J845" s="258" t="s">
        <v>138</v>
      </c>
      <c r="K845" s="262"/>
      <c r="L845" s="250"/>
      <c r="M845" s="262"/>
      <c r="N845" s="250" t="s">
        <v>3075</v>
      </c>
      <c r="O845" s="260" t="s">
        <v>3075</v>
      </c>
      <c r="P845" s="257">
        <v>0</v>
      </c>
      <c r="Q845" s="258" t="s">
        <v>3075</v>
      </c>
      <c r="R845" s="258" t="s">
        <v>3703</v>
      </c>
      <c r="S845" s="258" t="s">
        <v>3122</v>
      </c>
      <c r="T845" s="258" t="s">
        <v>2968</v>
      </c>
      <c r="U845" s="258" t="s">
        <v>2129</v>
      </c>
      <c r="V845" s="258" t="s">
        <v>3075</v>
      </c>
      <c r="W845" s="258" t="s">
        <v>3075</v>
      </c>
      <c r="X845" s="258" t="s">
        <v>3075</v>
      </c>
      <c r="Y845" s="258" t="s">
        <v>3075</v>
      </c>
      <c r="Z845" s="258" t="s">
        <v>3075</v>
      </c>
      <c r="AA845" s="258" t="s">
        <v>3075</v>
      </c>
      <c r="AB845" s="258" t="s">
        <v>3075</v>
      </c>
      <c r="AC845" s="258" t="s">
        <v>3075</v>
      </c>
      <c r="AD845" s="258" t="s">
        <v>3075</v>
      </c>
      <c r="AE845" s="247"/>
      <c r="AF845" s="258" t="s">
        <v>3075</v>
      </c>
      <c r="AG845" s="258" t="s">
        <v>3075</v>
      </c>
      <c r="AH845" s="258" t="s">
        <v>3075</v>
      </c>
      <c r="AI845" s="258" t="s">
        <v>3075</v>
      </c>
      <c r="AJ845" t="s">
        <v>4897</v>
      </c>
    </row>
    <row r="846" spans="1:36" ht="28.8" x14ac:dyDescent="0.3">
      <c r="A846" s="261">
        <v>526085</v>
      </c>
      <c r="B846" s="262" t="s">
        <v>1148</v>
      </c>
      <c r="C846" s="262" t="s">
        <v>265</v>
      </c>
      <c r="D846" s="262" t="s">
        <v>584</v>
      </c>
      <c r="E846" s="262" t="s">
        <v>115</v>
      </c>
      <c r="F846" s="262" t="s">
        <v>135</v>
      </c>
      <c r="G846" s="263">
        <v>32789</v>
      </c>
      <c r="H846" s="262" t="s">
        <v>620</v>
      </c>
      <c r="I846" s="258" t="s">
        <v>521</v>
      </c>
      <c r="J846" s="258" t="s">
        <v>138</v>
      </c>
      <c r="K846" s="262" t="s">
        <v>3075</v>
      </c>
      <c r="L846" s="262"/>
      <c r="M846" s="262"/>
      <c r="N846" s="250" t="s">
        <v>3075</v>
      </c>
      <c r="O846" s="260" t="s">
        <v>3075</v>
      </c>
      <c r="P846" s="257">
        <v>0</v>
      </c>
      <c r="Q846" s="258" t="s">
        <v>3075</v>
      </c>
      <c r="R846" s="258" t="s">
        <v>4605</v>
      </c>
      <c r="S846" s="258" t="s">
        <v>4207</v>
      </c>
      <c r="T846" s="258" t="s">
        <v>2966</v>
      </c>
      <c r="U846" s="258" t="s">
        <v>2084</v>
      </c>
      <c r="V846" s="258" t="s">
        <v>3075</v>
      </c>
      <c r="W846" s="258" t="s">
        <v>3075</v>
      </c>
      <c r="X846" s="258" t="s">
        <v>3075</v>
      </c>
      <c r="Y846" s="258" t="s">
        <v>3075</v>
      </c>
      <c r="Z846" s="258" t="s">
        <v>3075</v>
      </c>
      <c r="AA846" s="258" t="s">
        <v>3075</v>
      </c>
      <c r="AB846" s="258" t="s">
        <v>3075</v>
      </c>
      <c r="AC846" s="258" t="s">
        <v>3075</v>
      </c>
      <c r="AD846" s="258" t="s">
        <v>3075</v>
      </c>
      <c r="AE846" s="246"/>
      <c r="AF846" s="258" t="s">
        <v>3075</v>
      </c>
      <c r="AG846" s="258" t="s">
        <v>3075</v>
      </c>
      <c r="AH846" s="258" t="s">
        <v>3075</v>
      </c>
      <c r="AI846" s="258" t="s">
        <v>3075</v>
      </c>
      <c r="AJ846" t="s">
        <v>4897</v>
      </c>
    </row>
    <row r="847" spans="1:36" ht="14.4" x14ac:dyDescent="0.3">
      <c r="A847" s="256">
        <v>526105</v>
      </c>
      <c r="B847" s="257" t="s">
        <v>1563</v>
      </c>
      <c r="C847" s="257" t="s">
        <v>1564</v>
      </c>
      <c r="D847" s="257" t="s">
        <v>584</v>
      </c>
      <c r="E847" s="257" t="s">
        <v>115</v>
      </c>
      <c r="F847" s="257" t="s">
        <v>2616</v>
      </c>
      <c r="G847" s="257" t="s">
        <v>4761</v>
      </c>
      <c r="H847" s="257" t="s">
        <v>620</v>
      </c>
      <c r="I847" s="258" t="s">
        <v>521</v>
      </c>
      <c r="J847" s="259" t="s">
        <v>138</v>
      </c>
      <c r="K847" s="257" t="s">
        <v>4759</v>
      </c>
      <c r="L847" s="257" t="s">
        <v>3075</v>
      </c>
      <c r="M847" s="250"/>
      <c r="N847" s="250" t="s">
        <v>3075</v>
      </c>
      <c r="O847" s="260" t="s">
        <v>3075</v>
      </c>
      <c r="P847" s="257">
        <v>0</v>
      </c>
      <c r="Q847" s="259" t="s">
        <v>3075</v>
      </c>
      <c r="R847" s="259" t="s">
        <v>3350</v>
      </c>
      <c r="S847" s="259" t="s">
        <v>3351</v>
      </c>
      <c r="T847" s="259" t="s">
        <v>2617</v>
      </c>
      <c r="U847" s="259" t="s">
        <v>2618</v>
      </c>
      <c r="V847" s="259" t="s">
        <v>3075</v>
      </c>
      <c r="W847" s="259" t="s">
        <v>3075</v>
      </c>
      <c r="X847" s="259" t="s">
        <v>3075</v>
      </c>
      <c r="Y847" s="259" t="s">
        <v>3075</v>
      </c>
      <c r="Z847" s="259" t="s">
        <v>3075</v>
      </c>
      <c r="AA847" s="259" t="s">
        <v>3075</v>
      </c>
      <c r="AB847" s="259" t="s">
        <v>3075</v>
      </c>
      <c r="AC847" s="259" t="s">
        <v>3075</v>
      </c>
      <c r="AD847" s="259" t="s">
        <v>3075</v>
      </c>
      <c r="AE847" s="247"/>
      <c r="AF847" s="259" t="s">
        <v>2078</v>
      </c>
      <c r="AG847" s="259" t="s">
        <v>2078</v>
      </c>
      <c r="AH847" s="259" t="s">
        <v>2078</v>
      </c>
      <c r="AI847" s="259" t="s">
        <v>3075</v>
      </c>
      <c r="AJ847" t="s">
        <v>4896</v>
      </c>
    </row>
    <row r="848" spans="1:36" ht="28.8" x14ac:dyDescent="0.3">
      <c r="A848" s="261">
        <v>526107</v>
      </c>
      <c r="B848" s="262" t="s">
        <v>1149</v>
      </c>
      <c r="C848" s="262" t="s">
        <v>688</v>
      </c>
      <c r="D848" s="262" t="s">
        <v>455</v>
      </c>
      <c r="E848" s="262" t="s">
        <v>115</v>
      </c>
      <c r="F848" s="262" t="s">
        <v>135</v>
      </c>
      <c r="G848" s="263">
        <v>31393</v>
      </c>
      <c r="H848" s="262" t="s">
        <v>620</v>
      </c>
      <c r="I848" s="258" t="s">
        <v>521</v>
      </c>
      <c r="J848" s="258" t="s">
        <v>2082</v>
      </c>
      <c r="K848" s="250"/>
      <c r="L848" s="262" t="s">
        <v>146</v>
      </c>
      <c r="M848" s="262"/>
      <c r="N848" s="250" t="s">
        <v>3075</v>
      </c>
      <c r="O848" s="260" t="s">
        <v>3075</v>
      </c>
      <c r="P848" s="257">
        <v>0</v>
      </c>
      <c r="Q848" s="258" t="s">
        <v>3075</v>
      </c>
      <c r="R848" s="258" t="s">
        <v>4606</v>
      </c>
      <c r="S848" s="258" t="s">
        <v>3191</v>
      </c>
      <c r="T848" s="258" t="s">
        <v>2240</v>
      </c>
      <c r="U848" s="258" t="s">
        <v>2192</v>
      </c>
      <c r="V848" s="258" t="s">
        <v>3075</v>
      </c>
      <c r="W848" s="258" t="s">
        <v>3075</v>
      </c>
      <c r="X848" s="258" t="s">
        <v>3075</v>
      </c>
      <c r="Y848" s="258" t="s">
        <v>3075</v>
      </c>
      <c r="Z848" s="258" t="s">
        <v>3075</v>
      </c>
      <c r="AA848" s="258" t="s">
        <v>3075</v>
      </c>
      <c r="AB848" s="258" t="s">
        <v>3075</v>
      </c>
      <c r="AC848" s="258" t="s">
        <v>3075</v>
      </c>
      <c r="AD848" s="258" t="s">
        <v>3075</v>
      </c>
      <c r="AE848" s="246"/>
      <c r="AF848" s="258" t="s">
        <v>3075</v>
      </c>
      <c r="AG848" s="258" t="s">
        <v>3075</v>
      </c>
      <c r="AH848" s="258" t="s">
        <v>3075</v>
      </c>
      <c r="AI848" s="258" t="s">
        <v>3075</v>
      </c>
      <c r="AJ848" t="s">
        <v>4897</v>
      </c>
    </row>
    <row r="849" spans="1:36" ht="28.8" x14ac:dyDescent="0.3">
      <c r="A849" s="261">
        <v>526120</v>
      </c>
      <c r="B849" s="262" t="s">
        <v>1566</v>
      </c>
      <c r="C849" s="262" t="s">
        <v>1567</v>
      </c>
      <c r="D849" s="262" t="s">
        <v>347</v>
      </c>
      <c r="E849" s="262" t="s">
        <v>115</v>
      </c>
      <c r="F849" s="262" t="s">
        <v>151</v>
      </c>
      <c r="G849" s="263">
        <v>28684</v>
      </c>
      <c r="H849" s="262" t="s">
        <v>622</v>
      </c>
      <c r="I849" s="258" t="s">
        <v>521</v>
      </c>
      <c r="J849" s="258" t="s">
        <v>136</v>
      </c>
      <c r="K849" s="261">
        <v>1996</v>
      </c>
      <c r="L849" s="262" t="s">
        <v>151</v>
      </c>
      <c r="M849" s="250"/>
      <c r="N849" s="250" t="s">
        <v>3075</v>
      </c>
      <c r="O849" s="260" t="s">
        <v>3075</v>
      </c>
      <c r="P849" s="257">
        <v>0</v>
      </c>
      <c r="Q849" s="258" t="s">
        <v>3075</v>
      </c>
      <c r="R849" s="258" t="s">
        <v>3993</v>
      </c>
      <c r="S849" s="258" t="s">
        <v>3994</v>
      </c>
      <c r="T849" s="258" t="s">
        <v>2097</v>
      </c>
      <c r="U849" s="258" t="s">
        <v>2129</v>
      </c>
      <c r="V849" s="258" t="s">
        <v>3075</v>
      </c>
      <c r="W849" s="258" t="s">
        <v>3075</v>
      </c>
      <c r="X849" s="258" t="s">
        <v>3075</v>
      </c>
      <c r="Y849" s="258" t="s">
        <v>3075</v>
      </c>
      <c r="Z849" s="258" t="s">
        <v>3075</v>
      </c>
      <c r="AA849" s="258" t="s">
        <v>3075</v>
      </c>
      <c r="AB849" s="258" t="s">
        <v>3075</v>
      </c>
      <c r="AC849" s="258" t="s">
        <v>3075</v>
      </c>
      <c r="AD849" s="258" t="s">
        <v>3075</v>
      </c>
      <c r="AE849" s="247"/>
      <c r="AF849" s="258" t="s">
        <v>3075</v>
      </c>
      <c r="AG849" s="258" t="s">
        <v>3075</v>
      </c>
      <c r="AH849" s="258" t="s">
        <v>3075</v>
      </c>
      <c r="AI849" s="258" t="s">
        <v>3075</v>
      </c>
      <c r="AJ849" t="s">
        <v>4897</v>
      </c>
    </row>
    <row r="850" spans="1:36" ht="28.8" x14ac:dyDescent="0.3">
      <c r="A850" s="261">
        <v>526121</v>
      </c>
      <c r="B850" s="262" t="s">
        <v>962</v>
      </c>
      <c r="C850" s="262" t="s">
        <v>963</v>
      </c>
      <c r="D850" s="262" t="s">
        <v>392</v>
      </c>
      <c r="E850" s="262" t="s">
        <v>115</v>
      </c>
      <c r="F850" s="262" t="s">
        <v>2768</v>
      </c>
      <c r="G850" s="263">
        <v>27069</v>
      </c>
      <c r="H850" s="262" t="s">
        <v>622</v>
      </c>
      <c r="I850" s="258" t="s">
        <v>521</v>
      </c>
      <c r="J850" s="258" t="s">
        <v>136</v>
      </c>
      <c r="K850" s="261">
        <v>1993</v>
      </c>
      <c r="L850" s="262" t="s">
        <v>137</v>
      </c>
      <c r="M850" s="250"/>
      <c r="N850" s="250" t="s">
        <v>3075</v>
      </c>
      <c r="O850" s="260" t="s">
        <v>3075</v>
      </c>
      <c r="P850" s="257">
        <v>0</v>
      </c>
      <c r="Q850" s="258" t="s">
        <v>3075</v>
      </c>
      <c r="R850" s="258" t="s">
        <v>3995</v>
      </c>
      <c r="S850" s="258" t="s">
        <v>3996</v>
      </c>
      <c r="T850" s="258" t="s">
        <v>2653</v>
      </c>
      <c r="U850" s="258" t="s">
        <v>3043</v>
      </c>
      <c r="V850" s="258" t="s">
        <v>3075</v>
      </c>
      <c r="W850" s="258" t="s">
        <v>3075</v>
      </c>
      <c r="X850" s="258" t="s">
        <v>3075</v>
      </c>
      <c r="Y850" s="258" t="s">
        <v>3075</v>
      </c>
      <c r="Z850" s="258" t="s">
        <v>3075</v>
      </c>
      <c r="AA850" s="258" t="s">
        <v>3075</v>
      </c>
      <c r="AB850" s="258" t="s">
        <v>3075</v>
      </c>
      <c r="AC850" s="258" t="s">
        <v>3075</v>
      </c>
      <c r="AD850" s="258" t="s">
        <v>3075</v>
      </c>
      <c r="AE850" s="246"/>
      <c r="AF850" s="258" t="s">
        <v>3075</v>
      </c>
      <c r="AG850" s="258" t="s">
        <v>3075</v>
      </c>
      <c r="AH850" s="258" t="s">
        <v>3075</v>
      </c>
      <c r="AI850" s="258" t="s">
        <v>3075</v>
      </c>
      <c r="AJ850" t="s">
        <v>4897</v>
      </c>
    </row>
    <row r="851" spans="1:36" ht="28.8" x14ac:dyDescent="0.3">
      <c r="A851" s="261">
        <v>526126</v>
      </c>
      <c r="B851" s="262" t="s">
        <v>964</v>
      </c>
      <c r="C851" s="262" t="s">
        <v>65</v>
      </c>
      <c r="D851" s="262" t="s">
        <v>359</v>
      </c>
      <c r="E851" s="262" t="s">
        <v>115</v>
      </c>
      <c r="F851" s="262" t="s">
        <v>2596</v>
      </c>
      <c r="G851" s="263">
        <v>31156</v>
      </c>
      <c r="H851" s="262" t="s">
        <v>620</v>
      </c>
      <c r="I851" s="258" t="s">
        <v>521</v>
      </c>
      <c r="J851" s="258" t="s">
        <v>136</v>
      </c>
      <c r="K851" s="262"/>
      <c r="L851" s="257" t="s">
        <v>149</v>
      </c>
      <c r="M851" s="262"/>
      <c r="N851" s="250" t="s">
        <v>3075</v>
      </c>
      <c r="O851" s="260" t="s">
        <v>3075</v>
      </c>
      <c r="P851" s="257">
        <v>0</v>
      </c>
      <c r="AE851" s="247"/>
      <c r="AJ851" t="s">
        <v>4897</v>
      </c>
    </row>
    <row r="852" spans="1:36" ht="28.8" x14ac:dyDescent="0.3">
      <c r="A852" s="261">
        <v>526136</v>
      </c>
      <c r="B852" s="262" t="s">
        <v>1568</v>
      </c>
      <c r="C852" s="262" t="s">
        <v>1569</v>
      </c>
      <c r="D852" s="262" t="s">
        <v>338</v>
      </c>
      <c r="E852" s="262" t="s">
        <v>115</v>
      </c>
      <c r="F852" s="262" t="s">
        <v>2139</v>
      </c>
      <c r="G852" s="263">
        <v>35450</v>
      </c>
      <c r="H852" s="262" t="s">
        <v>620</v>
      </c>
      <c r="I852" s="258" t="s">
        <v>521</v>
      </c>
      <c r="J852" s="258" t="s">
        <v>667</v>
      </c>
      <c r="K852" s="262"/>
      <c r="L852" s="250"/>
      <c r="M852" s="262"/>
      <c r="N852" s="250" t="s">
        <v>3075</v>
      </c>
      <c r="O852" s="260" t="s">
        <v>3075</v>
      </c>
      <c r="P852" s="257">
        <v>0</v>
      </c>
      <c r="Q852" s="258" t="s">
        <v>3075</v>
      </c>
      <c r="R852" s="258" t="s">
        <v>4607</v>
      </c>
      <c r="S852" s="258" t="s">
        <v>4608</v>
      </c>
      <c r="T852" s="258" t="s">
        <v>2124</v>
      </c>
      <c r="U852" s="258" t="s">
        <v>4609</v>
      </c>
      <c r="V852" s="258" t="s">
        <v>3075</v>
      </c>
      <c r="W852" s="258" t="s">
        <v>3075</v>
      </c>
      <c r="X852" s="258" t="s">
        <v>3075</v>
      </c>
      <c r="Y852" s="258" t="s">
        <v>3075</v>
      </c>
      <c r="Z852" s="258" t="s">
        <v>3075</v>
      </c>
      <c r="AA852" s="258" t="s">
        <v>3075</v>
      </c>
      <c r="AB852" s="258" t="s">
        <v>3075</v>
      </c>
      <c r="AC852" s="258" t="s">
        <v>3075</v>
      </c>
      <c r="AD852" s="258" t="s">
        <v>3075</v>
      </c>
      <c r="AE852" s="246"/>
      <c r="AF852" s="258" t="s">
        <v>3075</v>
      </c>
      <c r="AG852" s="258" t="s">
        <v>3075</v>
      </c>
      <c r="AH852" s="258" t="s">
        <v>3075</v>
      </c>
      <c r="AI852" s="258" t="s">
        <v>3075</v>
      </c>
      <c r="AJ852" t="s">
        <v>4897</v>
      </c>
    </row>
    <row r="853" spans="1:36" ht="28.8" x14ac:dyDescent="0.3">
      <c r="A853" s="261">
        <v>526139</v>
      </c>
      <c r="B853" s="262" t="s">
        <v>1570</v>
      </c>
      <c r="C853" s="262" t="s">
        <v>73</v>
      </c>
      <c r="D853" s="262" t="s">
        <v>779</v>
      </c>
      <c r="E853" s="262" t="s">
        <v>115</v>
      </c>
      <c r="F853" s="262" t="s">
        <v>135</v>
      </c>
      <c r="G853" s="263">
        <v>36328</v>
      </c>
      <c r="H853" s="262" t="s">
        <v>620</v>
      </c>
      <c r="I853" s="258" t="s">
        <v>521</v>
      </c>
      <c r="J853" s="258" t="s">
        <v>138</v>
      </c>
      <c r="K853" s="262"/>
      <c r="L853" s="250"/>
      <c r="M853" s="262"/>
      <c r="N853" s="250" t="s">
        <v>3075</v>
      </c>
      <c r="O853" s="260" t="s">
        <v>3075</v>
      </c>
      <c r="P853" s="257">
        <v>0</v>
      </c>
      <c r="Q853" s="258" t="s">
        <v>3075</v>
      </c>
      <c r="R853" s="258" t="s">
        <v>3352</v>
      </c>
      <c r="S853" s="258" t="s">
        <v>3234</v>
      </c>
      <c r="T853" s="258" t="s">
        <v>2619</v>
      </c>
      <c r="U853" s="258" t="s">
        <v>2084</v>
      </c>
      <c r="V853" s="258" t="s">
        <v>3075</v>
      </c>
      <c r="W853" s="258" t="s">
        <v>3075</v>
      </c>
      <c r="X853" s="258" t="s">
        <v>3075</v>
      </c>
      <c r="Y853" s="258" t="s">
        <v>3075</v>
      </c>
      <c r="Z853" s="258" t="s">
        <v>3075</v>
      </c>
      <c r="AA853" s="258" t="s">
        <v>3075</v>
      </c>
      <c r="AB853" s="258" t="s">
        <v>3075</v>
      </c>
      <c r="AC853" s="258" t="s">
        <v>3075</v>
      </c>
      <c r="AD853" s="258" t="s">
        <v>3075</v>
      </c>
      <c r="AE853" s="246"/>
      <c r="AF853" s="258" t="s">
        <v>3075</v>
      </c>
      <c r="AG853" s="258" t="s">
        <v>3075</v>
      </c>
      <c r="AH853" s="258" t="s">
        <v>3075</v>
      </c>
      <c r="AI853" s="258" t="s">
        <v>3075</v>
      </c>
      <c r="AJ853" t="s">
        <v>4897</v>
      </c>
    </row>
    <row r="854" spans="1:36" ht="28.8" x14ac:dyDescent="0.3">
      <c r="A854" s="261">
        <v>526143</v>
      </c>
      <c r="B854" s="262" t="s">
        <v>1571</v>
      </c>
      <c r="C854" s="262" t="s">
        <v>707</v>
      </c>
      <c r="D854" s="262" t="s">
        <v>762</v>
      </c>
      <c r="E854" s="262" t="s">
        <v>115</v>
      </c>
      <c r="F854" s="262" t="s">
        <v>135</v>
      </c>
      <c r="G854" s="263">
        <v>34911</v>
      </c>
      <c r="H854" s="262" t="s">
        <v>620</v>
      </c>
      <c r="I854" s="258" t="s">
        <v>521</v>
      </c>
      <c r="J854" s="258" t="s">
        <v>138</v>
      </c>
      <c r="K854" s="262" t="s">
        <v>3075</v>
      </c>
      <c r="L854" s="262"/>
      <c r="M854" s="262"/>
      <c r="N854" s="250" t="s">
        <v>3075</v>
      </c>
      <c r="O854" s="260" t="s">
        <v>3075</v>
      </c>
      <c r="P854" s="257">
        <v>0</v>
      </c>
      <c r="Q854" s="258" t="s">
        <v>3075</v>
      </c>
      <c r="R854" s="258" t="s">
        <v>3704</v>
      </c>
      <c r="S854" s="258" t="s">
        <v>3705</v>
      </c>
      <c r="T854" s="258" t="s">
        <v>3044</v>
      </c>
      <c r="U854" s="258" t="s">
        <v>2084</v>
      </c>
      <c r="V854" s="258" t="s">
        <v>3075</v>
      </c>
      <c r="W854" s="258" t="s">
        <v>3075</v>
      </c>
      <c r="X854" s="258" t="s">
        <v>3075</v>
      </c>
      <c r="Y854" s="258" t="s">
        <v>3075</v>
      </c>
      <c r="Z854" s="258" t="s">
        <v>3075</v>
      </c>
      <c r="AA854" s="258" t="s">
        <v>3075</v>
      </c>
      <c r="AB854" s="258" t="s">
        <v>3075</v>
      </c>
      <c r="AC854" s="258" t="s">
        <v>3075</v>
      </c>
      <c r="AD854" s="258" t="s">
        <v>3075</v>
      </c>
      <c r="AE854" s="246"/>
      <c r="AF854" s="258" t="s">
        <v>3075</v>
      </c>
      <c r="AG854" s="258" t="s">
        <v>3075</v>
      </c>
      <c r="AH854" s="258" t="s">
        <v>3075</v>
      </c>
      <c r="AI854" s="258" t="s">
        <v>3075</v>
      </c>
      <c r="AJ854" t="s">
        <v>4897</v>
      </c>
    </row>
    <row r="855" spans="1:36" ht="28.8" x14ac:dyDescent="0.3">
      <c r="A855" s="261">
        <v>526144</v>
      </c>
      <c r="B855" s="262" t="s">
        <v>965</v>
      </c>
      <c r="C855" s="262" t="s">
        <v>63</v>
      </c>
      <c r="D855" s="262" t="s">
        <v>423</v>
      </c>
      <c r="E855" s="262" t="s">
        <v>115</v>
      </c>
      <c r="F855" s="262" t="s">
        <v>3045</v>
      </c>
      <c r="G855" s="263">
        <v>35800</v>
      </c>
      <c r="H855" s="262" t="s">
        <v>620</v>
      </c>
      <c r="I855" s="258" t="s">
        <v>521</v>
      </c>
      <c r="J855" s="258" t="s">
        <v>136</v>
      </c>
      <c r="K855" s="262"/>
      <c r="L855" s="257" t="s">
        <v>149</v>
      </c>
      <c r="M855" s="262"/>
      <c r="N855" s="250" t="s">
        <v>3075</v>
      </c>
      <c r="O855" s="260" t="s">
        <v>3075</v>
      </c>
      <c r="P855" s="257">
        <v>0</v>
      </c>
      <c r="Q855" s="258" t="s">
        <v>3075</v>
      </c>
      <c r="R855" s="258" t="s">
        <v>3997</v>
      </c>
      <c r="S855" s="258" t="s">
        <v>3220</v>
      </c>
      <c r="T855" s="258" t="s">
        <v>2266</v>
      </c>
      <c r="U855" s="258" t="s">
        <v>2096</v>
      </c>
      <c r="V855" s="258" t="s">
        <v>3075</v>
      </c>
      <c r="W855" s="258" t="s">
        <v>3075</v>
      </c>
      <c r="X855" s="258" t="s">
        <v>3075</v>
      </c>
      <c r="Y855" s="258" t="s">
        <v>3075</v>
      </c>
      <c r="Z855" s="258" t="s">
        <v>3075</v>
      </c>
      <c r="AA855" s="258" t="s">
        <v>3075</v>
      </c>
      <c r="AB855" s="258" t="s">
        <v>3075</v>
      </c>
      <c r="AC855" s="258" t="s">
        <v>3075</v>
      </c>
      <c r="AD855" s="258" t="s">
        <v>3075</v>
      </c>
      <c r="AE855" s="246"/>
      <c r="AF855" s="258" t="s">
        <v>3075</v>
      </c>
      <c r="AG855" s="258" t="s">
        <v>3075</v>
      </c>
      <c r="AH855" s="258" t="s">
        <v>3075</v>
      </c>
      <c r="AI855" s="258" t="s">
        <v>3075</v>
      </c>
      <c r="AJ855" t="s">
        <v>4897</v>
      </c>
    </row>
    <row r="856" spans="1:36" ht="28.8" x14ac:dyDescent="0.3">
      <c r="A856" s="261">
        <v>526147</v>
      </c>
      <c r="B856" s="262" t="s">
        <v>1572</v>
      </c>
      <c r="C856" s="262" t="s">
        <v>66</v>
      </c>
      <c r="D856" s="262" t="s">
        <v>471</v>
      </c>
      <c r="E856" s="262" t="s">
        <v>115</v>
      </c>
      <c r="F856" s="262" t="s">
        <v>2479</v>
      </c>
      <c r="G856" s="263">
        <v>31011</v>
      </c>
      <c r="H856" s="262" t="s">
        <v>620</v>
      </c>
      <c r="I856" s="258" t="s">
        <v>521</v>
      </c>
      <c r="J856" s="258" t="s">
        <v>138</v>
      </c>
      <c r="K856" s="262"/>
      <c r="L856" s="257" t="s">
        <v>149</v>
      </c>
      <c r="M856" s="262"/>
      <c r="N856" s="250" t="s">
        <v>3075</v>
      </c>
      <c r="O856" s="260" t="s">
        <v>3075</v>
      </c>
      <c r="P856" s="257">
        <v>0</v>
      </c>
      <c r="Q856" s="258" t="s">
        <v>3075</v>
      </c>
      <c r="R856" s="258" t="s">
        <v>3706</v>
      </c>
      <c r="S856" s="258" t="s">
        <v>3133</v>
      </c>
      <c r="T856" s="258" t="s">
        <v>2270</v>
      </c>
      <c r="U856" s="258" t="s">
        <v>2096</v>
      </c>
      <c r="V856" s="258" t="s">
        <v>3075</v>
      </c>
      <c r="W856" s="258" t="s">
        <v>3075</v>
      </c>
      <c r="X856" s="258" t="s">
        <v>3075</v>
      </c>
      <c r="Y856" s="258" t="s">
        <v>3075</v>
      </c>
      <c r="Z856" s="258" t="s">
        <v>3075</v>
      </c>
      <c r="AA856" s="258" t="s">
        <v>3075</v>
      </c>
      <c r="AB856" s="258" t="s">
        <v>3075</v>
      </c>
      <c r="AC856" s="258" t="s">
        <v>3075</v>
      </c>
      <c r="AD856" s="258" t="s">
        <v>3075</v>
      </c>
      <c r="AE856" s="250"/>
      <c r="AF856" s="258"/>
      <c r="AG856" s="258" t="s">
        <v>3075</v>
      </c>
      <c r="AH856" s="258" t="s">
        <v>3075</v>
      </c>
      <c r="AI856" s="258" t="s">
        <v>3075</v>
      </c>
      <c r="AJ856" t="s">
        <v>4897</v>
      </c>
    </row>
    <row r="857" spans="1:36" ht="28.8" x14ac:dyDescent="0.3">
      <c r="A857" s="261">
        <v>526154</v>
      </c>
      <c r="B857" s="262" t="s">
        <v>1150</v>
      </c>
      <c r="C857" s="262" t="s">
        <v>383</v>
      </c>
      <c r="D857" s="262" t="s">
        <v>599</v>
      </c>
      <c r="E857" s="262" t="s">
        <v>115</v>
      </c>
      <c r="F857" s="262" t="s">
        <v>2250</v>
      </c>
      <c r="G857" s="263">
        <v>32509</v>
      </c>
      <c r="H857" s="262" t="s">
        <v>620</v>
      </c>
      <c r="I857" s="258" t="s">
        <v>521</v>
      </c>
      <c r="J857" s="258" t="s">
        <v>136</v>
      </c>
      <c r="K857" s="261">
        <v>2007</v>
      </c>
      <c r="L857" s="250"/>
      <c r="M857" s="262"/>
      <c r="N857" s="250" t="s">
        <v>3075</v>
      </c>
      <c r="O857" s="260" t="s">
        <v>3075</v>
      </c>
      <c r="P857" s="257">
        <v>0</v>
      </c>
      <c r="Q857" s="258" t="s">
        <v>3075</v>
      </c>
      <c r="R857" s="258" t="s">
        <v>4610</v>
      </c>
      <c r="S857" s="258" t="s">
        <v>4611</v>
      </c>
      <c r="T857" s="258" t="s">
        <v>2784</v>
      </c>
      <c r="U857" s="258" t="s">
        <v>4575</v>
      </c>
      <c r="V857" s="258" t="s">
        <v>3075</v>
      </c>
      <c r="W857" s="258" t="s">
        <v>3075</v>
      </c>
      <c r="X857" s="258" t="s">
        <v>3075</v>
      </c>
      <c r="Y857" s="258" t="s">
        <v>3075</v>
      </c>
      <c r="Z857" s="258" t="s">
        <v>3075</v>
      </c>
      <c r="AA857" s="258" t="s">
        <v>2078</v>
      </c>
      <c r="AB857" s="258" t="s">
        <v>2078</v>
      </c>
      <c r="AC857" s="258" t="s">
        <v>3075</v>
      </c>
      <c r="AD857" s="258" t="s">
        <v>3075</v>
      </c>
      <c r="AE857" s="246"/>
      <c r="AF857" s="258" t="s">
        <v>3075</v>
      </c>
      <c r="AG857" s="258" t="s">
        <v>3075</v>
      </c>
      <c r="AH857" s="258" t="s">
        <v>3075</v>
      </c>
      <c r="AI857" s="258" t="s">
        <v>3075</v>
      </c>
      <c r="AJ857" t="s">
        <v>4897</v>
      </c>
    </row>
    <row r="858" spans="1:36" ht="28.8" x14ac:dyDescent="0.3">
      <c r="A858" s="261">
        <v>526159</v>
      </c>
      <c r="B858" s="262" t="s">
        <v>922</v>
      </c>
      <c r="C858" s="262" t="s">
        <v>102</v>
      </c>
      <c r="D858" s="262" t="s">
        <v>347</v>
      </c>
      <c r="E858" s="262" t="s">
        <v>115</v>
      </c>
      <c r="F858" s="262" t="s">
        <v>2607</v>
      </c>
      <c r="G858" s="263">
        <v>34869</v>
      </c>
      <c r="H858" s="262" t="s">
        <v>620</v>
      </c>
      <c r="I858" s="258" t="s">
        <v>521</v>
      </c>
      <c r="J858" s="258" t="s">
        <v>136</v>
      </c>
      <c r="K858" s="262" t="s">
        <v>3075</v>
      </c>
      <c r="L858" s="262"/>
      <c r="M858" s="262"/>
      <c r="N858" s="250" t="s">
        <v>3075</v>
      </c>
      <c r="O858" s="260" t="s">
        <v>3075</v>
      </c>
      <c r="P858" s="257">
        <v>0</v>
      </c>
      <c r="Q858" s="258" t="s">
        <v>3075</v>
      </c>
      <c r="R858" s="258" t="s">
        <v>3998</v>
      </c>
      <c r="S858" s="258" t="s">
        <v>3190</v>
      </c>
      <c r="T858" s="258" t="s">
        <v>2175</v>
      </c>
      <c r="U858" s="258" t="s">
        <v>3046</v>
      </c>
      <c r="V858" s="258" t="s">
        <v>3075</v>
      </c>
      <c r="W858" s="258" t="s">
        <v>3075</v>
      </c>
      <c r="X858" s="258" t="s">
        <v>3075</v>
      </c>
      <c r="Y858" s="258" t="s">
        <v>3075</v>
      </c>
      <c r="Z858" s="258" t="s">
        <v>3075</v>
      </c>
      <c r="AA858" s="258" t="s">
        <v>3075</v>
      </c>
      <c r="AB858" s="258" t="s">
        <v>3075</v>
      </c>
      <c r="AC858" s="258" t="s">
        <v>3075</v>
      </c>
      <c r="AD858" s="258" t="s">
        <v>3075</v>
      </c>
      <c r="AE858" s="246"/>
      <c r="AF858" s="258" t="s">
        <v>3075</v>
      </c>
      <c r="AG858" s="258" t="s">
        <v>3075</v>
      </c>
      <c r="AH858" s="258" t="s">
        <v>3075</v>
      </c>
      <c r="AI858" s="258" t="s">
        <v>3075</v>
      </c>
      <c r="AJ858" t="s">
        <v>4897</v>
      </c>
    </row>
    <row r="859" spans="1:36" ht="28.8" x14ac:dyDescent="0.3">
      <c r="A859" s="261">
        <v>526166</v>
      </c>
      <c r="B859" s="262" t="s">
        <v>1573</v>
      </c>
      <c r="C859" s="262" t="s">
        <v>98</v>
      </c>
      <c r="D859" s="262" t="s">
        <v>438</v>
      </c>
      <c r="E859" s="262" t="s">
        <v>115</v>
      </c>
      <c r="F859" s="262" t="s">
        <v>2571</v>
      </c>
      <c r="G859" s="263">
        <v>34704</v>
      </c>
      <c r="H859" s="262" t="s">
        <v>620</v>
      </c>
      <c r="I859" s="258" t="s">
        <v>521</v>
      </c>
      <c r="J859" s="258" t="s">
        <v>136</v>
      </c>
      <c r="K859" s="261">
        <v>2012</v>
      </c>
      <c r="L859" s="250"/>
      <c r="M859" s="262"/>
      <c r="N859" s="250" t="s">
        <v>3075</v>
      </c>
      <c r="O859" s="260" t="s">
        <v>3075</v>
      </c>
      <c r="P859" s="257">
        <v>0</v>
      </c>
      <c r="Q859" s="258" t="s">
        <v>3075</v>
      </c>
      <c r="R859" s="258" t="s">
        <v>3999</v>
      </c>
      <c r="S859" s="258" t="s">
        <v>3217</v>
      </c>
      <c r="T859" s="258" t="s">
        <v>2298</v>
      </c>
      <c r="U859" s="258" t="s">
        <v>2084</v>
      </c>
      <c r="V859" s="258" t="s">
        <v>3075</v>
      </c>
      <c r="W859" s="258" t="s">
        <v>3075</v>
      </c>
      <c r="X859" s="258" t="s">
        <v>3075</v>
      </c>
      <c r="Y859" s="258" t="s">
        <v>3075</v>
      </c>
      <c r="Z859" s="258" t="s">
        <v>3075</v>
      </c>
      <c r="AA859" s="258" t="s">
        <v>3075</v>
      </c>
      <c r="AB859" s="258" t="s">
        <v>3075</v>
      </c>
      <c r="AC859" s="258" t="s">
        <v>3075</v>
      </c>
      <c r="AD859" s="258" t="s">
        <v>3075</v>
      </c>
      <c r="AE859" s="246"/>
      <c r="AF859" s="258" t="s">
        <v>3075</v>
      </c>
      <c r="AG859" s="258" t="s">
        <v>3075</v>
      </c>
      <c r="AH859" s="258" t="s">
        <v>3075</v>
      </c>
      <c r="AI859" s="258" t="s">
        <v>3075</v>
      </c>
      <c r="AJ859" t="s">
        <v>4897</v>
      </c>
    </row>
    <row r="860" spans="1:36" ht="28.8" x14ac:dyDescent="0.3">
      <c r="A860" s="261">
        <v>526171</v>
      </c>
      <c r="B860" s="262" t="s">
        <v>1574</v>
      </c>
      <c r="C860" s="262" t="s">
        <v>68</v>
      </c>
      <c r="D860" s="262" t="s">
        <v>1575</v>
      </c>
      <c r="E860" s="262" t="s">
        <v>115</v>
      </c>
      <c r="F860" s="262" t="s">
        <v>135</v>
      </c>
      <c r="G860" s="263">
        <v>28164</v>
      </c>
      <c r="H860" s="262" t="s">
        <v>620</v>
      </c>
      <c r="I860" s="258" t="s">
        <v>521</v>
      </c>
      <c r="J860" s="258" t="s">
        <v>136</v>
      </c>
      <c r="K860" s="262"/>
      <c r="L860" s="250"/>
      <c r="M860" s="262"/>
      <c r="N860" s="250" t="s">
        <v>3075</v>
      </c>
      <c r="O860" s="260" t="s">
        <v>3075</v>
      </c>
      <c r="P860" s="257">
        <v>0</v>
      </c>
      <c r="Q860" s="258" t="s">
        <v>3075</v>
      </c>
      <c r="R860" s="258" t="s">
        <v>4000</v>
      </c>
      <c r="S860" s="258" t="s">
        <v>3138</v>
      </c>
      <c r="T860" s="258" t="s">
        <v>3047</v>
      </c>
      <c r="U860" s="258" t="s">
        <v>2084</v>
      </c>
      <c r="V860" s="258" t="s">
        <v>3075</v>
      </c>
      <c r="W860" s="258" t="s">
        <v>3075</v>
      </c>
      <c r="X860" s="258" t="s">
        <v>3075</v>
      </c>
      <c r="Y860" s="258" t="s">
        <v>3075</v>
      </c>
      <c r="Z860" s="258" t="s">
        <v>3075</v>
      </c>
      <c r="AA860" s="258" t="s">
        <v>3075</v>
      </c>
      <c r="AB860" s="258" t="s">
        <v>3075</v>
      </c>
      <c r="AC860" s="258" t="s">
        <v>3075</v>
      </c>
      <c r="AD860" s="258" t="s">
        <v>3075</v>
      </c>
      <c r="AE860" s="246"/>
      <c r="AF860" s="258" t="s">
        <v>3075</v>
      </c>
      <c r="AG860" s="258" t="s">
        <v>3075</v>
      </c>
      <c r="AH860" s="258" t="s">
        <v>3075</v>
      </c>
      <c r="AI860" s="258" t="s">
        <v>3075</v>
      </c>
      <c r="AJ860" t="s">
        <v>4897</v>
      </c>
    </row>
    <row r="861" spans="1:36" ht="28.8" x14ac:dyDescent="0.3">
      <c r="A861" s="261">
        <v>526172</v>
      </c>
      <c r="B861" s="262" t="s">
        <v>1576</v>
      </c>
      <c r="C861" s="262" t="s">
        <v>261</v>
      </c>
      <c r="D861" s="262" t="s">
        <v>505</v>
      </c>
      <c r="E861" s="262" t="s">
        <v>115</v>
      </c>
      <c r="F861" s="262" t="s">
        <v>2177</v>
      </c>
      <c r="G861" s="263">
        <v>31710</v>
      </c>
      <c r="H861" s="262" t="s">
        <v>620</v>
      </c>
      <c r="I861" s="258" t="s">
        <v>521</v>
      </c>
      <c r="J861" s="258" t="s">
        <v>138</v>
      </c>
      <c r="K861" s="261">
        <v>2005</v>
      </c>
      <c r="L861" s="250"/>
      <c r="M861" s="262"/>
      <c r="N861" s="250" t="s">
        <v>3075</v>
      </c>
      <c r="O861" s="260" t="s">
        <v>3075</v>
      </c>
      <c r="P861" s="257">
        <v>0</v>
      </c>
      <c r="Q861" s="258" t="s">
        <v>3075</v>
      </c>
      <c r="R861" s="258" t="s">
        <v>3707</v>
      </c>
      <c r="S861" s="258" t="s">
        <v>3486</v>
      </c>
      <c r="T861" s="258" t="s">
        <v>2868</v>
      </c>
      <c r="U861" s="258" t="s">
        <v>2143</v>
      </c>
      <c r="V861" s="258" t="s">
        <v>3075</v>
      </c>
      <c r="W861" s="258" t="s">
        <v>3075</v>
      </c>
      <c r="X861" s="258" t="s">
        <v>3075</v>
      </c>
      <c r="Y861" s="258" t="s">
        <v>3075</v>
      </c>
      <c r="Z861" s="258" t="s">
        <v>3075</v>
      </c>
      <c r="AA861" s="258" t="s">
        <v>3075</v>
      </c>
      <c r="AB861" s="258" t="s">
        <v>3075</v>
      </c>
      <c r="AC861" s="258" t="s">
        <v>3075</v>
      </c>
      <c r="AD861" s="258" t="s">
        <v>3075</v>
      </c>
      <c r="AE861" s="246"/>
      <c r="AF861" s="258" t="s">
        <v>3075</v>
      </c>
      <c r="AG861" s="258" t="s">
        <v>3075</v>
      </c>
      <c r="AH861" s="258" t="s">
        <v>3075</v>
      </c>
      <c r="AI861" s="258" t="s">
        <v>3075</v>
      </c>
      <c r="AJ861" t="s">
        <v>4897</v>
      </c>
    </row>
    <row r="862" spans="1:36" ht="14.4" x14ac:dyDescent="0.3">
      <c r="A862" s="256">
        <v>526181</v>
      </c>
      <c r="B862" s="257" t="s">
        <v>966</v>
      </c>
      <c r="C862" s="257" t="s">
        <v>285</v>
      </c>
      <c r="D862" s="257" t="s">
        <v>939</v>
      </c>
      <c r="E862" s="257" t="s">
        <v>115</v>
      </c>
      <c r="F862" s="257" t="s">
        <v>135</v>
      </c>
      <c r="G862" s="257" t="s">
        <v>4813</v>
      </c>
      <c r="H862" s="257" t="s">
        <v>620</v>
      </c>
      <c r="I862" s="258" t="s">
        <v>521</v>
      </c>
      <c r="J862" s="259" t="s">
        <v>138</v>
      </c>
      <c r="K862" s="257" t="s">
        <v>4814</v>
      </c>
      <c r="L862" s="257" t="s">
        <v>135</v>
      </c>
      <c r="M862" s="250"/>
      <c r="N862" s="250" t="s">
        <v>3075</v>
      </c>
      <c r="O862" s="260" t="s">
        <v>3075</v>
      </c>
      <c r="P862" s="257">
        <v>0</v>
      </c>
      <c r="Q862" s="259" t="s">
        <v>3075</v>
      </c>
      <c r="R862" s="259" t="s">
        <v>3708</v>
      </c>
      <c r="S862" s="259" t="s">
        <v>3709</v>
      </c>
      <c r="T862" s="259" t="s">
        <v>3048</v>
      </c>
      <c r="U862" s="259" t="s">
        <v>2084</v>
      </c>
      <c r="V862" s="259" t="s">
        <v>3075</v>
      </c>
      <c r="W862" s="259" t="s">
        <v>3075</v>
      </c>
      <c r="X862" s="259" t="s">
        <v>3075</v>
      </c>
      <c r="Y862" s="259" t="s">
        <v>3075</v>
      </c>
      <c r="Z862" s="259" t="s">
        <v>3075</v>
      </c>
      <c r="AA862" s="259" t="s">
        <v>3075</v>
      </c>
      <c r="AB862" s="259" t="s">
        <v>3075</v>
      </c>
      <c r="AC862" s="259" t="s">
        <v>3075</v>
      </c>
      <c r="AD862" s="259" t="s">
        <v>3075</v>
      </c>
      <c r="AE862" s="246"/>
      <c r="AF862" s="259" t="s">
        <v>3075</v>
      </c>
      <c r="AG862" s="259" t="s">
        <v>3075</v>
      </c>
      <c r="AH862" s="259" t="s">
        <v>2078</v>
      </c>
      <c r="AI862" s="259" t="s">
        <v>3075</v>
      </c>
      <c r="AJ862" t="s">
        <v>4896</v>
      </c>
    </row>
    <row r="863" spans="1:36" ht="28.8" x14ac:dyDescent="0.3">
      <c r="A863" s="261">
        <v>526184</v>
      </c>
      <c r="B863" s="262" t="s">
        <v>1577</v>
      </c>
      <c r="C863" s="262" t="s">
        <v>255</v>
      </c>
      <c r="D863" s="262" t="s">
        <v>452</v>
      </c>
      <c r="E863" s="262" t="s">
        <v>115</v>
      </c>
      <c r="F863" s="262" t="s">
        <v>149</v>
      </c>
      <c r="G863" s="263">
        <v>31703</v>
      </c>
      <c r="H863" s="262" t="s">
        <v>620</v>
      </c>
      <c r="I863" s="258" t="s">
        <v>521</v>
      </c>
      <c r="J863" t="s">
        <v>667</v>
      </c>
      <c r="K863" s="262"/>
      <c r="L863" s="257" t="s">
        <v>149</v>
      </c>
      <c r="M863" s="262"/>
      <c r="N863" s="250" t="s">
        <v>3075</v>
      </c>
      <c r="O863" s="260" t="s">
        <v>3075</v>
      </c>
      <c r="P863" s="257">
        <v>0</v>
      </c>
      <c r="Q863" s="258" t="s">
        <v>3075</v>
      </c>
      <c r="R863" s="258" t="s">
        <v>4185</v>
      </c>
      <c r="S863" s="258" t="s">
        <v>4061</v>
      </c>
      <c r="T863" s="258" t="s">
        <v>2878</v>
      </c>
      <c r="U863" s="258" t="s">
        <v>2096</v>
      </c>
      <c r="V863" s="258" t="s">
        <v>3075</v>
      </c>
      <c r="W863" s="258" t="s">
        <v>3075</v>
      </c>
      <c r="X863" s="258" t="s">
        <v>3075</v>
      </c>
      <c r="Y863" s="258" t="s">
        <v>3075</v>
      </c>
      <c r="Z863" s="258" t="s">
        <v>3075</v>
      </c>
      <c r="AA863" s="258" t="s">
        <v>3075</v>
      </c>
      <c r="AB863" s="258" t="s">
        <v>3075</v>
      </c>
      <c r="AC863" s="258" t="s">
        <v>3075</v>
      </c>
      <c r="AD863" s="258" t="s">
        <v>3075</v>
      </c>
      <c r="AE863" s="246"/>
      <c r="AF863" s="258" t="s">
        <v>3075</v>
      </c>
      <c r="AG863" s="258" t="s">
        <v>3075</v>
      </c>
      <c r="AH863" s="258" t="s">
        <v>3075</v>
      </c>
      <c r="AI863" s="258" t="s">
        <v>3075</v>
      </c>
      <c r="AJ863" t="s">
        <v>4897</v>
      </c>
    </row>
    <row r="864" spans="1:36" ht="28.8" x14ac:dyDescent="0.3">
      <c r="A864" s="261">
        <v>526188</v>
      </c>
      <c r="B864" s="262" t="s">
        <v>967</v>
      </c>
      <c r="C864" s="262" t="s">
        <v>255</v>
      </c>
      <c r="D864" s="262" t="s">
        <v>452</v>
      </c>
      <c r="E864" s="262" t="s">
        <v>115</v>
      </c>
      <c r="F864" s="262" t="s">
        <v>149</v>
      </c>
      <c r="G864" s="263">
        <v>31703</v>
      </c>
      <c r="H864" s="262" t="s">
        <v>620</v>
      </c>
      <c r="I864" s="258" t="s">
        <v>521</v>
      </c>
      <c r="J864" t="s">
        <v>667</v>
      </c>
      <c r="K864" s="262"/>
      <c r="L864" s="257" t="s">
        <v>149</v>
      </c>
      <c r="M864" s="262"/>
      <c r="N864" s="250" t="s">
        <v>3075</v>
      </c>
      <c r="O864" s="260" t="s">
        <v>3075</v>
      </c>
      <c r="P864" s="257">
        <v>0</v>
      </c>
      <c r="Q864" s="258" t="s">
        <v>3075</v>
      </c>
      <c r="R864" s="258" t="s">
        <v>4186</v>
      </c>
      <c r="S864" s="258" t="s">
        <v>4061</v>
      </c>
      <c r="T864" s="258" t="s">
        <v>4612</v>
      </c>
      <c r="U864" s="258" t="s">
        <v>2096</v>
      </c>
      <c r="V864" s="258" t="s">
        <v>3075</v>
      </c>
      <c r="W864" s="258" t="s">
        <v>3075</v>
      </c>
      <c r="X864" s="258" t="s">
        <v>3075</v>
      </c>
      <c r="Y864" s="258" t="s">
        <v>3075</v>
      </c>
      <c r="Z864" s="258" t="s">
        <v>3075</v>
      </c>
      <c r="AA864" s="258" t="s">
        <v>3075</v>
      </c>
      <c r="AB864" s="258" t="s">
        <v>3075</v>
      </c>
      <c r="AC864" s="258" t="s">
        <v>3075</v>
      </c>
      <c r="AD864" s="258" t="s">
        <v>3075</v>
      </c>
      <c r="AE864" s="246"/>
      <c r="AF864" s="258" t="s">
        <v>3075</v>
      </c>
      <c r="AG864" s="258" t="s">
        <v>3075</v>
      </c>
      <c r="AH864" s="258" t="s">
        <v>3075</v>
      </c>
      <c r="AI864" s="258" t="s">
        <v>3075</v>
      </c>
      <c r="AJ864" t="s">
        <v>4897</v>
      </c>
    </row>
    <row r="865" spans="1:36" ht="28.8" x14ac:dyDescent="0.3">
      <c r="A865" s="261">
        <v>526189</v>
      </c>
      <c r="B865" s="262" t="s">
        <v>1578</v>
      </c>
      <c r="C865" s="262" t="s">
        <v>84</v>
      </c>
      <c r="D865" s="262" t="s">
        <v>347</v>
      </c>
      <c r="E865" s="262" t="s">
        <v>115</v>
      </c>
      <c r="F865" s="262" t="s">
        <v>2085</v>
      </c>
      <c r="G865" s="263">
        <v>34568</v>
      </c>
      <c r="H865" s="262" t="s">
        <v>620</v>
      </c>
      <c r="I865" s="258" t="s">
        <v>521</v>
      </c>
      <c r="J865" s="258" t="s">
        <v>138</v>
      </c>
      <c r="K865" s="262" t="s">
        <v>3075</v>
      </c>
      <c r="L865" s="262"/>
      <c r="M865" s="262"/>
      <c r="N865" s="250">
        <v>507</v>
      </c>
      <c r="O865" s="260">
        <v>45337</v>
      </c>
      <c r="P865" s="257">
        <v>20000</v>
      </c>
      <c r="Q865" s="258" t="s">
        <v>3075</v>
      </c>
      <c r="R865" s="258" t="s">
        <v>4613</v>
      </c>
      <c r="S865" s="258" t="s">
        <v>3285</v>
      </c>
      <c r="T865" s="258" t="s">
        <v>2218</v>
      </c>
      <c r="U865" s="258" t="s">
        <v>2210</v>
      </c>
      <c r="V865" s="258" t="s">
        <v>3075</v>
      </c>
      <c r="W865" s="258" t="s">
        <v>3075</v>
      </c>
      <c r="X865" s="258" t="s">
        <v>3075</v>
      </c>
      <c r="Y865" s="258" t="s">
        <v>3075</v>
      </c>
      <c r="Z865" s="258" t="s">
        <v>3075</v>
      </c>
      <c r="AA865" s="258" t="s">
        <v>3075</v>
      </c>
      <c r="AB865" s="258" t="s">
        <v>3075</v>
      </c>
      <c r="AC865" s="258" t="s">
        <v>3075</v>
      </c>
      <c r="AD865" s="258" t="s">
        <v>3075</v>
      </c>
      <c r="AE865" s="246"/>
      <c r="AF865" s="258" t="s">
        <v>3075</v>
      </c>
      <c r="AG865" s="258" t="s">
        <v>3075</v>
      </c>
      <c r="AH865" s="258" t="s">
        <v>3075</v>
      </c>
      <c r="AI865" s="258" t="s">
        <v>3075</v>
      </c>
      <c r="AJ865" t="s">
        <v>4897</v>
      </c>
    </row>
    <row r="866" spans="1:36" ht="28.8" x14ac:dyDescent="0.3">
      <c r="A866" s="261">
        <v>526192</v>
      </c>
      <c r="B866" s="262" t="s">
        <v>1579</v>
      </c>
      <c r="C866" s="262" t="s">
        <v>275</v>
      </c>
      <c r="D866" s="262" t="s">
        <v>1580</v>
      </c>
      <c r="E866" s="262" t="s">
        <v>115</v>
      </c>
      <c r="F866" s="262" t="s">
        <v>144</v>
      </c>
      <c r="G866" s="263">
        <v>36117</v>
      </c>
      <c r="H866" s="262" t="s">
        <v>620</v>
      </c>
      <c r="I866" s="258" t="s">
        <v>521</v>
      </c>
      <c r="J866" s="258" t="s">
        <v>136</v>
      </c>
      <c r="K866" s="262" t="s">
        <v>3075</v>
      </c>
      <c r="L866" s="262"/>
      <c r="M866" s="262"/>
      <c r="N866" s="250" t="s">
        <v>3075</v>
      </c>
      <c r="O866" s="260" t="s">
        <v>3075</v>
      </c>
      <c r="P866" s="257">
        <v>0</v>
      </c>
      <c r="Q866" s="258" t="s">
        <v>3075</v>
      </c>
      <c r="R866" s="258" t="s">
        <v>4001</v>
      </c>
      <c r="S866" s="258" t="s">
        <v>3120</v>
      </c>
      <c r="T866" s="258" t="s">
        <v>3049</v>
      </c>
      <c r="U866" s="258" t="s">
        <v>2220</v>
      </c>
      <c r="V866" s="258" t="s">
        <v>3075</v>
      </c>
      <c r="W866" s="258" t="s">
        <v>3075</v>
      </c>
      <c r="X866" s="258" t="s">
        <v>3075</v>
      </c>
      <c r="Y866" s="258" t="s">
        <v>3075</v>
      </c>
      <c r="Z866" s="258" t="s">
        <v>3075</v>
      </c>
      <c r="AA866" s="258" t="s">
        <v>3075</v>
      </c>
      <c r="AB866" s="258" t="s">
        <v>3075</v>
      </c>
      <c r="AC866" s="258" t="s">
        <v>3075</v>
      </c>
      <c r="AD866" s="258" t="s">
        <v>3075</v>
      </c>
      <c r="AE866" s="247"/>
      <c r="AF866" s="258" t="s">
        <v>3075</v>
      </c>
      <c r="AG866" s="258" t="s">
        <v>3075</v>
      </c>
      <c r="AH866" s="258" t="s">
        <v>3075</v>
      </c>
      <c r="AI866" s="258" t="s">
        <v>3075</v>
      </c>
      <c r="AJ866" t="s">
        <v>4897</v>
      </c>
    </row>
    <row r="867" spans="1:36" ht="28.8" x14ac:dyDescent="0.3">
      <c r="A867" s="261">
        <v>526196</v>
      </c>
      <c r="B867" s="262" t="s">
        <v>1581</v>
      </c>
      <c r="C867" s="262" t="s">
        <v>68</v>
      </c>
      <c r="D867" s="262" t="s">
        <v>423</v>
      </c>
      <c r="E867" s="262" t="s">
        <v>115</v>
      </c>
      <c r="F867" s="262" t="s">
        <v>135</v>
      </c>
      <c r="G867" s="263">
        <v>29408</v>
      </c>
      <c r="H867" s="262" t="s">
        <v>620</v>
      </c>
      <c r="I867" s="258" t="s">
        <v>521</v>
      </c>
      <c r="J867" s="258" t="s">
        <v>136</v>
      </c>
      <c r="K867" s="262"/>
      <c r="L867" s="257" t="s">
        <v>150</v>
      </c>
      <c r="M867" s="262"/>
      <c r="N867" s="250" t="s">
        <v>3075</v>
      </c>
      <c r="O867" s="260" t="s">
        <v>3075</v>
      </c>
      <c r="P867" s="257">
        <v>0</v>
      </c>
      <c r="Q867" s="258" t="s">
        <v>3075</v>
      </c>
      <c r="R867" s="258" t="s">
        <v>4002</v>
      </c>
      <c r="S867" s="258" t="s">
        <v>3341</v>
      </c>
      <c r="T867" s="258" t="s">
        <v>2598</v>
      </c>
      <c r="U867" s="258" t="s">
        <v>2143</v>
      </c>
      <c r="V867" s="258" t="s">
        <v>3075</v>
      </c>
      <c r="W867" s="258" t="s">
        <v>3075</v>
      </c>
      <c r="X867" s="258" t="s">
        <v>3075</v>
      </c>
      <c r="Y867" s="258" t="s">
        <v>3075</v>
      </c>
      <c r="Z867" s="258" t="s">
        <v>3075</v>
      </c>
      <c r="AA867" s="258" t="s">
        <v>3075</v>
      </c>
      <c r="AB867" s="258" t="s">
        <v>3075</v>
      </c>
      <c r="AC867" s="258" t="s">
        <v>3075</v>
      </c>
      <c r="AD867" s="258" t="s">
        <v>3075</v>
      </c>
      <c r="AE867" s="246"/>
      <c r="AF867" s="258" t="s">
        <v>3075</v>
      </c>
      <c r="AG867" s="258" t="s">
        <v>3075</v>
      </c>
      <c r="AH867" s="258" t="s">
        <v>3075</v>
      </c>
      <c r="AI867" s="258" t="s">
        <v>3075</v>
      </c>
      <c r="AJ867" t="s">
        <v>4897</v>
      </c>
    </row>
    <row r="868" spans="1:36" ht="28.8" x14ac:dyDescent="0.3">
      <c r="A868" s="261">
        <v>526198</v>
      </c>
      <c r="B868" s="262" t="s">
        <v>1582</v>
      </c>
      <c r="C868" s="262" t="s">
        <v>323</v>
      </c>
      <c r="D868" s="262" t="s">
        <v>483</v>
      </c>
      <c r="E868" s="262" t="s">
        <v>115</v>
      </c>
      <c r="F868" s="262" t="s">
        <v>2207</v>
      </c>
      <c r="G868" s="263">
        <v>31929</v>
      </c>
      <c r="H868" s="262" t="s">
        <v>620</v>
      </c>
      <c r="I868" s="258" t="s">
        <v>521</v>
      </c>
      <c r="J868" s="258" t="s">
        <v>138</v>
      </c>
      <c r="K868" s="262" t="s">
        <v>3075</v>
      </c>
      <c r="L868" s="262"/>
      <c r="M868" s="262"/>
      <c r="N868" s="250" t="s">
        <v>3075</v>
      </c>
      <c r="O868" s="260" t="s">
        <v>3075</v>
      </c>
      <c r="P868" s="257">
        <v>0</v>
      </c>
      <c r="Q868" s="258" t="s">
        <v>3075</v>
      </c>
      <c r="R868" s="258" t="s">
        <v>3710</v>
      </c>
      <c r="S868" s="258" t="s">
        <v>3711</v>
      </c>
      <c r="T868" s="258" t="s">
        <v>2128</v>
      </c>
      <c r="U868" s="258" t="s">
        <v>2210</v>
      </c>
      <c r="V868" s="258" t="s">
        <v>3075</v>
      </c>
      <c r="W868" s="258" t="s">
        <v>3075</v>
      </c>
      <c r="X868" s="258" t="s">
        <v>3075</v>
      </c>
      <c r="Y868" s="258" t="s">
        <v>3075</v>
      </c>
      <c r="Z868" s="258" t="s">
        <v>3075</v>
      </c>
      <c r="AA868" s="258" t="s">
        <v>3075</v>
      </c>
      <c r="AB868" s="258" t="s">
        <v>3075</v>
      </c>
      <c r="AC868" s="258" t="s">
        <v>3075</v>
      </c>
      <c r="AD868" s="258" t="s">
        <v>3075</v>
      </c>
      <c r="AE868" s="246"/>
      <c r="AF868" s="258" t="s">
        <v>3075</v>
      </c>
      <c r="AG868" s="258" t="s">
        <v>3075</v>
      </c>
      <c r="AH868" s="258" t="s">
        <v>3075</v>
      </c>
      <c r="AI868" s="258" t="s">
        <v>3075</v>
      </c>
      <c r="AJ868" t="s">
        <v>4897</v>
      </c>
    </row>
    <row r="869" spans="1:36" ht="28.8" x14ac:dyDescent="0.3">
      <c r="A869" s="261">
        <v>526203</v>
      </c>
      <c r="B869" s="262" t="s">
        <v>1583</v>
      </c>
      <c r="C869" s="262" t="s">
        <v>317</v>
      </c>
      <c r="D869" s="262" t="s">
        <v>390</v>
      </c>
      <c r="E869" s="262" t="s">
        <v>115</v>
      </c>
      <c r="F869" s="262" t="s">
        <v>149</v>
      </c>
      <c r="G869" s="263">
        <v>32340</v>
      </c>
      <c r="H869" s="262" t="s">
        <v>620</v>
      </c>
      <c r="I869" s="258" t="s">
        <v>521</v>
      </c>
      <c r="J869" s="258" t="s">
        <v>138</v>
      </c>
      <c r="K869" s="262"/>
      <c r="L869" s="257" t="s">
        <v>149</v>
      </c>
      <c r="M869" s="262"/>
      <c r="N869" s="250" t="s">
        <v>3075</v>
      </c>
      <c r="O869" s="260" t="s">
        <v>3075</v>
      </c>
      <c r="P869" s="257">
        <v>0</v>
      </c>
      <c r="Q869" s="258" t="s">
        <v>3075</v>
      </c>
      <c r="R869" s="258" t="s">
        <v>4614</v>
      </c>
      <c r="S869" s="258" t="s">
        <v>3585</v>
      </c>
      <c r="T869" s="258" t="s">
        <v>2140</v>
      </c>
      <c r="U869" s="258" t="s">
        <v>2096</v>
      </c>
      <c r="V869" s="258" t="s">
        <v>3075</v>
      </c>
      <c r="W869" s="258" t="s">
        <v>3075</v>
      </c>
      <c r="X869" s="258" t="s">
        <v>3075</v>
      </c>
      <c r="Y869" s="258" t="s">
        <v>3075</v>
      </c>
      <c r="Z869" s="258" t="s">
        <v>3075</v>
      </c>
      <c r="AA869" s="258" t="s">
        <v>3075</v>
      </c>
      <c r="AB869" s="258" t="s">
        <v>3075</v>
      </c>
      <c r="AC869" s="258" t="s">
        <v>3075</v>
      </c>
      <c r="AD869" s="258" t="s">
        <v>3075</v>
      </c>
      <c r="AE869" s="246"/>
      <c r="AF869" s="258" t="s">
        <v>3075</v>
      </c>
      <c r="AG869" s="258" t="s">
        <v>3075</v>
      </c>
      <c r="AH869" s="258" t="s">
        <v>3075</v>
      </c>
      <c r="AI869" s="258" t="s">
        <v>3075</v>
      </c>
      <c r="AJ869" t="s">
        <v>4897</v>
      </c>
    </row>
    <row r="870" spans="1:36" ht="15" customHeight="1" x14ac:dyDescent="0.3">
      <c r="A870" s="261">
        <v>526211</v>
      </c>
      <c r="B870" s="262" t="s">
        <v>1584</v>
      </c>
      <c r="C870" s="262" t="s">
        <v>269</v>
      </c>
      <c r="D870" s="262" t="s">
        <v>979</v>
      </c>
      <c r="E870" s="262" t="s">
        <v>115</v>
      </c>
      <c r="F870" s="262" t="s">
        <v>3050</v>
      </c>
      <c r="G870" s="263">
        <v>24122</v>
      </c>
      <c r="H870" s="262" t="s">
        <v>620</v>
      </c>
      <c r="I870" s="258" t="s">
        <v>521</v>
      </c>
      <c r="J870" s="258" t="s">
        <v>136</v>
      </c>
      <c r="K870" s="261">
        <v>1986</v>
      </c>
      <c r="L870" s="250"/>
      <c r="M870" s="262"/>
      <c r="N870" s="250" t="s">
        <v>3075</v>
      </c>
      <c r="O870" s="260" t="s">
        <v>3075</v>
      </c>
      <c r="P870" s="257">
        <v>0</v>
      </c>
      <c r="Q870" s="258" t="s">
        <v>3075</v>
      </c>
      <c r="R870" s="258" t="s">
        <v>4003</v>
      </c>
      <c r="S870" s="258" t="s">
        <v>4004</v>
      </c>
      <c r="T870" s="258" t="s">
        <v>3051</v>
      </c>
      <c r="U870" s="258" t="s">
        <v>2143</v>
      </c>
      <c r="V870" s="258" t="s">
        <v>3075</v>
      </c>
      <c r="W870" s="258" t="s">
        <v>3075</v>
      </c>
      <c r="X870" s="258" t="s">
        <v>3075</v>
      </c>
      <c r="Y870" s="258" t="s">
        <v>3075</v>
      </c>
      <c r="Z870" s="258" t="s">
        <v>3075</v>
      </c>
      <c r="AA870" s="258" t="s">
        <v>3075</v>
      </c>
      <c r="AB870" s="258" t="s">
        <v>3075</v>
      </c>
      <c r="AC870" s="258" t="s">
        <v>3075</v>
      </c>
      <c r="AD870" s="258" t="s">
        <v>3075</v>
      </c>
      <c r="AE870" s="246"/>
      <c r="AF870" s="258" t="s">
        <v>3075</v>
      </c>
      <c r="AG870" s="258" t="s">
        <v>3075</v>
      </c>
      <c r="AH870" s="258" t="s">
        <v>3075</v>
      </c>
      <c r="AI870" s="258" t="s">
        <v>3075</v>
      </c>
      <c r="AJ870" t="s">
        <v>4897</v>
      </c>
    </row>
    <row r="871" spans="1:36" ht="15" customHeight="1" x14ac:dyDescent="0.3">
      <c r="A871" s="261">
        <v>526213</v>
      </c>
      <c r="B871" s="262" t="s">
        <v>1585</v>
      </c>
      <c r="C871" s="262" t="s">
        <v>86</v>
      </c>
      <c r="D871" s="262" t="s">
        <v>476</v>
      </c>
      <c r="E871" s="262" t="s">
        <v>115</v>
      </c>
      <c r="F871" s="262" t="s">
        <v>3052</v>
      </c>
      <c r="G871" s="263">
        <v>33455</v>
      </c>
      <c r="H871" s="262" t="s">
        <v>620</v>
      </c>
      <c r="I871" s="258" t="s">
        <v>521</v>
      </c>
      <c r="J871" s="258" t="s">
        <v>138</v>
      </c>
      <c r="K871" s="262" t="s">
        <v>3075</v>
      </c>
      <c r="L871" s="262"/>
      <c r="M871" s="262"/>
      <c r="N871" s="250" t="s">
        <v>3075</v>
      </c>
      <c r="O871" s="260" t="s">
        <v>3075</v>
      </c>
      <c r="P871" s="257">
        <v>0</v>
      </c>
      <c r="Q871" s="258" t="s">
        <v>3075</v>
      </c>
      <c r="R871" s="258" t="s">
        <v>3712</v>
      </c>
      <c r="S871" s="258" t="s">
        <v>3713</v>
      </c>
      <c r="T871" s="258" t="s">
        <v>3053</v>
      </c>
      <c r="U871" s="258" t="s">
        <v>2084</v>
      </c>
      <c r="V871" s="258" t="s">
        <v>3075</v>
      </c>
      <c r="W871" s="258" t="s">
        <v>3075</v>
      </c>
      <c r="X871" s="258" t="s">
        <v>3075</v>
      </c>
      <c r="Y871" s="258" t="s">
        <v>3075</v>
      </c>
      <c r="Z871" s="258" t="s">
        <v>3075</v>
      </c>
      <c r="AA871" s="258" t="s">
        <v>3075</v>
      </c>
      <c r="AB871" s="258" t="s">
        <v>3075</v>
      </c>
      <c r="AC871" s="258" t="s">
        <v>3075</v>
      </c>
      <c r="AD871" s="258" t="s">
        <v>3075</v>
      </c>
      <c r="AE871" s="246"/>
      <c r="AF871" s="258" t="s">
        <v>3075</v>
      </c>
      <c r="AG871" s="258" t="s">
        <v>3075</v>
      </c>
      <c r="AH871" s="258" t="s">
        <v>3075</v>
      </c>
      <c r="AI871" s="258" t="s">
        <v>3075</v>
      </c>
      <c r="AJ871" t="s">
        <v>4897</v>
      </c>
    </row>
    <row r="872" spans="1:36" ht="15" customHeight="1" x14ac:dyDescent="0.3">
      <c r="A872" s="261">
        <v>526224</v>
      </c>
      <c r="B872" s="262" t="s">
        <v>968</v>
      </c>
      <c r="C872" s="262" t="s">
        <v>969</v>
      </c>
      <c r="D872" s="262" t="s">
        <v>592</v>
      </c>
      <c r="E872" s="262" t="s">
        <v>115</v>
      </c>
      <c r="F872" s="262" t="s">
        <v>135</v>
      </c>
      <c r="G872" s="263">
        <v>27125</v>
      </c>
      <c r="H872" s="262" t="s">
        <v>620</v>
      </c>
      <c r="I872" s="258" t="s">
        <v>521</v>
      </c>
      <c r="J872" s="258" t="s">
        <v>138</v>
      </c>
      <c r="K872" s="262" t="s">
        <v>3075</v>
      </c>
      <c r="L872" s="262"/>
      <c r="M872" s="262"/>
      <c r="N872" s="250" t="s">
        <v>3075</v>
      </c>
      <c r="O872" s="260" t="s">
        <v>3075</v>
      </c>
      <c r="P872" s="257">
        <v>0</v>
      </c>
      <c r="Q872" s="258" t="s">
        <v>3075</v>
      </c>
      <c r="R872" s="258" t="s">
        <v>3097</v>
      </c>
      <c r="S872" s="258" t="s">
        <v>3098</v>
      </c>
      <c r="T872" s="258" t="s">
        <v>2406</v>
      </c>
      <c r="U872" s="258" t="s">
        <v>2092</v>
      </c>
      <c r="V872" s="258" t="s">
        <v>3075</v>
      </c>
      <c r="W872" s="258" t="s">
        <v>3075</v>
      </c>
      <c r="X872" s="258" t="s">
        <v>3075</v>
      </c>
      <c r="Y872" s="258" t="s">
        <v>3075</v>
      </c>
      <c r="Z872" s="258" t="s">
        <v>3075</v>
      </c>
      <c r="AA872" s="258" t="s">
        <v>3075</v>
      </c>
      <c r="AB872" s="258" t="s">
        <v>3075</v>
      </c>
      <c r="AC872" s="258" t="s">
        <v>3075</v>
      </c>
      <c r="AD872" s="258" t="s">
        <v>3075</v>
      </c>
      <c r="AE872" s="246"/>
      <c r="AF872" s="258" t="s">
        <v>3075</v>
      </c>
      <c r="AG872" s="258" t="s">
        <v>3075</v>
      </c>
      <c r="AH872" s="258" t="s">
        <v>3075</v>
      </c>
      <c r="AI872" s="258" t="s">
        <v>3075</v>
      </c>
      <c r="AJ872" t="s">
        <v>4897</v>
      </c>
    </row>
    <row r="873" spans="1:36" ht="15" customHeight="1" x14ac:dyDescent="0.3">
      <c r="A873" s="256">
        <v>526236</v>
      </c>
      <c r="B873" s="257" t="s">
        <v>1586</v>
      </c>
      <c r="C873" s="257" t="s">
        <v>69</v>
      </c>
      <c r="D873" s="257" t="s">
        <v>348</v>
      </c>
      <c r="E873" s="257" t="s">
        <v>115</v>
      </c>
      <c r="F873" s="257" t="s">
        <v>2484</v>
      </c>
      <c r="G873" s="257" t="s">
        <v>4800</v>
      </c>
      <c r="H873" s="257" t="s">
        <v>620</v>
      </c>
      <c r="I873" s="258" t="s">
        <v>521</v>
      </c>
      <c r="J873" s="259" t="s">
        <v>138</v>
      </c>
      <c r="K873" s="257" t="s">
        <v>4801</v>
      </c>
      <c r="L873" s="257" t="s">
        <v>137</v>
      </c>
      <c r="M873" s="250"/>
      <c r="N873" s="250" t="s">
        <v>3075</v>
      </c>
      <c r="O873" s="260" t="s">
        <v>3075</v>
      </c>
      <c r="P873" s="257">
        <v>0</v>
      </c>
      <c r="Q873" s="259" t="s">
        <v>3075</v>
      </c>
      <c r="R873" s="259" t="s">
        <v>3289</v>
      </c>
      <c r="S873" s="259" t="s">
        <v>3106</v>
      </c>
      <c r="T873" s="259" t="s">
        <v>2485</v>
      </c>
      <c r="U873" s="259" t="s">
        <v>2084</v>
      </c>
      <c r="V873" s="259" t="s">
        <v>3075</v>
      </c>
      <c r="W873" s="259" t="s">
        <v>3075</v>
      </c>
      <c r="X873" s="259" t="s">
        <v>3075</v>
      </c>
      <c r="Y873" s="259" t="s">
        <v>3075</v>
      </c>
      <c r="Z873" s="259" t="s">
        <v>3075</v>
      </c>
      <c r="AA873" s="259" t="s">
        <v>3075</v>
      </c>
      <c r="AB873" s="259" t="s">
        <v>3075</v>
      </c>
      <c r="AC873" s="259" t="s">
        <v>3075</v>
      </c>
      <c r="AD873" s="259" t="s">
        <v>3075</v>
      </c>
      <c r="AE873" s="246"/>
      <c r="AF873" s="259" t="s">
        <v>3075</v>
      </c>
      <c r="AG873" s="259" t="s">
        <v>2078</v>
      </c>
      <c r="AH873" s="259" t="s">
        <v>2078</v>
      </c>
      <c r="AI873" s="259" t="s">
        <v>3075</v>
      </c>
      <c r="AJ873" t="s">
        <v>4896</v>
      </c>
    </row>
    <row r="874" spans="1:36" ht="15" customHeight="1" x14ac:dyDescent="0.3">
      <c r="A874" s="261">
        <v>526238</v>
      </c>
      <c r="B874" s="262" t="s">
        <v>1587</v>
      </c>
      <c r="C874" s="262" t="s">
        <v>358</v>
      </c>
      <c r="D874" s="262" t="s">
        <v>1344</v>
      </c>
      <c r="E874" s="262" t="s">
        <v>115</v>
      </c>
      <c r="F874" s="262" t="s">
        <v>2300</v>
      </c>
      <c r="G874" s="263">
        <v>28756</v>
      </c>
      <c r="H874" s="262" t="s">
        <v>620</v>
      </c>
      <c r="I874" s="258" t="s">
        <v>521</v>
      </c>
      <c r="J874" s="258" t="s">
        <v>138</v>
      </c>
      <c r="K874" s="250"/>
      <c r="L874" s="262" t="s">
        <v>150</v>
      </c>
      <c r="M874" s="262"/>
      <c r="N874" s="250" t="s">
        <v>3075</v>
      </c>
      <c r="O874" s="260" t="s">
        <v>3075</v>
      </c>
      <c r="P874" s="257">
        <v>0</v>
      </c>
      <c r="Q874" s="258" t="s">
        <v>3075</v>
      </c>
      <c r="R874" s="258" t="s">
        <v>3714</v>
      </c>
      <c r="S874" s="258" t="s">
        <v>3715</v>
      </c>
      <c r="T874" s="258" t="s">
        <v>3054</v>
      </c>
      <c r="U874" s="258" t="s">
        <v>2084</v>
      </c>
      <c r="V874" s="258" t="s">
        <v>3075</v>
      </c>
      <c r="W874" s="258" t="s">
        <v>3075</v>
      </c>
      <c r="X874" s="258" t="s">
        <v>3075</v>
      </c>
      <c r="Y874" s="258" t="s">
        <v>3075</v>
      </c>
      <c r="Z874" s="258" t="s">
        <v>3075</v>
      </c>
      <c r="AA874" s="258" t="s">
        <v>3075</v>
      </c>
      <c r="AB874" s="258" t="s">
        <v>3075</v>
      </c>
      <c r="AC874" s="258" t="s">
        <v>3075</v>
      </c>
      <c r="AD874" s="258" t="s">
        <v>3075</v>
      </c>
      <c r="AE874" s="247"/>
      <c r="AF874" s="258" t="s">
        <v>3075</v>
      </c>
      <c r="AG874" s="258" t="s">
        <v>3075</v>
      </c>
      <c r="AH874" s="258" t="s">
        <v>3075</v>
      </c>
      <c r="AI874" s="258" t="s">
        <v>3075</v>
      </c>
      <c r="AJ874" t="s">
        <v>4897</v>
      </c>
    </row>
    <row r="875" spans="1:36" ht="15" customHeight="1" x14ac:dyDescent="0.3">
      <c r="A875" s="256">
        <v>526240</v>
      </c>
      <c r="B875" s="257" t="s">
        <v>1588</v>
      </c>
      <c r="C875" s="257" t="s">
        <v>307</v>
      </c>
      <c r="D875" s="257" t="s">
        <v>4199</v>
      </c>
      <c r="E875" s="257" t="s">
        <v>115</v>
      </c>
      <c r="F875" s="257" t="s">
        <v>149</v>
      </c>
      <c r="G875" s="257" t="s">
        <v>4695</v>
      </c>
      <c r="H875" s="257" t="s">
        <v>620</v>
      </c>
      <c r="I875" s="258" t="s">
        <v>521</v>
      </c>
      <c r="J875" s="259" t="s">
        <v>136</v>
      </c>
      <c r="K875" s="257" t="s">
        <v>4759</v>
      </c>
      <c r="L875" s="257" t="s">
        <v>149</v>
      </c>
      <c r="M875" s="257"/>
      <c r="N875" s="250" t="s">
        <v>3075</v>
      </c>
      <c r="O875" s="260" t="s">
        <v>3075</v>
      </c>
      <c r="P875" s="257">
        <v>0</v>
      </c>
      <c r="Q875" s="259" t="s">
        <v>3075</v>
      </c>
      <c r="R875" s="259" t="s">
        <v>3790</v>
      </c>
      <c r="S875" s="259" t="s">
        <v>3791</v>
      </c>
      <c r="T875" s="259" t="s">
        <v>2486</v>
      </c>
      <c r="U875" s="259" t="s">
        <v>2096</v>
      </c>
      <c r="V875" s="259" t="s">
        <v>3075</v>
      </c>
      <c r="W875" s="259" t="s">
        <v>3075</v>
      </c>
      <c r="X875" s="259" t="s">
        <v>3075</v>
      </c>
      <c r="Y875" s="259" t="s">
        <v>3075</v>
      </c>
      <c r="Z875" s="259" t="s">
        <v>3075</v>
      </c>
      <c r="AA875" s="259" t="s">
        <v>3075</v>
      </c>
      <c r="AB875" s="259" t="s">
        <v>3075</v>
      </c>
      <c r="AC875" s="259" t="s">
        <v>3075</v>
      </c>
      <c r="AD875" s="259" t="s">
        <v>3075</v>
      </c>
      <c r="AE875" s="246"/>
      <c r="AF875" s="259" t="s">
        <v>2078</v>
      </c>
      <c r="AG875" s="259" t="s">
        <v>2078</v>
      </c>
      <c r="AH875" s="259" t="s">
        <v>2078</v>
      </c>
      <c r="AI875" s="259" t="s">
        <v>3075</v>
      </c>
      <c r="AJ875" t="s">
        <v>4896</v>
      </c>
    </row>
    <row r="876" spans="1:36" ht="15" customHeight="1" x14ac:dyDescent="0.3">
      <c r="A876" s="261">
        <v>526245</v>
      </c>
      <c r="B876" s="262" t="s">
        <v>1589</v>
      </c>
      <c r="C876" s="262" t="s">
        <v>1071</v>
      </c>
      <c r="D876" s="262" t="s">
        <v>407</v>
      </c>
      <c r="E876" s="262" t="s">
        <v>115</v>
      </c>
      <c r="F876" s="262" t="s">
        <v>3017</v>
      </c>
      <c r="G876" s="263">
        <v>34241</v>
      </c>
      <c r="H876" s="262" t="s">
        <v>620</v>
      </c>
      <c r="I876" s="258" t="s">
        <v>521</v>
      </c>
      <c r="J876" s="258" t="s">
        <v>138</v>
      </c>
      <c r="K876" s="261">
        <v>2013</v>
      </c>
      <c r="L876" s="250"/>
      <c r="M876" s="262"/>
      <c r="N876" s="250" t="s">
        <v>3075</v>
      </c>
      <c r="O876" s="260" t="s">
        <v>3075</v>
      </c>
      <c r="P876" s="257">
        <v>0</v>
      </c>
      <c r="Q876" s="258" t="s">
        <v>3075</v>
      </c>
      <c r="R876" s="258" t="s">
        <v>3716</v>
      </c>
      <c r="S876" s="258" t="s">
        <v>3717</v>
      </c>
      <c r="T876" s="258" t="s">
        <v>2369</v>
      </c>
      <c r="U876" s="258" t="s">
        <v>2192</v>
      </c>
      <c r="V876" s="258" t="s">
        <v>3075</v>
      </c>
      <c r="W876" s="258" t="s">
        <v>3075</v>
      </c>
      <c r="X876" s="258" t="s">
        <v>3075</v>
      </c>
      <c r="Y876" s="258" t="s">
        <v>3075</v>
      </c>
      <c r="Z876" s="258" t="s">
        <v>3075</v>
      </c>
      <c r="AA876" s="258" t="s">
        <v>3075</v>
      </c>
      <c r="AB876" s="258" t="s">
        <v>3075</v>
      </c>
      <c r="AC876" s="258" t="s">
        <v>3075</v>
      </c>
      <c r="AD876" s="258" t="s">
        <v>3075</v>
      </c>
      <c r="AE876" s="246"/>
      <c r="AF876" s="258" t="s">
        <v>3075</v>
      </c>
      <c r="AG876" s="258" t="s">
        <v>3075</v>
      </c>
      <c r="AH876" s="258" t="s">
        <v>3075</v>
      </c>
      <c r="AI876" s="258" t="s">
        <v>3075</v>
      </c>
      <c r="AJ876" t="s">
        <v>4897</v>
      </c>
    </row>
    <row r="877" spans="1:36" ht="15" customHeight="1" x14ac:dyDescent="0.3">
      <c r="A877" s="261">
        <v>526248</v>
      </c>
      <c r="B877" s="262" t="s">
        <v>970</v>
      </c>
      <c r="C877" s="262" t="s">
        <v>298</v>
      </c>
      <c r="D877" s="262" t="s">
        <v>564</v>
      </c>
      <c r="E877" s="262" t="s">
        <v>115</v>
      </c>
      <c r="F877" s="262" t="s">
        <v>135</v>
      </c>
      <c r="G877" s="263">
        <v>31048</v>
      </c>
      <c r="H877" s="262" t="s">
        <v>620</v>
      </c>
      <c r="I877" s="258" t="s">
        <v>521</v>
      </c>
      <c r="J877" s="258" t="s">
        <v>138</v>
      </c>
      <c r="K877" s="262"/>
      <c r="L877" s="250"/>
      <c r="M877" s="262"/>
      <c r="N877" s="250" t="s">
        <v>3075</v>
      </c>
      <c r="O877" s="260" t="s">
        <v>3075</v>
      </c>
      <c r="P877" s="257">
        <v>0</v>
      </c>
      <c r="Q877" s="258" t="s">
        <v>3075</v>
      </c>
      <c r="R877" s="258" t="s">
        <v>3718</v>
      </c>
      <c r="S877" s="258" t="s">
        <v>3719</v>
      </c>
      <c r="T877" s="258" t="s">
        <v>3055</v>
      </c>
      <c r="U877" s="258" t="s">
        <v>2084</v>
      </c>
      <c r="V877" s="258" t="s">
        <v>3075</v>
      </c>
      <c r="W877" s="258" t="s">
        <v>3075</v>
      </c>
      <c r="X877" s="258" t="s">
        <v>3075</v>
      </c>
      <c r="Y877" s="258" t="s">
        <v>3075</v>
      </c>
      <c r="Z877" s="258" t="s">
        <v>3075</v>
      </c>
      <c r="AA877" s="258" t="s">
        <v>3075</v>
      </c>
      <c r="AB877" s="258" t="s">
        <v>3075</v>
      </c>
      <c r="AC877" s="258" t="s">
        <v>3075</v>
      </c>
      <c r="AD877" s="258" t="s">
        <v>3075</v>
      </c>
      <c r="AE877" s="246"/>
      <c r="AF877" s="258"/>
      <c r="AG877" s="258" t="s">
        <v>3075</v>
      </c>
      <c r="AH877" s="258" t="s">
        <v>3075</v>
      </c>
      <c r="AI877" s="258" t="s">
        <v>3075</v>
      </c>
      <c r="AJ877" t="s">
        <v>4897</v>
      </c>
    </row>
    <row r="878" spans="1:36" ht="15" customHeight="1" x14ac:dyDescent="0.3">
      <c r="A878" s="261">
        <v>526256</v>
      </c>
      <c r="B878" s="262" t="s">
        <v>1152</v>
      </c>
      <c r="C878" s="262" t="s">
        <v>318</v>
      </c>
      <c r="D878" s="262" t="s">
        <v>876</v>
      </c>
      <c r="E878" s="262" t="s">
        <v>115</v>
      </c>
      <c r="F878" s="262" t="s">
        <v>2320</v>
      </c>
      <c r="G878" s="263">
        <v>32217</v>
      </c>
      <c r="H878" s="262" t="s">
        <v>620</v>
      </c>
      <c r="I878" s="258" t="s">
        <v>521</v>
      </c>
      <c r="J878" s="258" t="s">
        <v>138</v>
      </c>
      <c r="K878" s="262"/>
      <c r="L878" s="257"/>
      <c r="M878" s="262"/>
      <c r="N878" s="250" t="s">
        <v>3075</v>
      </c>
      <c r="O878" s="260" t="s">
        <v>3075</v>
      </c>
      <c r="P878" s="257">
        <v>0</v>
      </c>
      <c r="Q878" s="258" t="s">
        <v>3075</v>
      </c>
      <c r="R878" s="258" t="s">
        <v>4615</v>
      </c>
      <c r="S878" s="258" t="s">
        <v>3105</v>
      </c>
      <c r="T878" s="258" t="s">
        <v>2321</v>
      </c>
      <c r="U878" s="258" t="s">
        <v>2174</v>
      </c>
      <c r="V878" s="258" t="s">
        <v>3075</v>
      </c>
      <c r="W878" s="258" t="s">
        <v>3075</v>
      </c>
      <c r="X878" s="258" t="s">
        <v>3075</v>
      </c>
      <c r="Y878" s="258" t="s">
        <v>3075</v>
      </c>
      <c r="Z878" s="258" t="s">
        <v>3075</v>
      </c>
      <c r="AA878" s="258" t="s">
        <v>3075</v>
      </c>
      <c r="AB878" s="258" t="s">
        <v>3075</v>
      </c>
      <c r="AC878" s="258" t="s">
        <v>3075</v>
      </c>
      <c r="AD878" s="258" t="s">
        <v>3075</v>
      </c>
      <c r="AE878" s="246"/>
      <c r="AF878" s="258" t="s">
        <v>3075</v>
      </c>
      <c r="AG878" s="258" t="s">
        <v>3075</v>
      </c>
      <c r="AH878" s="258" t="s">
        <v>3075</v>
      </c>
      <c r="AI878" s="258" t="s">
        <v>3075</v>
      </c>
      <c r="AJ878" t="s">
        <v>4897</v>
      </c>
    </row>
    <row r="879" spans="1:36" ht="15" customHeight="1" x14ac:dyDescent="0.3">
      <c r="A879" s="261">
        <v>526258</v>
      </c>
      <c r="B879" s="262" t="s">
        <v>971</v>
      </c>
      <c r="C879" s="262" t="s">
        <v>370</v>
      </c>
      <c r="D879" s="262" t="s">
        <v>350</v>
      </c>
      <c r="E879" s="262" t="s">
        <v>115</v>
      </c>
      <c r="F879" s="262" t="s">
        <v>135</v>
      </c>
      <c r="G879" s="263">
        <v>34700</v>
      </c>
      <c r="H879" s="262" t="s">
        <v>620</v>
      </c>
      <c r="I879" s="258" t="s">
        <v>521</v>
      </c>
      <c r="J879" s="258" t="s">
        <v>138</v>
      </c>
      <c r="K879" s="262"/>
      <c r="L879" s="262" t="s">
        <v>150</v>
      </c>
      <c r="M879" s="262"/>
      <c r="N879" s="250" t="s">
        <v>3075</v>
      </c>
      <c r="O879" s="260" t="s">
        <v>3075</v>
      </c>
      <c r="P879" s="257">
        <v>0</v>
      </c>
      <c r="Q879" s="258" t="s">
        <v>3075</v>
      </c>
      <c r="R879" s="258" t="s">
        <v>3720</v>
      </c>
      <c r="S879" s="258" t="s">
        <v>2253</v>
      </c>
      <c r="T879" s="258" t="s">
        <v>2223</v>
      </c>
      <c r="U879" s="258" t="s">
        <v>2092</v>
      </c>
      <c r="V879" s="258" t="s">
        <v>3075</v>
      </c>
      <c r="W879" s="258" t="s">
        <v>3075</v>
      </c>
      <c r="X879" s="258" t="s">
        <v>3075</v>
      </c>
      <c r="Y879" s="258" t="s">
        <v>3075</v>
      </c>
      <c r="Z879" s="258" t="s">
        <v>3075</v>
      </c>
      <c r="AA879" s="258" t="s">
        <v>3075</v>
      </c>
      <c r="AB879" s="258" t="s">
        <v>3075</v>
      </c>
      <c r="AC879" s="258" t="s">
        <v>3075</v>
      </c>
      <c r="AD879" s="258" t="s">
        <v>3075</v>
      </c>
      <c r="AE879" s="246"/>
      <c r="AF879" s="258" t="s">
        <v>3075</v>
      </c>
      <c r="AG879" s="258" t="s">
        <v>3075</v>
      </c>
      <c r="AH879" s="258" t="s">
        <v>3075</v>
      </c>
      <c r="AI879" s="258" t="s">
        <v>3075</v>
      </c>
      <c r="AJ879" t="s">
        <v>4897</v>
      </c>
    </row>
    <row r="880" spans="1:36" ht="15" customHeight="1" x14ac:dyDescent="0.3">
      <c r="A880" s="261">
        <v>526259</v>
      </c>
      <c r="B880" s="262" t="s">
        <v>1590</v>
      </c>
      <c r="C880" s="262" t="s">
        <v>83</v>
      </c>
      <c r="D880" s="262" t="s">
        <v>467</v>
      </c>
      <c r="E880" s="262" t="s">
        <v>115</v>
      </c>
      <c r="F880" s="262" t="s">
        <v>3056</v>
      </c>
      <c r="G880" s="263">
        <v>29983</v>
      </c>
      <c r="H880" s="262" t="s">
        <v>620</v>
      </c>
      <c r="I880" s="258" t="s">
        <v>521</v>
      </c>
      <c r="J880" s="258" t="s">
        <v>667</v>
      </c>
      <c r="K880" s="261">
        <v>2002</v>
      </c>
      <c r="L880" s="250"/>
      <c r="M880" s="262"/>
      <c r="N880" s="250" t="s">
        <v>3075</v>
      </c>
      <c r="O880" s="260" t="s">
        <v>3075</v>
      </c>
      <c r="P880" s="257">
        <v>0</v>
      </c>
      <c r="Q880" s="258" t="s">
        <v>3075</v>
      </c>
      <c r="R880" s="258" t="s">
        <v>4187</v>
      </c>
      <c r="S880" s="258" t="s">
        <v>4188</v>
      </c>
      <c r="T880" s="258" t="s">
        <v>2336</v>
      </c>
      <c r="U880" s="258" t="s">
        <v>3057</v>
      </c>
      <c r="V880" s="258" t="s">
        <v>3075</v>
      </c>
      <c r="W880" s="258" t="s">
        <v>3075</v>
      </c>
      <c r="X880" s="258" t="s">
        <v>3075</v>
      </c>
      <c r="Y880" s="258" t="s">
        <v>3075</v>
      </c>
      <c r="Z880" s="258" t="s">
        <v>3075</v>
      </c>
      <c r="AA880" s="258" t="s">
        <v>3075</v>
      </c>
      <c r="AB880" s="258" t="s">
        <v>3075</v>
      </c>
      <c r="AC880" s="258" t="s">
        <v>3075</v>
      </c>
      <c r="AD880" s="258" t="s">
        <v>3075</v>
      </c>
      <c r="AE880" s="246"/>
      <c r="AF880" s="258"/>
      <c r="AG880" s="258" t="s">
        <v>3075</v>
      </c>
      <c r="AH880" s="258" t="s">
        <v>3075</v>
      </c>
      <c r="AI880" s="258" t="s">
        <v>3075</v>
      </c>
      <c r="AJ880" t="s">
        <v>4897</v>
      </c>
    </row>
    <row r="881" spans="1:36" ht="15" customHeight="1" x14ac:dyDescent="0.3">
      <c r="A881" s="261">
        <v>526260</v>
      </c>
      <c r="B881" s="262" t="s">
        <v>1153</v>
      </c>
      <c r="C881" s="262" t="s">
        <v>66</v>
      </c>
      <c r="D881" s="262" t="s">
        <v>501</v>
      </c>
      <c r="E881" s="262" t="s">
        <v>115</v>
      </c>
      <c r="F881" s="262" t="s">
        <v>2430</v>
      </c>
      <c r="G881" s="263">
        <v>34859</v>
      </c>
      <c r="H881" s="262" t="s">
        <v>622</v>
      </c>
      <c r="I881" s="258" t="s">
        <v>521</v>
      </c>
      <c r="J881" s="258" t="s">
        <v>138</v>
      </c>
      <c r="K881" s="261">
        <v>2013</v>
      </c>
      <c r="L881" s="262" t="s">
        <v>137</v>
      </c>
      <c r="M881" s="250"/>
      <c r="N881" s="250">
        <v>857</v>
      </c>
      <c r="O881" s="260">
        <v>45355</v>
      </c>
      <c r="P881" s="257">
        <v>60000</v>
      </c>
      <c r="Q881" s="258" t="s">
        <v>3075</v>
      </c>
      <c r="R881" s="258" t="s">
        <v>4616</v>
      </c>
      <c r="S881" s="258" t="s">
        <v>3113</v>
      </c>
      <c r="T881" s="258" t="s">
        <v>4617</v>
      </c>
      <c r="U881" s="258" t="s">
        <v>2323</v>
      </c>
      <c r="V881" s="258" t="s">
        <v>3075</v>
      </c>
      <c r="W881" s="258" t="s">
        <v>3075</v>
      </c>
      <c r="X881" s="258" t="s">
        <v>3075</v>
      </c>
      <c r="Y881" s="258" t="s">
        <v>3075</v>
      </c>
      <c r="Z881" s="258" t="s">
        <v>3075</v>
      </c>
      <c r="AA881" s="258" t="s">
        <v>3075</v>
      </c>
      <c r="AB881" s="258" t="s">
        <v>3075</v>
      </c>
      <c r="AC881" s="258" t="s">
        <v>3075</v>
      </c>
      <c r="AD881" s="258" t="s">
        <v>3075</v>
      </c>
      <c r="AE881" s="246"/>
      <c r="AF881" s="258" t="s">
        <v>3075</v>
      </c>
      <c r="AG881" s="258" t="s">
        <v>3075</v>
      </c>
      <c r="AH881" s="258" t="s">
        <v>3075</v>
      </c>
      <c r="AI881" s="258" t="s">
        <v>3075</v>
      </c>
      <c r="AJ881" t="s">
        <v>4897</v>
      </c>
    </row>
    <row r="882" spans="1:36" ht="15" customHeight="1" x14ac:dyDescent="0.3">
      <c r="A882" s="261">
        <v>526269</v>
      </c>
      <c r="B882" s="262" t="s">
        <v>1799</v>
      </c>
      <c r="C882" s="262" t="s">
        <v>98</v>
      </c>
      <c r="D882" s="262" t="s">
        <v>444</v>
      </c>
      <c r="E882" s="262" t="s">
        <v>115</v>
      </c>
      <c r="F882" s="262" t="s">
        <v>2889</v>
      </c>
      <c r="G882" s="263">
        <v>34336</v>
      </c>
      <c r="H882" s="262" t="s">
        <v>620</v>
      </c>
      <c r="I882" s="258" t="s">
        <v>521</v>
      </c>
      <c r="J882" s="258" t="s">
        <v>138</v>
      </c>
      <c r="K882" s="261">
        <v>2012</v>
      </c>
      <c r="L882" s="250"/>
      <c r="M882" s="262"/>
      <c r="N882" s="250">
        <v>553</v>
      </c>
      <c r="O882" s="260">
        <v>45341</v>
      </c>
      <c r="P882" s="257">
        <v>40000</v>
      </c>
      <c r="Q882" s="258" t="s">
        <v>3075</v>
      </c>
      <c r="R882" s="258" t="s">
        <v>3721</v>
      </c>
      <c r="S882" s="258" t="s">
        <v>3217</v>
      </c>
      <c r="T882" s="258" t="s">
        <v>2483</v>
      </c>
      <c r="U882" s="258" t="s">
        <v>2084</v>
      </c>
      <c r="V882" s="258" t="s">
        <v>3075</v>
      </c>
      <c r="W882" s="258" t="s">
        <v>3075</v>
      </c>
      <c r="X882" s="258" t="s">
        <v>3075</v>
      </c>
      <c r="Y882" s="258" t="s">
        <v>3075</v>
      </c>
      <c r="Z882" s="258" t="s">
        <v>3075</v>
      </c>
      <c r="AA882" s="258" t="s">
        <v>3075</v>
      </c>
      <c r="AB882" s="258" t="s">
        <v>3075</v>
      </c>
      <c r="AC882" s="258" t="s">
        <v>3075</v>
      </c>
      <c r="AD882" s="258" t="s">
        <v>3075</v>
      </c>
      <c r="AE882" s="246"/>
      <c r="AF882" s="258" t="s">
        <v>3075</v>
      </c>
      <c r="AG882" s="258" t="s">
        <v>3075</v>
      </c>
      <c r="AH882" s="258" t="s">
        <v>3075</v>
      </c>
      <c r="AI882" s="258" t="s">
        <v>3075</v>
      </c>
      <c r="AJ882" t="s">
        <v>4897</v>
      </c>
    </row>
    <row r="883" spans="1:36" ht="15" customHeight="1" x14ac:dyDescent="0.3">
      <c r="A883" s="261">
        <v>526271</v>
      </c>
      <c r="B883" s="262" t="s">
        <v>1591</v>
      </c>
      <c r="C883" s="262" t="s">
        <v>225</v>
      </c>
      <c r="D883" s="262" t="s">
        <v>553</v>
      </c>
      <c r="E883" s="262" t="s">
        <v>115</v>
      </c>
      <c r="F883" s="262" t="s">
        <v>3058</v>
      </c>
      <c r="G883" s="263">
        <v>35456</v>
      </c>
      <c r="H883" s="262" t="s">
        <v>620</v>
      </c>
      <c r="I883" s="258" t="s">
        <v>521</v>
      </c>
      <c r="J883" s="258" t="s">
        <v>136</v>
      </c>
      <c r="K883" s="262"/>
      <c r="L883" s="250"/>
      <c r="M883" s="262"/>
      <c r="N883" s="250" t="s">
        <v>3075</v>
      </c>
      <c r="O883" s="260" t="s">
        <v>3075</v>
      </c>
      <c r="P883" s="257">
        <v>0</v>
      </c>
      <c r="Q883" s="258" t="s">
        <v>3075</v>
      </c>
      <c r="R883" s="258" t="s">
        <v>4005</v>
      </c>
      <c r="S883" s="258" t="s">
        <v>3155</v>
      </c>
      <c r="T883" s="258" t="s">
        <v>2093</v>
      </c>
      <c r="U883" s="258" t="s">
        <v>2129</v>
      </c>
      <c r="V883" s="258" t="s">
        <v>3075</v>
      </c>
      <c r="W883" s="258" t="s">
        <v>3075</v>
      </c>
      <c r="X883" s="258" t="s">
        <v>3075</v>
      </c>
      <c r="Y883" s="258" t="s">
        <v>3075</v>
      </c>
      <c r="Z883" s="258" t="s">
        <v>3075</v>
      </c>
      <c r="AA883" s="258" t="s">
        <v>3075</v>
      </c>
      <c r="AB883" s="258" t="s">
        <v>3075</v>
      </c>
      <c r="AC883" s="258" t="s">
        <v>3075</v>
      </c>
      <c r="AD883" s="258" t="s">
        <v>3075</v>
      </c>
      <c r="AE883" s="246"/>
      <c r="AF883" s="258" t="s">
        <v>3075</v>
      </c>
      <c r="AG883" s="258" t="s">
        <v>3075</v>
      </c>
      <c r="AH883" s="258" t="s">
        <v>3075</v>
      </c>
      <c r="AI883" s="258" t="s">
        <v>3075</v>
      </c>
      <c r="AJ883" t="s">
        <v>4897</v>
      </c>
    </row>
    <row r="884" spans="1:36" ht="15" customHeight="1" x14ac:dyDescent="0.3">
      <c r="A884" s="261">
        <v>526272</v>
      </c>
      <c r="B884" s="262" t="s">
        <v>1592</v>
      </c>
      <c r="C884" s="262" t="s">
        <v>65</v>
      </c>
      <c r="D884" s="262" t="s">
        <v>575</v>
      </c>
      <c r="E884" s="262" t="s">
        <v>115</v>
      </c>
      <c r="F884" s="262" t="s">
        <v>2498</v>
      </c>
      <c r="G884" s="263">
        <v>32674</v>
      </c>
      <c r="H884" s="262" t="s">
        <v>620</v>
      </c>
      <c r="I884" s="258" t="s">
        <v>521</v>
      </c>
      <c r="J884" s="258" t="s">
        <v>136</v>
      </c>
      <c r="K884" s="261">
        <v>2008</v>
      </c>
      <c r="L884" s="250"/>
      <c r="M884" s="262"/>
      <c r="N884" s="250">
        <v>396</v>
      </c>
      <c r="O884" s="260">
        <v>45333</v>
      </c>
      <c r="P884" s="257">
        <v>20000</v>
      </c>
      <c r="Q884" s="258" t="s">
        <v>3075</v>
      </c>
      <c r="R884" s="258" t="s">
        <v>4618</v>
      </c>
      <c r="S884" s="258" t="s">
        <v>3182</v>
      </c>
      <c r="T884" s="258" t="s">
        <v>2944</v>
      </c>
      <c r="U884" s="258" t="s">
        <v>4619</v>
      </c>
      <c r="V884" s="258" t="s">
        <v>3075</v>
      </c>
      <c r="W884" s="258" t="s">
        <v>3075</v>
      </c>
      <c r="X884" s="258" t="s">
        <v>3075</v>
      </c>
      <c r="Y884" s="258" t="s">
        <v>3075</v>
      </c>
      <c r="Z884" s="258" t="s">
        <v>3075</v>
      </c>
      <c r="AA884" s="258" t="s">
        <v>3075</v>
      </c>
      <c r="AB884" s="258" t="s">
        <v>3075</v>
      </c>
      <c r="AC884" s="258" t="s">
        <v>3075</v>
      </c>
      <c r="AD884" s="258" t="s">
        <v>3075</v>
      </c>
      <c r="AE884" s="247"/>
      <c r="AF884" s="258" t="s">
        <v>3075</v>
      </c>
      <c r="AG884" s="258" t="s">
        <v>3075</v>
      </c>
      <c r="AH884" s="258" t="s">
        <v>3075</v>
      </c>
      <c r="AI884" s="258" t="s">
        <v>3075</v>
      </c>
      <c r="AJ884" t="s">
        <v>4897</v>
      </c>
    </row>
    <row r="885" spans="1:36" ht="15" customHeight="1" x14ac:dyDescent="0.3">
      <c r="A885" s="261">
        <v>526277</v>
      </c>
      <c r="B885" s="262" t="s">
        <v>1593</v>
      </c>
      <c r="C885" s="262" t="s">
        <v>737</v>
      </c>
      <c r="D885" s="262" t="s">
        <v>577</v>
      </c>
      <c r="E885" s="262" t="s">
        <v>2101</v>
      </c>
      <c r="F885" s="262" t="s">
        <v>2352</v>
      </c>
      <c r="G885" s="263">
        <v>31922</v>
      </c>
      <c r="H885" s="262" t="s">
        <v>620</v>
      </c>
      <c r="I885" s="258" t="s">
        <v>521</v>
      </c>
      <c r="J885" s="258" t="s">
        <v>136</v>
      </c>
      <c r="K885" s="262"/>
      <c r="L885" s="250"/>
      <c r="M885" s="262"/>
      <c r="N885" s="250">
        <v>534</v>
      </c>
      <c r="O885" s="260">
        <v>45340</v>
      </c>
      <c r="P885" s="257">
        <v>30000</v>
      </c>
      <c r="Q885" s="258" t="s">
        <v>3075</v>
      </c>
      <c r="R885" s="258" t="s">
        <v>4006</v>
      </c>
      <c r="S885" s="258" t="s">
        <v>4007</v>
      </c>
      <c r="T885" s="258" t="s">
        <v>2580</v>
      </c>
      <c r="U885" s="258" t="s">
        <v>2354</v>
      </c>
      <c r="V885" s="258" t="s">
        <v>3075</v>
      </c>
      <c r="W885" s="258" t="s">
        <v>3075</v>
      </c>
      <c r="X885" s="258" t="s">
        <v>3075</v>
      </c>
      <c r="Y885" s="258" t="s">
        <v>3075</v>
      </c>
      <c r="Z885" s="258" t="s">
        <v>3075</v>
      </c>
      <c r="AA885" s="258" t="s">
        <v>3075</v>
      </c>
      <c r="AB885" s="258" t="s">
        <v>3075</v>
      </c>
      <c r="AC885" s="258" t="s">
        <v>3075</v>
      </c>
      <c r="AD885" s="258" t="s">
        <v>3075</v>
      </c>
      <c r="AE885" s="247"/>
      <c r="AF885" s="258" t="s">
        <v>3075</v>
      </c>
      <c r="AG885" s="258" t="s">
        <v>3075</v>
      </c>
      <c r="AH885" s="258" t="s">
        <v>3075</v>
      </c>
      <c r="AI885" s="258" t="s">
        <v>3075</v>
      </c>
      <c r="AJ885" t="s">
        <v>4897</v>
      </c>
    </row>
    <row r="886" spans="1:36" ht="15" customHeight="1" x14ac:dyDescent="0.3">
      <c r="A886" s="261">
        <v>526279</v>
      </c>
      <c r="B886" s="262" t="s">
        <v>1594</v>
      </c>
      <c r="C886" s="262" t="s">
        <v>62</v>
      </c>
      <c r="D886" s="262" t="s">
        <v>468</v>
      </c>
      <c r="E886" s="262" t="s">
        <v>115</v>
      </c>
      <c r="F886" s="262" t="s">
        <v>135</v>
      </c>
      <c r="G886" s="263">
        <v>31354</v>
      </c>
      <c r="H886" s="262" t="s">
        <v>620</v>
      </c>
      <c r="I886" s="258" t="s">
        <v>521</v>
      </c>
      <c r="J886" s="258" t="s">
        <v>138</v>
      </c>
      <c r="K886" s="261">
        <v>2004</v>
      </c>
      <c r="L886" s="250"/>
      <c r="M886" s="262"/>
      <c r="N886" s="250" t="s">
        <v>3075</v>
      </c>
      <c r="O886" s="260" t="s">
        <v>3075</v>
      </c>
      <c r="P886" s="257">
        <v>0</v>
      </c>
      <c r="Q886" s="258" t="s">
        <v>3075</v>
      </c>
      <c r="R886" s="258" t="s">
        <v>3723</v>
      </c>
      <c r="S886" s="258" t="s">
        <v>3724</v>
      </c>
      <c r="T886" s="258" t="s">
        <v>2081</v>
      </c>
      <c r="U886" s="258" t="s">
        <v>2192</v>
      </c>
      <c r="V886" s="258" t="s">
        <v>3075</v>
      </c>
      <c r="W886" s="258" t="s">
        <v>3075</v>
      </c>
      <c r="X886" s="258" t="s">
        <v>3075</v>
      </c>
      <c r="Y886" s="258" t="s">
        <v>3075</v>
      </c>
      <c r="Z886" s="258" t="s">
        <v>3075</v>
      </c>
      <c r="AA886" s="258" t="s">
        <v>3075</v>
      </c>
      <c r="AB886" s="258" t="s">
        <v>3075</v>
      </c>
      <c r="AC886" s="258" t="s">
        <v>3075</v>
      </c>
      <c r="AD886" s="258" t="s">
        <v>3075</v>
      </c>
      <c r="AE886" s="246"/>
      <c r="AF886" s="258" t="s">
        <v>3075</v>
      </c>
      <c r="AG886" s="258" t="s">
        <v>3075</v>
      </c>
      <c r="AH886" s="258" t="s">
        <v>3075</v>
      </c>
      <c r="AI886" s="258" t="s">
        <v>3075</v>
      </c>
      <c r="AJ886" t="s">
        <v>4897</v>
      </c>
    </row>
    <row r="887" spans="1:36" ht="15" customHeight="1" x14ac:dyDescent="0.3">
      <c r="A887" s="261">
        <v>526280</v>
      </c>
      <c r="B887" s="262" t="s">
        <v>1595</v>
      </c>
      <c r="C887" s="262" t="s">
        <v>297</v>
      </c>
      <c r="D887" s="262" t="s">
        <v>399</v>
      </c>
      <c r="E887" s="262" t="s">
        <v>115</v>
      </c>
      <c r="F887" s="262" t="s">
        <v>2758</v>
      </c>
      <c r="G887" s="263">
        <v>32911</v>
      </c>
      <c r="H887" s="262" t="s">
        <v>620</v>
      </c>
      <c r="I887" s="258" t="s">
        <v>521</v>
      </c>
      <c r="J887" s="258" t="s">
        <v>136</v>
      </c>
      <c r="K887" s="262" t="s">
        <v>3075</v>
      </c>
      <c r="L887" s="262"/>
      <c r="M887" s="262"/>
      <c r="N887" s="250" t="s">
        <v>3075</v>
      </c>
      <c r="O887" s="260" t="s">
        <v>3075</v>
      </c>
      <c r="P887" s="257">
        <v>0</v>
      </c>
      <c r="Q887" s="258" t="s">
        <v>3075</v>
      </c>
      <c r="R887" s="258" t="s">
        <v>4008</v>
      </c>
      <c r="S887" s="258" t="s">
        <v>2994</v>
      </c>
      <c r="T887" s="258" t="s">
        <v>2211</v>
      </c>
      <c r="U887" s="258" t="s">
        <v>2454</v>
      </c>
      <c r="V887" s="258" t="s">
        <v>3075</v>
      </c>
      <c r="W887" s="258" t="s">
        <v>3075</v>
      </c>
      <c r="X887" s="258" t="s">
        <v>3075</v>
      </c>
      <c r="Y887" s="258" t="s">
        <v>3075</v>
      </c>
      <c r="Z887" s="258" t="s">
        <v>3075</v>
      </c>
      <c r="AA887" s="258" t="s">
        <v>3075</v>
      </c>
      <c r="AB887" s="258" t="s">
        <v>3075</v>
      </c>
      <c r="AC887" s="258" t="s">
        <v>3075</v>
      </c>
      <c r="AD887" s="258" t="s">
        <v>3075</v>
      </c>
      <c r="AE887" s="246"/>
      <c r="AF887" s="258" t="s">
        <v>3075</v>
      </c>
      <c r="AG887" s="258" t="s">
        <v>3075</v>
      </c>
      <c r="AH887" s="258" t="s">
        <v>3075</v>
      </c>
      <c r="AI887" s="258" t="s">
        <v>3075</v>
      </c>
      <c r="AJ887" t="s">
        <v>4897</v>
      </c>
    </row>
    <row r="888" spans="1:36" ht="15" customHeight="1" x14ac:dyDescent="0.3">
      <c r="A888" s="261">
        <v>526286</v>
      </c>
      <c r="B888" s="262" t="s">
        <v>972</v>
      </c>
      <c r="C888" s="262" t="s">
        <v>973</v>
      </c>
      <c r="D888" s="262" t="s">
        <v>552</v>
      </c>
      <c r="E888" s="262" t="s">
        <v>115</v>
      </c>
      <c r="F888" s="262" t="s">
        <v>2928</v>
      </c>
      <c r="G888" s="263">
        <v>34359</v>
      </c>
      <c r="H888" s="262" t="s">
        <v>620</v>
      </c>
      <c r="I888" s="258" t="s">
        <v>521</v>
      </c>
      <c r="J888" s="258" t="s">
        <v>138</v>
      </c>
      <c r="K888" s="262"/>
      <c r="L888" s="250"/>
      <c r="M888" s="262"/>
      <c r="N888" s="250" t="s">
        <v>3075</v>
      </c>
      <c r="O888" s="260" t="s">
        <v>3075</v>
      </c>
      <c r="P888" s="257">
        <v>0</v>
      </c>
      <c r="Q888" s="258" t="s">
        <v>3075</v>
      </c>
      <c r="R888" s="258" t="s">
        <v>3725</v>
      </c>
      <c r="S888" s="258" t="s">
        <v>3726</v>
      </c>
      <c r="T888" s="258" t="s">
        <v>3059</v>
      </c>
      <c r="U888" s="258" t="s">
        <v>2468</v>
      </c>
      <c r="V888" s="258" t="s">
        <v>3075</v>
      </c>
      <c r="W888" s="258" t="s">
        <v>3075</v>
      </c>
      <c r="X888" s="258" t="s">
        <v>3075</v>
      </c>
      <c r="Y888" s="258" t="s">
        <v>3075</v>
      </c>
      <c r="Z888" s="258" t="s">
        <v>3075</v>
      </c>
      <c r="AA888" s="258" t="s">
        <v>3075</v>
      </c>
      <c r="AB888" s="258" t="s">
        <v>3075</v>
      </c>
      <c r="AC888" s="258" t="s">
        <v>3075</v>
      </c>
      <c r="AD888" s="258" t="s">
        <v>3075</v>
      </c>
      <c r="AE888" s="247"/>
      <c r="AF888" s="258" t="s">
        <v>3075</v>
      </c>
      <c r="AG888" s="258" t="s">
        <v>3075</v>
      </c>
      <c r="AH888" s="258" t="s">
        <v>3075</v>
      </c>
      <c r="AI888" s="258" t="s">
        <v>3075</v>
      </c>
      <c r="AJ888" t="s">
        <v>4897</v>
      </c>
    </row>
    <row r="889" spans="1:36" ht="15" customHeight="1" x14ac:dyDescent="0.3">
      <c r="A889" s="261">
        <v>526288</v>
      </c>
      <c r="B889" s="262" t="s">
        <v>1154</v>
      </c>
      <c r="C889" s="262" t="s">
        <v>83</v>
      </c>
      <c r="D889" s="262" t="s">
        <v>343</v>
      </c>
      <c r="E889" s="262" t="s">
        <v>115</v>
      </c>
      <c r="F889" s="262" t="s">
        <v>2324</v>
      </c>
      <c r="G889" s="263">
        <v>36526</v>
      </c>
      <c r="H889" s="262" t="s">
        <v>620</v>
      </c>
      <c r="I889" s="258" t="s">
        <v>521</v>
      </c>
      <c r="J889" s="258" t="s">
        <v>136</v>
      </c>
      <c r="K889" s="262"/>
      <c r="L889" s="250"/>
      <c r="M889" s="262"/>
      <c r="N889" s="250" t="s">
        <v>3075</v>
      </c>
      <c r="O889" s="260" t="s">
        <v>3075</v>
      </c>
      <c r="P889" s="257">
        <v>0</v>
      </c>
      <c r="Q889" s="258" t="s">
        <v>3075</v>
      </c>
      <c r="R889" s="258" t="s">
        <v>4620</v>
      </c>
      <c r="S889" s="258" t="s">
        <v>3105</v>
      </c>
      <c r="T889" s="258" t="s">
        <v>2262</v>
      </c>
      <c r="U889" s="258" t="s">
        <v>2129</v>
      </c>
      <c r="V889" s="258" t="s">
        <v>3075</v>
      </c>
      <c r="W889" s="258" t="s">
        <v>3075</v>
      </c>
      <c r="X889" s="258" t="s">
        <v>3075</v>
      </c>
      <c r="Y889" s="258" t="s">
        <v>3075</v>
      </c>
      <c r="Z889" s="258" t="s">
        <v>3075</v>
      </c>
      <c r="AA889" s="258" t="s">
        <v>3075</v>
      </c>
      <c r="AB889" s="258" t="s">
        <v>3075</v>
      </c>
      <c r="AC889" s="258" t="s">
        <v>3075</v>
      </c>
      <c r="AD889" s="258" t="s">
        <v>3075</v>
      </c>
      <c r="AE889" s="247"/>
      <c r="AF889" s="258" t="s">
        <v>3075</v>
      </c>
      <c r="AG889" s="258" t="s">
        <v>3075</v>
      </c>
      <c r="AH889" s="258" t="s">
        <v>3075</v>
      </c>
      <c r="AI889" s="258" t="s">
        <v>3075</v>
      </c>
      <c r="AJ889" t="s">
        <v>4897</v>
      </c>
    </row>
    <row r="890" spans="1:36" ht="15" customHeight="1" x14ac:dyDescent="0.3">
      <c r="A890" s="261">
        <v>526290</v>
      </c>
      <c r="B890" s="262" t="s">
        <v>1596</v>
      </c>
      <c r="C890" s="262" t="s">
        <v>62</v>
      </c>
      <c r="D890" s="262" t="s">
        <v>417</v>
      </c>
      <c r="E890" s="262" t="s">
        <v>115</v>
      </c>
      <c r="F890" s="262" t="s">
        <v>3060</v>
      </c>
      <c r="G890" s="263">
        <v>36360</v>
      </c>
      <c r="H890" s="262" t="s">
        <v>620</v>
      </c>
      <c r="I890" s="258" t="s">
        <v>521</v>
      </c>
      <c r="J890" s="258" t="s">
        <v>138</v>
      </c>
      <c r="K890" s="250"/>
      <c r="L890" s="262" t="s">
        <v>150</v>
      </c>
      <c r="M890" s="262"/>
      <c r="N890" s="250" t="s">
        <v>3075</v>
      </c>
      <c r="O890" s="260" t="s">
        <v>3075</v>
      </c>
      <c r="P890" s="257">
        <v>0</v>
      </c>
      <c r="Q890" s="258" t="s">
        <v>3075</v>
      </c>
      <c r="R890" s="258" t="s">
        <v>3727</v>
      </c>
      <c r="S890" s="258" t="s">
        <v>3376</v>
      </c>
      <c r="T890" s="258" t="s">
        <v>2559</v>
      </c>
      <c r="U890" s="258" t="s">
        <v>2143</v>
      </c>
      <c r="V890" s="258" t="s">
        <v>3075</v>
      </c>
      <c r="W890" s="258" t="s">
        <v>3075</v>
      </c>
      <c r="X890" s="258" t="s">
        <v>3075</v>
      </c>
      <c r="Y890" s="258" t="s">
        <v>3075</v>
      </c>
      <c r="Z890" s="258" t="s">
        <v>3075</v>
      </c>
      <c r="AA890" s="258" t="s">
        <v>3075</v>
      </c>
      <c r="AB890" s="258" t="s">
        <v>3075</v>
      </c>
      <c r="AC890" s="258" t="s">
        <v>3075</v>
      </c>
      <c r="AD890" s="258" t="s">
        <v>3075</v>
      </c>
      <c r="AE890" s="246"/>
      <c r="AF890" s="258" t="s">
        <v>3075</v>
      </c>
      <c r="AG890" s="258" t="s">
        <v>3075</v>
      </c>
      <c r="AH890" s="258" t="s">
        <v>3075</v>
      </c>
      <c r="AI890" s="258" t="s">
        <v>3075</v>
      </c>
      <c r="AJ890" t="s">
        <v>4897</v>
      </c>
    </row>
    <row r="891" spans="1:36" ht="15" customHeight="1" x14ac:dyDescent="0.3">
      <c r="A891" s="261">
        <v>526296</v>
      </c>
      <c r="B891" s="262" t="s">
        <v>1597</v>
      </c>
      <c r="C891" s="262" t="s">
        <v>62</v>
      </c>
      <c r="D891" s="262" t="s">
        <v>425</v>
      </c>
      <c r="E891" s="262" t="s">
        <v>115</v>
      </c>
      <c r="F891" s="262" t="s">
        <v>2115</v>
      </c>
      <c r="G891" s="263">
        <v>32875</v>
      </c>
      <c r="H891" s="262" t="s">
        <v>620</v>
      </c>
      <c r="I891" s="258" t="s">
        <v>521</v>
      </c>
      <c r="J891" s="258" t="s">
        <v>136</v>
      </c>
      <c r="K891" s="261">
        <v>2013</v>
      </c>
      <c r="L891" s="250"/>
      <c r="M891" s="262"/>
      <c r="N891" s="250" t="s">
        <v>3075</v>
      </c>
      <c r="O891" s="260" t="s">
        <v>3075</v>
      </c>
      <c r="P891" s="257">
        <v>0</v>
      </c>
      <c r="Q891" s="258" t="s">
        <v>3075</v>
      </c>
      <c r="R891" s="258" t="s">
        <v>4621</v>
      </c>
      <c r="S891" s="258" t="s">
        <v>3376</v>
      </c>
      <c r="T891" s="258" t="s">
        <v>2460</v>
      </c>
      <c r="U891" s="258" t="s">
        <v>4462</v>
      </c>
      <c r="V891" s="258" t="s">
        <v>3075</v>
      </c>
      <c r="W891" s="258" t="s">
        <v>3075</v>
      </c>
      <c r="X891" s="258" t="s">
        <v>3075</v>
      </c>
      <c r="Y891" s="258" t="s">
        <v>3075</v>
      </c>
      <c r="Z891" s="258" t="s">
        <v>3075</v>
      </c>
      <c r="AA891" s="258" t="s">
        <v>3075</v>
      </c>
      <c r="AB891" s="258" t="s">
        <v>3075</v>
      </c>
      <c r="AC891" s="258" t="s">
        <v>3075</v>
      </c>
      <c r="AD891" s="258" t="s">
        <v>3075</v>
      </c>
      <c r="AE891" s="246"/>
      <c r="AF891" s="258" t="s">
        <v>3075</v>
      </c>
      <c r="AG891" s="258" t="s">
        <v>3075</v>
      </c>
      <c r="AH891" s="258" t="s">
        <v>3075</v>
      </c>
      <c r="AI891" s="258" t="s">
        <v>3075</v>
      </c>
      <c r="AJ891" t="s">
        <v>4897</v>
      </c>
    </row>
    <row r="892" spans="1:36" ht="15" customHeight="1" x14ac:dyDescent="0.3">
      <c r="A892" s="261">
        <v>526303</v>
      </c>
      <c r="B892" s="262" t="s">
        <v>974</v>
      </c>
      <c r="C892" s="262" t="s">
        <v>265</v>
      </c>
      <c r="D892" s="262" t="s">
        <v>465</v>
      </c>
      <c r="E892" s="262" t="s">
        <v>115</v>
      </c>
      <c r="F892" s="262" t="s">
        <v>135</v>
      </c>
      <c r="G892" s="263">
        <v>34601</v>
      </c>
      <c r="H892" s="262" t="s">
        <v>620</v>
      </c>
      <c r="I892" s="258" t="s">
        <v>521</v>
      </c>
      <c r="J892" s="258" t="s">
        <v>138</v>
      </c>
      <c r="K892" s="262"/>
      <c r="L892" s="250"/>
      <c r="M892" s="262"/>
      <c r="N892" s="250" t="s">
        <v>3075</v>
      </c>
      <c r="O892" s="260" t="s">
        <v>3075</v>
      </c>
      <c r="P892" s="257">
        <v>0</v>
      </c>
      <c r="Q892" s="258" t="s">
        <v>3075</v>
      </c>
      <c r="R892" s="258" t="s">
        <v>3728</v>
      </c>
      <c r="S892" s="258" t="s">
        <v>3081</v>
      </c>
      <c r="T892" s="258" t="s">
        <v>3061</v>
      </c>
      <c r="U892" s="258" t="s">
        <v>2084</v>
      </c>
      <c r="V892" s="258" t="s">
        <v>3075</v>
      </c>
      <c r="W892" s="258" t="s">
        <v>3075</v>
      </c>
      <c r="X892" s="258" t="s">
        <v>3075</v>
      </c>
      <c r="Y892" s="258" t="s">
        <v>3075</v>
      </c>
      <c r="Z892" s="258" t="s">
        <v>3075</v>
      </c>
      <c r="AA892" s="258" t="s">
        <v>3075</v>
      </c>
      <c r="AB892" s="258" t="s">
        <v>3075</v>
      </c>
      <c r="AC892" s="258" t="s">
        <v>3075</v>
      </c>
      <c r="AD892" s="258" t="s">
        <v>3075</v>
      </c>
      <c r="AE892" s="246"/>
      <c r="AF892" s="258" t="s">
        <v>3075</v>
      </c>
      <c r="AG892" s="258" t="s">
        <v>3075</v>
      </c>
      <c r="AH892" s="258" t="s">
        <v>3075</v>
      </c>
      <c r="AI892" s="258" t="s">
        <v>3075</v>
      </c>
      <c r="AJ892" t="s">
        <v>4897</v>
      </c>
    </row>
    <row r="893" spans="1:36" ht="15" customHeight="1" x14ac:dyDescent="0.3">
      <c r="A893" s="261">
        <v>526304</v>
      </c>
      <c r="B893" s="262" t="s">
        <v>1598</v>
      </c>
      <c r="C893" s="262" t="s">
        <v>797</v>
      </c>
      <c r="D893" s="262" t="s">
        <v>1024</v>
      </c>
      <c r="E893" s="262" t="s">
        <v>115</v>
      </c>
      <c r="F893" s="262" t="s">
        <v>135</v>
      </c>
      <c r="G893" s="263">
        <v>28865</v>
      </c>
      <c r="H893" s="262" t="s">
        <v>620</v>
      </c>
      <c r="I893" s="258" t="s">
        <v>521</v>
      </c>
      <c r="J893" s="258" t="s">
        <v>136</v>
      </c>
      <c r="K893" s="262"/>
      <c r="L893" s="250"/>
      <c r="M893" s="262"/>
      <c r="N893" s="250" t="s">
        <v>3075</v>
      </c>
      <c r="O893" s="260" t="s">
        <v>3075</v>
      </c>
      <c r="P893" s="257">
        <v>0</v>
      </c>
      <c r="Q893" s="258" t="s">
        <v>3075</v>
      </c>
      <c r="R893" s="258" t="s">
        <v>3824</v>
      </c>
      <c r="S893" s="258" t="s">
        <v>3825</v>
      </c>
      <c r="T893" s="258" t="s">
        <v>2623</v>
      </c>
      <c r="U893" s="258" t="s">
        <v>2084</v>
      </c>
      <c r="V893" s="258" t="s">
        <v>3075</v>
      </c>
      <c r="W893" s="258" t="s">
        <v>3075</v>
      </c>
      <c r="X893" s="258" t="s">
        <v>3075</v>
      </c>
      <c r="Y893" s="258" t="s">
        <v>3075</v>
      </c>
      <c r="Z893" s="258" t="s">
        <v>3075</v>
      </c>
      <c r="AA893" s="258" t="s">
        <v>3075</v>
      </c>
      <c r="AB893" s="258" t="s">
        <v>3075</v>
      </c>
      <c r="AC893" s="258" t="s">
        <v>3075</v>
      </c>
      <c r="AD893" s="258" t="s">
        <v>3075</v>
      </c>
      <c r="AE893" s="246"/>
      <c r="AF893" s="258" t="s">
        <v>3075</v>
      </c>
      <c r="AG893" s="258" t="s">
        <v>3075</v>
      </c>
      <c r="AH893" s="258" t="s">
        <v>3075</v>
      </c>
      <c r="AI893" s="258" t="s">
        <v>3075</v>
      </c>
      <c r="AJ893" t="s">
        <v>4897</v>
      </c>
    </row>
    <row r="894" spans="1:36" ht="15" customHeight="1" x14ac:dyDescent="0.3">
      <c r="A894" s="261">
        <v>526306</v>
      </c>
      <c r="B894" s="262" t="s">
        <v>933</v>
      </c>
      <c r="C894" s="262" t="s">
        <v>934</v>
      </c>
      <c r="D894" s="262" t="s">
        <v>518</v>
      </c>
      <c r="E894" s="262" t="s">
        <v>115</v>
      </c>
      <c r="F894" s="262" t="s">
        <v>2479</v>
      </c>
      <c r="G894" s="263">
        <v>29448</v>
      </c>
      <c r="H894" s="262" t="s">
        <v>620</v>
      </c>
      <c r="I894" s="258" t="s">
        <v>521</v>
      </c>
      <c r="J894" s="258" t="s">
        <v>138</v>
      </c>
      <c r="K894" s="262"/>
      <c r="L894" s="257" t="s">
        <v>149</v>
      </c>
      <c r="M894" s="262"/>
      <c r="N894" s="250" t="s">
        <v>3075</v>
      </c>
      <c r="O894" s="260" t="s">
        <v>3075</v>
      </c>
      <c r="P894" s="257">
        <v>0</v>
      </c>
      <c r="Q894" s="258" t="s">
        <v>3075</v>
      </c>
      <c r="R894" s="258" t="s">
        <v>3729</v>
      </c>
      <c r="S894" s="258" t="s">
        <v>3730</v>
      </c>
      <c r="T894" s="258" t="s">
        <v>3062</v>
      </c>
      <c r="U894" s="258" t="s">
        <v>2096</v>
      </c>
      <c r="V894" s="258" t="s">
        <v>3075</v>
      </c>
      <c r="W894" s="258" t="s">
        <v>3075</v>
      </c>
      <c r="X894" s="258" t="s">
        <v>3075</v>
      </c>
      <c r="Y894" s="258" t="s">
        <v>3075</v>
      </c>
      <c r="Z894" s="258" t="s">
        <v>3075</v>
      </c>
      <c r="AA894" s="258" t="s">
        <v>3075</v>
      </c>
      <c r="AB894" s="258" t="s">
        <v>3075</v>
      </c>
      <c r="AC894" s="258" t="s">
        <v>3075</v>
      </c>
      <c r="AD894" s="258" t="s">
        <v>3075</v>
      </c>
      <c r="AE894" s="247"/>
      <c r="AF894" s="258" t="s">
        <v>3075</v>
      </c>
      <c r="AG894" s="258" t="s">
        <v>3075</v>
      </c>
      <c r="AH894" s="258" t="s">
        <v>3075</v>
      </c>
      <c r="AI894" s="258" t="s">
        <v>3075</v>
      </c>
      <c r="AJ894" t="s">
        <v>4897</v>
      </c>
    </row>
    <row r="895" spans="1:36" ht="15" customHeight="1" x14ac:dyDescent="0.3">
      <c r="A895" s="261">
        <v>526308</v>
      </c>
      <c r="B895" s="262" t="s">
        <v>1599</v>
      </c>
      <c r="C895" s="262" t="s">
        <v>98</v>
      </c>
      <c r="D895" s="262" t="s">
        <v>468</v>
      </c>
      <c r="E895" s="262" t="s">
        <v>115</v>
      </c>
      <c r="F895" s="262" t="s">
        <v>149</v>
      </c>
      <c r="G895" s="263">
        <v>34523</v>
      </c>
      <c r="H895" s="262" t="s">
        <v>620</v>
      </c>
      <c r="I895" s="258" t="s">
        <v>521</v>
      </c>
      <c r="J895" s="258" t="s">
        <v>138</v>
      </c>
      <c r="K895" s="250"/>
      <c r="L895" s="262" t="s">
        <v>149</v>
      </c>
      <c r="M895" s="262"/>
      <c r="N895" s="250" t="s">
        <v>3075</v>
      </c>
      <c r="O895" s="260" t="s">
        <v>3075</v>
      </c>
      <c r="P895" s="257">
        <v>0</v>
      </c>
      <c r="Q895" s="258" t="s">
        <v>3075</v>
      </c>
      <c r="R895" s="258" t="s">
        <v>3731</v>
      </c>
      <c r="S895" s="258" t="s">
        <v>3195</v>
      </c>
      <c r="T895" s="258" t="s">
        <v>2081</v>
      </c>
      <c r="U895" s="258" t="s">
        <v>2096</v>
      </c>
      <c r="V895" s="258" t="s">
        <v>3075</v>
      </c>
      <c r="W895" s="258" t="s">
        <v>3075</v>
      </c>
      <c r="X895" s="258" t="s">
        <v>3075</v>
      </c>
      <c r="Y895" s="258" t="s">
        <v>3075</v>
      </c>
      <c r="Z895" s="258" t="s">
        <v>3075</v>
      </c>
      <c r="AA895" s="258" t="s">
        <v>3075</v>
      </c>
      <c r="AB895" s="258" t="s">
        <v>3075</v>
      </c>
      <c r="AC895" s="258" t="s">
        <v>3075</v>
      </c>
      <c r="AD895" s="258" t="s">
        <v>3075</v>
      </c>
      <c r="AE895" s="247"/>
      <c r="AF895" s="258" t="s">
        <v>3075</v>
      </c>
      <c r="AG895" s="258" t="s">
        <v>3075</v>
      </c>
      <c r="AH895" s="258" t="s">
        <v>3075</v>
      </c>
      <c r="AI895" s="258" t="s">
        <v>3075</v>
      </c>
      <c r="AJ895" t="s">
        <v>4897</v>
      </c>
    </row>
    <row r="896" spans="1:36" ht="15" customHeight="1" x14ac:dyDescent="0.3">
      <c r="A896" s="261">
        <v>526318</v>
      </c>
      <c r="B896" s="262" t="s">
        <v>1600</v>
      </c>
      <c r="C896" s="262" t="s">
        <v>234</v>
      </c>
      <c r="D896" s="262" t="s">
        <v>401</v>
      </c>
      <c r="E896" s="262" t="s">
        <v>115</v>
      </c>
      <c r="F896" s="262" t="s">
        <v>4693</v>
      </c>
      <c r="G896" s="263">
        <v>31603</v>
      </c>
      <c r="H896" s="262" t="s">
        <v>620</v>
      </c>
      <c r="I896" s="258" t="s">
        <v>521</v>
      </c>
      <c r="J896" s="258" t="s">
        <v>136</v>
      </c>
      <c r="K896" s="250"/>
      <c r="L896" s="262" t="s">
        <v>149</v>
      </c>
      <c r="M896" s="262"/>
      <c r="N896" s="250" t="s">
        <v>3075</v>
      </c>
      <c r="O896" s="260" t="s">
        <v>3075</v>
      </c>
      <c r="P896" s="257">
        <v>0</v>
      </c>
      <c r="AE896" s="246"/>
      <c r="AJ896" t="s">
        <v>4897</v>
      </c>
    </row>
    <row r="897" spans="1:36" ht="15" customHeight="1" x14ac:dyDescent="0.3">
      <c r="A897" s="261">
        <v>526323</v>
      </c>
      <c r="B897" s="262" t="s">
        <v>975</v>
      </c>
      <c r="C897" s="262" t="s">
        <v>74</v>
      </c>
      <c r="D897" s="262" t="s">
        <v>577</v>
      </c>
      <c r="E897" s="262" t="s">
        <v>115</v>
      </c>
      <c r="F897" s="262" t="s">
        <v>2571</v>
      </c>
      <c r="G897" s="263">
        <v>34729</v>
      </c>
      <c r="H897" s="262" t="s">
        <v>622</v>
      </c>
      <c r="I897" s="258" t="s">
        <v>521</v>
      </c>
      <c r="J897" s="258" t="s">
        <v>136</v>
      </c>
      <c r="K897" s="261">
        <v>2012</v>
      </c>
      <c r="L897" s="262" t="s">
        <v>137</v>
      </c>
      <c r="M897" s="250"/>
      <c r="N897" s="250" t="s">
        <v>3075</v>
      </c>
      <c r="O897" s="260" t="s">
        <v>3075</v>
      </c>
      <c r="P897" s="257">
        <v>0</v>
      </c>
      <c r="Q897" s="258" t="s">
        <v>3075</v>
      </c>
      <c r="R897" s="258" t="s">
        <v>4622</v>
      </c>
      <c r="S897" s="258" t="s">
        <v>3110</v>
      </c>
      <c r="T897" s="258" t="s">
        <v>2658</v>
      </c>
      <c r="U897" s="258" t="s">
        <v>2084</v>
      </c>
      <c r="V897" s="258" t="s">
        <v>3075</v>
      </c>
      <c r="W897" s="258" t="s">
        <v>3075</v>
      </c>
      <c r="X897" s="258" t="s">
        <v>3075</v>
      </c>
      <c r="Y897" s="258" t="s">
        <v>3075</v>
      </c>
      <c r="Z897" s="258" t="s">
        <v>3075</v>
      </c>
      <c r="AA897" s="258" t="s">
        <v>3075</v>
      </c>
      <c r="AB897" s="258" t="s">
        <v>3075</v>
      </c>
      <c r="AC897" s="258" t="s">
        <v>3075</v>
      </c>
      <c r="AD897" s="258" t="s">
        <v>3075</v>
      </c>
      <c r="AE897" s="246"/>
      <c r="AF897" s="258" t="s">
        <v>3075</v>
      </c>
      <c r="AG897" s="258" t="s">
        <v>3075</v>
      </c>
      <c r="AH897" s="258" t="s">
        <v>3075</v>
      </c>
      <c r="AI897" s="258" t="s">
        <v>3075</v>
      </c>
      <c r="AJ897" t="s">
        <v>4897</v>
      </c>
    </row>
    <row r="898" spans="1:36" ht="15" customHeight="1" x14ac:dyDescent="0.3">
      <c r="A898" s="261">
        <v>526328</v>
      </c>
      <c r="B898" s="262" t="s">
        <v>1800</v>
      </c>
      <c r="C898" s="262" t="s">
        <v>83</v>
      </c>
      <c r="D898" s="262" t="s">
        <v>456</v>
      </c>
      <c r="E898" s="262" t="s">
        <v>115</v>
      </c>
      <c r="F898" s="262" t="s">
        <v>135</v>
      </c>
      <c r="G898" s="263">
        <v>34851</v>
      </c>
      <c r="H898" s="262" t="s">
        <v>620</v>
      </c>
      <c r="I898" s="258" t="s">
        <v>521</v>
      </c>
      <c r="J898" s="258" t="s">
        <v>176</v>
      </c>
      <c r="K898" s="262"/>
      <c r="L898" s="250"/>
      <c r="M898" s="262"/>
      <c r="N898" s="250" t="s">
        <v>3075</v>
      </c>
      <c r="O898" s="260" t="s">
        <v>3075</v>
      </c>
      <c r="P898" s="257">
        <v>0</v>
      </c>
      <c r="Q898" s="258" t="s">
        <v>3075</v>
      </c>
      <c r="R898" s="258" t="s">
        <v>3752</v>
      </c>
      <c r="S898" s="258" t="s">
        <v>3154</v>
      </c>
      <c r="T898" s="258" t="s">
        <v>2943</v>
      </c>
      <c r="U898" s="258" t="s">
        <v>2095</v>
      </c>
      <c r="V898" s="258" t="s">
        <v>3075</v>
      </c>
      <c r="W898" s="258" t="s">
        <v>3075</v>
      </c>
      <c r="X898" s="258" t="s">
        <v>3075</v>
      </c>
      <c r="Y898" s="258" t="s">
        <v>3075</v>
      </c>
      <c r="Z898" s="258" t="s">
        <v>3075</v>
      </c>
      <c r="AA898" s="258" t="s">
        <v>3075</v>
      </c>
      <c r="AB898" s="258" t="s">
        <v>3075</v>
      </c>
      <c r="AC898" s="258" t="s">
        <v>3075</v>
      </c>
      <c r="AD898" s="258" t="s">
        <v>3075</v>
      </c>
      <c r="AE898" s="247"/>
      <c r="AF898" s="258" t="s">
        <v>3075</v>
      </c>
      <c r="AG898" s="258" t="s">
        <v>3075</v>
      </c>
      <c r="AH898" s="258" t="s">
        <v>3075</v>
      </c>
      <c r="AI898" s="258" t="s">
        <v>3075</v>
      </c>
      <c r="AJ898" t="s">
        <v>4897</v>
      </c>
    </row>
    <row r="899" spans="1:36" ht="15" customHeight="1" x14ac:dyDescent="0.3">
      <c r="A899" s="261">
        <v>526330</v>
      </c>
      <c r="B899" s="262" t="s">
        <v>1601</v>
      </c>
      <c r="C899" s="262" t="s">
        <v>543</v>
      </c>
      <c r="D899" s="262" t="s">
        <v>454</v>
      </c>
      <c r="E899" s="262" t="s">
        <v>115</v>
      </c>
      <c r="F899" s="262" t="s">
        <v>135</v>
      </c>
      <c r="G899" s="263">
        <v>35497</v>
      </c>
      <c r="H899" s="262" t="s">
        <v>620</v>
      </c>
      <c r="I899" s="258" t="s">
        <v>521</v>
      </c>
      <c r="J899" s="258" t="s">
        <v>138</v>
      </c>
      <c r="K899" s="262"/>
      <c r="L899" s="257" t="s">
        <v>150</v>
      </c>
      <c r="M899" s="262"/>
      <c r="N899" s="250" t="s">
        <v>3075</v>
      </c>
      <c r="O899" s="260" t="s">
        <v>3075</v>
      </c>
      <c r="P899" s="257">
        <v>0</v>
      </c>
      <c r="Q899" s="258" t="s">
        <v>3075</v>
      </c>
      <c r="R899" s="258" t="s">
        <v>4623</v>
      </c>
      <c r="S899" s="258" t="s">
        <v>4624</v>
      </c>
      <c r="T899" s="258" t="s">
        <v>2673</v>
      </c>
      <c r="U899" s="258" t="s">
        <v>2084</v>
      </c>
      <c r="V899" s="258" t="s">
        <v>3075</v>
      </c>
      <c r="W899" s="258" t="s">
        <v>3075</v>
      </c>
      <c r="X899" s="258" t="s">
        <v>3075</v>
      </c>
      <c r="Y899" s="258" t="s">
        <v>3075</v>
      </c>
      <c r="Z899" s="258" t="s">
        <v>3075</v>
      </c>
      <c r="AA899" s="258" t="s">
        <v>3075</v>
      </c>
      <c r="AB899" s="258" t="s">
        <v>3075</v>
      </c>
      <c r="AC899" s="258" t="s">
        <v>3075</v>
      </c>
      <c r="AD899" s="258" t="s">
        <v>3075</v>
      </c>
      <c r="AE899" s="247"/>
      <c r="AF899" s="258" t="s">
        <v>3075</v>
      </c>
      <c r="AG899" s="258" t="s">
        <v>3075</v>
      </c>
      <c r="AH899" s="258" t="s">
        <v>3075</v>
      </c>
      <c r="AI899" s="258" t="s">
        <v>3075</v>
      </c>
      <c r="AJ899" t="s">
        <v>4897</v>
      </c>
    </row>
    <row r="900" spans="1:36" ht="15" customHeight="1" x14ac:dyDescent="0.3">
      <c r="A900" s="261">
        <v>526346</v>
      </c>
      <c r="B900" s="262" t="s">
        <v>4625</v>
      </c>
      <c r="C900" s="262" t="s">
        <v>325</v>
      </c>
      <c r="D900" s="262" t="s">
        <v>414</v>
      </c>
      <c r="E900" s="262" t="s">
        <v>115</v>
      </c>
      <c r="F900" s="262" t="s">
        <v>135</v>
      </c>
      <c r="G900" s="263">
        <v>35079</v>
      </c>
      <c r="H900" s="262" t="s">
        <v>620</v>
      </c>
      <c r="I900" s="258" t="s">
        <v>521</v>
      </c>
      <c r="J900" s="258" t="s">
        <v>176</v>
      </c>
      <c r="K900" s="262"/>
      <c r="L900" s="250"/>
      <c r="M900" s="262"/>
      <c r="N900" s="250" t="s">
        <v>3075</v>
      </c>
      <c r="O900" s="260" t="s">
        <v>3075</v>
      </c>
      <c r="P900" s="257">
        <v>0</v>
      </c>
      <c r="Q900" s="258" t="s">
        <v>3075</v>
      </c>
      <c r="R900" s="258" t="s">
        <v>4626</v>
      </c>
      <c r="S900" s="258" t="s">
        <v>4627</v>
      </c>
      <c r="T900" s="258" t="s">
        <v>2429</v>
      </c>
      <c r="U900" s="258" t="s">
        <v>2084</v>
      </c>
      <c r="V900" s="258" t="s">
        <v>3075</v>
      </c>
      <c r="W900" s="258" t="s">
        <v>3075</v>
      </c>
      <c r="X900" s="258" t="s">
        <v>3075</v>
      </c>
      <c r="Y900" s="258" t="s">
        <v>3075</v>
      </c>
      <c r="Z900" s="258" t="s">
        <v>3075</v>
      </c>
      <c r="AA900" s="258" t="s">
        <v>3075</v>
      </c>
      <c r="AB900" s="258" t="s">
        <v>3075</v>
      </c>
      <c r="AC900" s="258" t="s">
        <v>3075</v>
      </c>
      <c r="AD900" s="258" t="s">
        <v>3075</v>
      </c>
      <c r="AE900" s="246"/>
      <c r="AF900" s="258" t="s">
        <v>3075</v>
      </c>
      <c r="AG900" s="258" t="s">
        <v>3075</v>
      </c>
      <c r="AH900" s="258" t="s">
        <v>3075</v>
      </c>
      <c r="AI900" s="258" t="s">
        <v>3075</v>
      </c>
      <c r="AJ900" t="s">
        <v>4897</v>
      </c>
    </row>
    <row r="901" spans="1:36" ht="15" customHeight="1" x14ac:dyDescent="0.3">
      <c r="A901" s="261">
        <v>526352</v>
      </c>
      <c r="B901" s="262" t="s">
        <v>1625</v>
      </c>
      <c r="C901" s="262" t="s">
        <v>1626</v>
      </c>
      <c r="D901" s="262" t="s">
        <v>337</v>
      </c>
      <c r="E901" s="262" t="s">
        <v>115</v>
      </c>
      <c r="F901" s="262" t="s">
        <v>2212</v>
      </c>
      <c r="G901" s="263">
        <v>34704</v>
      </c>
      <c r="H901" s="262" t="s">
        <v>620</v>
      </c>
      <c r="I901" s="258" t="s">
        <v>521</v>
      </c>
      <c r="J901" s="258" t="s">
        <v>136</v>
      </c>
      <c r="K901" s="262" t="s">
        <v>3075</v>
      </c>
      <c r="L901" s="262"/>
      <c r="M901" s="262"/>
      <c r="N901" s="250" t="s">
        <v>3075</v>
      </c>
      <c r="O901" s="260" t="s">
        <v>3075</v>
      </c>
      <c r="P901" s="257">
        <v>0</v>
      </c>
      <c r="Q901" s="258" t="s">
        <v>3075</v>
      </c>
      <c r="R901" s="258" t="s">
        <v>3826</v>
      </c>
      <c r="S901" s="258" t="s">
        <v>3827</v>
      </c>
      <c r="T901" s="258" t="s">
        <v>2625</v>
      </c>
      <c r="U901" s="258" t="s">
        <v>2143</v>
      </c>
      <c r="V901" s="258" t="s">
        <v>3075</v>
      </c>
      <c r="W901" s="258" t="s">
        <v>3075</v>
      </c>
      <c r="X901" s="258" t="s">
        <v>3075</v>
      </c>
      <c r="Y901" s="258" t="s">
        <v>3075</v>
      </c>
      <c r="Z901" s="258" t="s">
        <v>3075</v>
      </c>
      <c r="AA901" s="258" t="s">
        <v>3075</v>
      </c>
      <c r="AB901" s="258" t="s">
        <v>3075</v>
      </c>
      <c r="AC901" s="258" t="s">
        <v>3075</v>
      </c>
      <c r="AD901" s="258" t="s">
        <v>3075</v>
      </c>
      <c r="AE901" s="246"/>
      <c r="AF901" s="258" t="s">
        <v>3075</v>
      </c>
      <c r="AG901" s="258" t="s">
        <v>3075</v>
      </c>
      <c r="AH901" s="258" t="s">
        <v>3075</v>
      </c>
      <c r="AI901" s="258" t="s">
        <v>3075</v>
      </c>
      <c r="AJ901" t="s">
        <v>4897</v>
      </c>
    </row>
    <row r="902" spans="1:36" ht="15" customHeight="1" x14ac:dyDescent="0.3">
      <c r="A902" s="261">
        <v>526355</v>
      </c>
      <c r="B902" s="262" t="s">
        <v>1627</v>
      </c>
      <c r="C902" s="262" t="s">
        <v>70</v>
      </c>
      <c r="D902" s="262" t="s">
        <v>467</v>
      </c>
      <c r="E902" s="262" t="s">
        <v>115</v>
      </c>
      <c r="F902" s="262" t="s">
        <v>2310</v>
      </c>
      <c r="G902" s="263">
        <v>30227</v>
      </c>
      <c r="H902" s="262" t="s">
        <v>620</v>
      </c>
      <c r="I902" s="258" t="s">
        <v>521</v>
      </c>
      <c r="J902" s="258" t="s">
        <v>136</v>
      </c>
      <c r="K902" s="261">
        <v>2000</v>
      </c>
      <c r="L902" s="250"/>
      <c r="M902" s="262"/>
      <c r="N902" s="250" t="s">
        <v>3075</v>
      </c>
      <c r="O902" s="260" t="s">
        <v>3075</v>
      </c>
      <c r="P902" s="257">
        <v>0</v>
      </c>
      <c r="Q902" s="258" t="s">
        <v>3075</v>
      </c>
      <c r="R902" s="258" t="s">
        <v>3828</v>
      </c>
      <c r="S902" s="258" t="s">
        <v>3829</v>
      </c>
      <c r="T902" s="258" t="s">
        <v>2626</v>
      </c>
      <c r="U902" s="258" t="s">
        <v>2627</v>
      </c>
      <c r="V902" s="258" t="s">
        <v>3075</v>
      </c>
      <c r="W902" s="258" t="s">
        <v>3075</v>
      </c>
      <c r="X902" s="258" t="s">
        <v>3075</v>
      </c>
      <c r="Y902" s="258" t="s">
        <v>3075</v>
      </c>
      <c r="Z902" s="258" t="s">
        <v>3075</v>
      </c>
      <c r="AA902" s="258" t="s">
        <v>3075</v>
      </c>
      <c r="AB902" s="258" t="s">
        <v>3075</v>
      </c>
      <c r="AC902" s="258" t="s">
        <v>3075</v>
      </c>
      <c r="AD902" s="258" t="s">
        <v>3075</v>
      </c>
      <c r="AE902" s="246"/>
      <c r="AF902" s="258" t="s">
        <v>3075</v>
      </c>
      <c r="AG902" s="258" t="s">
        <v>3075</v>
      </c>
      <c r="AH902" s="258" t="s">
        <v>3075</v>
      </c>
      <c r="AI902" s="258" t="s">
        <v>3075</v>
      </c>
      <c r="AJ902" t="s">
        <v>4897</v>
      </c>
    </row>
    <row r="903" spans="1:36" ht="15" customHeight="1" x14ac:dyDescent="0.3">
      <c r="A903" s="261">
        <v>526361</v>
      </c>
      <c r="B903" s="262" t="s">
        <v>1628</v>
      </c>
      <c r="C903" s="262" t="s">
        <v>83</v>
      </c>
      <c r="D903" s="262" t="s">
        <v>506</v>
      </c>
      <c r="E903" s="262" t="s">
        <v>115</v>
      </c>
      <c r="F903" s="262" t="s">
        <v>2628</v>
      </c>
      <c r="G903" s="263">
        <v>33402</v>
      </c>
      <c r="H903" s="262" t="s">
        <v>620</v>
      </c>
      <c r="I903" s="258" t="s">
        <v>521</v>
      </c>
      <c r="J903" s="258" t="s">
        <v>138</v>
      </c>
      <c r="K903" s="261">
        <v>2009</v>
      </c>
      <c r="L903" s="250"/>
      <c r="M903" s="262"/>
      <c r="N903" s="250" t="s">
        <v>3075</v>
      </c>
      <c r="O903" s="260" t="s">
        <v>3075</v>
      </c>
      <c r="P903" s="257">
        <v>0</v>
      </c>
      <c r="Q903" s="258" t="s">
        <v>3075</v>
      </c>
      <c r="R903" s="258" t="s">
        <v>3353</v>
      </c>
      <c r="S903" s="258" t="s">
        <v>3317</v>
      </c>
      <c r="T903" s="258" t="s">
        <v>2629</v>
      </c>
      <c r="U903" s="258" t="s">
        <v>2084</v>
      </c>
      <c r="V903" s="258" t="s">
        <v>3075</v>
      </c>
      <c r="W903" s="258" t="s">
        <v>3075</v>
      </c>
      <c r="X903" s="258" t="s">
        <v>3075</v>
      </c>
      <c r="Y903" s="258" t="s">
        <v>3075</v>
      </c>
      <c r="Z903" s="258" t="s">
        <v>3075</v>
      </c>
      <c r="AA903" s="258" t="s">
        <v>3075</v>
      </c>
      <c r="AB903" s="258" t="s">
        <v>3075</v>
      </c>
      <c r="AC903" s="258" t="s">
        <v>3075</v>
      </c>
      <c r="AD903" s="258" t="s">
        <v>3075</v>
      </c>
      <c r="AE903" s="246"/>
      <c r="AF903" s="258" t="s">
        <v>3075</v>
      </c>
      <c r="AG903" s="258" t="s">
        <v>3075</v>
      </c>
      <c r="AH903" s="258" t="s">
        <v>3075</v>
      </c>
      <c r="AI903" s="258" t="s">
        <v>3075</v>
      </c>
      <c r="AJ903" t="s">
        <v>4897</v>
      </c>
    </row>
    <row r="904" spans="1:36" ht="15" customHeight="1" x14ac:dyDescent="0.3">
      <c r="A904" s="261">
        <v>526362</v>
      </c>
      <c r="B904" s="262" t="s">
        <v>1629</v>
      </c>
      <c r="C904" s="262" t="s">
        <v>255</v>
      </c>
      <c r="D904" s="262" t="s">
        <v>1630</v>
      </c>
      <c r="E904" s="262" t="s">
        <v>115</v>
      </c>
      <c r="F904" s="262" t="s">
        <v>2487</v>
      </c>
      <c r="G904" s="263">
        <v>30914</v>
      </c>
      <c r="H904" s="262" t="s">
        <v>620</v>
      </c>
      <c r="I904" s="258" t="s">
        <v>521</v>
      </c>
      <c r="J904" s="258" t="s">
        <v>136</v>
      </c>
      <c r="K904" s="262" t="s">
        <v>3075</v>
      </c>
      <c r="L904" s="262"/>
      <c r="M904" s="262"/>
      <c r="N904" s="250" t="s">
        <v>3075</v>
      </c>
      <c r="O904" s="260" t="s">
        <v>3075</v>
      </c>
      <c r="P904" s="257">
        <v>0</v>
      </c>
      <c r="Q904" s="258" t="s">
        <v>3075</v>
      </c>
      <c r="R904" s="258" t="s">
        <v>3830</v>
      </c>
      <c r="S904" s="258" t="s">
        <v>3385</v>
      </c>
      <c r="T904" s="258" t="s">
        <v>2630</v>
      </c>
      <c r="U904" s="258" t="s">
        <v>2084</v>
      </c>
      <c r="V904" s="258" t="s">
        <v>3075</v>
      </c>
      <c r="W904" s="258" t="s">
        <v>3075</v>
      </c>
      <c r="X904" s="258" t="s">
        <v>3075</v>
      </c>
      <c r="Y904" s="258" t="s">
        <v>3075</v>
      </c>
      <c r="Z904" s="258" t="s">
        <v>3075</v>
      </c>
      <c r="AA904" s="258" t="s">
        <v>3075</v>
      </c>
      <c r="AB904" s="258" t="s">
        <v>3075</v>
      </c>
      <c r="AC904" s="258" t="s">
        <v>3075</v>
      </c>
      <c r="AD904" s="258" t="s">
        <v>3075</v>
      </c>
      <c r="AE904" s="246"/>
      <c r="AF904" s="258" t="s">
        <v>3075</v>
      </c>
      <c r="AG904" s="258" t="s">
        <v>3075</v>
      </c>
      <c r="AH904" s="258" t="s">
        <v>3075</v>
      </c>
      <c r="AI904" s="258" t="s">
        <v>3075</v>
      </c>
      <c r="AJ904" t="s">
        <v>4897</v>
      </c>
    </row>
    <row r="905" spans="1:36" ht="15" customHeight="1" x14ac:dyDescent="0.3">
      <c r="A905" s="261">
        <v>526363</v>
      </c>
      <c r="B905" s="262" t="s">
        <v>1631</v>
      </c>
      <c r="C905" s="262" t="s">
        <v>79</v>
      </c>
      <c r="D905" s="262" t="s">
        <v>468</v>
      </c>
      <c r="E905" s="262" t="s">
        <v>115</v>
      </c>
      <c r="F905" s="262" t="s">
        <v>2631</v>
      </c>
      <c r="G905" s="263">
        <v>31427</v>
      </c>
      <c r="H905" s="262" t="s">
        <v>620</v>
      </c>
      <c r="I905" s="258" t="s">
        <v>522</v>
      </c>
      <c r="J905" s="258" t="s">
        <v>136</v>
      </c>
      <c r="K905" s="262" t="s">
        <v>3075</v>
      </c>
      <c r="L905" s="262"/>
      <c r="M905" s="262"/>
      <c r="N905" s="250" t="s">
        <v>3075</v>
      </c>
      <c r="O905" s="260" t="s">
        <v>3075</v>
      </c>
      <c r="P905" s="257">
        <v>0</v>
      </c>
      <c r="Q905" s="258" t="s">
        <v>3075</v>
      </c>
      <c r="R905" s="258" t="s">
        <v>3831</v>
      </c>
      <c r="S905" s="258" t="s">
        <v>3122</v>
      </c>
      <c r="T905" s="258" t="s">
        <v>2169</v>
      </c>
      <c r="U905" s="258" t="s">
        <v>2084</v>
      </c>
      <c r="V905" s="258" t="s">
        <v>3075</v>
      </c>
      <c r="W905" s="258" t="s">
        <v>3075</v>
      </c>
      <c r="X905" s="258" t="s">
        <v>3075</v>
      </c>
      <c r="Y905" s="258" t="s">
        <v>3075</v>
      </c>
      <c r="Z905" s="258" t="s">
        <v>3075</v>
      </c>
      <c r="AA905" s="258" t="s">
        <v>3075</v>
      </c>
      <c r="AB905" s="258" t="s">
        <v>3075</v>
      </c>
      <c r="AC905" s="258" t="s">
        <v>3075</v>
      </c>
      <c r="AD905" s="258" t="s">
        <v>3075</v>
      </c>
      <c r="AE905" s="246"/>
      <c r="AF905" s="258" t="s">
        <v>3075</v>
      </c>
      <c r="AG905" s="258" t="s">
        <v>3075</v>
      </c>
      <c r="AH905" s="258" t="s">
        <v>3075</v>
      </c>
      <c r="AI905" s="258" t="s">
        <v>3075</v>
      </c>
      <c r="AJ905" t="s">
        <v>4897</v>
      </c>
    </row>
    <row r="906" spans="1:36" ht="15" customHeight="1" x14ac:dyDescent="0.3">
      <c r="A906" s="261">
        <v>526371</v>
      </c>
      <c r="B906" s="262" t="s">
        <v>1633</v>
      </c>
      <c r="C906" s="262" t="s">
        <v>265</v>
      </c>
      <c r="D906" s="262" t="s">
        <v>1634</v>
      </c>
      <c r="E906" s="262" t="s">
        <v>114</v>
      </c>
      <c r="F906" s="262" t="s">
        <v>2268</v>
      </c>
      <c r="G906" s="263">
        <v>25733</v>
      </c>
      <c r="H906" s="262" t="s">
        <v>622</v>
      </c>
      <c r="I906" s="258" t="s">
        <v>521</v>
      </c>
      <c r="J906" s="258" t="s">
        <v>136</v>
      </c>
      <c r="K906" s="261">
        <v>1988</v>
      </c>
      <c r="L906" s="262" t="s">
        <v>135</v>
      </c>
      <c r="M906" s="250"/>
      <c r="N906" s="250" t="s">
        <v>3075</v>
      </c>
      <c r="O906" s="260" t="s">
        <v>3075</v>
      </c>
      <c r="P906" s="257">
        <v>0</v>
      </c>
      <c r="Q906" s="258" t="s">
        <v>3075</v>
      </c>
      <c r="R906" s="258" t="s">
        <v>4011</v>
      </c>
      <c r="S906" s="258" t="s">
        <v>3081</v>
      </c>
      <c r="T906" s="258" t="s">
        <v>2434</v>
      </c>
      <c r="U906" s="258" t="s">
        <v>2084</v>
      </c>
      <c r="V906" s="258" t="s">
        <v>3075</v>
      </c>
      <c r="W906" s="258" t="s">
        <v>3075</v>
      </c>
      <c r="X906" s="258" t="s">
        <v>3075</v>
      </c>
      <c r="Y906" s="258" t="s">
        <v>3075</v>
      </c>
      <c r="Z906" s="258" t="s">
        <v>3075</v>
      </c>
      <c r="AA906" s="258" t="s">
        <v>3075</v>
      </c>
      <c r="AB906" s="258" t="s">
        <v>3075</v>
      </c>
      <c r="AC906" s="258" t="s">
        <v>3075</v>
      </c>
      <c r="AD906" s="258" t="s">
        <v>3075</v>
      </c>
      <c r="AE906" s="247"/>
      <c r="AF906" s="258" t="s">
        <v>3075</v>
      </c>
      <c r="AG906" s="258" t="s">
        <v>3075</v>
      </c>
      <c r="AH906" s="258" t="s">
        <v>3075</v>
      </c>
      <c r="AI906" s="258" t="s">
        <v>3075</v>
      </c>
      <c r="AJ906" t="s">
        <v>4897</v>
      </c>
    </row>
    <row r="907" spans="1:36" ht="15" customHeight="1" x14ac:dyDescent="0.3">
      <c r="A907" s="261">
        <v>526373</v>
      </c>
      <c r="B907" s="262" t="s">
        <v>1635</v>
      </c>
      <c r="C907" s="262" t="s">
        <v>83</v>
      </c>
      <c r="D907" s="262" t="s">
        <v>429</v>
      </c>
      <c r="E907" s="262" t="s">
        <v>115</v>
      </c>
      <c r="F907" s="262" t="s">
        <v>135</v>
      </c>
      <c r="G907" s="263">
        <v>34724</v>
      </c>
      <c r="H907" s="262" t="s">
        <v>620</v>
      </c>
      <c r="I907" s="258" t="s">
        <v>521</v>
      </c>
      <c r="J907" s="258" t="s">
        <v>136</v>
      </c>
      <c r="K907" s="262"/>
      <c r="L907" s="250"/>
      <c r="M907" s="262"/>
      <c r="N907" s="250" t="s">
        <v>3075</v>
      </c>
      <c r="O907" s="260" t="s">
        <v>3075</v>
      </c>
      <c r="P907" s="257">
        <v>0</v>
      </c>
      <c r="Q907" s="258" t="s">
        <v>3075</v>
      </c>
      <c r="R907" s="258" t="s">
        <v>3832</v>
      </c>
      <c r="S907" s="258" t="s">
        <v>3105</v>
      </c>
      <c r="T907" s="258" t="s">
        <v>2632</v>
      </c>
      <c r="U907" s="258" t="s">
        <v>2084</v>
      </c>
      <c r="V907" s="258" t="s">
        <v>3075</v>
      </c>
      <c r="W907" s="258" t="s">
        <v>3075</v>
      </c>
      <c r="X907" s="258" t="s">
        <v>3075</v>
      </c>
      <c r="Y907" s="258" t="s">
        <v>3075</v>
      </c>
      <c r="Z907" s="258" t="s">
        <v>3075</v>
      </c>
      <c r="AA907" s="258" t="s">
        <v>3075</v>
      </c>
      <c r="AB907" s="258" t="s">
        <v>3075</v>
      </c>
      <c r="AC907" s="258" t="s">
        <v>3075</v>
      </c>
      <c r="AD907" s="258" t="s">
        <v>3075</v>
      </c>
      <c r="AE907" s="246"/>
      <c r="AF907" s="258" t="s">
        <v>3075</v>
      </c>
      <c r="AG907" s="258" t="s">
        <v>3075</v>
      </c>
      <c r="AH907" s="258" t="s">
        <v>3075</v>
      </c>
      <c r="AI907" s="258" t="s">
        <v>3075</v>
      </c>
      <c r="AJ907" t="s">
        <v>4897</v>
      </c>
    </row>
    <row r="908" spans="1:36" ht="15" customHeight="1" x14ac:dyDescent="0.3">
      <c r="A908" s="261">
        <v>526375</v>
      </c>
      <c r="B908" s="262" t="s">
        <v>1636</v>
      </c>
      <c r="C908" s="262" t="s">
        <v>297</v>
      </c>
      <c r="D908" s="262" t="s">
        <v>754</v>
      </c>
      <c r="E908" s="262" t="s">
        <v>115</v>
      </c>
      <c r="F908" s="262" t="s">
        <v>144</v>
      </c>
      <c r="G908" s="263">
        <v>31472</v>
      </c>
      <c r="H908" s="262" t="s">
        <v>620</v>
      </c>
      <c r="I908" s="258" t="s">
        <v>521</v>
      </c>
      <c r="J908" s="258" t="s">
        <v>136</v>
      </c>
      <c r="K908" s="262" t="s">
        <v>3075</v>
      </c>
      <c r="L908" s="262"/>
      <c r="M908" s="262"/>
      <c r="N908" s="250" t="s">
        <v>3075</v>
      </c>
      <c r="O908" s="260" t="s">
        <v>3075</v>
      </c>
      <c r="P908" s="257">
        <v>0</v>
      </c>
      <c r="Q908" s="258" t="s">
        <v>3075</v>
      </c>
      <c r="R908" s="258" t="s">
        <v>3772</v>
      </c>
      <c r="S908" s="258" t="s">
        <v>3215</v>
      </c>
      <c r="T908" s="258" t="s">
        <v>2435</v>
      </c>
      <c r="U908" s="258" t="s">
        <v>2220</v>
      </c>
      <c r="V908" s="258" t="s">
        <v>3075</v>
      </c>
      <c r="W908" s="258" t="s">
        <v>3075</v>
      </c>
      <c r="X908" s="258" t="s">
        <v>3075</v>
      </c>
      <c r="Y908" s="258" t="s">
        <v>3075</v>
      </c>
      <c r="Z908" s="258" t="s">
        <v>3075</v>
      </c>
      <c r="AA908" s="258" t="s">
        <v>3075</v>
      </c>
      <c r="AB908" s="258" t="s">
        <v>3075</v>
      </c>
      <c r="AC908" s="258" t="s">
        <v>3075</v>
      </c>
      <c r="AD908" s="258" t="s">
        <v>3075</v>
      </c>
      <c r="AE908" s="246"/>
      <c r="AF908" s="258" t="s">
        <v>3075</v>
      </c>
      <c r="AG908" s="258" t="s">
        <v>3075</v>
      </c>
      <c r="AH908" s="258" t="s">
        <v>3075</v>
      </c>
      <c r="AI908" s="258" t="s">
        <v>3075</v>
      </c>
      <c r="AJ908" t="s">
        <v>4897</v>
      </c>
    </row>
    <row r="909" spans="1:36" ht="15" customHeight="1" x14ac:dyDescent="0.3">
      <c r="A909" s="261">
        <v>526379</v>
      </c>
      <c r="B909" s="262" t="s">
        <v>1637</v>
      </c>
      <c r="C909" s="262" t="s">
        <v>1638</v>
      </c>
      <c r="D909" s="262" t="s">
        <v>341</v>
      </c>
      <c r="E909" s="262" t="s">
        <v>115</v>
      </c>
      <c r="F909" s="262" t="s">
        <v>2633</v>
      </c>
      <c r="G909" s="263">
        <v>37274</v>
      </c>
      <c r="H909" s="262" t="s">
        <v>620</v>
      </c>
      <c r="I909" s="258" t="s">
        <v>522</v>
      </c>
      <c r="J909" s="258" t="s">
        <v>136</v>
      </c>
      <c r="K909" s="262"/>
      <c r="L909" s="250"/>
      <c r="M909" s="262"/>
      <c r="N909" s="250" t="s">
        <v>3075</v>
      </c>
      <c r="O909" s="260" t="s">
        <v>3075</v>
      </c>
      <c r="P909" s="257">
        <v>0</v>
      </c>
      <c r="Q909" s="258" t="s">
        <v>3075</v>
      </c>
      <c r="R909" s="258" t="s">
        <v>3833</v>
      </c>
      <c r="S909" s="258" t="s">
        <v>3834</v>
      </c>
      <c r="T909" s="258" t="s">
        <v>2394</v>
      </c>
      <c r="U909" s="258" t="s">
        <v>2084</v>
      </c>
      <c r="V909" s="258" t="s">
        <v>3075</v>
      </c>
      <c r="W909" s="258" t="s">
        <v>3075</v>
      </c>
      <c r="X909" s="258" t="s">
        <v>3075</v>
      </c>
      <c r="Y909" s="258" t="s">
        <v>3075</v>
      </c>
      <c r="Z909" s="258" t="s">
        <v>3075</v>
      </c>
      <c r="AA909" s="258" t="s">
        <v>3075</v>
      </c>
      <c r="AB909" s="258" t="s">
        <v>3075</v>
      </c>
      <c r="AC909" s="258" t="s">
        <v>3075</v>
      </c>
      <c r="AD909" s="258" t="s">
        <v>3075</v>
      </c>
      <c r="AE909" s="246"/>
      <c r="AF909" s="258" t="s">
        <v>3075</v>
      </c>
      <c r="AG909" s="258" t="s">
        <v>3075</v>
      </c>
      <c r="AH909" s="258" t="s">
        <v>3075</v>
      </c>
      <c r="AI909" s="258" t="s">
        <v>3075</v>
      </c>
      <c r="AJ909" t="s">
        <v>4897</v>
      </c>
    </row>
    <row r="910" spans="1:36" ht="15" customHeight="1" x14ac:dyDescent="0.3">
      <c r="A910" s="261">
        <v>526384</v>
      </c>
      <c r="B910" s="262" t="s">
        <v>1639</v>
      </c>
      <c r="C910" s="262" t="s">
        <v>66</v>
      </c>
      <c r="D910" s="262" t="s">
        <v>1061</v>
      </c>
      <c r="E910" s="262" t="s">
        <v>115</v>
      </c>
      <c r="F910" s="262" t="s">
        <v>2432</v>
      </c>
      <c r="G910" s="263">
        <v>36911</v>
      </c>
      <c r="H910" s="262" t="s">
        <v>620</v>
      </c>
      <c r="I910" s="258" t="s">
        <v>521</v>
      </c>
      <c r="J910" s="258" t="s">
        <v>136</v>
      </c>
      <c r="K910" s="262"/>
      <c r="L910" s="250"/>
      <c r="M910" s="262"/>
      <c r="N910" s="250" t="s">
        <v>3075</v>
      </c>
      <c r="O910" s="260" t="s">
        <v>3075</v>
      </c>
      <c r="P910" s="257">
        <v>0</v>
      </c>
      <c r="Q910" s="258" t="s">
        <v>3075</v>
      </c>
      <c r="R910" s="258" t="s">
        <v>3835</v>
      </c>
      <c r="S910" s="258" t="s">
        <v>3083</v>
      </c>
      <c r="T910" s="258" t="s">
        <v>2634</v>
      </c>
      <c r="U910" s="258" t="s">
        <v>2635</v>
      </c>
      <c r="V910" s="258" t="s">
        <v>3075</v>
      </c>
      <c r="W910" s="258" t="s">
        <v>3075</v>
      </c>
      <c r="X910" s="258" t="s">
        <v>3075</v>
      </c>
      <c r="Y910" s="258" t="s">
        <v>3075</v>
      </c>
      <c r="Z910" s="258" t="s">
        <v>3075</v>
      </c>
      <c r="AA910" s="258" t="s">
        <v>3075</v>
      </c>
      <c r="AB910" s="258" t="s">
        <v>3075</v>
      </c>
      <c r="AC910" s="258" t="s">
        <v>3075</v>
      </c>
      <c r="AD910" s="258" t="s">
        <v>3075</v>
      </c>
      <c r="AE910" s="246"/>
      <c r="AF910" s="258" t="s">
        <v>3075</v>
      </c>
      <c r="AG910" s="258" t="s">
        <v>3075</v>
      </c>
      <c r="AH910" s="258" t="s">
        <v>3075</v>
      </c>
      <c r="AI910" s="258" t="s">
        <v>3075</v>
      </c>
      <c r="AJ910" t="s">
        <v>4897</v>
      </c>
    </row>
    <row r="911" spans="1:36" ht="15" customHeight="1" x14ac:dyDescent="0.3">
      <c r="A911" s="261">
        <v>526385</v>
      </c>
      <c r="B911" s="262" t="s">
        <v>1640</v>
      </c>
      <c r="C911" s="262" t="s">
        <v>66</v>
      </c>
      <c r="D911" s="262" t="s">
        <v>1641</v>
      </c>
      <c r="E911" s="262" t="s">
        <v>115</v>
      </c>
      <c r="F911" s="262" t="s">
        <v>153</v>
      </c>
      <c r="G911" s="263">
        <v>35565</v>
      </c>
      <c r="H911" s="262" t="s">
        <v>620</v>
      </c>
      <c r="I911" s="258" t="s">
        <v>521</v>
      </c>
      <c r="J911" s="258" t="s">
        <v>138</v>
      </c>
      <c r="K911" s="262" t="s">
        <v>3075</v>
      </c>
      <c r="L911" s="262"/>
      <c r="M911" s="262"/>
      <c r="N911" s="250" t="s">
        <v>3075</v>
      </c>
      <c r="O911" s="260" t="s">
        <v>3075</v>
      </c>
      <c r="P911" s="257">
        <v>0</v>
      </c>
      <c r="Q911" s="258" t="s">
        <v>3075</v>
      </c>
      <c r="R911" s="258" t="s">
        <v>3259</v>
      </c>
      <c r="S911" s="258" t="s">
        <v>3083</v>
      </c>
      <c r="T911" s="258" t="s">
        <v>2436</v>
      </c>
      <c r="U911" s="258" t="s">
        <v>2437</v>
      </c>
      <c r="V911" s="258" t="s">
        <v>3075</v>
      </c>
      <c r="W911" s="258" t="s">
        <v>3075</v>
      </c>
      <c r="X911" s="258" t="s">
        <v>3075</v>
      </c>
      <c r="Y911" s="258" t="s">
        <v>3075</v>
      </c>
      <c r="Z911" s="258" t="s">
        <v>3075</v>
      </c>
      <c r="AA911" s="258" t="s">
        <v>3075</v>
      </c>
      <c r="AB911" s="258" t="s">
        <v>3075</v>
      </c>
      <c r="AC911" s="258" t="s">
        <v>3075</v>
      </c>
      <c r="AD911" s="258" t="s">
        <v>3075</v>
      </c>
      <c r="AE911" s="247"/>
      <c r="AF911" s="258" t="s">
        <v>3075</v>
      </c>
      <c r="AG911" s="258" t="s">
        <v>3075</v>
      </c>
      <c r="AH911" s="258" t="s">
        <v>3075</v>
      </c>
      <c r="AI911" s="258" t="s">
        <v>3075</v>
      </c>
      <c r="AJ911" t="s">
        <v>4897</v>
      </c>
    </row>
    <row r="912" spans="1:36" ht="15" customHeight="1" x14ac:dyDescent="0.3">
      <c r="A912" s="261">
        <v>526386</v>
      </c>
      <c r="B912" s="262" t="s">
        <v>1642</v>
      </c>
      <c r="C912" s="262" t="s">
        <v>81</v>
      </c>
      <c r="D912" s="262" t="s">
        <v>1643</v>
      </c>
      <c r="E912" s="262" t="s">
        <v>115</v>
      </c>
      <c r="F912" s="262" t="s">
        <v>2569</v>
      </c>
      <c r="G912" s="263">
        <v>34592</v>
      </c>
      <c r="H912" s="262" t="s">
        <v>620</v>
      </c>
      <c r="I912" s="258" t="s">
        <v>521</v>
      </c>
      <c r="J912" s="258" t="s">
        <v>138</v>
      </c>
      <c r="K912" s="262"/>
      <c r="L912" s="250"/>
      <c r="M912" s="262"/>
      <c r="N912" s="250" t="s">
        <v>3075</v>
      </c>
      <c r="O912" s="260" t="s">
        <v>3075</v>
      </c>
      <c r="P912" s="257">
        <v>0</v>
      </c>
      <c r="Q912" s="258" t="s">
        <v>3075</v>
      </c>
      <c r="R912" s="258" t="s">
        <v>3354</v>
      </c>
      <c r="S912" s="258" t="s">
        <v>3355</v>
      </c>
      <c r="T912" s="258" t="s">
        <v>2171</v>
      </c>
      <c r="U912" s="258" t="s">
        <v>2129</v>
      </c>
      <c r="V912" s="258" t="s">
        <v>3075</v>
      </c>
      <c r="W912" s="258" t="s">
        <v>3075</v>
      </c>
      <c r="X912" s="258" t="s">
        <v>3075</v>
      </c>
      <c r="Y912" s="258" t="s">
        <v>3075</v>
      </c>
      <c r="Z912" s="258" t="s">
        <v>3075</v>
      </c>
      <c r="AA912" s="258" t="s">
        <v>3075</v>
      </c>
      <c r="AB912" s="258" t="s">
        <v>3075</v>
      </c>
      <c r="AC912" s="258" t="s">
        <v>3075</v>
      </c>
      <c r="AD912" s="258" t="s">
        <v>3075</v>
      </c>
      <c r="AE912" s="246"/>
      <c r="AF912" s="258" t="s">
        <v>3075</v>
      </c>
      <c r="AG912" s="258" t="s">
        <v>3075</v>
      </c>
      <c r="AH912" s="258" t="s">
        <v>3075</v>
      </c>
      <c r="AI912" s="258" t="s">
        <v>3075</v>
      </c>
      <c r="AJ912" t="s">
        <v>4897</v>
      </c>
    </row>
    <row r="913" spans="1:36" ht="15" customHeight="1" x14ac:dyDescent="0.3">
      <c r="A913" s="261">
        <v>526387</v>
      </c>
      <c r="B913" s="262" t="s">
        <v>1644</v>
      </c>
      <c r="C913" s="262" t="s">
        <v>283</v>
      </c>
      <c r="D913" s="262" t="s">
        <v>464</v>
      </c>
      <c r="E913" s="262" t="s">
        <v>115</v>
      </c>
      <c r="F913" s="262" t="s">
        <v>2636</v>
      </c>
      <c r="G913" s="263">
        <v>36161</v>
      </c>
      <c r="H913" s="262" t="s">
        <v>620</v>
      </c>
      <c r="I913" s="258" t="s">
        <v>521</v>
      </c>
      <c r="J913" s="258" t="s">
        <v>136</v>
      </c>
      <c r="K913" s="262" t="s">
        <v>3075</v>
      </c>
      <c r="L913" s="262"/>
      <c r="M913" s="262"/>
      <c r="N913" s="250" t="s">
        <v>3075</v>
      </c>
      <c r="O913" s="260" t="s">
        <v>3075</v>
      </c>
      <c r="P913" s="257">
        <v>0</v>
      </c>
      <c r="Q913" s="258" t="s">
        <v>3075</v>
      </c>
      <c r="R913" s="258" t="s">
        <v>3836</v>
      </c>
      <c r="S913" s="258" t="s">
        <v>3213</v>
      </c>
      <c r="T913" s="258" t="s">
        <v>2637</v>
      </c>
      <c r="U913" s="258" t="s">
        <v>2638</v>
      </c>
      <c r="V913" s="258" t="s">
        <v>3075</v>
      </c>
      <c r="W913" s="258" t="s">
        <v>3075</v>
      </c>
      <c r="X913" s="258" t="s">
        <v>3075</v>
      </c>
      <c r="Y913" s="258" t="s">
        <v>3075</v>
      </c>
      <c r="Z913" s="258" t="s">
        <v>3075</v>
      </c>
      <c r="AA913" s="258" t="s">
        <v>3075</v>
      </c>
      <c r="AB913" s="258" t="s">
        <v>3075</v>
      </c>
      <c r="AC913" s="258" t="s">
        <v>3075</v>
      </c>
      <c r="AD913" s="258" t="s">
        <v>3075</v>
      </c>
      <c r="AE913" s="246"/>
      <c r="AF913" s="258" t="s">
        <v>3075</v>
      </c>
      <c r="AG913" s="258" t="s">
        <v>3075</v>
      </c>
      <c r="AH913" s="258" t="s">
        <v>3075</v>
      </c>
      <c r="AI913" s="258" t="s">
        <v>3075</v>
      </c>
      <c r="AJ913" t="s">
        <v>4897</v>
      </c>
    </row>
    <row r="914" spans="1:36" ht="15" customHeight="1" x14ac:dyDescent="0.3">
      <c r="A914" s="261">
        <v>526390</v>
      </c>
      <c r="B914" s="262" t="s">
        <v>1645</v>
      </c>
      <c r="C914" s="262" t="s">
        <v>696</v>
      </c>
      <c r="D914" s="262" t="s">
        <v>1643</v>
      </c>
      <c r="E914" s="262" t="s">
        <v>115</v>
      </c>
      <c r="F914" s="262" t="s">
        <v>2438</v>
      </c>
      <c r="G914" s="263">
        <v>34087</v>
      </c>
      <c r="H914" s="262" t="s">
        <v>620</v>
      </c>
      <c r="I914" s="258" t="s">
        <v>521</v>
      </c>
      <c r="J914" s="258" t="s">
        <v>138</v>
      </c>
      <c r="K914" s="262"/>
      <c r="L914" s="257"/>
      <c r="M914" s="262"/>
      <c r="N914" s="250" t="s">
        <v>3075</v>
      </c>
      <c r="O914" s="260" t="s">
        <v>3075</v>
      </c>
      <c r="P914" s="257">
        <v>0</v>
      </c>
      <c r="Q914" s="258" t="s">
        <v>3075</v>
      </c>
      <c r="R914" s="258" t="s">
        <v>3260</v>
      </c>
      <c r="S914" s="258" t="s">
        <v>3261</v>
      </c>
      <c r="T914" s="258" t="s">
        <v>2171</v>
      </c>
      <c r="U914" s="258" t="s">
        <v>2084</v>
      </c>
      <c r="V914" s="258" t="s">
        <v>3075</v>
      </c>
      <c r="W914" s="258" t="s">
        <v>3075</v>
      </c>
      <c r="X914" s="258" t="s">
        <v>3075</v>
      </c>
      <c r="Y914" s="258" t="s">
        <v>3075</v>
      </c>
      <c r="Z914" s="258" t="s">
        <v>3075</v>
      </c>
      <c r="AA914" s="258" t="s">
        <v>3075</v>
      </c>
      <c r="AB914" s="258" t="s">
        <v>3075</v>
      </c>
      <c r="AC914" s="258" t="s">
        <v>3075</v>
      </c>
      <c r="AD914" s="258" t="s">
        <v>3075</v>
      </c>
      <c r="AE914" s="246"/>
      <c r="AF914" s="258" t="s">
        <v>3075</v>
      </c>
      <c r="AG914" s="258" t="s">
        <v>3075</v>
      </c>
      <c r="AH914" s="258" t="s">
        <v>3075</v>
      </c>
      <c r="AI914" s="258" t="s">
        <v>3075</v>
      </c>
      <c r="AJ914" t="s">
        <v>4897</v>
      </c>
    </row>
    <row r="915" spans="1:36" ht="15" customHeight="1" x14ac:dyDescent="0.3">
      <c r="A915" s="261">
        <v>526391</v>
      </c>
      <c r="B915" s="262" t="s">
        <v>1646</v>
      </c>
      <c r="C915" s="262" t="s">
        <v>73</v>
      </c>
      <c r="D915" s="262" t="s">
        <v>1647</v>
      </c>
      <c r="E915" s="262" t="s">
        <v>115</v>
      </c>
      <c r="F915" s="262" t="s">
        <v>135</v>
      </c>
      <c r="G915" s="263">
        <v>35000</v>
      </c>
      <c r="H915" s="262" t="s">
        <v>620</v>
      </c>
      <c r="I915" s="258" t="s">
        <v>521</v>
      </c>
      <c r="J915" s="258" t="s">
        <v>136</v>
      </c>
      <c r="K915" s="262"/>
      <c r="L915" s="250"/>
      <c r="M915" s="262"/>
      <c r="N915" s="250" t="s">
        <v>3075</v>
      </c>
      <c r="O915" s="260" t="s">
        <v>3075</v>
      </c>
      <c r="P915" s="257">
        <v>0</v>
      </c>
      <c r="Q915" s="258" t="s">
        <v>3075</v>
      </c>
      <c r="R915" s="258" t="s">
        <v>3773</v>
      </c>
      <c r="S915" s="258" t="s">
        <v>3456</v>
      </c>
      <c r="T915" s="258" t="s">
        <v>2439</v>
      </c>
      <c r="U915" s="258" t="s">
        <v>2092</v>
      </c>
      <c r="V915" s="258" t="s">
        <v>3075</v>
      </c>
      <c r="W915" s="258" t="s">
        <v>3075</v>
      </c>
      <c r="X915" s="258" t="s">
        <v>3075</v>
      </c>
      <c r="Y915" s="258" t="s">
        <v>3075</v>
      </c>
      <c r="Z915" s="258" t="s">
        <v>3075</v>
      </c>
      <c r="AA915" s="258" t="s">
        <v>3075</v>
      </c>
      <c r="AB915" s="258" t="s">
        <v>3075</v>
      </c>
      <c r="AC915" s="258" t="s">
        <v>3075</v>
      </c>
      <c r="AD915" s="258" t="s">
        <v>3075</v>
      </c>
      <c r="AE915" s="247"/>
      <c r="AF915" s="258"/>
      <c r="AG915" s="258" t="s">
        <v>3075</v>
      </c>
      <c r="AH915" s="258" t="s">
        <v>3075</v>
      </c>
      <c r="AI915" s="258" t="s">
        <v>3075</v>
      </c>
      <c r="AJ915" t="s">
        <v>4897</v>
      </c>
    </row>
    <row r="916" spans="1:36" ht="15" customHeight="1" x14ac:dyDescent="0.3">
      <c r="A916" s="261">
        <v>526393</v>
      </c>
      <c r="B916" s="262" t="s">
        <v>1648</v>
      </c>
      <c r="C916" s="262" t="s">
        <v>66</v>
      </c>
      <c r="D916" s="262" t="s">
        <v>1649</v>
      </c>
      <c r="E916" s="262" t="s">
        <v>115</v>
      </c>
      <c r="F916" s="262" t="s">
        <v>2131</v>
      </c>
      <c r="G916" s="263">
        <v>34719</v>
      </c>
      <c r="H916" s="262" t="s">
        <v>620</v>
      </c>
      <c r="I916" s="258" t="s">
        <v>521</v>
      </c>
      <c r="J916" s="258" t="s">
        <v>138</v>
      </c>
      <c r="K916" s="262"/>
      <c r="L916" s="257" t="s">
        <v>150</v>
      </c>
      <c r="M916" s="262"/>
      <c r="N916" s="250" t="s">
        <v>3075</v>
      </c>
      <c r="O916" s="260" t="s">
        <v>3075</v>
      </c>
      <c r="P916" s="257">
        <v>0</v>
      </c>
      <c r="Q916" s="258" t="s">
        <v>3075</v>
      </c>
      <c r="R916" s="258" t="s">
        <v>3356</v>
      </c>
      <c r="S916" s="258" t="s">
        <v>3161</v>
      </c>
      <c r="T916" s="258" t="s">
        <v>2639</v>
      </c>
      <c r="U916" s="258" t="s">
        <v>2210</v>
      </c>
      <c r="V916" s="258" t="s">
        <v>3075</v>
      </c>
      <c r="W916" s="258" t="s">
        <v>3075</v>
      </c>
      <c r="X916" s="258" t="s">
        <v>3075</v>
      </c>
      <c r="Y916" s="258" t="s">
        <v>3075</v>
      </c>
      <c r="Z916" s="258" t="s">
        <v>3075</v>
      </c>
      <c r="AA916" s="258" t="s">
        <v>3075</v>
      </c>
      <c r="AB916" s="258" t="s">
        <v>3075</v>
      </c>
      <c r="AC916" s="258" t="s">
        <v>3075</v>
      </c>
      <c r="AD916" s="258" t="s">
        <v>3075</v>
      </c>
      <c r="AE916" s="247"/>
      <c r="AF916" s="258" t="s">
        <v>3075</v>
      </c>
      <c r="AG916" s="258" t="s">
        <v>3075</v>
      </c>
      <c r="AH916" s="258" t="s">
        <v>3075</v>
      </c>
      <c r="AI916" s="258" t="s">
        <v>3075</v>
      </c>
      <c r="AJ916" t="s">
        <v>4897</v>
      </c>
    </row>
    <row r="917" spans="1:36" ht="15" customHeight="1" x14ac:dyDescent="0.3">
      <c r="A917" s="261">
        <v>526394</v>
      </c>
      <c r="B917" s="262" t="s">
        <v>1650</v>
      </c>
      <c r="C917" s="262" t="s">
        <v>263</v>
      </c>
      <c r="D917" s="262" t="s">
        <v>594</v>
      </c>
      <c r="E917" s="262" t="s">
        <v>115</v>
      </c>
      <c r="F917" s="262" t="s">
        <v>135</v>
      </c>
      <c r="G917" s="263">
        <v>36997</v>
      </c>
      <c r="H917" s="262" t="s">
        <v>620</v>
      </c>
      <c r="I917" s="258" t="s">
        <v>521</v>
      </c>
      <c r="J917" s="258" t="s">
        <v>136</v>
      </c>
      <c r="K917" s="262"/>
      <c r="L917" s="250"/>
      <c r="M917" s="262"/>
      <c r="N917" s="250" t="s">
        <v>3075</v>
      </c>
      <c r="O917" s="260" t="s">
        <v>3075</v>
      </c>
      <c r="P917" s="257">
        <v>0</v>
      </c>
      <c r="Q917" s="258" t="s">
        <v>3075</v>
      </c>
      <c r="R917" s="258" t="s">
        <v>3837</v>
      </c>
      <c r="S917" s="258" t="s">
        <v>3737</v>
      </c>
      <c r="T917" s="258" t="s">
        <v>2166</v>
      </c>
      <c r="U917" s="258" t="s">
        <v>2084</v>
      </c>
      <c r="V917" s="258" t="s">
        <v>3075</v>
      </c>
      <c r="W917" s="258" t="s">
        <v>3075</v>
      </c>
      <c r="X917" s="258" t="s">
        <v>3075</v>
      </c>
      <c r="Y917" s="258" t="s">
        <v>3075</v>
      </c>
      <c r="Z917" s="258" t="s">
        <v>3075</v>
      </c>
      <c r="AA917" s="258" t="s">
        <v>3075</v>
      </c>
      <c r="AB917" s="258" t="s">
        <v>3075</v>
      </c>
      <c r="AC917" s="258" t="s">
        <v>3075</v>
      </c>
      <c r="AD917" s="258" t="s">
        <v>3075</v>
      </c>
      <c r="AE917" s="246"/>
      <c r="AF917" s="258" t="s">
        <v>3075</v>
      </c>
      <c r="AG917" s="258" t="s">
        <v>3075</v>
      </c>
      <c r="AH917" s="258" t="s">
        <v>3075</v>
      </c>
      <c r="AI917" s="258" t="s">
        <v>3075</v>
      </c>
      <c r="AJ917" t="s">
        <v>4897</v>
      </c>
    </row>
    <row r="918" spans="1:36" ht="15" customHeight="1" x14ac:dyDescent="0.3">
      <c r="A918" s="261">
        <v>526399</v>
      </c>
      <c r="B918" s="262" t="s">
        <v>1651</v>
      </c>
      <c r="C918" s="262" t="s">
        <v>772</v>
      </c>
      <c r="D918" s="262" t="s">
        <v>598</v>
      </c>
      <c r="E918" s="262" t="s">
        <v>115</v>
      </c>
      <c r="F918" s="262" t="s">
        <v>135</v>
      </c>
      <c r="G918" s="263">
        <v>36622</v>
      </c>
      <c r="H918" s="262" t="s">
        <v>620</v>
      </c>
      <c r="I918" s="258" t="s">
        <v>521</v>
      </c>
      <c r="J918" s="258" t="s">
        <v>136</v>
      </c>
      <c r="K918" s="262"/>
      <c r="L918" s="250"/>
      <c r="M918" s="262"/>
      <c r="N918" s="250" t="s">
        <v>3075</v>
      </c>
      <c r="O918" s="260" t="s">
        <v>3075</v>
      </c>
      <c r="P918" s="257">
        <v>0</v>
      </c>
      <c r="Q918" s="258" t="s">
        <v>3075</v>
      </c>
      <c r="R918" s="258" t="s">
        <v>3774</v>
      </c>
      <c r="S918" s="258" t="s">
        <v>3775</v>
      </c>
      <c r="T918" s="258" t="s">
        <v>2440</v>
      </c>
      <c r="U918" s="258" t="s">
        <v>2084</v>
      </c>
      <c r="V918" s="258" t="s">
        <v>3075</v>
      </c>
      <c r="W918" s="258" t="s">
        <v>3075</v>
      </c>
      <c r="X918" s="258" t="s">
        <v>3075</v>
      </c>
      <c r="Y918" s="258" t="s">
        <v>3075</v>
      </c>
      <c r="Z918" s="258" t="s">
        <v>3075</v>
      </c>
      <c r="AA918" s="258" t="s">
        <v>3075</v>
      </c>
      <c r="AB918" s="258" t="s">
        <v>3075</v>
      </c>
      <c r="AC918" s="258" t="s">
        <v>3075</v>
      </c>
      <c r="AD918" s="258" t="s">
        <v>3075</v>
      </c>
      <c r="AE918" s="246"/>
      <c r="AF918" s="258" t="s">
        <v>3075</v>
      </c>
      <c r="AG918" s="258" t="s">
        <v>3075</v>
      </c>
      <c r="AH918" s="258" t="s">
        <v>3075</v>
      </c>
      <c r="AI918" s="258" t="s">
        <v>3075</v>
      </c>
      <c r="AJ918" t="s">
        <v>4897</v>
      </c>
    </row>
    <row r="919" spans="1:36" ht="15" customHeight="1" x14ac:dyDescent="0.3">
      <c r="A919" s="261">
        <v>526401</v>
      </c>
      <c r="B919" s="262" t="s">
        <v>1652</v>
      </c>
      <c r="C919" s="262" t="s">
        <v>71</v>
      </c>
      <c r="D919" s="262" t="s">
        <v>350</v>
      </c>
      <c r="E919" s="262" t="s">
        <v>115</v>
      </c>
      <c r="F919" s="262" t="s">
        <v>135</v>
      </c>
      <c r="G919" s="263">
        <v>32420</v>
      </c>
      <c r="H919" s="262" t="s">
        <v>620</v>
      </c>
      <c r="I919" s="258" t="s">
        <v>522</v>
      </c>
      <c r="J919" s="258" t="s">
        <v>138</v>
      </c>
      <c r="K919" s="250"/>
      <c r="L919" s="262" t="s">
        <v>150</v>
      </c>
      <c r="M919" s="262"/>
      <c r="N919" s="250" t="s">
        <v>3075</v>
      </c>
      <c r="O919" s="260" t="s">
        <v>3075</v>
      </c>
      <c r="P919" s="257">
        <v>0</v>
      </c>
      <c r="Q919" s="258" t="s">
        <v>3075</v>
      </c>
      <c r="R919" s="258" t="s">
        <v>3357</v>
      </c>
      <c r="S919" s="258" t="s">
        <v>3358</v>
      </c>
      <c r="T919" s="258" t="s">
        <v>2609</v>
      </c>
      <c r="U919" s="258" t="s">
        <v>2143</v>
      </c>
      <c r="V919" s="258" t="s">
        <v>3075</v>
      </c>
      <c r="W919" s="258" t="s">
        <v>3075</v>
      </c>
      <c r="X919" s="258" t="s">
        <v>3075</v>
      </c>
      <c r="Y919" s="258" t="s">
        <v>3075</v>
      </c>
      <c r="Z919" s="258" t="s">
        <v>3075</v>
      </c>
      <c r="AA919" s="258" t="s">
        <v>3075</v>
      </c>
      <c r="AB919" s="258" t="s">
        <v>3075</v>
      </c>
      <c r="AC919" s="258" t="s">
        <v>3075</v>
      </c>
      <c r="AD919" s="258" t="s">
        <v>3075</v>
      </c>
      <c r="AE919" s="247"/>
      <c r="AF919" s="258" t="s">
        <v>3075</v>
      </c>
      <c r="AG919" s="258" t="s">
        <v>3075</v>
      </c>
      <c r="AH919" s="258" t="s">
        <v>3075</v>
      </c>
      <c r="AI919" s="258" t="s">
        <v>3075</v>
      </c>
      <c r="AJ919" t="s">
        <v>4897</v>
      </c>
    </row>
    <row r="920" spans="1:36" ht="15" customHeight="1" x14ac:dyDescent="0.3">
      <c r="A920" s="261">
        <v>526404</v>
      </c>
      <c r="B920" s="262" t="s">
        <v>1653</v>
      </c>
      <c r="C920" s="262" t="s">
        <v>66</v>
      </c>
      <c r="D920" s="262" t="s">
        <v>1654</v>
      </c>
      <c r="E920" s="262" t="s">
        <v>114</v>
      </c>
      <c r="F920" s="262" t="s">
        <v>135</v>
      </c>
      <c r="G920" s="263">
        <v>33264</v>
      </c>
      <c r="H920" s="262" t="s">
        <v>620</v>
      </c>
      <c r="I920" s="258" t="s">
        <v>521</v>
      </c>
      <c r="J920" s="258" t="s">
        <v>138</v>
      </c>
      <c r="K920" s="261">
        <v>2008</v>
      </c>
      <c r="L920" s="257"/>
      <c r="M920" s="262"/>
      <c r="N920" s="250" t="s">
        <v>3075</v>
      </c>
      <c r="O920" s="260" t="s">
        <v>3075</v>
      </c>
      <c r="P920" s="257">
        <v>0</v>
      </c>
      <c r="AE920" s="247"/>
      <c r="AJ920" t="s">
        <v>4897</v>
      </c>
    </row>
    <row r="921" spans="1:36" ht="15" customHeight="1" x14ac:dyDescent="0.3">
      <c r="A921" s="261">
        <v>526406</v>
      </c>
      <c r="B921" s="262" t="s">
        <v>1655</v>
      </c>
      <c r="C921" s="262" t="s">
        <v>330</v>
      </c>
      <c r="D921" s="262" t="s">
        <v>434</v>
      </c>
      <c r="E921" s="262" t="s">
        <v>115</v>
      </c>
      <c r="F921" s="262" t="s">
        <v>135</v>
      </c>
      <c r="G921" s="263">
        <v>36902</v>
      </c>
      <c r="H921" s="262" t="s">
        <v>622</v>
      </c>
      <c r="I921" s="258" t="s">
        <v>521</v>
      </c>
      <c r="J921" s="258" t="s">
        <v>667</v>
      </c>
      <c r="K921" s="261">
        <v>2019</v>
      </c>
      <c r="L921" s="262" t="s">
        <v>135</v>
      </c>
      <c r="M921" s="250"/>
      <c r="N921" s="250">
        <v>446</v>
      </c>
      <c r="O921" s="260">
        <v>45335</v>
      </c>
      <c r="P921" s="257">
        <v>20000</v>
      </c>
      <c r="Q921" s="258" t="s">
        <v>3075</v>
      </c>
      <c r="R921" s="258" t="s">
        <v>4104</v>
      </c>
      <c r="S921" s="258" t="s">
        <v>3496</v>
      </c>
      <c r="T921" s="258" t="s">
        <v>2281</v>
      </c>
      <c r="U921" s="258" t="s">
        <v>2206</v>
      </c>
      <c r="V921" s="258" t="s">
        <v>3075</v>
      </c>
      <c r="W921" s="258" t="s">
        <v>3075</v>
      </c>
      <c r="X921" s="258" t="s">
        <v>3075</v>
      </c>
      <c r="Y921" s="258" t="s">
        <v>3075</v>
      </c>
      <c r="Z921" s="258" t="s">
        <v>3075</v>
      </c>
      <c r="AA921" s="258" t="s">
        <v>3075</v>
      </c>
      <c r="AB921" s="258" t="s">
        <v>3075</v>
      </c>
      <c r="AC921" s="258" t="s">
        <v>3075</v>
      </c>
      <c r="AD921" s="258" t="s">
        <v>3075</v>
      </c>
      <c r="AE921" s="247"/>
      <c r="AF921" s="258" t="s">
        <v>3075</v>
      </c>
      <c r="AG921" s="258" t="s">
        <v>3075</v>
      </c>
      <c r="AH921" s="258" t="s">
        <v>3075</v>
      </c>
      <c r="AI921" s="258" t="s">
        <v>3075</v>
      </c>
      <c r="AJ921" t="s">
        <v>4897</v>
      </c>
    </row>
    <row r="922" spans="1:36" ht="15" customHeight="1" x14ac:dyDescent="0.3">
      <c r="A922" s="261">
        <v>526416</v>
      </c>
      <c r="B922" s="262" t="s">
        <v>1656</v>
      </c>
      <c r="C922" s="262" t="s">
        <v>361</v>
      </c>
      <c r="D922" s="262" t="s">
        <v>347</v>
      </c>
      <c r="E922" s="262" t="s">
        <v>115</v>
      </c>
      <c r="F922" s="262" t="s">
        <v>135</v>
      </c>
      <c r="G922" s="263">
        <v>30037</v>
      </c>
      <c r="H922" s="262" t="s">
        <v>620</v>
      </c>
      <c r="I922" s="258" t="s">
        <v>521</v>
      </c>
      <c r="J922" s="258" t="s">
        <v>136</v>
      </c>
      <c r="K922" s="261">
        <v>2001</v>
      </c>
      <c r="L922" s="250"/>
      <c r="M922" s="262"/>
      <c r="N922" s="250" t="s">
        <v>3075</v>
      </c>
      <c r="O922" s="260" t="s">
        <v>3075</v>
      </c>
      <c r="P922" s="257">
        <v>0</v>
      </c>
      <c r="Q922" s="258" t="s">
        <v>3075</v>
      </c>
      <c r="R922" s="258" t="s">
        <v>3838</v>
      </c>
      <c r="S922" s="258" t="s">
        <v>3839</v>
      </c>
      <c r="T922" s="258" t="s">
        <v>2097</v>
      </c>
      <c r="U922" s="258" t="s">
        <v>2084</v>
      </c>
      <c r="V922" s="258" t="s">
        <v>3075</v>
      </c>
      <c r="W922" s="258" t="s">
        <v>3075</v>
      </c>
      <c r="X922" s="258" t="s">
        <v>3075</v>
      </c>
      <c r="Y922" s="258" t="s">
        <v>3075</v>
      </c>
      <c r="Z922" s="258" t="s">
        <v>3075</v>
      </c>
      <c r="AA922" s="258" t="s">
        <v>3075</v>
      </c>
      <c r="AB922" s="258" t="s">
        <v>3075</v>
      </c>
      <c r="AC922" s="258" t="s">
        <v>3075</v>
      </c>
      <c r="AD922" s="258" t="s">
        <v>3075</v>
      </c>
      <c r="AE922" s="246"/>
      <c r="AF922" s="258" t="s">
        <v>3075</v>
      </c>
      <c r="AG922" s="258" t="s">
        <v>3075</v>
      </c>
      <c r="AH922" s="258" t="s">
        <v>3075</v>
      </c>
      <c r="AI922" s="258" t="s">
        <v>3075</v>
      </c>
      <c r="AJ922" t="s">
        <v>4897</v>
      </c>
    </row>
    <row r="923" spans="1:36" ht="15" customHeight="1" x14ac:dyDescent="0.3">
      <c r="A923" s="261">
        <v>526422</v>
      </c>
      <c r="B923" s="262" t="s">
        <v>1657</v>
      </c>
      <c r="C923" s="262" t="s">
        <v>77</v>
      </c>
      <c r="D923" s="262" t="s">
        <v>754</v>
      </c>
      <c r="E923" s="262" t="s">
        <v>115</v>
      </c>
      <c r="F923" s="262" t="s">
        <v>2226</v>
      </c>
      <c r="G923" s="263">
        <v>32880</v>
      </c>
      <c r="H923" s="262" t="s">
        <v>620</v>
      </c>
      <c r="I923" s="258" t="s">
        <v>521</v>
      </c>
      <c r="J923" s="258" t="s">
        <v>138</v>
      </c>
      <c r="K923" s="262" t="s">
        <v>3075</v>
      </c>
      <c r="L923" s="262"/>
      <c r="M923" s="262"/>
      <c r="N923" s="250" t="s">
        <v>3075</v>
      </c>
      <c r="O923" s="260" t="s">
        <v>3075</v>
      </c>
      <c r="P923" s="257">
        <v>0</v>
      </c>
      <c r="Q923" s="258" t="s">
        <v>3075</v>
      </c>
      <c r="R923" s="258" t="s">
        <v>3359</v>
      </c>
      <c r="S923" s="258" t="s">
        <v>3103</v>
      </c>
      <c r="T923" s="258" t="s">
        <v>2640</v>
      </c>
      <c r="U923" s="258" t="s">
        <v>2192</v>
      </c>
      <c r="V923" s="258" t="s">
        <v>3075</v>
      </c>
      <c r="W923" s="258" t="s">
        <v>3075</v>
      </c>
      <c r="X923" s="258" t="s">
        <v>3075</v>
      </c>
      <c r="Y923" s="258" t="s">
        <v>3075</v>
      </c>
      <c r="Z923" s="258" t="s">
        <v>3075</v>
      </c>
      <c r="AA923" s="258" t="s">
        <v>3075</v>
      </c>
      <c r="AB923" s="258" t="s">
        <v>3075</v>
      </c>
      <c r="AC923" s="258" t="s">
        <v>3075</v>
      </c>
      <c r="AD923" s="258" t="s">
        <v>3075</v>
      </c>
      <c r="AE923" s="246"/>
      <c r="AF923" s="258" t="s">
        <v>3075</v>
      </c>
      <c r="AG923" s="258" t="s">
        <v>3075</v>
      </c>
      <c r="AH923" s="258" t="s">
        <v>3075</v>
      </c>
      <c r="AI923" s="258" t="s">
        <v>3075</v>
      </c>
      <c r="AJ923" t="s">
        <v>4897</v>
      </c>
    </row>
    <row r="924" spans="1:36" ht="15" customHeight="1" x14ac:dyDescent="0.3">
      <c r="A924" s="261">
        <v>526424</v>
      </c>
      <c r="B924" s="262" t="s">
        <v>1658</v>
      </c>
      <c r="C924" s="262" t="s">
        <v>66</v>
      </c>
      <c r="D924" s="262" t="s">
        <v>423</v>
      </c>
      <c r="E924" s="262" t="s">
        <v>115</v>
      </c>
      <c r="F924" s="262" t="s">
        <v>2441</v>
      </c>
      <c r="G924" s="263">
        <v>33339</v>
      </c>
      <c r="H924" s="262" t="s">
        <v>620</v>
      </c>
      <c r="I924" s="258" t="s">
        <v>521</v>
      </c>
      <c r="J924" s="258" t="s">
        <v>667</v>
      </c>
      <c r="K924" s="261">
        <v>2009</v>
      </c>
      <c r="L924" s="250"/>
      <c r="M924" s="262"/>
      <c r="N924" s="250" t="s">
        <v>3075</v>
      </c>
      <c r="O924" s="260" t="s">
        <v>3075</v>
      </c>
      <c r="P924" s="257">
        <v>0</v>
      </c>
      <c r="Q924" s="258" t="s">
        <v>3075</v>
      </c>
      <c r="R924" s="258" t="s">
        <v>4074</v>
      </c>
      <c r="S924" s="258" t="s">
        <v>3161</v>
      </c>
      <c r="T924" s="258" t="s">
        <v>2110</v>
      </c>
      <c r="U924" s="258" t="s">
        <v>2210</v>
      </c>
      <c r="V924" s="258" t="s">
        <v>3075</v>
      </c>
      <c r="W924" s="258" t="s">
        <v>3075</v>
      </c>
      <c r="X924" s="258" t="s">
        <v>3075</v>
      </c>
      <c r="Y924" s="258" t="s">
        <v>3075</v>
      </c>
      <c r="Z924" s="258" t="s">
        <v>3075</v>
      </c>
      <c r="AA924" s="258" t="s">
        <v>3075</v>
      </c>
      <c r="AB924" s="258" t="s">
        <v>3075</v>
      </c>
      <c r="AC924" s="258" t="s">
        <v>3075</v>
      </c>
      <c r="AD924" s="258" t="s">
        <v>3075</v>
      </c>
      <c r="AE924" s="246"/>
      <c r="AF924" s="258" t="s">
        <v>3075</v>
      </c>
      <c r="AG924" s="258" t="s">
        <v>3075</v>
      </c>
      <c r="AH924" s="258" t="s">
        <v>3075</v>
      </c>
      <c r="AI924" s="258" t="s">
        <v>3075</v>
      </c>
      <c r="AJ924" t="s">
        <v>4897</v>
      </c>
    </row>
    <row r="925" spans="1:36" ht="15" customHeight="1" x14ac:dyDescent="0.3">
      <c r="A925" s="261">
        <v>526425</v>
      </c>
      <c r="B925" s="262" t="s">
        <v>1062</v>
      </c>
      <c r="C925" s="262" t="s">
        <v>69</v>
      </c>
      <c r="D925" s="262" t="s">
        <v>1659</v>
      </c>
      <c r="E925" s="262" t="s">
        <v>115</v>
      </c>
      <c r="F925" s="262" t="s">
        <v>135</v>
      </c>
      <c r="G925" s="263">
        <v>32879</v>
      </c>
      <c r="H925" s="262" t="s">
        <v>620</v>
      </c>
      <c r="I925" s="258" t="s">
        <v>521</v>
      </c>
      <c r="J925" s="258" t="s">
        <v>136</v>
      </c>
      <c r="K925" s="262"/>
      <c r="L925" s="257" t="s">
        <v>150</v>
      </c>
      <c r="M925" s="262"/>
      <c r="N925" s="250" t="s">
        <v>3075</v>
      </c>
      <c r="O925" s="260" t="s">
        <v>3075</v>
      </c>
      <c r="P925" s="257">
        <v>0</v>
      </c>
      <c r="Q925" s="258" t="s">
        <v>3075</v>
      </c>
      <c r="R925" s="258" t="s">
        <v>3776</v>
      </c>
      <c r="S925" s="258" t="s">
        <v>3106</v>
      </c>
      <c r="T925" s="258" t="s">
        <v>2173</v>
      </c>
      <c r="U925" s="258" t="s">
        <v>2084</v>
      </c>
      <c r="V925" s="258" t="s">
        <v>3075</v>
      </c>
      <c r="W925" s="258" t="s">
        <v>3075</v>
      </c>
      <c r="X925" s="258" t="s">
        <v>3075</v>
      </c>
      <c r="Y925" s="258" t="s">
        <v>3075</v>
      </c>
      <c r="Z925" s="258" t="s">
        <v>3075</v>
      </c>
      <c r="AA925" s="258" t="s">
        <v>3075</v>
      </c>
      <c r="AB925" s="258" t="s">
        <v>3075</v>
      </c>
      <c r="AC925" s="258" t="s">
        <v>3075</v>
      </c>
      <c r="AD925" s="258" t="s">
        <v>3075</v>
      </c>
      <c r="AE925" s="247"/>
      <c r="AF925" s="258" t="s">
        <v>3075</v>
      </c>
      <c r="AG925" s="258" t="s">
        <v>3075</v>
      </c>
      <c r="AH925" s="258" t="s">
        <v>3075</v>
      </c>
      <c r="AI925" s="258" t="s">
        <v>3075</v>
      </c>
      <c r="AJ925" t="s">
        <v>4897</v>
      </c>
    </row>
    <row r="926" spans="1:36" ht="15" customHeight="1" x14ac:dyDescent="0.3">
      <c r="A926" s="261">
        <v>526428</v>
      </c>
      <c r="B926" s="262" t="s">
        <v>1660</v>
      </c>
      <c r="C926" s="262" t="s">
        <v>66</v>
      </c>
      <c r="D926" s="262" t="s">
        <v>423</v>
      </c>
      <c r="E926" s="262" t="s">
        <v>115</v>
      </c>
      <c r="F926" s="262" t="s">
        <v>135</v>
      </c>
      <c r="G926" s="263">
        <v>32145</v>
      </c>
      <c r="H926" s="262" t="s">
        <v>620</v>
      </c>
      <c r="I926" s="258" t="s">
        <v>521</v>
      </c>
      <c r="J926" s="258" t="s">
        <v>138</v>
      </c>
      <c r="K926" s="262" t="s">
        <v>3075</v>
      </c>
      <c r="L926" s="262"/>
      <c r="M926" s="262"/>
      <c r="N926" s="250" t="s">
        <v>3075</v>
      </c>
      <c r="O926" s="260" t="s">
        <v>3075</v>
      </c>
      <c r="P926" s="257">
        <v>0</v>
      </c>
      <c r="Q926" s="258" t="s">
        <v>3075</v>
      </c>
      <c r="R926" s="258" t="s">
        <v>3360</v>
      </c>
      <c r="S926" s="258" t="s">
        <v>3161</v>
      </c>
      <c r="T926" s="258" t="s">
        <v>2110</v>
      </c>
      <c r="U926" s="258" t="s">
        <v>2084</v>
      </c>
      <c r="V926" s="258" t="s">
        <v>3075</v>
      </c>
      <c r="W926" s="258" t="s">
        <v>3075</v>
      </c>
      <c r="X926" s="258" t="s">
        <v>3075</v>
      </c>
      <c r="Y926" s="258" t="s">
        <v>3075</v>
      </c>
      <c r="Z926" s="258" t="s">
        <v>3075</v>
      </c>
      <c r="AA926" s="258" t="s">
        <v>3075</v>
      </c>
      <c r="AB926" s="258" t="s">
        <v>3075</v>
      </c>
      <c r="AC926" s="258" t="s">
        <v>3075</v>
      </c>
      <c r="AD926" s="258" t="s">
        <v>3075</v>
      </c>
      <c r="AE926" s="246"/>
      <c r="AF926" s="258" t="s">
        <v>3075</v>
      </c>
      <c r="AG926" s="258" t="s">
        <v>3075</v>
      </c>
      <c r="AH926" s="258" t="s">
        <v>3075</v>
      </c>
      <c r="AI926" s="258" t="s">
        <v>3075</v>
      </c>
      <c r="AJ926" t="s">
        <v>4897</v>
      </c>
    </row>
    <row r="927" spans="1:36" ht="15" customHeight="1" x14ac:dyDescent="0.3">
      <c r="A927" s="261">
        <v>526429</v>
      </c>
      <c r="B927" s="262" t="s">
        <v>1661</v>
      </c>
      <c r="C927" s="262" t="s">
        <v>1203</v>
      </c>
      <c r="D927" s="262" t="s">
        <v>338</v>
      </c>
      <c r="E927" s="262" t="s">
        <v>115</v>
      </c>
      <c r="F927" s="262" t="s">
        <v>2641</v>
      </c>
      <c r="G927" s="263">
        <v>32699</v>
      </c>
      <c r="H927" s="262" t="s">
        <v>620</v>
      </c>
      <c r="I927" s="258" t="s">
        <v>521</v>
      </c>
      <c r="J927" s="258" t="s">
        <v>138</v>
      </c>
      <c r="K927" s="262"/>
      <c r="L927" s="257" t="s">
        <v>149</v>
      </c>
      <c r="M927" s="262"/>
      <c r="N927" s="250" t="s">
        <v>3075</v>
      </c>
      <c r="O927" s="260" t="s">
        <v>3075</v>
      </c>
      <c r="P927" s="257">
        <v>0</v>
      </c>
      <c r="Q927" s="258" t="s">
        <v>3075</v>
      </c>
      <c r="R927" s="258" t="s">
        <v>3361</v>
      </c>
      <c r="S927" s="258" t="s">
        <v>3362</v>
      </c>
      <c r="T927" s="258" t="s">
        <v>2331</v>
      </c>
      <c r="U927" s="258" t="s">
        <v>2642</v>
      </c>
      <c r="V927" s="258" t="s">
        <v>3075</v>
      </c>
      <c r="W927" s="258" t="s">
        <v>3075</v>
      </c>
      <c r="X927" s="258" t="s">
        <v>3075</v>
      </c>
      <c r="Y927" s="258" t="s">
        <v>3075</v>
      </c>
      <c r="Z927" s="258" t="s">
        <v>3075</v>
      </c>
      <c r="AA927" s="258" t="s">
        <v>3075</v>
      </c>
      <c r="AB927" s="258" t="s">
        <v>3075</v>
      </c>
      <c r="AC927" s="258" t="s">
        <v>3075</v>
      </c>
      <c r="AD927" s="258" t="s">
        <v>3075</v>
      </c>
      <c r="AE927" s="246"/>
      <c r="AF927" s="258" t="s">
        <v>3075</v>
      </c>
      <c r="AG927" s="258" t="s">
        <v>3075</v>
      </c>
      <c r="AH927" s="258" t="s">
        <v>3075</v>
      </c>
      <c r="AI927" s="258" t="s">
        <v>3075</v>
      </c>
      <c r="AJ927" t="s">
        <v>4897</v>
      </c>
    </row>
    <row r="928" spans="1:36" ht="15" customHeight="1" x14ac:dyDescent="0.3">
      <c r="A928" s="261">
        <v>526431</v>
      </c>
      <c r="B928" s="262" t="s">
        <v>4628</v>
      </c>
      <c r="C928" s="262" t="s">
        <v>62</v>
      </c>
      <c r="D928" s="262" t="s">
        <v>1662</v>
      </c>
      <c r="E928" s="262" t="s">
        <v>2101</v>
      </c>
      <c r="F928" s="262" t="s">
        <v>3075</v>
      </c>
      <c r="G928" s="263"/>
      <c r="H928" s="262"/>
      <c r="I928" s="258" t="s">
        <v>521</v>
      </c>
      <c r="J928" s="258" t="s">
        <v>2082</v>
      </c>
      <c r="K928" s="261">
        <v>1999</v>
      </c>
      <c r="L928" s="262" t="s">
        <v>3075</v>
      </c>
      <c r="M928" s="262" t="s">
        <v>3075</v>
      </c>
      <c r="N928" s="250" t="s">
        <v>3075</v>
      </c>
      <c r="O928" s="260" t="s">
        <v>3075</v>
      </c>
      <c r="P928" s="257">
        <v>0</v>
      </c>
      <c r="AE928" s="246"/>
      <c r="AJ928" t="s">
        <v>4897</v>
      </c>
    </row>
    <row r="929" spans="1:36" ht="15" customHeight="1" x14ac:dyDescent="0.3">
      <c r="A929" s="261">
        <v>526432</v>
      </c>
      <c r="B929" s="262" t="s">
        <v>1663</v>
      </c>
      <c r="C929" s="262" t="s">
        <v>70</v>
      </c>
      <c r="D929" s="262" t="s">
        <v>616</v>
      </c>
      <c r="E929" s="262" t="s">
        <v>115</v>
      </c>
      <c r="F929" s="262" t="s">
        <v>2571</v>
      </c>
      <c r="G929" s="263">
        <v>31073</v>
      </c>
      <c r="H929" s="262" t="s">
        <v>620</v>
      </c>
      <c r="I929" s="258" t="s">
        <v>521</v>
      </c>
      <c r="J929" s="258" t="s">
        <v>138</v>
      </c>
      <c r="K929" s="262"/>
      <c r="L929" s="250"/>
      <c r="M929" s="262"/>
      <c r="N929" s="250" t="s">
        <v>3075</v>
      </c>
      <c r="O929" s="260" t="s">
        <v>3075</v>
      </c>
      <c r="P929" s="257">
        <v>0</v>
      </c>
      <c r="Q929" s="258" t="s">
        <v>3075</v>
      </c>
      <c r="R929" s="258" t="s">
        <v>3363</v>
      </c>
      <c r="S929" s="258" t="s">
        <v>3178</v>
      </c>
      <c r="T929" s="258" t="s">
        <v>2643</v>
      </c>
      <c r="U929" s="258" t="s">
        <v>2084</v>
      </c>
      <c r="V929" s="258" t="s">
        <v>3075</v>
      </c>
      <c r="W929" s="258" t="s">
        <v>3075</v>
      </c>
      <c r="X929" s="258" t="s">
        <v>3075</v>
      </c>
      <c r="Y929" s="258" t="s">
        <v>3075</v>
      </c>
      <c r="Z929" s="258" t="s">
        <v>3075</v>
      </c>
      <c r="AA929" s="258" t="s">
        <v>3075</v>
      </c>
      <c r="AB929" s="258" t="s">
        <v>3075</v>
      </c>
      <c r="AC929" s="258" t="s">
        <v>3075</v>
      </c>
      <c r="AD929" s="258" t="s">
        <v>3075</v>
      </c>
      <c r="AE929" s="246"/>
      <c r="AF929" s="258" t="s">
        <v>3075</v>
      </c>
      <c r="AG929" s="258" t="s">
        <v>3075</v>
      </c>
      <c r="AH929" s="258" t="s">
        <v>3075</v>
      </c>
      <c r="AI929" s="258" t="s">
        <v>3075</v>
      </c>
      <c r="AJ929" t="s">
        <v>4897</v>
      </c>
    </row>
    <row r="930" spans="1:36" ht="15" customHeight="1" x14ac:dyDescent="0.3">
      <c r="A930" s="261">
        <v>526433</v>
      </c>
      <c r="B930" s="262" t="s">
        <v>1664</v>
      </c>
      <c r="C930" s="262" t="s">
        <v>326</v>
      </c>
      <c r="D930" s="262" t="s">
        <v>981</v>
      </c>
      <c r="E930" s="262" t="s">
        <v>115</v>
      </c>
      <c r="F930" s="262" t="s">
        <v>144</v>
      </c>
      <c r="G930" s="263">
        <v>30224</v>
      </c>
      <c r="H930" s="262" t="s">
        <v>620</v>
      </c>
      <c r="I930" s="258" t="s">
        <v>521</v>
      </c>
      <c r="J930" s="258" t="s">
        <v>136</v>
      </c>
      <c r="K930" s="262" t="s">
        <v>3075</v>
      </c>
      <c r="L930" s="262"/>
      <c r="M930" s="262"/>
      <c r="N930" s="250" t="s">
        <v>3075</v>
      </c>
      <c r="O930" s="260" t="s">
        <v>3075</v>
      </c>
      <c r="P930" s="257">
        <v>0</v>
      </c>
      <c r="Q930" s="258" t="s">
        <v>3075</v>
      </c>
      <c r="R930" s="258" t="s">
        <v>3840</v>
      </c>
      <c r="S930" s="258" t="s">
        <v>3212</v>
      </c>
      <c r="T930" s="258" t="s">
        <v>2644</v>
      </c>
      <c r="U930" s="258" t="s">
        <v>2220</v>
      </c>
      <c r="V930" s="258" t="s">
        <v>3075</v>
      </c>
      <c r="W930" s="258" t="s">
        <v>3075</v>
      </c>
      <c r="X930" s="258" t="s">
        <v>3075</v>
      </c>
      <c r="Y930" s="258" t="s">
        <v>3075</v>
      </c>
      <c r="Z930" s="258" t="s">
        <v>3075</v>
      </c>
      <c r="AA930" s="258" t="s">
        <v>3075</v>
      </c>
      <c r="AB930" s="258" t="s">
        <v>3075</v>
      </c>
      <c r="AC930" s="258" t="s">
        <v>3075</v>
      </c>
      <c r="AD930" s="258" t="s">
        <v>3075</v>
      </c>
      <c r="AE930" s="246"/>
      <c r="AF930" s="258" t="s">
        <v>3075</v>
      </c>
      <c r="AG930" s="258" t="s">
        <v>3075</v>
      </c>
      <c r="AH930" s="258" t="s">
        <v>3075</v>
      </c>
      <c r="AI930" s="258" t="s">
        <v>3075</v>
      </c>
      <c r="AJ930" t="s">
        <v>4897</v>
      </c>
    </row>
    <row r="931" spans="1:36" ht="15" customHeight="1" x14ac:dyDescent="0.3">
      <c r="A931" s="261">
        <v>526436</v>
      </c>
      <c r="B931" s="262" t="s">
        <v>1665</v>
      </c>
      <c r="C931" s="262" t="s">
        <v>357</v>
      </c>
      <c r="D931" s="262" t="s">
        <v>562</v>
      </c>
      <c r="E931" s="262" t="s">
        <v>115</v>
      </c>
      <c r="F931" s="262" t="s">
        <v>135</v>
      </c>
      <c r="G931" s="263">
        <v>30696</v>
      </c>
      <c r="H931" s="262" t="s">
        <v>620</v>
      </c>
      <c r="I931" s="258" t="s">
        <v>521</v>
      </c>
      <c r="J931" s="258" t="s">
        <v>136</v>
      </c>
      <c r="K931" s="262"/>
      <c r="L931" s="250"/>
      <c r="M931" s="262"/>
      <c r="N931" s="250" t="s">
        <v>3075</v>
      </c>
      <c r="O931" s="260" t="s">
        <v>3075</v>
      </c>
      <c r="P931" s="257">
        <v>0</v>
      </c>
      <c r="Q931" s="258" t="s">
        <v>3075</v>
      </c>
      <c r="R931" s="258" t="s">
        <v>3841</v>
      </c>
      <c r="S931" s="258" t="s">
        <v>3842</v>
      </c>
      <c r="T931" s="258" t="s">
        <v>2570</v>
      </c>
      <c r="U931" s="258" t="s">
        <v>2084</v>
      </c>
      <c r="V931" s="258" t="s">
        <v>3075</v>
      </c>
      <c r="W931" s="258" t="s">
        <v>3075</v>
      </c>
      <c r="X931" s="258" t="s">
        <v>3075</v>
      </c>
      <c r="Y931" s="258" t="s">
        <v>3075</v>
      </c>
      <c r="Z931" s="258" t="s">
        <v>3075</v>
      </c>
      <c r="AA931" s="258" t="s">
        <v>3075</v>
      </c>
      <c r="AB931" s="258" t="s">
        <v>3075</v>
      </c>
      <c r="AC931" s="258" t="s">
        <v>3075</v>
      </c>
      <c r="AD931" s="258" t="s">
        <v>3075</v>
      </c>
      <c r="AE931" s="247"/>
      <c r="AF931" s="258" t="s">
        <v>3075</v>
      </c>
      <c r="AG931" s="258" t="s">
        <v>3075</v>
      </c>
      <c r="AH931" s="258" t="s">
        <v>3075</v>
      </c>
      <c r="AI931" s="258" t="s">
        <v>3075</v>
      </c>
      <c r="AJ931" t="s">
        <v>4897</v>
      </c>
    </row>
    <row r="932" spans="1:36" ht="15" customHeight="1" x14ac:dyDescent="0.3">
      <c r="A932" s="261">
        <v>526440</v>
      </c>
      <c r="B932" s="262" t="s">
        <v>1666</v>
      </c>
      <c r="C932" s="262" t="s">
        <v>69</v>
      </c>
      <c r="D932" s="262" t="s">
        <v>441</v>
      </c>
      <c r="E932" s="262" t="s">
        <v>115</v>
      </c>
      <c r="F932" s="262" t="s">
        <v>2333</v>
      </c>
      <c r="G932" s="263">
        <v>33062</v>
      </c>
      <c r="H932" s="262" t="s">
        <v>620</v>
      </c>
      <c r="I932" s="258" t="s">
        <v>521</v>
      </c>
      <c r="J932" s="258" t="s">
        <v>138</v>
      </c>
      <c r="K932" s="261">
        <v>2008</v>
      </c>
      <c r="L932" s="250"/>
      <c r="M932" s="262"/>
      <c r="N932" s="250" t="s">
        <v>3075</v>
      </c>
      <c r="O932" s="260" t="s">
        <v>3075</v>
      </c>
      <c r="P932" s="257">
        <v>0</v>
      </c>
      <c r="Q932" s="258" t="s">
        <v>3075</v>
      </c>
      <c r="R932" s="258" t="s">
        <v>3364</v>
      </c>
      <c r="S932" s="258" t="s">
        <v>3106</v>
      </c>
      <c r="T932" s="258" t="s">
        <v>2645</v>
      </c>
      <c r="U932" s="258" t="s">
        <v>2210</v>
      </c>
      <c r="V932" s="258" t="s">
        <v>3075</v>
      </c>
      <c r="W932" s="258" t="s">
        <v>3075</v>
      </c>
      <c r="X932" s="258" t="s">
        <v>3075</v>
      </c>
      <c r="Y932" s="258" t="s">
        <v>3075</v>
      </c>
      <c r="Z932" s="258" t="s">
        <v>3075</v>
      </c>
      <c r="AA932" s="258" t="s">
        <v>3075</v>
      </c>
      <c r="AB932" s="258" t="s">
        <v>3075</v>
      </c>
      <c r="AC932" s="258" t="s">
        <v>3075</v>
      </c>
      <c r="AD932" s="258" t="s">
        <v>3075</v>
      </c>
      <c r="AE932" s="246"/>
      <c r="AF932" s="258" t="s">
        <v>3075</v>
      </c>
      <c r="AG932" s="258" t="s">
        <v>3075</v>
      </c>
      <c r="AH932" s="258" t="s">
        <v>3075</v>
      </c>
      <c r="AI932" s="258" t="s">
        <v>3075</v>
      </c>
      <c r="AJ932" t="s">
        <v>4897</v>
      </c>
    </row>
    <row r="933" spans="1:36" ht="15" customHeight="1" x14ac:dyDescent="0.3">
      <c r="A933" s="261">
        <v>526442</v>
      </c>
      <c r="B933" s="262" t="s">
        <v>1667</v>
      </c>
      <c r="C933" s="262" t="s">
        <v>62</v>
      </c>
      <c r="D933" s="262" t="s">
        <v>444</v>
      </c>
      <c r="E933" s="262" t="s">
        <v>115</v>
      </c>
      <c r="F933" s="262" t="s">
        <v>2646</v>
      </c>
      <c r="G933" s="263">
        <v>32396</v>
      </c>
      <c r="H933" s="262" t="s">
        <v>620</v>
      </c>
      <c r="I933" s="258" t="s">
        <v>521</v>
      </c>
      <c r="J933" s="258" t="s">
        <v>138</v>
      </c>
      <c r="K933" s="262" t="s">
        <v>3075</v>
      </c>
      <c r="L933" s="262"/>
      <c r="M933" s="262"/>
      <c r="N933" s="250" t="s">
        <v>3075</v>
      </c>
      <c r="O933" s="260" t="s">
        <v>3075</v>
      </c>
      <c r="P933" s="257">
        <v>0</v>
      </c>
      <c r="Q933" s="258" t="s">
        <v>3075</v>
      </c>
      <c r="R933" s="258" t="s">
        <v>3365</v>
      </c>
      <c r="S933" s="258" t="s">
        <v>3308</v>
      </c>
      <c r="T933" s="258" t="s">
        <v>2366</v>
      </c>
      <c r="U933" s="258" t="s">
        <v>2174</v>
      </c>
      <c r="V933" s="258" t="s">
        <v>3075</v>
      </c>
      <c r="W933" s="258" t="s">
        <v>3075</v>
      </c>
      <c r="X933" s="258" t="s">
        <v>3075</v>
      </c>
      <c r="Y933" s="258" t="s">
        <v>3075</v>
      </c>
      <c r="Z933" s="258" t="s">
        <v>3075</v>
      </c>
      <c r="AA933" s="258" t="s">
        <v>3075</v>
      </c>
      <c r="AB933" s="258" t="s">
        <v>3075</v>
      </c>
      <c r="AC933" s="258" t="s">
        <v>3075</v>
      </c>
      <c r="AD933" s="258" t="s">
        <v>3075</v>
      </c>
      <c r="AE933" s="246"/>
      <c r="AF933" s="258" t="s">
        <v>3075</v>
      </c>
      <c r="AG933" s="258" t="s">
        <v>3075</v>
      </c>
      <c r="AH933" s="258" t="s">
        <v>3075</v>
      </c>
      <c r="AI933" s="258" t="s">
        <v>3075</v>
      </c>
      <c r="AJ933" t="s">
        <v>4897</v>
      </c>
    </row>
    <row r="934" spans="1:36" ht="15" customHeight="1" x14ac:dyDescent="0.3">
      <c r="A934" s="261">
        <v>526444</v>
      </c>
      <c r="B934" s="262" t="s">
        <v>1668</v>
      </c>
      <c r="C934" s="262" t="s">
        <v>366</v>
      </c>
      <c r="D934" s="262" t="s">
        <v>414</v>
      </c>
      <c r="E934" s="262" t="s">
        <v>115</v>
      </c>
      <c r="F934" s="262" t="s">
        <v>135</v>
      </c>
      <c r="G934" s="263">
        <v>31255</v>
      </c>
      <c r="H934" s="262" t="s">
        <v>620</v>
      </c>
      <c r="I934" s="258" t="s">
        <v>521</v>
      </c>
      <c r="J934" s="258" t="s">
        <v>136</v>
      </c>
      <c r="K934" s="262"/>
      <c r="L934" s="250"/>
      <c r="M934" s="262"/>
      <c r="N934" s="250" t="s">
        <v>3075</v>
      </c>
      <c r="O934" s="260" t="s">
        <v>3075</v>
      </c>
      <c r="P934" s="257">
        <v>0</v>
      </c>
      <c r="Q934" s="258" t="s">
        <v>3075</v>
      </c>
      <c r="R934" s="258" t="s">
        <v>3777</v>
      </c>
      <c r="S934" s="258" t="s">
        <v>3778</v>
      </c>
      <c r="T934" s="258" t="s">
        <v>2412</v>
      </c>
      <c r="U934" s="258" t="s">
        <v>2143</v>
      </c>
      <c r="V934" s="258" t="s">
        <v>3075</v>
      </c>
      <c r="W934" s="258" t="s">
        <v>3075</v>
      </c>
      <c r="X934" s="258" t="s">
        <v>3075</v>
      </c>
      <c r="Y934" s="258" t="s">
        <v>3075</v>
      </c>
      <c r="Z934" s="258" t="s">
        <v>3075</v>
      </c>
      <c r="AA934" s="258" t="s">
        <v>3075</v>
      </c>
      <c r="AB934" s="258" t="s">
        <v>3075</v>
      </c>
      <c r="AC934" s="258" t="s">
        <v>3075</v>
      </c>
      <c r="AD934" s="258" t="s">
        <v>3075</v>
      </c>
      <c r="AE934" s="246"/>
      <c r="AF934" s="258" t="s">
        <v>3075</v>
      </c>
      <c r="AG934" s="258" t="s">
        <v>3075</v>
      </c>
      <c r="AH934" s="258" t="s">
        <v>3075</v>
      </c>
      <c r="AI934" s="258" t="s">
        <v>3075</v>
      </c>
      <c r="AJ934" t="s">
        <v>4897</v>
      </c>
    </row>
    <row r="935" spans="1:36" ht="15" customHeight="1" x14ac:dyDescent="0.3">
      <c r="A935" s="261">
        <v>526447</v>
      </c>
      <c r="B935" s="262" t="s">
        <v>1669</v>
      </c>
      <c r="C935" s="262" t="s">
        <v>263</v>
      </c>
      <c r="D935" s="262" t="s">
        <v>1670</v>
      </c>
      <c r="E935" s="262" t="s">
        <v>115</v>
      </c>
      <c r="F935" s="262" t="s">
        <v>2442</v>
      </c>
      <c r="G935" s="263">
        <v>31575</v>
      </c>
      <c r="H935" s="262" t="s">
        <v>620</v>
      </c>
      <c r="I935" s="258" t="s">
        <v>521</v>
      </c>
      <c r="J935" s="258" t="s">
        <v>136</v>
      </c>
      <c r="K935" s="262"/>
      <c r="L935" s="257" t="s">
        <v>149</v>
      </c>
      <c r="M935" s="262"/>
      <c r="N935" s="250" t="s">
        <v>3075</v>
      </c>
      <c r="O935" s="260" t="s">
        <v>3075</v>
      </c>
      <c r="P935" s="257">
        <v>0</v>
      </c>
      <c r="Q935" s="258" t="s">
        <v>3075</v>
      </c>
      <c r="R935" s="258" t="s">
        <v>3779</v>
      </c>
      <c r="S935" s="258" t="s">
        <v>3203</v>
      </c>
      <c r="T935" s="258" t="s">
        <v>2443</v>
      </c>
      <c r="U935" s="258" t="s">
        <v>2096</v>
      </c>
      <c r="V935" s="258" t="s">
        <v>3075</v>
      </c>
      <c r="W935" s="258" t="s">
        <v>3075</v>
      </c>
      <c r="X935" s="258" t="s">
        <v>3075</v>
      </c>
      <c r="Y935" s="258" t="s">
        <v>3075</v>
      </c>
      <c r="Z935" s="258" t="s">
        <v>3075</v>
      </c>
      <c r="AA935" s="258" t="s">
        <v>3075</v>
      </c>
      <c r="AB935" s="258" t="s">
        <v>3075</v>
      </c>
      <c r="AC935" s="258" t="s">
        <v>3075</v>
      </c>
      <c r="AD935" s="258" t="s">
        <v>3075</v>
      </c>
      <c r="AE935" s="246"/>
      <c r="AF935" s="258" t="s">
        <v>3075</v>
      </c>
      <c r="AG935" s="258" t="s">
        <v>3075</v>
      </c>
      <c r="AH935" s="258" t="s">
        <v>3075</v>
      </c>
      <c r="AI935" s="258" t="s">
        <v>3075</v>
      </c>
      <c r="AJ935" t="s">
        <v>4897</v>
      </c>
    </row>
    <row r="936" spans="1:36" ht="15" customHeight="1" x14ac:dyDescent="0.3">
      <c r="A936" s="261">
        <v>526450</v>
      </c>
      <c r="B936" s="262" t="s">
        <v>1671</v>
      </c>
      <c r="C936" s="262" t="s">
        <v>69</v>
      </c>
      <c r="D936" s="262" t="s">
        <v>1672</v>
      </c>
      <c r="E936" s="262" t="s">
        <v>115</v>
      </c>
      <c r="F936" s="262" t="s">
        <v>2251</v>
      </c>
      <c r="G936" s="263">
        <v>28814</v>
      </c>
      <c r="H936" s="262" t="s">
        <v>620</v>
      </c>
      <c r="I936" s="258" t="s">
        <v>521</v>
      </c>
      <c r="J936" s="258" t="s">
        <v>138</v>
      </c>
      <c r="K936" s="262"/>
      <c r="L936" s="257" t="s">
        <v>146</v>
      </c>
      <c r="M936" s="262"/>
      <c r="N936" s="250" t="s">
        <v>3075</v>
      </c>
      <c r="O936" s="260" t="s">
        <v>3075</v>
      </c>
      <c r="P936" s="257">
        <v>0</v>
      </c>
      <c r="Q936" s="258" t="s">
        <v>3075</v>
      </c>
      <c r="R936" s="258" t="s">
        <v>3366</v>
      </c>
      <c r="S936" s="258" t="s">
        <v>3106</v>
      </c>
      <c r="T936" s="258" t="s">
        <v>2093</v>
      </c>
      <c r="U936" s="258" t="s">
        <v>2084</v>
      </c>
      <c r="V936" s="258" t="s">
        <v>3075</v>
      </c>
      <c r="W936" s="258" t="s">
        <v>3075</v>
      </c>
      <c r="X936" s="258" t="s">
        <v>3075</v>
      </c>
      <c r="Y936" s="258" t="s">
        <v>3075</v>
      </c>
      <c r="Z936" s="258" t="s">
        <v>3075</v>
      </c>
      <c r="AA936" s="258" t="s">
        <v>3075</v>
      </c>
      <c r="AB936" s="258" t="s">
        <v>3075</v>
      </c>
      <c r="AC936" s="262" t="s">
        <v>3075</v>
      </c>
      <c r="AD936" s="262" t="s">
        <v>3075</v>
      </c>
      <c r="AE936" s="246"/>
      <c r="AF936" s="258" t="s">
        <v>3075</v>
      </c>
      <c r="AG936" s="258" t="s">
        <v>3075</v>
      </c>
      <c r="AH936" s="258" t="s">
        <v>3075</v>
      </c>
      <c r="AI936" s="258" t="s">
        <v>3075</v>
      </c>
      <c r="AJ936" t="s">
        <v>4897</v>
      </c>
    </row>
    <row r="937" spans="1:36" ht="15" customHeight="1" x14ac:dyDescent="0.3">
      <c r="A937" s="261">
        <v>526452</v>
      </c>
      <c r="B937" s="262" t="s">
        <v>1673</v>
      </c>
      <c r="C937" s="262" t="s">
        <v>331</v>
      </c>
      <c r="D937" s="262" t="s">
        <v>405</v>
      </c>
      <c r="E937" s="262" t="s">
        <v>115</v>
      </c>
      <c r="F937" s="262" t="s">
        <v>2647</v>
      </c>
      <c r="G937" s="263">
        <v>31785</v>
      </c>
      <c r="H937" s="262" t="s">
        <v>620</v>
      </c>
      <c r="I937" s="258" t="s">
        <v>521</v>
      </c>
      <c r="J937" s="258" t="s">
        <v>138</v>
      </c>
      <c r="K937" s="262" t="s">
        <v>3075</v>
      </c>
      <c r="L937" s="262"/>
      <c r="M937" s="262"/>
      <c r="N937" s="250" t="s">
        <v>3075</v>
      </c>
      <c r="O937" s="260" t="s">
        <v>3075</v>
      </c>
      <c r="P937" s="257">
        <v>0</v>
      </c>
      <c r="Q937" s="258" t="s">
        <v>3075</v>
      </c>
      <c r="R937" s="258" t="s">
        <v>3367</v>
      </c>
      <c r="S937" s="258" t="s">
        <v>3368</v>
      </c>
      <c r="T937" s="258" t="s">
        <v>2197</v>
      </c>
      <c r="U937" s="258" t="s">
        <v>2116</v>
      </c>
      <c r="V937" s="258" t="s">
        <v>3075</v>
      </c>
      <c r="W937" s="258" t="s">
        <v>3075</v>
      </c>
      <c r="X937" s="258" t="s">
        <v>3075</v>
      </c>
      <c r="Y937" s="258" t="s">
        <v>3075</v>
      </c>
      <c r="Z937" s="258" t="s">
        <v>3075</v>
      </c>
      <c r="AA937" s="258" t="s">
        <v>3075</v>
      </c>
      <c r="AB937" s="258" t="s">
        <v>3075</v>
      </c>
      <c r="AC937" s="258" t="s">
        <v>3075</v>
      </c>
      <c r="AD937" s="258" t="s">
        <v>3075</v>
      </c>
      <c r="AE937" s="246"/>
      <c r="AF937" s="258" t="s">
        <v>3075</v>
      </c>
      <c r="AG937" s="258" t="s">
        <v>3075</v>
      </c>
      <c r="AH937" s="258" t="s">
        <v>3075</v>
      </c>
      <c r="AI937" s="258" t="s">
        <v>3075</v>
      </c>
      <c r="AJ937" t="s">
        <v>4897</v>
      </c>
    </row>
    <row r="938" spans="1:36" ht="15" customHeight="1" x14ac:dyDescent="0.3">
      <c r="A938" s="261">
        <v>526456</v>
      </c>
      <c r="B938" s="262" t="s">
        <v>1675</v>
      </c>
      <c r="C938" s="262" t="s">
        <v>372</v>
      </c>
      <c r="D938" s="262" t="s">
        <v>427</v>
      </c>
      <c r="E938" s="262" t="s">
        <v>115</v>
      </c>
      <c r="F938" s="262" t="s">
        <v>135</v>
      </c>
      <c r="G938" s="263">
        <v>31778</v>
      </c>
      <c r="H938" s="262" t="s">
        <v>620</v>
      </c>
      <c r="I938" s="258" t="s">
        <v>521</v>
      </c>
      <c r="J938" s="258" t="s">
        <v>667</v>
      </c>
      <c r="K938" s="261">
        <v>2004</v>
      </c>
      <c r="L938" s="250"/>
      <c r="M938" s="262"/>
      <c r="N938" s="250" t="s">
        <v>3075</v>
      </c>
      <c r="O938" s="260" t="s">
        <v>3075</v>
      </c>
      <c r="P938" s="257">
        <v>0</v>
      </c>
      <c r="Q938" s="258" t="s">
        <v>3075</v>
      </c>
      <c r="R938" s="258" t="s">
        <v>4105</v>
      </c>
      <c r="S938" s="258" t="s">
        <v>4106</v>
      </c>
      <c r="T938" s="258" t="s">
        <v>2282</v>
      </c>
      <c r="U938" s="258" t="s">
        <v>2084</v>
      </c>
      <c r="V938" s="258" t="s">
        <v>3075</v>
      </c>
      <c r="W938" s="258" t="s">
        <v>3075</v>
      </c>
      <c r="X938" s="258" t="s">
        <v>3075</v>
      </c>
      <c r="Y938" s="258" t="s">
        <v>3075</v>
      </c>
      <c r="Z938" s="258" t="s">
        <v>3075</v>
      </c>
      <c r="AA938" s="258" t="s">
        <v>3075</v>
      </c>
      <c r="AB938" s="258" t="s">
        <v>3075</v>
      </c>
      <c r="AC938" s="258" t="s">
        <v>3075</v>
      </c>
      <c r="AD938" s="258" t="s">
        <v>3075</v>
      </c>
      <c r="AE938" s="247"/>
      <c r="AF938" s="258" t="s">
        <v>3075</v>
      </c>
      <c r="AG938" s="258" t="s">
        <v>3075</v>
      </c>
      <c r="AH938" s="258" t="s">
        <v>3075</v>
      </c>
      <c r="AI938" s="258" t="s">
        <v>3075</v>
      </c>
      <c r="AJ938" t="s">
        <v>4897</v>
      </c>
    </row>
    <row r="939" spans="1:36" ht="15" customHeight="1" x14ac:dyDescent="0.3">
      <c r="A939" s="261">
        <v>526459</v>
      </c>
      <c r="B939" s="262" t="s">
        <v>1676</v>
      </c>
      <c r="C939" s="262" t="s">
        <v>65</v>
      </c>
      <c r="D939" s="262" t="s">
        <v>450</v>
      </c>
      <c r="E939" s="262" t="s">
        <v>115</v>
      </c>
      <c r="F939" s="262" t="s">
        <v>2648</v>
      </c>
      <c r="G939" s="263">
        <v>34750</v>
      </c>
      <c r="H939" s="262" t="s">
        <v>620</v>
      </c>
      <c r="I939" s="258" t="s">
        <v>521</v>
      </c>
      <c r="J939" s="258" t="s">
        <v>138</v>
      </c>
      <c r="K939" s="262"/>
      <c r="L939" s="250"/>
      <c r="M939" s="262"/>
      <c r="N939" s="250" t="s">
        <v>3075</v>
      </c>
      <c r="O939" s="260" t="s">
        <v>3075</v>
      </c>
      <c r="P939" s="257">
        <v>0</v>
      </c>
      <c r="Q939" s="258" t="s">
        <v>3075</v>
      </c>
      <c r="R939" s="258" t="s">
        <v>3369</v>
      </c>
      <c r="S939" s="258" t="s">
        <v>3370</v>
      </c>
      <c r="T939" s="258" t="s">
        <v>2407</v>
      </c>
      <c r="U939" s="258" t="s">
        <v>2221</v>
      </c>
      <c r="V939" s="258" t="s">
        <v>3075</v>
      </c>
      <c r="W939" s="258" t="s">
        <v>3075</v>
      </c>
      <c r="X939" s="258" t="s">
        <v>3075</v>
      </c>
      <c r="Y939" s="258" t="s">
        <v>3075</v>
      </c>
      <c r="Z939" s="258" t="s">
        <v>3075</v>
      </c>
      <c r="AA939" s="258" t="s">
        <v>3075</v>
      </c>
      <c r="AB939" s="258" t="s">
        <v>3075</v>
      </c>
      <c r="AC939" s="258" t="s">
        <v>3075</v>
      </c>
      <c r="AD939" s="258" t="s">
        <v>3075</v>
      </c>
      <c r="AE939" s="246"/>
      <c r="AF939" s="258" t="s">
        <v>3075</v>
      </c>
      <c r="AG939" s="258" t="s">
        <v>3075</v>
      </c>
      <c r="AH939" s="258" t="s">
        <v>3075</v>
      </c>
      <c r="AI939" s="258" t="s">
        <v>3075</v>
      </c>
      <c r="AJ939" t="s">
        <v>4897</v>
      </c>
    </row>
    <row r="940" spans="1:36" ht="15" customHeight="1" x14ac:dyDescent="0.3">
      <c r="A940" s="261">
        <v>526460</v>
      </c>
      <c r="B940" s="262" t="s">
        <v>1677</v>
      </c>
      <c r="C940" s="262" t="s">
        <v>66</v>
      </c>
      <c r="D940" s="262" t="s">
        <v>1674</v>
      </c>
      <c r="E940" s="262" t="s">
        <v>115</v>
      </c>
      <c r="F940" s="262" t="s">
        <v>135</v>
      </c>
      <c r="G940" s="263">
        <v>37141</v>
      </c>
      <c r="H940" s="262" t="s">
        <v>620</v>
      </c>
      <c r="I940" s="258" t="s">
        <v>521</v>
      </c>
      <c r="J940" t="s">
        <v>667</v>
      </c>
      <c r="K940" s="262" t="s">
        <v>3075</v>
      </c>
      <c r="L940" s="262"/>
      <c r="M940" s="262"/>
      <c r="N940" s="250" t="s">
        <v>3075</v>
      </c>
      <c r="O940" s="260" t="s">
        <v>3075</v>
      </c>
      <c r="P940" s="257">
        <v>0</v>
      </c>
      <c r="Q940" s="258" t="s">
        <v>3075</v>
      </c>
      <c r="R940" s="258" t="s">
        <v>4107</v>
      </c>
      <c r="S940" s="258" t="s">
        <v>3083</v>
      </c>
      <c r="T940" s="258" t="s">
        <v>2649</v>
      </c>
      <c r="U940" s="258" t="s">
        <v>2084</v>
      </c>
      <c r="V940" s="258" t="s">
        <v>3075</v>
      </c>
      <c r="W940" s="258" t="s">
        <v>3075</v>
      </c>
      <c r="X940" s="258" t="s">
        <v>3075</v>
      </c>
      <c r="Y940" s="258" t="s">
        <v>3075</v>
      </c>
      <c r="Z940" s="258" t="s">
        <v>3075</v>
      </c>
      <c r="AA940" s="258" t="s">
        <v>3075</v>
      </c>
      <c r="AB940" s="258" t="s">
        <v>3075</v>
      </c>
      <c r="AC940" s="258" t="s">
        <v>3075</v>
      </c>
      <c r="AD940" s="258" t="s">
        <v>3075</v>
      </c>
      <c r="AE940" s="247"/>
      <c r="AF940" s="258" t="s">
        <v>3075</v>
      </c>
      <c r="AG940" s="258" t="s">
        <v>3075</v>
      </c>
      <c r="AH940" s="258" t="s">
        <v>3075</v>
      </c>
      <c r="AI940" s="258" t="s">
        <v>3075</v>
      </c>
      <c r="AJ940" t="s">
        <v>4897</v>
      </c>
    </row>
    <row r="941" spans="1:36" ht="15" customHeight="1" x14ac:dyDescent="0.3">
      <c r="A941" s="261">
        <v>526466</v>
      </c>
      <c r="B941" s="262" t="s">
        <v>1678</v>
      </c>
      <c r="C941" s="262" t="s">
        <v>76</v>
      </c>
      <c r="D941" s="262" t="s">
        <v>350</v>
      </c>
      <c r="E941" s="262" t="s">
        <v>115</v>
      </c>
      <c r="F941" s="262" t="s">
        <v>135</v>
      </c>
      <c r="G941" s="263">
        <v>30033</v>
      </c>
      <c r="H941" s="262" t="s">
        <v>620</v>
      </c>
      <c r="I941" s="258" t="s">
        <v>521</v>
      </c>
      <c r="J941" s="258" t="s">
        <v>138</v>
      </c>
      <c r="K941" s="262"/>
      <c r="L941" s="250"/>
      <c r="M941" s="262"/>
      <c r="N941" s="250" t="s">
        <v>3075</v>
      </c>
      <c r="O941" s="260" t="s">
        <v>3075</v>
      </c>
      <c r="P941" s="257">
        <v>0</v>
      </c>
      <c r="Q941" s="258" t="s">
        <v>3075</v>
      </c>
      <c r="R941" s="258" t="s">
        <v>3262</v>
      </c>
      <c r="S941" s="258" t="s">
        <v>3263</v>
      </c>
      <c r="T941" s="258" t="s">
        <v>2225</v>
      </c>
      <c r="U941" s="258" t="s">
        <v>2084</v>
      </c>
      <c r="V941" s="258" t="s">
        <v>3075</v>
      </c>
      <c r="W941" s="258" t="s">
        <v>3075</v>
      </c>
      <c r="X941" s="258" t="s">
        <v>3075</v>
      </c>
      <c r="Y941" s="258" t="s">
        <v>3075</v>
      </c>
      <c r="Z941" s="258" t="s">
        <v>3075</v>
      </c>
      <c r="AA941" s="258" t="s">
        <v>3075</v>
      </c>
      <c r="AB941" s="258" t="s">
        <v>3075</v>
      </c>
      <c r="AC941" s="258" t="s">
        <v>3075</v>
      </c>
      <c r="AD941" s="258" t="s">
        <v>3075</v>
      </c>
      <c r="AE941" s="247"/>
      <c r="AF941" s="258" t="s">
        <v>3075</v>
      </c>
      <c r="AG941" s="258" t="s">
        <v>3075</v>
      </c>
      <c r="AH941" s="258" t="s">
        <v>3075</v>
      </c>
      <c r="AI941" s="258" t="s">
        <v>3075</v>
      </c>
      <c r="AJ941" t="s">
        <v>4897</v>
      </c>
    </row>
    <row r="942" spans="1:36" ht="15" customHeight="1" x14ac:dyDescent="0.3">
      <c r="A942" s="261">
        <v>526468</v>
      </c>
      <c r="B942" s="262" t="s">
        <v>1679</v>
      </c>
      <c r="C942" s="262" t="s">
        <v>92</v>
      </c>
      <c r="D942" s="262" t="s">
        <v>436</v>
      </c>
      <c r="E942" s="262" t="s">
        <v>115</v>
      </c>
      <c r="F942" s="262" t="s">
        <v>135</v>
      </c>
      <c r="G942" s="263">
        <v>30189</v>
      </c>
      <c r="H942" s="262" t="s">
        <v>620</v>
      </c>
      <c r="I942" s="258" t="s">
        <v>521</v>
      </c>
      <c r="J942" s="258" t="s">
        <v>138</v>
      </c>
      <c r="K942" s="262" t="s">
        <v>3075</v>
      </c>
      <c r="L942" s="262"/>
      <c r="M942" s="262"/>
      <c r="N942" s="250" t="s">
        <v>3075</v>
      </c>
      <c r="O942" s="260" t="s">
        <v>3075</v>
      </c>
      <c r="P942" s="257">
        <v>0</v>
      </c>
      <c r="Q942" s="258" t="s">
        <v>3075</v>
      </c>
      <c r="R942" s="258" t="s">
        <v>3264</v>
      </c>
      <c r="S942" s="258" t="s">
        <v>3265</v>
      </c>
      <c r="T942" s="258" t="s">
        <v>2444</v>
      </c>
      <c r="U942" s="258" t="s">
        <v>2084</v>
      </c>
      <c r="V942" s="258" t="s">
        <v>3075</v>
      </c>
      <c r="W942" s="258" t="s">
        <v>3075</v>
      </c>
      <c r="X942" s="258" t="s">
        <v>3075</v>
      </c>
      <c r="Y942" s="258" t="s">
        <v>3075</v>
      </c>
      <c r="Z942" s="258" t="s">
        <v>3075</v>
      </c>
      <c r="AA942" s="258" t="s">
        <v>3075</v>
      </c>
      <c r="AB942" s="258" t="s">
        <v>3075</v>
      </c>
      <c r="AC942" s="258" t="s">
        <v>3075</v>
      </c>
      <c r="AD942" s="258" t="s">
        <v>3075</v>
      </c>
      <c r="AE942" s="246"/>
      <c r="AF942" s="258" t="s">
        <v>3075</v>
      </c>
      <c r="AG942" s="258" t="s">
        <v>3075</v>
      </c>
      <c r="AH942" s="258" t="s">
        <v>3075</v>
      </c>
      <c r="AI942" s="258" t="s">
        <v>3075</v>
      </c>
      <c r="AJ942" t="s">
        <v>4897</v>
      </c>
    </row>
    <row r="943" spans="1:36" ht="15" customHeight="1" x14ac:dyDescent="0.3">
      <c r="A943" s="261">
        <v>526469</v>
      </c>
      <c r="B943" s="262" t="s">
        <v>1536</v>
      </c>
      <c r="C943" s="262" t="s">
        <v>87</v>
      </c>
      <c r="D943" s="262" t="s">
        <v>984</v>
      </c>
      <c r="E943" s="262" t="s">
        <v>115</v>
      </c>
      <c r="F943" s="262" t="s">
        <v>2212</v>
      </c>
      <c r="G943" s="263">
        <v>35886</v>
      </c>
      <c r="H943" s="262" t="s">
        <v>620</v>
      </c>
      <c r="I943" s="258" t="s">
        <v>521</v>
      </c>
      <c r="J943" s="258" t="s">
        <v>136</v>
      </c>
      <c r="K943" s="261">
        <v>2016</v>
      </c>
      <c r="L943" s="250"/>
      <c r="M943" s="262"/>
      <c r="N943" s="250" t="s">
        <v>3075</v>
      </c>
      <c r="O943" s="260" t="s">
        <v>3075</v>
      </c>
      <c r="P943" s="257">
        <v>0</v>
      </c>
      <c r="Q943" s="258" t="s">
        <v>3075</v>
      </c>
      <c r="R943" s="258" t="s">
        <v>3843</v>
      </c>
      <c r="S943" s="258" t="s">
        <v>3181</v>
      </c>
      <c r="T943" s="258" t="s">
        <v>2510</v>
      </c>
      <c r="U943" s="258" t="s">
        <v>2651</v>
      </c>
      <c r="V943" s="258" t="s">
        <v>3075</v>
      </c>
      <c r="W943" s="258" t="s">
        <v>3075</v>
      </c>
      <c r="X943" s="258" t="s">
        <v>3075</v>
      </c>
      <c r="Y943" s="258" t="s">
        <v>3075</v>
      </c>
      <c r="Z943" s="258" t="s">
        <v>3075</v>
      </c>
      <c r="AA943" s="258" t="s">
        <v>3075</v>
      </c>
      <c r="AB943" s="258" t="s">
        <v>3075</v>
      </c>
      <c r="AC943" s="258" t="s">
        <v>3075</v>
      </c>
      <c r="AD943" s="258" t="s">
        <v>3075</v>
      </c>
      <c r="AE943" s="246"/>
      <c r="AF943" s="258" t="s">
        <v>3075</v>
      </c>
      <c r="AG943" s="258" t="s">
        <v>3075</v>
      </c>
      <c r="AH943" s="258" t="s">
        <v>3075</v>
      </c>
      <c r="AI943" s="258" t="s">
        <v>3075</v>
      </c>
      <c r="AJ943" t="s">
        <v>4897</v>
      </c>
    </row>
    <row r="944" spans="1:36" ht="15" customHeight="1" x14ac:dyDescent="0.3">
      <c r="A944" s="261">
        <v>526470</v>
      </c>
      <c r="B944" s="262" t="s">
        <v>4629</v>
      </c>
      <c r="C944" s="262" t="s">
        <v>83</v>
      </c>
      <c r="D944" s="262" t="s">
        <v>347</v>
      </c>
      <c r="E944" s="262" t="s">
        <v>115</v>
      </c>
      <c r="F944" s="262" t="s">
        <v>2652</v>
      </c>
      <c r="G944" s="263">
        <v>29846</v>
      </c>
      <c r="H944" s="262" t="s">
        <v>620</v>
      </c>
      <c r="I944" s="258" t="s">
        <v>521</v>
      </c>
      <c r="J944" s="258" t="s">
        <v>667</v>
      </c>
      <c r="K944" s="261">
        <v>1999</v>
      </c>
      <c r="L944" s="250"/>
      <c r="M944" s="262"/>
      <c r="N944" s="250" t="s">
        <v>3075</v>
      </c>
      <c r="O944" s="260" t="s">
        <v>3075</v>
      </c>
      <c r="P944" s="257">
        <v>0</v>
      </c>
      <c r="AE944" s="246"/>
      <c r="AJ944" t="s">
        <v>4897</v>
      </c>
    </row>
    <row r="945" spans="1:36" ht="15" customHeight="1" x14ac:dyDescent="0.3">
      <c r="A945" s="261">
        <v>526491</v>
      </c>
      <c r="B945" s="262" t="s">
        <v>1681</v>
      </c>
      <c r="C945" s="262" t="s">
        <v>1682</v>
      </c>
      <c r="D945" s="262" t="s">
        <v>392</v>
      </c>
      <c r="E945" s="262" t="s">
        <v>115</v>
      </c>
      <c r="F945" s="262" t="s">
        <v>2474</v>
      </c>
      <c r="G945" s="263">
        <v>34342</v>
      </c>
      <c r="H945" s="262" t="s">
        <v>620</v>
      </c>
      <c r="I945" s="258" t="s">
        <v>521</v>
      </c>
      <c r="J945" s="258" t="s">
        <v>136</v>
      </c>
      <c r="K945" s="262" t="s">
        <v>3075</v>
      </c>
      <c r="L945" s="262"/>
      <c r="M945" s="262"/>
      <c r="N945" s="250" t="s">
        <v>3075</v>
      </c>
      <c r="O945" s="260" t="s">
        <v>3075</v>
      </c>
      <c r="P945" s="257">
        <v>0</v>
      </c>
      <c r="Q945" s="258" t="s">
        <v>3075</v>
      </c>
      <c r="R945" s="258" t="s">
        <v>3844</v>
      </c>
      <c r="S945" s="258" t="s">
        <v>3845</v>
      </c>
      <c r="T945" s="258" t="s">
        <v>2653</v>
      </c>
      <c r="U945" s="258" t="s">
        <v>2654</v>
      </c>
      <c r="V945" s="258" t="s">
        <v>3075</v>
      </c>
      <c r="W945" s="258" t="s">
        <v>3075</v>
      </c>
      <c r="X945" s="258" t="s">
        <v>3075</v>
      </c>
      <c r="Y945" s="258" t="s">
        <v>3075</v>
      </c>
      <c r="Z945" s="258" t="s">
        <v>3075</v>
      </c>
      <c r="AA945" s="258" t="s">
        <v>3075</v>
      </c>
      <c r="AB945" s="258" t="s">
        <v>3075</v>
      </c>
      <c r="AC945" s="262" t="s">
        <v>3075</v>
      </c>
      <c r="AD945" s="262" t="s">
        <v>3075</v>
      </c>
      <c r="AE945" s="246"/>
      <c r="AF945" s="258" t="s">
        <v>3075</v>
      </c>
      <c r="AG945" s="258" t="s">
        <v>3075</v>
      </c>
      <c r="AH945" s="258" t="s">
        <v>3075</v>
      </c>
      <c r="AI945" s="258" t="s">
        <v>3075</v>
      </c>
      <c r="AJ945" t="s">
        <v>4897</v>
      </c>
    </row>
    <row r="946" spans="1:36" ht="15" customHeight="1" x14ac:dyDescent="0.3">
      <c r="A946" s="261">
        <v>526493</v>
      </c>
      <c r="B946" s="262" t="s">
        <v>1683</v>
      </c>
      <c r="C946" s="262" t="s">
        <v>759</v>
      </c>
      <c r="D946" s="262" t="s">
        <v>434</v>
      </c>
      <c r="E946" s="262" t="s">
        <v>115</v>
      </c>
      <c r="F946" s="262" t="s">
        <v>2207</v>
      </c>
      <c r="G946" s="263">
        <v>35217</v>
      </c>
      <c r="H946" s="262" t="s">
        <v>620</v>
      </c>
      <c r="I946" s="258" t="s">
        <v>521</v>
      </c>
      <c r="J946" s="258" t="s">
        <v>136</v>
      </c>
      <c r="K946" s="261">
        <v>2014</v>
      </c>
      <c r="L946" s="250"/>
      <c r="M946" s="262"/>
      <c r="N946" s="250" t="s">
        <v>3075</v>
      </c>
      <c r="O946" s="260" t="s">
        <v>3075</v>
      </c>
      <c r="P946" s="257">
        <v>0</v>
      </c>
      <c r="Q946" s="258" t="s">
        <v>3075</v>
      </c>
      <c r="R946" s="258" t="s">
        <v>3846</v>
      </c>
      <c r="S946" s="258" t="s">
        <v>3568</v>
      </c>
      <c r="T946" s="258" t="s">
        <v>2575</v>
      </c>
      <c r="U946" s="258" t="s">
        <v>2655</v>
      </c>
      <c r="V946" s="258" t="s">
        <v>3075</v>
      </c>
      <c r="W946" s="258" t="s">
        <v>3075</v>
      </c>
      <c r="X946" s="258" t="s">
        <v>3075</v>
      </c>
      <c r="Y946" s="258" t="s">
        <v>3075</v>
      </c>
      <c r="Z946" s="258" t="s">
        <v>3075</v>
      </c>
      <c r="AA946" s="258" t="s">
        <v>3075</v>
      </c>
      <c r="AB946" s="258" t="s">
        <v>3075</v>
      </c>
      <c r="AC946" s="258" t="s">
        <v>3075</v>
      </c>
      <c r="AD946" s="258" t="s">
        <v>3075</v>
      </c>
      <c r="AE946" s="247"/>
      <c r="AF946" s="258" t="s">
        <v>3075</v>
      </c>
      <c r="AG946" s="258" t="s">
        <v>3075</v>
      </c>
      <c r="AH946" s="258" t="s">
        <v>3075</v>
      </c>
      <c r="AI946" s="258" t="s">
        <v>3075</v>
      </c>
      <c r="AJ946" t="s">
        <v>4897</v>
      </c>
    </row>
    <row r="947" spans="1:36" ht="15" customHeight="1" x14ac:dyDescent="0.3">
      <c r="A947" s="261">
        <v>526496</v>
      </c>
      <c r="B947" s="262" t="s">
        <v>1684</v>
      </c>
      <c r="C947" s="262" t="s">
        <v>258</v>
      </c>
      <c r="D947" s="262" t="s">
        <v>1054</v>
      </c>
      <c r="E947" s="262" t="s">
        <v>115</v>
      </c>
      <c r="F947" s="262" t="s">
        <v>2656</v>
      </c>
      <c r="G947" s="263">
        <v>32592</v>
      </c>
      <c r="H947" s="262" t="s">
        <v>620</v>
      </c>
      <c r="I947" s="258" t="s">
        <v>522</v>
      </c>
      <c r="J947" s="258" t="s">
        <v>138</v>
      </c>
      <c r="K947" s="262" t="s">
        <v>3075</v>
      </c>
      <c r="L947" s="262"/>
      <c r="M947" s="262"/>
      <c r="N947" s="250" t="s">
        <v>3075</v>
      </c>
      <c r="O947" s="260" t="s">
        <v>3075</v>
      </c>
      <c r="P947" s="257">
        <v>0</v>
      </c>
      <c r="Q947" s="258" t="s">
        <v>3075</v>
      </c>
      <c r="R947" s="258" t="s">
        <v>3371</v>
      </c>
      <c r="S947" s="258" t="s">
        <v>3291</v>
      </c>
      <c r="T947" s="258" t="s">
        <v>2657</v>
      </c>
      <c r="U947" s="258" t="s">
        <v>2210</v>
      </c>
      <c r="V947" s="258" t="s">
        <v>3075</v>
      </c>
      <c r="W947" s="258" t="s">
        <v>3075</v>
      </c>
      <c r="X947" s="258" t="s">
        <v>3075</v>
      </c>
      <c r="Y947" s="258" t="s">
        <v>3075</v>
      </c>
      <c r="Z947" s="258" t="s">
        <v>3075</v>
      </c>
      <c r="AA947" s="258" t="s">
        <v>3075</v>
      </c>
      <c r="AB947" s="258" t="s">
        <v>3075</v>
      </c>
      <c r="AC947" s="258" t="s">
        <v>3075</v>
      </c>
      <c r="AD947" s="258" t="s">
        <v>3075</v>
      </c>
      <c r="AE947" s="247"/>
      <c r="AF947" s="258" t="s">
        <v>3075</v>
      </c>
      <c r="AG947" s="258" t="s">
        <v>3075</v>
      </c>
      <c r="AH947" s="258" t="s">
        <v>3075</v>
      </c>
      <c r="AI947" s="258" t="s">
        <v>3075</v>
      </c>
      <c r="AJ947" t="s">
        <v>4897</v>
      </c>
    </row>
    <row r="948" spans="1:36" ht="15" customHeight="1" x14ac:dyDescent="0.3">
      <c r="A948" s="261">
        <v>526497</v>
      </c>
      <c r="B948" s="262" t="s">
        <v>1685</v>
      </c>
      <c r="C948" s="262" t="s">
        <v>331</v>
      </c>
      <c r="D948" s="262" t="s">
        <v>577</v>
      </c>
      <c r="E948" s="262" t="s">
        <v>115</v>
      </c>
      <c r="F948" s="262" t="s">
        <v>2432</v>
      </c>
      <c r="G948" s="263">
        <v>31851</v>
      </c>
      <c r="H948" s="262" t="s">
        <v>620</v>
      </c>
      <c r="I948" s="258" t="s">
        <v>521</v>
      </c>
      <c r="J948" s="258" t="s">
        <v>138</v>
      </c>
      <c r="K948" s="262"/>
      <c r="L948" s="250"/>
      <c r="M948" s="262"/>
      <c r="N948" s="250" t="s">
        <v>3075</v>
      </c>
      <c r="O948" s="260" t="s">
        <v>3075</v>
      </c>
      <c r="P948" s="257">
        <v>0</v>
      </c>
      <c r="Q948" s="258" t="s">
        <v>3075</v>
      </c>
      <c r="R948" s="258" t="s">
        <v>3372</v>
      </c>
      <c r="S948" s="258" t="s">
        <v>3231</v>
      </c>
      <c r="T948" s="258" t="s">
        <v>2658</v>
      </c>
      <c r="U948" s="258" t="s">
        <v>2129</v>
      </c>
      <c r="V948" s="258" t="s">
        <v>3075</v>
      </c>
      <c r="W948" s="258" t="s">
        <v>3075</v>
      </c>
      <c r="X948" s="258" t="s">
        <v>3075</v>
      </c>
      <c r="Y948" s="258" t="s">
        <v>3075</v>
      </c>
      <c r="Z948" s="258" t="s">
        <v>3075</v>
      </c>
      <c r="AA948" s="258" t="s">
        <v>3075</v>
      </c>
      <c r="AB948" s="258" t="s">
        <v>3075</v>
      </c>
      <c r="AC948" s="258" t="s">
        <v>3075</v>
      </c>
      <c r="AD948" s="258" t="s">
        <v>3075</v>
      </c>
      <c r="AE948" s="246"/>
      <c r="AF948" s="258" t="s">
        <v>3075</v>
      </c>
      <c r="AG948" s="258" t="s">
        <v>3075</v>
      </c>
      <c r="AH948" s="258" t="s">
        <v>3075</v>
      </c>
      <c r="AI948" s="258" t="s">
        <v>3075</v>
      </c>
      <c r="AJ948" t="s">
        <v>4897</v>
      </c>
    </row>
    <row r="949" spans="1:36" ht="15" customHeight="1" x14ac:dyDescent="0.3">
      <c r="A949" s="261">
        <v>526501</v>
      </c>
      <c r="B949" s="262" t="s">
        <v>1686</v>
      </c>
      <c r="C949" s="262" t="s">
        <v>1561</v>
      </c>
      <c r="D949" s="262" t="s">
        <v>1687</v>
      </c>
      <c r="E949" s="262" t="s">
        <v>115</v>
      </c>
      <c r="F949" s="262" t="s">
        <v>2445</v>
      </c>
      <c r="G949" s="263">
        <v>35068</v>
      </c>
      <c r="H949" s="262" t="s">
        <v>620</v>
      </c>
      <c r="I949" s="258" t="s">
        <v>521</v>
      </c>
      <c r="J949" s="258" t="s">
        <v>138</v>
      </c>
      <c r="K949" s="262"/>
      <c r="L949" s="250"/>
      <c r="M949" s="262"/>
      <c r="N949" s="250" t="s">
        <v>3075</v>
      </c>
      <c r="O949" s="260" t="s">
        <v>3075</v>
      </c>
      <c r="P949" s="257">
        <v>0</v>
      </c>
      <c r="Q949" s="258" t="s">
        <v>3075</v>
      </c>
      <c r="R949" s="258" t="s">
        <v>3266</v>
      </c>
      <c r="S949" s="258" t="s">
        <v>3267</v>
      </c>
      <c r="T949" s="258" t="s">
        <v>2446</v>
      </c>
      <c r="U949" s="258" t="s">
        <v>2129</v>
      </c>
      <c r="V949" s="258" t="s">
        <v>3075</v>
      </c>
      <c r="W949" s="258" t="s">
        <v>3075</v>
      </c>
      <c r="X949" s="258" t="s">
        <v>3075</v>
      </c>
      <c r="Y949" s="258" t="s">
        <v>3075</v>
      </c>
      <c r="Z949" s="258" t="s">
        <v>3075</v>
      </c>
      <c r="AA949" s="258" t="s">
        <v>3075</v>
      </c>
      <c r="AB949" s="258" t="s">
        <v>3075</v>
      </c>
      <c r="AC949" s="258" t="s">
        <v>3075</v>
      </c>
      <c r="AD949" s="258" t="s">
        <v>3075</v>
      </c>
      <c r="AE949" s="246"/>
      <c r="AF949" s="258" t="s">
        <v>3075</v>
      </c>
      <c r="AG949" s="258" t="s">
        <v>3075</v>
      </c>
      <c r="AH949" s="258" t="s">
        <v>3075</v>
      </c>
      <c r="AI949" s="258" t="s">
        <v>3075</v>
      </c>
      <c r="AJ949" t="s">
        <v>4897</v>
      </c>
    </row>
    <row r="950" spans="1:36" ht="15" customHeight="1" x14ac:dyDescent="0.3">
      <c r="A950" s="261">
        <v>526502</v>
      </c>
      <c r="B950" s="262" t="s">
        <v>1688</v>
      </c>
      <c r="C950" s="262" t="s">
        <v>1689</v>
      </c>
      <c r="D950" s="262" t="s">
        <v>1690</v>
      </c>
      <c r="E950" s="262" t="s">
        <v>115</v>
      </c>
      <c r="F950" s="262" t="s">
        <v>2088</v>
      </c>
      <c r="G950" s="263">
        <v>28856</v>
      </c>
      <c r="H950" s="262" t="s">
        <v>620</v>
      </c>
      <c r="I950" s="258" t="s">
        <v>521</v>
      </c>
      <c r="J950" s="258" t="s">
        <v>138</v>
      </c>
      <c r="K950" s="262"/>
      <c r="L950" s="250"/>
      <c r="M950" s="262"/>
      <c r="N950" s="250" t="s">
        <v>3075</v>
      </c>
      <c r="O950" s="260" t="s">
        <v>3075</v>
      </c>
      <c r="P950" s="257">
        <v>0</v>
      </c>
      <c r="Q950" s="258" t="s">
        <v>3075</v>
      </c>
      <c r="R950" s="258" t="s">
        <v>3373</v>
      </c>
      <c r="S950" s="258" t="s">
        <v>3374</v>
      </c>
      <c r="T950" s="258" t="s">
        <v>2659</v>
      </c>
      <c r="U950" s="258" t="s">
        <v>2660</v>
      </c>
      <c r="V950" s="258" t="s">
        <v>3075</v>
      </c>
      <c r="W950" s="258" t="s">
        <v>3075</v>
      </c>
      <c r="X950" s="258" t="s">
        <v>3075</v>
      </c>
      <c r="Y950" s="258" t="s">
        <v>3075</v>
      </c>
      <c r="Z950" s="258" t="s">
        <v>3075</v>
      </c>
      <c r="AA950" s="258" t="s">
        <v>3075</v>
      </c>
      <c r="AB950" s="258" t="s">
        <v>3075</v>
      </c>
      <c r="AC950" s="258" t="s">
        <v>3075</v>
      </c>
      <c r="AD950" s="258" t="s">
        <v>3075</v>
      </c>
      <c r="AE950" s="246"/>
      <c r="AF950" s="258" t="s">
        <v>3075</v>
      </c>
      <c r="AG950" s="258" t="s">
        <v>3075</v>
      </c>
      <c r="AH950" s="258" t="s">
        <v>3075</v>
      </c>
      <c r="AI950" s="258" t="s">
        <v>3075</v>
      </c>
      <c r="AJ950" t="s">
        <v>4897</v>
      </c>
    </row>
    <row r="951" spans="1:36" ht="15" customHeight="1" x14ac:dyDescent="0.3">
      <c r="A951" s="256">
        <v>526509</v>
      </c>
      <c r="B951" s="257" t="s">
        <v>1691</v>
      </c>
      <c r="C951" s="257" t="s">
        <v>62</v>
      </c>
      <c r="D951" s="257" t="s">
        <v>568</v>
      </c>
      <c r="E951" s="257" t="s">
        <v>115</v>
      </c>
      <c r="F951" s="257" t="s">
        <v>2661</v>
      </c>
      <c r="G951" s="257" t="s">
        <v>4798</v>
      </c>
      <c r="H951" s="257" t="s">
        <v>622</v>
      </c>
      <c r="I951" s="258" t="s">
        <v>521</v>
      </c>
      <c r="J951" s="259" t="s">
        <v>138</v>
      </c>
      <c r="K951" s="257" t="s">
        <v>4796</v>
      </c>
      <c r="L951" s="257" t="s">
        <v>645</v>
      </c>
      <c r="M951" s="250"/>
      <c r="N951" s="250" t="s">
        <v>3075</v>
      </c>
      <c r="O951" s="260" t="s">
        <v>3075</v>
      </c>
      <c r="P951" s="257">
        <v>0</v>
      </c>
      <c r="Q951" s="259" t="s">
        <v>3075</v>
      </c>
      <c r="R951" s="259" t="s">
        <v>3375</v>
      </c>
      <c r="S951" s="259" t="s">
        <v>3376</v>
      </c>
      <c r="T951" s="259" t="s">
        <v>2662</v>
      </c>
      <c r="U951" s="259" t="s">
        <v>2143</v>
      </c>
      <c r="V951" s="259" t="s">
        <v>3075</v>
      </c>
      <c r="W951" s="259" t="s">
        <v>3075</v>
      </c>
      <c r="X951" s="259" t="s">
        <v>3075</v>
      </c>
      <c r="Y951" s="259" t="s">
        <v>3075</v>
      </c>
      <c r="Z951" s="259" t="s">
        <v>3075</v>
      </c>
      <c r="AA951" s="259" t="s">
        <v>3075</v>
      </c>
      <c r="AB951" s="259" t="s">
        <v>3075</v>
      </c>
      <c r="AC951" s="257" t="s">
        <v>3075</v>
      </c>
      <c r="AD951" s="257" t="s">
        <v>3075</v>
      </c>
      <c r="AE951" s="246"/>
      <c r="AF951" s="259" t="s">
        <v>3075</v>
      </c>
      <c r="AG951" s="259" t="s">
        <v>3075</v>
      </c>
      <c r="AH951" s="259" t="s">
        <v>2078</v>
      </c>
      <c r="AI951" s="259" t="s">
        <v>3075</v>
      </c>
      <c r="AJ951" t="s">
        <v>4896</v>
      </c>
    </row>
    <row r="952" spans="1:36" ht="15" customHeight="1" x14ac:dyDescent="0.3">
      <c r="A952" s="261">
        <v>526513</v>
      </c>
      <c r="B952" s="262" t="s">
        <v>1616</v>
      </c>
      <c r="C952" s="262" t="s">
        <v>71</v>
      </c>
      <c r="D952" s="262" t="s">
        <v>616</v>
      </c>
      <c r="E952" s="262" t="s">
        <v>115</v>
      </c>
      <c r="F952" s="262" t="s">
        <v>2663</v>
      </c>
      <c r="G952" s="263">
        <v>29363</v>
      </c>
      <c r="H952" s="262" t="s">
        <v>620</v>
      </c>
      <c r="I952" s="258" t="s">
        <v>522</v>
      </c>
      <c r="J952" s="258" t="s">
        <v>667</v>
      </c>
      <c r="K952" s="262"/>
      <c r="L952" s="250"/>
      <c r="M952" s="262"/>
      <c r="N952" s="250" t="s">
        <v>3075</v>
      </c>
      <c r="O952" s="260" t="s">
        <v>3075</v>
      </c>
      <c r="P952" s="257">
        <v>0</v>
      </c>
      <c r="Q952" s="258" t="s">
        <v>3075</v>
      </c>
      <c r="R952" s="258" t="s">
        <v>4108</v>
      </c>
      <c r="S952" s="258" t="s">
        <v>3202</v>
      </c>
      <c r="T952" s="258" t="s">
        <v>2643</v>
      </c>
      <c r="U952" s="258" t="s">
        <v>2084</v>
      </c>
      <c r="V952" s="258" t="s">
        <v>3075</v>
      </c>
      <c r="W952" s="258" t="s">
        <v>3075</v>
      </c>
      <c r="X952" s="258" t="s">
        <v>3075</v>
      </c>
      <c r="Y952" s="258" t="s">
        <v>3075</v>
      </c>
      <c r="Z952" s="258" t="s">
        <v>3075</v>
      </c>
      <c r="AA952" s="258" t="s">
        <v>3075</v>
      </c>
      <c r="AB952" s="258" t="s">
        <v>3075</v>
      </c>
      <c r="AC952" s="258" t="s">
        <v>3075</v>
      </c>
      <c r="AD952" s="258" t="s">
        <v>3075</v>
      </c>
      <c r="AE952" s="246"/>
      <c r="AF952" s="258"/>
      <c r="AG952" s="258"/>
      <c r="AH952" s="258" t="s">
        <v>3075</v>
      </c>
      <c r="AI952" s="258" t="s">
        <v>3075</v>
      </c>
      <c r="AJ952" t="s">
        <v>4897</v>
      </c>
    </row>
    <row r="953" spans="1:36" ht="15" customHeight="1" x14ac:dyDescent="0.3">
      <c r="A953" s="261">
        <v>526517</v>
      </c>
      <c r="B953" s="262" t="s">
        <v>1692</v>
      </c>
      <c r="C953" s="262" t="s">
        <v>1693</v>
      </c>
      <c r="D953" s="262" t="s">
        <v>347</v>
      </c>
      <c r="E953" s="262" t="s">
        <v>115</v>
      </c>
      <c r="F953" s="262" t="s">
        <v>2470</v>
      </c>
      <c r="G953" s="263">
        <v>31119</v>
      </c>
      <c r="H953" s="262" t="s">
        <v>620</v>
      </c>
      <c r="I953" s="258" t="s">
        <v>521</v>
      </c>
      <c r="J953" s="258" t="s">
        <v>667</v>
      </c>
      <c r="K953" s="261">
        <v>2003</v>
      </c>
      <c r="L953" s="250"/>
      <c r="M953" s="262"/>
      <c r="N953" s="250" t="s">
        <v>3075</v>
      </c>
      <c r="O953" s="260" t="s">
        <v>3075</v>
      </c>
      <c r="P953" s="257">
        <v>0</v>
      </c>
      <c r="Q953" s="258" t="s">
        <v>3075</v>
      </c>
      <c r="R953" s="258" t="s">
        <v>4109</v>
      </c>
      <c r="S953" s="258" t="s">
        <v>4110</v>
      </c>
      <c r="T953" s="258" t="s">
        <v>2664</v>
      </c>
      <c r="U953" s="258" t="s">
        <v>2665</v>
      </c>
      <c r="V953" s="258" t="s">
        <v>3075</v>
      </c>
      <c r="W953" s="258" t="s">
        <v>3075</v>
      </c>
      <c r="X953" s="258" t="s">
        <v>3075</v>
      </c>
      <c r="Y953" s="258" t="s">
        <v>3075</v>
      </c>
      <c r="Z953" s="258" t="s">
        <v>3075</v>
      </c>
      <c r="AA953" s="258" t="s">
        <v>3075</v>
      </c>
      <c r="AB953" s="258" t="s">
        <v>3075</v>
      </c>
      <c r="AC953" s="258" t="s">
        <v>3075</v>
      </c>
      <c r="AD953" s="258" t="s">
        <v>3075</v>
      </c>
      <c r="AE953" s="247"/>
      <c r="AF953" s="258" t="s">
        <v>3075</v>
      </c>
      <c r="AG953" s="258" t="s">
        <v>3075</v>
      </c>
      <c r="AH953" s="258" t="s">
        <v>3075</v>
      </c>
      <c r="AI953" s="258" t="s">
        <v>3075</v>
      </c>
      <c r="AJ953" t="s">
        <v>4897</v>
      </c>
    </row>
    <row r="954" spans="1:36" ht="15" customHeight="1" x14ac:dyDescent="0.3">
      <c r="A954" s="261">
        <v>526518</v>
      </c>
      <c r="B954" s="262" t="s">
        <v>1694</v>
      </c>
      <c r="C954" s="262" t="s">
        <v>69</v>
      </c>
      <c r="D954" s="262" t="s">
        <v>1695</v>
      </c>
      <c r="E954" s="262" t="s">
        <v>115</v>
      </c>
      <c r="F954" s="262" t="s">
        <v>2442</v>
      </c>
      <c r="G954" s="263">
        <v>31199</v>
      </c>
      <c r="H954" s="262" t="s">
        <v>620</v>
      </c>
      <c r="I954" s="258" t="s">
        <v>521</v>
      </c>
      <c r="J954" s="258" t="s">
        <v>136</v>
      </c>
      <c r="K954" s="262"/>
      <c r="L954" s="257" t="s">
        <v>149</v>
      </c>
      <c r="M954" s="262"/>
      <c r="N954" s="250" t="s">
        <v>3075</v>
      </c>
      <c r="O954" s="260" t="s">
        <v>3075</v>
      </c>
      <c r="P954" s="257">
        <v>0</v>
      </c>
      <c r="Q954" s="258" t="s">
        <v>3075</v>
      </c>
      <c r="R954" s="258" t="s">
        <v>3847</v>
      </c>
      <c r="S954" s="258" t="s">
        <v>3848</v>
      </c>
      <c r="T954" s="258" t="s">
        <v>2666</v>
      </c>
      <c r="U954" s="258" t="s">
        <v>2096</v>
      </c>
      <c r="V954" s="258" t="s">
        <v>3075</v>
      </c>
      <c r="W954" s="258" t="s">
        <v>3075</v>
      </c>
      <c r="X954" s="258" t="s">
        <v>3075</v>
      </c>
      <c r="Y954" s="258" t="s">
        <v>3075</v>
      </c>
      <c r="Z954" s="258" t="s">
        <v>3075</v>
      </c>
      <c r="AA954" s="258" t="s">
        <v>3075</v>
      </c>
      <c r="AB954" s="258" t="s">
        <v>3075</v>
      </c>
      <c r="AC954" s="258" t="s">
        <v>3075</v>
      </c>
      <c r="AD954" s="258" t="s">
        <v>3075</v>
      </c>
      <c r="AE954" s="246"/>
      <c r="AF954" s="258" t="s">
        <v>3075</v>
      </c>
      <c r="AG954" s="258" t="s">
        <v>3075</v>
      </c>
      <c r="AH954" s="258" t="s">
        <v>3075</v>
      </c>
      <c r="AI954" s="258" t="s">
        <v>3075</v>
      </c>
      <c r="AJ954" t="s">
        <v>4897</v>
      </c>
    </row>
    <row r="955" spans="1:36" ht="15" customHeight="1" x14ac:dyDescent="0.3">
      <c r="A955" s="261">
        <v>526526</v>
      </c>
      <c r="B955" s="262" t="s">
        <v>1696</v>
      </c>
      <c r="C955" s="262" t="s">
        <v>66</v>
      </c>
      <c r="D955" s="262" t="s">
        <v>346</v>
      </c>
      <c r="E955" s="262" t="s">
        <v>115</v>
      </c>
      <c r="F955" s="262" t="s">
        <v>135</v>
      </c>
      <c r="G955" s="263">
        <v>32030</v>
      </c>
      <c r="H955" s="262" t="s">
        <v>620</v>
      </c>
      <c r="I955" s="258" t="s">
        <v>521</v>
      </c>
      <c r="J955" s="258" t="s">
        <v>136</v>
      </c>
      <c r="K955" s="262"/>
      <c r="L955" s="250"/>
      <c r="M955" s="262"/>
      <c r="N955" s="250" t="s">
        <v>3075</v>
      </c>
      <c r="O955" s="260" t="s">
        <v>3075</v>
      </c>
      <c r="P955" s="257">
        <v>0</v>
      </c>
      <c r="Q955" s="262" t="s">
        <v>3075</v>
      </c>
      <c r="R955" s="262" t="s">
        <v>3780</v>
      </c>
      <c r="S955" s="262" t="s">
        <v>3251</v>
      </c>
      <c r="T955" s="262" t="s">
        <v>2364</v>
      </c>
      <c r="U955" s="262" t="s">
        <v>2143</v>
      </c>
      <c r="V955" s="262" t="s">
        <v>3075</v>
      </c>
      <c r="W955" s="262" t="s">
        <v>3075</v>
      </c>
      <c r="X955" s="262" t="s">
        <v>3075</v>
      </c>
      <c r="Y955" s="262" t="s">
        <v>3075</v>
      </c>
      <c r="Z955" s="262" t="s">
        <v>3075</v>
      </c>
      <c r="AA955" s="262" t="s">
        <v>3075</v>
      </c>
      <c r="AB955" s="262" t="s">
        <v>3075</v>
      </c>
      <c r="AC955" s="262" t="s">
        <v>3075</v>
      </c>
      <c r="AD955" s="262" t="s">
        <v>3075</v>
      </c>
      <c r="AE955" s="247"/>
      <c r="AF955" s="262" t="s">
        <v>3075</v>
      </c>
      <c r="AG955" s="262" t="s">
        <v>3075</v>
      </c>
      <c r="AH955" s="262" t="s">
        <v>3075</v>
      </c>
      <c r="AI955" s="262" t="s">
        <v>3075</v>
      </c>
      <c r="AJ955" t="s">
        <v>4897</v>
      </c>
    </row>
    <row r="956" spans="1:36" ht="15" customHeight="1" x14ac:dyDescent="0.3">
      <c r="A956" s="261">
        <v>526528</v>
      </c>
      <c r="B956" s="262" t="s">
        <v>1697</v>
      </c>
      <c r="C956" s="262" t="s">
        <v>62</v>
      </c>
      <c r="D956" s="262" t="s">
        <v>415</v>
      </c>
      <c r="E956" s="262" t="s">
        <v>115</v>
      </c>
      <c r="F956" s="262" t="s">
        <v>135</v>
      </c>
      <c r="G956" s="263">
        <v>32145</v>
      </c>
      <c r="H956" s="262" t="s">
        <v>620</v>
      </c>
      <c r="I956" s="258" t="s">
        <v>521</v>
      </c>
      <c r="J956" s="258" t="s">
        <v>138</v>
      </c>
      <c r="K956" s="262" t="s">
        <v>3075</v>
      </c>
      <c r="L956" s="262"/>
      <c r="M956" s="262"/>
      <c r="N956" s="250" t="s">
        <v>3075</v>
      </c>
      <c r="O956" s="260" t="s">
        <v>3075</v>
      </c>
      <c r="P956" s="257">
        <v>0</v>
      </c>
      <c r="Q956" s="262" t="s">
        <v>3075</v>
      </c>
      <c r="R956" s="262" t="s">
        <v>3377</v>
      </c>
      <c r="S956" s="262" t="s">
        <v>3308</v>
      </c>
      <c r="T956" s="262" t="s">
        <v>2516</v>
      </c>
      <c r="U956" s="262" t="s">
        <v>2084</v>
      </c>
      <c r="V956" s="262" t="s">
        <v>3075</v>
      </c>
      <c r="W956" s="262" t="s">
        <v>3075</v>
      </c>
      <c r="X956" s="262" t="s">
        <v>3075</v>
      </c>
      <c r="Y956" s="262" t="s">
        <v>3075</v>
      </c>
      <c r="Z956" s="262" t="s">
        <v>3075</v>
      </c>
      <c r="AA956" s="262" t="s">
        <v>3075</v>
      </c>
      <c r="AB956" s="262" t="s">
        <v>3075</v>
      </c>
      <c r="AC956" s="262" t="s">
        <v>3075</v>
      </c>
      <c r="AD956" s="262" t="s">
        <v>3075</v>
      </c>
      <c r="AE956" s="247"/>
      <c r="AF956" s="262" t="s">
        <v>3075</v>
      </c>
      <c r="AG956" s="262" t="s">
        <v>3075</v>
      </c>
      <c r="AH956" s="262" t="s">
        <v>3075</v>
      </c>
      <c r="AI956" s="262" t="s">
        <v>3075</v>
      </c>
      <c r="AJ956" t="s">
        <v>4897</v>
      </c>
    </row>
    <row r="957" spans="1:36" ht="15" customHeight="1" x14ac:dyDescent="0.3">
      <c r="A957" s="261">
        <v>526529</v>
      </c>
      <c r="B957" s="262" t="s">
        <v>1698</v>
      </c>
      <c r="C957" s="262" t="s">
        <v>269</v>
      </c>
      <c r="D957" s="262" t="s">
        <v>1699</v>
      </c>
      <c r="E957" s="262" t="s">
        <v>115</v>
      </c>
      <c r="F957" s="262" t="s">
        <v>2212</v>
      </c>
      <c r="G957" s="263">
        <v>36958</v>
      </c>
      <c r="H957" s="262" t="s">
        <v>620</v>
      </c>
      <c r="I957" s="258" t="s">
        <v>521</v>
      </c>
      <c r="J957" s="258" t="s">
        <v>136</v>
      </c>
      <c r="K957" s="261">
        <v>2019</v>
      </c>
      <c r="L957" s="250"/>
      <c r="M957" s="262"/>
      <c r="N957" s="250" t="s">
        <v>3075</v>
      </c>
      <c r="O957" s="260" t="s">
        <v>3075</v>
      </c>
      <c r="P957" s="257">
        <v>0</v>
      </c>
      <c r="Q957" s="262" t="s">
        <v>3075</v>
      </c>
      <c r="R957" s="262" t="s">
        <v>3849</v>
      </c>
      <c r="S957" s="262" t="s">
        <v>3850</v>
      </c>
      <c r="T957" s="262" t="s">
        <v>2667</v>
      </c>
      <c r="U957" s="262" t="s">
        <v>2495</v>
      </c>
      <c r="V957" s="262" t="s">
        <v>3075</v>
      </c>
      <c r="W957" s="262" t="s">
        <v>3075</v>
      </c>
      <c r="X957" s="262" t="s">
        <v>3075</v>
      </c>
      <c r="Y957" s="262" t="s">
        <v>3075</v>
      </c>
      <c r="Z957" s="262" t="s">
        <v>3075</v>
      </c>
      <c r="AA957" s="262" t="s">
        <v>3075</v>
      </c>
      <c r="AB957" s="262" t="s">
        <v>3075</v>
      </c>
      <c r="AC957" s="262" t="s">
        <v>3075</v>
      </c>
      <c r="AD957" s="262" t="s">
        <v>3075</v>
      </c>
      <c r="AE957" s="246"/>
      <c r="AF957" s="262" t="s">
        <v>3075</v>
      </c>
      <c r="AG957" s="262" t="s">
        <v>3075</v>
      </c>
      <c r="AH957" s="262" t="s">
        <v>3075</v>
      </c>
      <c r="AI957" s="262" t="s">
        <v>3075</v>
      </c>
      <c r="AJ957" t="s">
        <v>4897</v>
      </c>
    </row>
    <row r="958" spans="1:36" ht="15" customHeight="1" x14ac:dyDescent="0.3">
      <c r="A958" s="261">
        <v>526533</v>
      </c>
      <c r="B958" s="262" t="s">
        <v>1700</v>
      </c>
      <c r="C958" s="262" t="s">
        <v>324</v>
      </c>
      <c r="D958" s="262" t="s">
        <v>347</v>
      </c>
      <c r="E958" s="262" t="s">
        <v>115</v>
      </c>
      <c r="F958" s="262" t="s">
        <v>2447</v>
      </c>
      <c r="G958" s="263">
        <v>35302</v>
      </c>
      <c r="H958" s="262" t="s">
        <v>620</v>
      </c>
      <c r="I958" s="258" t="s">
        <v>521</v>
      </c>
      <c r="J958" s="258" t="s">
        <v>138</v>
      </c>
      <c r="K958" s="262" t="s">
        <v>3075</v>
      </c>
      <c r="L958" s="262"/>
      <c r="M958" s="262"/>
      <c r="N958" s="250" t="s">
        <v>3075</v>
      </c>
      <c r="O958" s="260" t="s">
        <v>3075</v>
      </c>
      <c r="P958" s="257">
        <v>0</v>
      </c>
      <c r="Q958" s="262" t="s">
        <v>3075</v>
      </c>
      <c r="R958" s="262" t="s">
        <v>3268</v>
      </c>
      <c r="S958" s="262" t="s">
        <v>3269</v>
      </c>
      <c r="T958" s="262" t="s">
        <v>2117</v>
      </c>
      <c r="U958" s="262" t="s">
        <v>2448</v>
      </c>
      <c r="V958" s="262" t="s">
        <v>3075</v>
      </c>
      <c r="W958" s="262" t="s">
        <v>3075</v>
      </c>
      <c r="X958" s="262" t="s">
        <v>3075</v>
      </c>
      <c r="Y958" s="262" t="s">
        <v>3075</v>
      </c>
      <c r="Z958" s="262" t="s">
        <v>3075</v>
      </c>
      <c r="AA958" s="262" t="s">
        <v>3075</v>
      </c>
      <c r="AB958" s="262" t="s">
        <v>3075</v>
      </c>
      <c r="AC958" s="262" t="s">
        <v>3075</v>
      </c>
      <c r="AD958" s="262" t="s">
        <v>3075</v>
      </c>
      <c r="AE958" s="246"/>
      <c r="AF958" s="262" t="s">
        <v>3075</v>
      </c>
      <c r="AG958" s="262" t="s">
        <v>3075</v>
      </c>
      <c r="AH958" s="262" t="s">
        <v>3075</v>
      </c>
      <c r="AI958" s="262" t="s">
        <v>3075</v>
      </c>
      <c r="AJ958" t="s">
        <v>4897</v>
      </c>
    </row>
    <row r="959" spans="1:36" ht="15" customHeight="1" x14ac:dyDescent="0.3">
      <c r="A959" s="261">
        <v>526536</v>
      </c>
      <c r="B959" s="262" t="s">
        <v>1701</v>
      </c>
      <c r="C959" s="262" t="s">
        <v>96</v>
      </c>
      <c r="D959" s="262" t="s">
        <v>436</v>
      </c>
      <c r="E959" s="262" t="s">
        <v>115</v>
      </c>
      <c r="F959" s="262" t="s">
        <v>135</v>
      </c>
      <c r="G959" s="263">
        <v>32567</v>
      </c>
      <c r="H959" s="262" t="s">
        <v>620</v>
      </c>
      <c r="I959" s="258" t="s">
        <v>521</v>
      </c>
      <c r="J959" s="258" t="s">
        <v>136</v>
      </c>
      <c r="K959" s="262"/>
      <c r="L959" s="250"/>
      <c r="M959" s="262"/>
      <c r="N959" s="250" t="s">
        <v>3075</v>
      </c>
      <c r="O959" s="260" t="s">
        <v>3075</v>
      </c>
      <c r="P959" s="257">
        <v>0</v>
      </c>
      <c r="Q959" s="262" t="s">
        <v>3075</v>
      </c>
      <c r="R959" s="262" t="s">
        <v>3851</v>
      </c>
      <c r="S959" s="262" t="s">
        <v>3207</v>
      </c>
      <c r="T959" s="262" t="s">
        <v>2444</v>
      </c>
      <c r="U959" s="262" t="s">
        <v>2084</v>
      </c>
      <c r="V959" s="262" t="s">
        <v>3075</v>
      </c>
      <c r="W959" s="262" t="s">
        <v>3075</v>
      </c>
      <c r="X959" s="262" t="s">
        <v>3075</v>
      </c>
      <c r="Y959" s="262" t="s">
        <v>3075</v>
      </c>
      <c r="Z959" s="262" t="s">
        <v>3075</v>
      </c>
      <c r="AA959" s="262" t="s">
        <v>3075</v>
      </c>
      <c r="AB959" s="262" t="s">
        <v>3075</v>
      </c>
      <c r="AC959" s="262" t="s">
        <v>3075</v>
      </c>
      <c r="AD959" s="262" t="s">
        <v>3075</v>
      </c>
      <c r="AE959" s="247"/>
      <c r="AF959" s="262" t="s">
        <v>3075</v>
      </c>
      <c r="AG959" s="262" t="s">
        <v>3075</v>
      </c>
      <c r="AH959" s="262" t="s">
        <v>3075</v>
      </c>
      <c r="AI959" s="262" t="s">
        <v>3075</v>
      </c>
      <c r="AJ959" t="s">
        <v>4897</v>
      </c>
    </row>
    <row r="960" spans="1:36" ht="15" customHeight="1" x14ac:dyDescent="0.3">
      <c r="A960" s="261">
        <v>526541</v>
      </c>
      <c r="B960" s="262" t="s">
        <v>1702</v>
      </c>
      <c r="C960" s="262" t="s">
        <v>1703</v>
      </c>
      <c r="D960" s="262" t="s">
        <v>1053</v>
      </c>
      <c r="E960" s="262" t="s">
        <v>115</v>
      </c>
      <c r="F960" s="262" t="s">
        <v>2668</v>
      </c>
      <c r="G960" s="263">
        <v>28222</v>
      </c>
      <c r="H960" s="262" t="s">
        <v>620</v>
      </c>
      <c r="I960" s="258" t="s">
        <v>521</v>
      </c>
      <c r="J960" s="258" t="s">
        <v>138</v>
      </c>
      <c r="K960" s="262"/>
      <c r="L960" s="250"/>
      <c r="M960" s="262"/>
      <c r="N960" s="250" t="s">
        <v>3075</v>
      </c>
      <c r="O960" s="260" t="s">
        <v>3075</v>
      </c>
      <c r="P960" s="257">
        <v>0</v>
      </c>
      <c r="Q960" s="262" t="s">
        <v>3075</v>
      </c>
      <c r="R960" s="262" t="s">
        <v>3378</v>
      </c>
      <c r="S960" s="262" t="s">
        <v>3379</v>
      </c>
      <c r="T960" s="262" t="s">
        <v>2669</v>
      </c>
      <c r="U960" s="262" t="s">
        <v>2084</v>
      </c>
      <c r="V960" s="262" t="s">
        <v>3075</v>
      </c>
      <c r="W960" s="262" t="s">
        <v>3075</v>
      </c>
      <c r="X960" s="262" t="s">
        <v>3075</v>
      </c>
      <c r="Y960" s="262" t="s">
        <v>3075</v>
      </c>
      <c r="Z960" s="262" t="s">
        <v>3075</v>
      </c>
      <c r="AA960" s="262" t="s">
        <v>3075</v>
      </c>
      <c r="AB960" s="262" t="s">
        <v>3075</v>
      </c>
      <c r="AC960" s="262" t="s">
        <v>3075</v>
      </c>
      <c r="AD960" s="262" t="s">
        <v>3075</v>
      </c>
      <c r="AE960" s="246"/>
      <c r="AF960" s="262" t="s">
        <v>3075</v>
      </c>
      <c r="AG960" s="262" t="s">
        <v>3075</v>
      </c>
      <c r="AH960" s="262" t="s">
        <v>3075</v>
      </c>
      <c r="AI960" s="262" t="s">
        <v>3075</v>
      </c>
      <c r="AJ960" t="s">
        <v>4897</v>
      </c>
    </row>
    <row r="961" spans="1:36" ht="15" customHeight="1" x14ac:dyDescent="0.3">
      <c r="A961" s="261">
        <v>526548</v>
      </c>
      <c r="B961" s="262" t="s">
        <v>1704</v>
      </c>
      <c r="C961" s="262" t="s">
        <v>253</v>
      </c>
      <c r="D961" s="262" t="s">
        <v>452</v>
      </c>
      <c r="E961" s="262" t="s">
        <v>115</v>
      </c>
      <c r="F961" s="262" t="s">
        <v>2209</v>
      </c>
      <c r="G961" s="263">
        <v>36460</v>
      </c>
      <c r="H961" s="262" t="s">
        <v>620</v>
      </c>
      <c r="I961" s="258" t="s">
        <v>521</v>
      </c>
      <c r="J961" s="258" t="s">
        <v>136</v>
      </c>
      <c r="K961" s="262" t="s">
        <v>3075</v>
      </c>
      <c r="L961" s="262"/>
      <c r="M961" s="262"/>
      <c r="N961" s="250" t="s">
        <v>3075</v>
      </c>
      <c r="O961" s="260" t="s">
        <v>3075</v>
      </c>
      <c r="P961" s="257">
        <v>0</v>
      </c>
      <c r="Q961" s="262" t="s">
        <v>3075</v>
      </c>
      <c r="R961" s="262" t="s">
        <v>3852</v>
      </c>
      <c r="S961" s="262" t="s">
        <v>3646</v>
      </c>
      <c r="T961" s="262" t="s">
        <v>2568</v>
      </c>
      <c r="U961" s="262" t="s">
        <v>2210</v>
      </c>
      <c r="V961" s="262" t="s">
        <v>3075</v>
      </c>
      <c r="W961" s="262" t="s">
        <v>3075</v>
      </c>
      <c r="X961" s="262" t="s">
        <v>3075</v>
      </c>
      <c r="Y961" s="262" t="s">
        <v>3075</v>
      </c>
      <c r="Z961" s="262" t="s">
        <v>3075</v>
      </c>
      <c r="AA961" s="262" t="s">
        <v>3075</v>
      </c>
      <c r="AB961" s="262" t="s">
        <v>3075</v>
      </c>
      <c r="AC961" s="262" t="s">
        <v>3075</v>
      </c>
      <c r="AD961" s="262" t="s">
        <v>3075</v>
      </c>
      <c r="AE961" s="246"/>
      <c r="AF961" s="262" t="s">
        <v>3075</v>
      </c>
      <c r="AG961" s="262" t="s">
        <v>3075</v>
      </c>
      <c r="AH961" s="262" t="s">
        <v>3075</v>
      </c>
      <c r="AI961" s="262" t="s">
        <v>3075</v>
      </c>
      <c r="AJ961" t="s">
        <v>4897</v>
      </c>
    </row>
    <row r="962" spans="1:36" ht="15" customHeight="1" x14ac:dyDescent="0.3">
      <c r="A962" s="261">
        <v>526550</v>
      </c>
      <c r="B962" s="262" t="s">
        <v>1451</v>
      </c>
      <c r="C962" s="262" t="s">
        <v>65</v>
      </c>
      <c r="D962" s="262" t="s">
        <v>344</v>
      </c>
      <c r="E962" s="262" t="s">
        <v>115</v>
      </c>
      <c r="F962" s="262" t="s">
        <v>2134</v>
      </c>
      <c r="G962" s="263">
        <v>32570</v>
      </c>
      <c r="H962" s="262" t="s">
        <v>620</v>
      </c>
      <c r="I962" s="258" t="s">
        <v>521</v>
      </c>
      <c r="J962" t="s">
        <v>667</v>
      </c>
      <c r="K962" s="262"/>
      <c r="L962" s="257" t="s">
        <v>146</v>
      </c>
      <c r="M962" s="262"/>
      <c r="N962" s="250" t="s">
        <v>3075</v>
      </c>
      <c r="O962" s="260" t="s">
        <v>3075</v>
      </c>
      <c r="P962" s="257">
        <v>0</v>
      </c>
      <c r="Q962" s="262" t="s">
        <v>3075</v>
      </c>
      <c r="R962" s="262" t="s">
        <v>4111</v>
      </c>
      <c r="S962" s="262" t="s">
        <v>3076</v>
      </c>
      <c r="T962" s="262" t="s">
        <v>2123</v>
      </c>
      <c r="U962" s="262" t="s">
        <v>2084</v>
      </c>
      <c r="V962" s="262" t="s">
        <v>3075</v>
      </c>
      <c r="W962" s="262" t="s">
        <v>3075</v>
      </c>
      <c r="X962" s="262" t="s">
        <v>3075</v>
      </c>
      <c r="Y962" s="262" t="s">
        <v>3075</v>
      </c>
      <c r="Z962" s="262" t="s">
        <v>3075</v>
      </c>
      <c r="AA962" s="262" t="s">
        <v>3075</v>
      </c>
      <c r="AB962" s="262" t="s">
        <v>3075</v>
      </c>
      <c r="AC962" s="262" t="s">
        <v>3075</v>
      </c>
      <c r="AD962" s="262" t="s">
        <v>3075</v>
      </c>
      <c r="AE962" s="246"/>
      <c r="AF962" s="262" t="s">
        <v>3075</v>
      </c>
      <c r="AG962" s="262" t="s">
        <v>3075</v>
      </c>
      <c r="AH962" s="262" t="s">
        <v>3075</v>
      </c>
      <c r="AI962" s="262" t="s">
        <v>3075</v>
      </c>
      <c r="AJ962" t="s">
        <v>4897</v>
      </c>
    </row>
    <row r="963" spans="1:36" ht="15" customHeight="1" x14ac:dyDescent="0.3">
      <c r="A963" s="261">
        <v>526551</v>
      </c>
      <c r="B963" s="262" t="s">
        <v>1705</v>
      </c>
      <c r="C963" s="262" t="s">
        <v>1706</v>
      </c>
      <c r="D963" s="262" t="s">
        <v>1273</v>
      </c>
      <c r="E963" s="262" t="s">
        <v>115</v>
      </c>
      <c r="F963" s="262" t="s">
        <v>2449</v>
      </c>
      <c r="G963" s="263">
        <v>35217</v>
      </c>
      <c r="H963" s="262" t="s">
        <v>620</v>
      </c>
      <c r="I963" s="258" t="s">
        <v>521</v>
      </c>
      <c r="J963" s="258" t="s">
        <v>136</v>
      </c>
      <c r="K963" s="261">
        <v>2007</v>
      </c>
      <c r="L963" s="250"/>
      <c r="M963" s="262"/>
      <c r="N963" s="250" t="s">
        <v>3075</v>
      </c>
      <c r="O963" s="260" t="s">
        <v>3075</v>
      </c>
      <c r="P963" s="257">
        <v>0</v>
      </c>
      <c r="Q963" s="262" t="s">
        <v>3075</v>
      </c>
      <c r="R963" s="262" t="s">
        <v>3781</v>
      </c>
      <c r="S963" s="262" t="s">
        <v>3782</v>
      </c>
      <c r="T963" s="262" t="s">
        <v>2450</v>
      </c>
      <c r="U963" s="262" t="s">
        <v>2084</v>
      </c>
      <c r="V963" s="262" t="s">
        <v>3075</v>
      </c>
      <c r="W963" s="262" t="s">
        <v>3075</v>
      </c>
      <c r="X963" s="262" t="s">
        <v>3075</v>
      </c>
      <c r="Y963" s="262" t="s">
        <v>3075</v>
      </c>
      <c r="Z963" s="262" t="s">
        <v>3075</v>
      </c>
      <c r="AA963" s="262" t="s">
        <v>3075</v>
      </c>
      <c r="AB963" s="262" t="s">
        <v>3075</v>
      </c>
      <c r="AC963" s="262" t="s">
        <v>3075</v>
      </c>
      <c r="AD963" s="262" t="s">
        <v>3075</v>
      </c>
      <c r="AE963" s="246"/>
      <c r="AF963" s="262" t="s">
        <v>3075</v>
      </c>
      <c r="AG963" s="262" t="s">
        <v>3075</v>
      </c>
      <c r="AH963" s="262" t="s">
        <v>3075</v>
      </c>
      <c r="AI963" s="262" t="s">
        <v>3075</v>
      </c>
      <c r="AJ963" t="s">
        <v>4897</v>
      </c>
    </row>
    <row r="964" spans="1:36" ht="15" customHeight="1" x14ac:dyDescent="0.3">
      <c r="A964" s="261">
        <v>526553</v>
      </c>
      <c r="B964" s="262" t="s">
        <v>1707</v>
      </c>
      <c r="C964" s="262" t="s">
        <v>266</v>
      </c>
      <c r="D964" s="262" t="s">
        <v>353</v>
      </c>
      <c r="E964" s="262" t="s">
        <v>115</v>
      </c>
      <c r="F964" s="262" t="s">
        <v>144</v>
      </c>
      <c r="G964" s="263">
        <v>34543</v>
      </c>
      <c r="H964" s="262" t="s">
        <v>620</v>
      </c>
      <c r="I964" s="258" t="s">
        <v>521</v>
      </c>
      <c r="J964" s="258" t="s">
        <v>138</v>
      </c>
      <c r="K964" s="262" t="s">
        <v>3075</v>
      </c>
      <c r="L964" s="262"/>
      <c r="M964" s="262"/>
      <c r="N964" s="250" t="s">
        <v>3075</v>
      </c>
      <c r="O964" s="260" t="s">
        <v>3075</v>
      </c>
      <c r="P964" s="257">
        <v>0</v>
      </c>
      <c r="Q964" s="262" t="s">
        <v>3075</v>
      </c>
      <c r="R964" s="262" t="s">
        <v>3380</v>
      </c>
      <c r="S964" s="262" t="s">
        <v>3381</v>
      </c>
      <c r="T964" s="262" t="s">
        <v>2670</v>
      </c>
      <c r="U964" s="262" t="s">
        <v>2220</v>
      </c>
      <c r="V964" s="262" t="s">
        <v>3075</v>
      </c>
      <c r="W964" s="262" t="s">
        <v>3075</v>
      </c>
      <c r="X964" s="262" t="s">
        <v>3075</v>
      </c>
      <c r="Y964" s="262" t="s">
        <v>3075</v>
      </c>
      <c r="Z964" s="262" t="s">
        <v>3075</v>
      </c>
      <c r="AA964" s="262" t="s">
        <v>3075</v>
      </c>
      <c r="AB964" s="262" t="s">
        <v>3075</v>
      </c>
      <c r="AC964" s="262" t="s">
        <v>3075</v>
      </c>
      <c r="AD964" s="262" t="s">
        <v>3075</v>
      </c>
      <c r="AE964" s="246"/>
      <c r="AF964" s="262" t="s">
        <v>3075</v>
      </c>
      <c r="AG964" s="262" t="s">
        <v>3075</v>
      </c>
      <c r="AH964" s="262" t="s">
        <v>3075</v>
      </c>
      <c r="AI964" s="262" t="s">
        <v>3075</v>
      </c>
      <c r="AJ964" t="s">
        <v>4897</v>
      </c>
    </row>
    <row r="965" spans="1:36" ht="15" customHeight="1" x14ac:dyDescent="0.3">
      <c r="A965" s="261">
        <v>526555</v>
      </c>
      <c r="B965" s="262" t="s">
        <v>1708</v>
      </c>
      <c r="C965" s="262" t="s">
        <v>95</v>
      </c>
      <c r="D965" s="262" t="s">
        <v>399</v>
      </c>
      <c r="E965" s="262" t="s">
        <v>115</v>
      </c>
      <c r="F965" s="262" t="s">
        <v>2152</v>
      </c>
      <c r="G965" s="263">
        <v>36369</v>
      </c>
      <c r="H965" s="262" t="s">
        <v>620</v>
      </c>
      <c r="I965" s="258" t="s">
        <v>521</v>
      </c>
      <c r="J965" s="258" t="s">
        <v>136</v>
      </c>
      <c r="K965" s="262"/>
      <c r="L965" s="250"/>
      <c r="M965" s="262"/>
      <c r="N965" s="250" t="s">
        <v>3075</v>
      </c>
      <c r="O965" s="260" t="s">
        <v>3075</v>
      </c>
      <c r="P965" s="257">
        <v>0</v>
      </c>
      <c r="Q965" s="262" t="s">
        <v>3075</v>
      </c>
      <c r="R965" s="262" t="s">
        <v>3853</v>
      </c>
      <c r="S965" s="262" t="s">
        <v>3626</v>
      </c>
      <c r="T965" s="262" t="s">
        <v>2211</v>
      </c>
      <c r="U965" s="262" t="s">
        <v>2671</v>
      </c>
      <c r="V965" s="262" t="s">
        <v>3075</v>
      </c>
      <c r="W965" s="262" t="s">
        <v>3075</v>
      </c>
      <c r="X965" s="262" t="s">
        <v>3075</v>
      </c>
      <c r="Y965" s="262" t="s">
        <v>3075</v>
      </c>
      <c r="Z965" s="262" t="s">
        <v>3075</v>
      </c>
      <c r="AA965" s="262" t="s">
        <v>3075</v>
      </c>
      <c r="AB965" s="262" t="s">
        <v>3075</v>
      </c>
      <c r="AC965" s="262" t="s">
        <v>3075</v>
      </c>
      <c r="AD965" s="262" t="s">
        <v>3075</v>
      </c>
      <c r="AE965" s="246"/>
      <c r="AF965" s="262" t="s">
        <v>3075</v>
      </c>
      <c r="AG965" s="262" t="s">
        <v>3075</v>
      </c>
      <c r="AH965" s="262" t="s">
        <v>3075</v>
      </c>
      <c r="AI965" s="262" t="s">
        <v>3075</v>
      </c>
      <c r="AJ965" t="s">
        <v>4897</v>
      </c>
    </row>
    <row r="966" spans="1:36" ht="15" customHeight="1" x14ac:dyDescent="0.3">
      <c r="A966" s="261">
        <v>526556</v>
      </c>
      <c r="B966" s="262" t="s">
        <v>1709</v>
      </c>
      <c r="C966" s="262" t="s">
        <v>62</v>
      </c>
      <c r="D966" s="262" t="s">
        <v>405</v>
      </c>
      <c r="E966" s="262" t="s">
        <v>115</v>
      </c>
      <c r="F966" s="262" t="s">
        <v>135</v>
      </c>
      <c r="G966" s="263">
        <v>31408</v>
      </c>
      <c r="H966" s="262" t="s">
        <v>620</v>
      </c>
      <c r="I966" s="258" t="s">
        <v>521</v>
      </c>
      <c r="J966" s="258" t="s">
        <v>136</v>
      </c>
      <c r="K966" s="262" t="s">
        <v>3075</v>
      </c>
      <c r="L966" s="262"/>
      <c r="M966" s="262"/>
      <c r="N966" s="250" t="s">
        <v>3075</v>
      </c>
      <c r="O966" s="260" t="s">
        <v>3075</v>
      </c>
      <c r="P966" s="257">
        <v>0</v>
      </c>
      <c r="Q966" s="262" t="s">
        <v>3075</v>
      </c>
      <c r="R966" s="262" t="s">
        <v>3854</v>
      </c>
      <c r="S966" s="262" t="s">
        <v>3855</v>
      </c>
      <c r="T966" s="262" t="s">
        <v>2259</v>
      </c>
      <c r="U966" s="262" t="s">
        <v>2672</v>
      </c>
      <c r="V966" s="262" t="s">
        <v>3075</v>
      </c>
      <c r="W966" s="262" t="s">
        <v>3075</v>
      </c>
      <c r="X966" s="262" t="s">
        <v>3075</v>
      </c>
      <c r="Y966" s="262" t="s">
        <v>3075</v>
      </c>
      <c r="Z966" s="262" t="s">
        <v>3075</v>
      </c>
      <c r="AA966" s="262" t="s">
        <v>3075</v>
      </c>
      <c r="AB966" s="262" t="s">
        <v>3075</v>
      </c>
      <c r="AC966" s="262" t="s">
        <v>3075</v>
      </c>
      <c r="AD966" s="262" t="s">
        <v>3075</v>
      </c>
      <c r="AE966" s="246"/>
      <c r="AF966" s="262"/>
      <c r="AG966" s="262"/>
      <c r="AH966" s="262" t="s">
        <v>3075</v>
      </c>
      <c r="AI966" s="262" t="s">
        <v>3075</v>
      </c>
      <c r="AJ966" t="s">
        <v>4897</v>
      </c>
    </row>
    <row r="967" spans="1:36" ht="15" customHeight="1" x14ac:dyDescent="0.3">
      <c r="A967" s="261">
        <v>526558</v>
      </c>
      <c r="B967" s="262" t="s">
        <v>1710</v>
      </c>
      <c r="C967" s="262" t="s">
        <v>1711</v>
      </c>
      <c r="D967" s="262" t="s">
        <v>454</v>
      </c>
      <c r="E967" s="262" t="s">
        <v>115</v>
      </c>
      <c r="F967" s="262" t="s">
        <v>135</v>
      </c>
      <c r="G967" s="263">
        <v>33239</v>
      </c>
      <c r="H967" s="262" t="s">
        <v>620</v>
      </c>
      <c r="I967" s="258" t="s">
        <v>521</v>
      </c>
      <c r="J967" s="258" t="s">
        <v>138</v>
      </c>
      <c r="K967" s="262" t="s">
        <v>3075</v>
      </c>
      <c r="L967" s="262"/>
      <c r="M967" s="262"/>
      <c r="N967" s="250">
        <v>839</v>
      </c>
      <c r="O967" s="260">
        <v>45354</v>
      </c>
      <c r="P967" s="257">
        <v>60000</v>
      </c>
      <c r="Q967" s="262" t="s">
        <v>3075</v>
      </c>
      <c r="R967" s="262" t="s">
        <v>3382</v>
      </c>
      <c r="S967" s="262" t="s">
        <v>3383</v>
      </c>
      <c r="T967" s="262" t="s">
        <v>2673</v>
      </c>
      <c r="U967" s="262" t="s">
        <v>2084</v>
      </c>
      <c r="V967" s="262" t="s">
        <v>3075</v>
      </c>
      <c r="W967" s="262" t="s">
        <v>3075</v>
      </c>
      <c r="X967" s="262" t="s">
        <v>3075</v>
      </c>
      <c r="Y967" s="262" t="s">
        <v>3075</v>
      </c>
      <c r="Z967" s="262" t="s">
        <v>3075</v>
      </c>
      <c r="AA967" s="262" t="s">
        <v>3075</v>
      </c>
      <c r="AB967" s="262" t="s">
        <v>3075</v>
      </c>
      <c r="AC967" s="262" t="s">
        <v>3075</v>
      </c>
      <c r="AD967" s="262" t="s">
        <v>3075</v>
      </c>
      <c r="AE967" s="247"/>
      <c r="AF967" s="262" t="s">
        <v>3075</v>
      </c>
      <c r="AG967" s="262" t="s">
        <v>3075</v>
      </c>
      <c r="AH967" s="262" t="s">
        <v>3075</v>
      </c>
      <c r="AI967" s="262" t="s">
        <v>3075</v>
      </c>
      <c r="AJ967" t="s">
        <v>4897</v>
      </c>
    </row>
    <row r="968" spans="1:36" ht="15" customHeight="1" x14ac:dyDescent="0.3">
      <c r="A968" s="261">
        <v>526561</v>
      </c>
      <c r="B968" s="262" t="s">
        <v>1712</v>
      </c>
      <c r="C968" s="262" t="s">
        <v>82</v>
      </c>
      <c r="D968" s="262" t="s">
        <v>561</v>
      </c>
      <c r="E968" s="262" t="s">
        <v>115</v>
      </c>
      <c r="F968" s="262" t="s">
        <v>2452</v>
      </c>
      <c r="G968" s="263">
        <v>32834</v>
      </c>
      <c r="H968" s="262" t="s">
        <v>620</v>
      </c>
      <c r="I968" s="258" t="s">
        <v>521</v>
      </c>
      <c r="J968" s="258" t="s">
        <v>138</v>
      </c>
      <c r="K968" s="262"/>
      <c r="L968" s="257" t="s">
        <v>149</v>
      </c>
      <c r="M968" s="262"/>
      <c r="N968" s="250" t="s">
        <v>3075</v>
      </c>
      <c r="O968" s="260" t="s">
        <v>3075</v>
      </c>
      <c r="P968" s="257">
        <v>0</v>
      </c>
      <c r="Q968" s="262" t="s">
        <v>3075</v>
      </c>
      <c r="R968" s="262" t="s">
        <v>3270</v>
      </c>
      <c r="S968" s="262" t="s">
        <v>3271</v>
      </c>
      <c r="T968" s="262" t="s">
        <v>2453</v>
      </c>
      <c r="U968" s="262" t="s">
        <v>2454</v>
      </c>
      <c r="V968" s="262" t="s">
        <v>3075</v>
      </c>
      <c r="W968" s="262" t="s">
        <v>3075</v>
      </c>
      <c r="X968" s="262" t="s">
        <v>3075</v>
      </c>
      <c r="Y968" s="262" t="s">
        <v>3075</v>
      </c>
      <c r="Z968" s="262" t="s">
        <v>3075</v>
      </c>
      <c r="AA968" s="262" t="s">
        <v>3075</v>
      </c>
      <c r="AB968" s="262" t="s">
        <v>3075</v>
      </c>
      <c r="AC968" s="262" t="s">
        <v>3075</v>
      </c>
      <c r="AD968" s="262" t="s">
        <v>3075</v>
      </c>
      <c r="AE968" s="246"/>
      <c r="AF968" s="262" t="s">
        <v>3075</v>
      </c>
      <c r="AG968" s="262" t="s">
        <v>3075</v>
      </c>
      <c r="AH968" s="262" t="s">
        <v>3075</v>
      </c>
      <c r="AI968" s="262" t="s">
        <v>3075</v>
      </c>
      <c r="AJ968" t="s">
        <v>4897</v>
      </c>
    </row>
    <row r="969" spans="1:36" ht="15" customHeight="1" x14ac:dyDescent="0.3">
      <c r="A969" s="261">
        <v>526562</v>
      </c>
      <c r="B969" s="262" t="s">
        <v>1713</v>
      </c>
      <c r="C969" s="262" t="s">
        <v>355</v>
      </c>
      <c r="D969" s="262" t="s">
        <v>435</v>
      </c>
      <c r="E969" s="262" t="s">
        <v>115</v>
      </c>
      <c r="F969" s="262" t="s">
        <v>2674</v>
      </c>
      <c r="G969" s="263">
        <v>31420</v>
      </c>
      <c r="H969" s="262" t="s">
        <v>620</v>
      </c>
      <c r="I969" s="258" t="s">
        <v>521</v>
      </c>
      <c r="J969" t="s">
        <v>667</v>
      </c>
      <c r="K969" s="262"/>
      <c r="L969" s="257" t="s">
        <v>149</v>
      </c>
      <c r="M969" s="262"/>
      <c r="N969" s="250" t="s">
        <v>3075</v>
      </c>
      <c r="O969" s="260" t="s">
        <v>3075</v>
      </c>
      <c r="P969" s="257">
        <v>0</v>
      </c>
      <c r="Q969" s="262" t="s">
        <v>3075</v>
      </c>
      <c r="R969" s="262" t="s">
        <v>4112</v>
      </c>
      <c r="S969" s="262" t="s">
        <v>3089</v>
      </c>
      <c r="T969" s="262" t="s">
        <v>2301</v>
      </c>
      <c r="U969" s="262" t="s">
        <v>2675</v>
      </c>
      <c r="V969" s="262" t="s">
        <v>3075</v>
      </c>
      <c r="W969" s="262" t="s">
        <v>3075</v>
      </c>
      <c r="X969" s="262" t="s">
        <v>3075</v>
      </c>
      <c r="Y969" s="262" t="s">
        <v>3075</v>
      </c>
      <c r="Z969" s="262" t="s">
        <v>3075</v>
      </c>
      <c r="AA969" s="262" t="s">
        <v>3075</v>
      </c>
      <c r="AB969" s="262" t="s">
        <v>3075</v>
      </c>
      <c r="AC969" s="262" t="s">
        <v>3075</v>
      </c>
      <c r="AD969" s="262" t="s">
        <v>3075</v>
      </c>
      <c r="AE969" s="246"/>
      <c r="AF969" s="262" t="s">
        <v>3075</v>
      </c>
      <c r="AG969" s="262" t="s">
        <v>3075</v>
      </c>
      <c r="AH969" s="262" t="s">
        <v>3075</v>
      </c>
      <c r="AI969" s="262" t="s">
        <v>3075</v>
      </c>
      <c r="AJ969" t="s">
        <v>4897</v>
      </c>
    </row>
    <row r="970" spans="1:36" ht="15" customHeight="1" x14ac:dyDescent="0.3">
      <c r="A970" s="261">
        <v>526566</v>
      </c>
      <c r="B970" s="262" t="s">
        <v>1714</v>
      </c>
      <c r="C970" s="262" t="s">
        <v>1680</v>
      </c>
      <c r="D970" s="262" t="s">
        <v>1617</v>
      </c>
      <c r="E970" s="262" t="s">
        <v>115</v>
      </c>
      <c r="F970" s="262" t="s">
        <v>2456</v>
      </c>
      <c r="G970" s="263">
        <v>32448</v>
      </c>
      <c r="H970" s="262" t="s">
        <v>620</v>
      </c>
      <c r="I970" s="258" t="s">
        <v>522</v>
      </c>
      <c r="J970" t="s">
        <v>667</v>
      </c>
      <c r="K970" s="262" t="s">
        <v>3075</v>
      </c>
      <c r="L970" s="262"/>
      <c r="M970" s="262"/>
      <c r="N970" s="250" t="s">
        <v>3075</v>
      </c>
      <c r="O970" s="260" t="s">
        <v>3075</v>
      </c>
      <c r="P970" s="257">
        <v>0</v>
      </c>
      <c r="Q970" s="262" t="s">
        <v>3075</v>
      </c>
      <c r="R970" s="262" t="s">
        <v>4075</v>
      </c>
      <c r="S970" s="262" t="s">
        <v>4076</v>
      </c>
      <c r="T970" s="262" t="s">
        <v>2457</v>
      </c>
      <c r="U970" s="262" t="s">
        <v>2084</v>
      </c>
      <c r="V970" s="262" t="s">
        <v>3075</v>
      </c>
      <c r="W970" s="262" t="s">
        <v>3075</v>
      </c>
      <c r="X970" s="262" t="s">
        <v>3075</v>
      </c>
      <c r="Y970" s="262" t="s">
        <v>3075</v>
      </c>
      <c r="Z970" s="262" t="s">
        <v>3075</v>
      </c>
      <c r="AA970" s="262" t="s">
        <v>3075</v>
      </c>
      <c r="AB970" s="262" t="s">
        <v>3075</v>
      </c>
      <c r="AC970" s="262" t="s">
        <v>3075</v>
      </c>
      <c r="AD970" s="262" t="s">
        <v>3075</v>
      </c>
      <c r="AE970" s="246"/>
      <c r="AF970" s="262" t="s">
        <v>3075</v>
      </c>
      <c r="AG970" s="262" t="s">
        <v>3075</v>
      </c>
      <c r="AH970" s="262" t="s">
        <v>3075</v>
      </c>
      <c r="AI970" s="262" t="s">
        <v>3075</v>
      </c>
      <c r="AJ970" t="s">
        <v>4897</v>
      </c>
    </row>
    <row r="971" spans="1:36" ht="15" customHeight="1" x14ac:dyDescent="0.3">
      <c r="A971" s="261">
        <v>526570</v>
      </c>
      <c r="B971" s="262" t="s">
        <v>1715</v>
      </c>
      <c r="C971" s="262" t="s">
        <v>365</v>
      </c>
      <c r="D971" s="262" t="s">
        <v>698</v>
      </c>
      <c r="E971" s="262" t="s">
        <v>115</v>
      </c>
      <c r="F971" s="262" t="s">
        <v>2409</v>
      </c>
      <c r="G971" s="263">
        <v>32675</v>
      </c>
      <c r="H971" s="262" t="s">
        <v>622</v>
      </c>
      <c r="I971" s="258" t="s">
        <v>521</v>
      </c>
      <c r="J971" s="258" t="s">
        <v>138</v>
      </c>
      <c r="K971" s="261">
        <v>2008</v>
      </c>
      <c r="L971" s="262" t="s">
        <v>137</v>
      </c>
      <c r="M971" s="250"/>
      <c r="N971" s="250" t="s">
        <v>3075</v>
      </c>
      <c r="O971" s="260" t="s">
        <v>3075</v>
      </c>
      <c r="P971" s="257">
        <v>0</v>
      </c>
      <c r="Q971" s="262" t="s">
        <v>3075</v>
      </c>
      <c r="R971" s="262" t="s">
        <v>3386</v>
      </c>
      <c r="S971" s="262" t="s">
        <v>3387</v>
      </c>
      <c r="T971" s="262" t="s">
        <v>2476</v>
      </c>
      <c r="U971" s="262" t="s">
        <v>2084</v>
      </c>
      <c r="V971" s="262" t="s">
        <v>3075</v>
      </c>
      <c r="W971" s="262" t="s">
        <v>3075</v>
      </c>
      <c r="X971" s="262" t="s">
        <v>3075</v>
      </c>
      <c r="Y971" s="262" t="s">
        <v>3075</v>
      </c>
      <c r="Z971" s="262" t="s">
        <v>3075</v>
      </c>
      <c r="AA971" s="262" t="s">
        <v>3075</v>
      </c>
      <c r="AB971" s="262" t="s">
        <v>3075</v>
      </c>
      <c r="AC971" s="262" t="s">
        <v>3075</v>
      </c>
      <c r="AD971" s="262" t="s">
        <v>3075</v>
      </c>
      <c r="AE971" s="246"/>
      <c r="AF971" s="262" t="s">
        <v>3075</v>
      </c>
      <c r="AG971" s="262" t="s">
        <v>3075</v>
      </c>
      <c r="AH971" s="262" t="s">
        <v>3075</v>
      </c>
      <c r="AI971" s="262" t="s">
        <v>3075</v>
      </c>
      <c r="AJ971" t="s">
        <v>4897</v>
      </c>
    </row>
    <row r="972" spans="1:36" ht="15" customHeight="1" x14ac:dyDescent="0.3">
      <c r="A972" s="261">
        <v>526573</v>
      </c>
      <c r="B972" s="262" t="s">
        <v>1716</v>
      </c>
      <c r="C972" s="262" t="s">
        <v>69</v>
      </c>
      <c r="D972" s="262" t="s">
        <v>437</v>
      </c>
      <c r="E972" s="262" t="s">
        <v>115</v>
      </c>
      <c r="F972" s="262" t="s">
        <v>135</v>
      </c>
      <c r="G972" s="263">
        <v>35675</v>
      </c>
      <c r="H972" s="262" t="s">
        <v>620</v>
      </c>
      <c r="I972" s="258" t="s">
        <v>521</v>
      </c>
      <c r="J972" s="258" t="s">
        <v>138</v>
      </c>
      <c r="K972" s="262"/>
      <c r="L972" s="250"/>
      <c r="M972" s="262"/>
      <c r="N972" s="250" t="s">
        <v>3075</v>
      </c>
      <c r="O972" s="260" t="s">
        <v>3075</v>
      </c>
      <c r="P972" s="257">
        <v>0</v>
      </c>
      <c r="Q972" s="262" t="s">
        <v>3075</v>
      </c>
      <c r="R972" s="262" t="s">
        <v>3388</v>
      </c>
      <c r="S972" s="262" t="s">
        <v>3229</v>
      </c>
      <c r="T972" s="262" t="s">
        <v>2676</v>
      </c>
      <c r="U972" s="262" t="s">
        <v>2092</v>
      </c>
      <c r="V972" s="262" t="s">
        <v>3075</v>
      </c>
      <c r="W972" s="262" t="s">
        <v>3075</v>
      </c>
      <c r="X972" s="262" t="s">
        <v>3075</v>
      </c>
      <c r="Y972" s="262" t="s">
        <v>3075</v>
      </c>
      <c r="Z972" s="262" t="s">
        <v>3075</v>
      </c>
      <c r="AA972" s="262" t="s">
        <v>3075</v>
      </c>
      <c r="AB972" s="262" t="s">
        <v>3075</v>
      </c>
      <c r="AC972" s="262" t="s">
        <v>3075</v>
      </c>
      <c r="AD972" s="262" t="s">
        <v>3075</v>
      </c>
      <c r="AE972" s="246"/>
      <c r="AF972" s="262" t="s">
        <v>3075</v>
      </c>
      <c r="AG972" s="262" t="s">
        <v>3075</v>
      </c>
      <c r="AH972" s="262" t="s">
        <v>3075</v>
      </c>
      <c r="AI972" s="262" t="s">
        <v>3075</v>
      </c>
      <c r="AJ972" t="s">
        <v>4897</v>
      </c>
    </row>
    <row r="973" spans="1:36" ht="15" customHeight="1" x14ac:dyDescent="0.3">
      <c r="A973" s="261">
        <v>526577</v>
      </c>
      <c r="B973" s="262" t="s">
        <v>1717</v>
      </c>
      <c r="C973" s="262" t="s">
        <v>318</v>
      </c>
      <c r="D973" s="262" t="s">
        <v>1718</v>
      </c>
      <c r="E973" s="262" t="s">
        <v>115</v>
      </c>
      <c r="F973" s="262" t="s">
        <v>4630</v>
      </c>
      <c r="G973" s="263">
        <v>35890</v>
      </c>
      <c r="H973" s="262" t="s">
        <v>620</v>
      </c>
      <c r="I973" s="258" t="s">
        <v>521</v>
      </c>
      <c r="J973" s="258" t="s">
        <v>136</v>
      </c>
      <c r="K973" s="262"/>
      <c r="L973" s="250"/>
      <c r="M973" s="262"/>
      <c r="N973" s="250" t="s">
        <v>3075</v>
      </c>
      <c r="O973" s="260" t="s">
        <v>3075</v>
      </c>
      <c r="P973" s="257">
        <v>0</v>
      </c>
      <c r="Q973" s="262" t="s">
        <v>3075</v>
      </c>
      <c r="R973" s="262" t="s">
        <v>4631</v>
      </c>
      <c r="S973" s="262" t="s">
        <v>3105</v>
      </c>
      <c r="T973" s="262" t="s">
        <v>4632</v>
      </c>
      <c r="U973" s="262" t="s">
        <v>2084</v>
      </c>
      <c r="V973" s="262" t="s">
        <v>3075</v>
      </c>
      <c r="W973" s="262" t="s">
        <v>3075</v>
      </c>
      <c r="X973" s="262" t="s">
        <v>3075</v>
      </c>
      <c r="Y973" s="262" t="s">
        <v>3075</v>
      </c>
      <c r="Z973" s="262" t="s">
        <v>3075</v>
      </c>
      <c r="AA973" s="262" t="s">
        <v>3075</v>
      </c>
      <c r="AB973" s="262" t="s">
        <v>3075</v>
      </c>
      <c r="AC973" s="262" t="s">
        <v>3075</v>
      </c>
      <c r="AD973" s="262" t="s">
        <v>3075</v>
      </c>
      <c r="AE973" s="246"/>
      <c r="AF973" s="262" t="s">
        <v>3075</v>
      </c>
      <c r="AG973" s="262" t="s">
        <v>3075</v>
      </c>
      <c r="AH973" s="262" t="s">
        <v>3075</v>
      </c>
      <c r="AI973" s="262" t="s">
        <v>3075</v>
      </c>
      <c r="AJ973" t="s">
        <v>4897</v>
      </c>
    </row>
    <row r="974" spans="1:36" ht="15" customHeight="1" x14ac:dyDescent="0.3">
      <c r="A974" s="261">
        <v>526579</v>
      </c>
      <c r="B974" s="262" t="s">
        <v>1719</v>
      </c>
      <c r="C974" s="262" t="s">
        <v>274</v>
      </c>
      <c r="D974" s="262" t="s">
        <v>455</v>
      </c>
      <c r="E974" s="262" t="s">
        <v>115</v>
      </c>
      <c r="F974" s="262" t="s">
        <v>2342</v>
      </c>
      <c r="G974" s="263">
        <v>31955</v>
      </c>
      <c r="H974" s="262" t="s">
        <v>620</v>
      </c>
      <c r="I974" s="258" t="s">
        <v>521</v>
      </c>
      <c r="J974" s="258" t="s">
        <v>136</v>
      </c>
      <c r="K974" s="262" t="s">
        <v>3075</v>
      </c>
      <c r="L974" s="262"/>
      <c r="M974" s="262"/>
      <c r="N974" s="250" t="s">
        <v>3075</v>
      </c>
      <c r="O974" s="260" t="s">
        <v>3075</v>
      </c>
      <c r="P974" s="257">
        <v>0</v>
      </c>
      <c r="Q974" s="262" t="s">
        <v>3075</v>
      </c>
      <c r="R974" s="262" t="s">
        <v>4633</v>
      </c>
      <c r="S974" s="262" t="s">
        <v>3480</v>
      </c>
      <c r="T974" s="262" t="s">
        <v>2717</v>
      </c>
      <c r="U974" s="262" t="s">
        <v>4634</v>
      </c>
      <c r="V974" s="262" t="s">
        <v>3075</v>
      </c>
      <c r="W974" s="262" t="s">
        <v>3075</v>
      </c>
      <c r="X974" s="262" t="s">
        <v>3075</v>
      </c>
      <c r="Y974" s="262" t="s">
        <v>3075</v>
      </c>
      <c r="Z974" s="262" t="s">
        <v>3075</v>
      </c>
      <c r="AA974" s="262" t="s">
        <v>3075</v>
      </c>
      <c r="AB974" s="262" t="s">
        <v>3075</v>
      </c>
      <c r="AC974" s="262" t="s">
        <v>3075</v>
      </c>
      <c r="AD974" s="262" t="s">
        <v>3075</v>
      </c>
      <c r="AE974" s="246"/>
      <c r="AF974" s="262" t="s">
        <v>3075</v>
      </c>
      <c r="AG974" s="262" t="s">
        <v>3075</v>
      </c>
      <c r="AH974" s="262" t="s">
        <v>3075</v>
      </c>
      <c r="AI974" s="262" t="s">
        <v>3075</v>
      </c>
      <c r="AJ974" t="s">
        <v>4897</v>
      </c>
    </row>
    <row r="975" spans="1:36" ht="15" customHeight="1" x14ac:dyDescent="0.3">
      <c r="A975" s="261">
        <v>526584</v>
      </c>
      <c r="B975" s="262" t="s">
        <v>1720</v>
      </c>
      <c r="C975" s="262" t="s">
        <v>68</v>
      </c>
      <c r="D975" s="262" t="s">
        <v>503</v>
      </c>
      <c r="E975" s="262" t="s">
        <v>115</v>
      </c>
      <c r="F975" s="262" t="s">
        <v>2680</v>
      </c>
      <c r="G975" s="263">
        <v>31630</v>
      </c>
      <c r="H975" s="262" t="s">
        <v>630</v>
      </c>
      <c r="I975" s="258" t="s">
        <v>522</v>
      </c>
      <c r="J975" s="258" t="s">
        <v>667</v>
      </c>
      <c r="K975" s="261">
        <v>2004</v>
      </c>
      <c r="L975" s="262" t="s">
        <v>135</v>
      </c>
      <c r="M975" s="250"/>
      <c r="N975" s="250" t="s">
        <v>3075</v>
      </c>
      <c r="O975" s="260" t="s">
        <v>3075</v>
      </c>
      <c r="P975" s="257">
        <v>0</v>
      </c>
      <c r="Q975" s="262" t="s">
        <v>3075</v>
      </c>
      <c r="R975" s="262" t="s">
        <v>4113</v>
      </c>
      <c r="S975" s="262" t="s">
        <v>3138</v>
      </c>
      <c r="T975" s="262" t="s">
        <v>2408</v>
      </c>
      <c r="U975" s="262" t="s">
        <v>2681</v>
      </c>
      <c r="V975" s="262" t="s">
        <v>3075</v>
      </c>
      <c r="W975" s="262" t="s">
        <v>3075</v>
      </c>
      <c r="X975" s="262" t="s">
        <v>3075</v>
      </c>
      <c r="Y975" s="262" t="s">
        <v>3075</v>
      </c>
      <c r="Z975" s="262" t="s">
        <v>3075</v>
      </c>
      <c r="AA975" s="262" t="s">
        <v>3075</v>
      </c>
      <c r="AB975" s="262" t="s">
        <v>3075</v>
      </c>
      <c r="AC975" s="262" t="s">
        <v>3075</v>
      </c>
      <c r="AD975" s="262" t="s">
        <v>3075</v>
      </c>
      <c r="AE975" s="246"/>
      <c r="AF975" s="262" t="s">
        <v>3075</v>
      </c>
      <c r="AG975" s="262" t="s">
        <v>3075</v>
      </c>
      <c r="AH975" s="262" t="s">
        <v>3075</v>
      </c>
      <c r="AI975" s="262" t="s">
        <v>3075</v>
      </c>
      <c r="AJ975" t="s">
        <v>4897</v>
      </c>
    </row>
    <row r="976" spans="1:36" ht="15" customHeight="1" x14ac:dyDescent="0.3">
      <c r="A976" s="261">
        <v>526585</v>
      </c>
      <c r="B976" s="262" t="s">
        <v>1721</v>
      </c>
      <c r="C976" s="262" t="s">
        <v>293</v>
      </c>
      <c r="D976" s="262" t="s">
        <v>422</v>
      </c>
      <c r="E976" s="262" t="s">
        <v>115</v>
      </c>
      <c r="F976" s="262" t="s">
        <v>2458</v>
      </c>
      <c r="G976" s="263">
        <v>31836</v>
      </c>
      <c r="H976" s="262" t="s">
        <v>620</v>
      </c>
      <c r="I976" s="258" t="s">
        <v>521</v>
      </c>
      <c r="J976" s="258" t="s">
        <v>136</v>
      </c>
      <c r="K976" s="250"/>
      <c r="L976" s="262" t="s">
        <v>149</v>
      </c>
      <c r="M976" s="262"/>
      <c r="N976" s="250" t="s">
        <v>3075</v>
      </c>
      <c r="O976" s="260" t="s">
        <v>3075</v>
      </c>
      <c r="P976" s="257">
        <v>0</v>
      </c>
      <c r="Q976" s="262" t="s">
        <v>3075</v>
      </c>
      <c r="R976" s="262" t="s">
        <v>3783</v>
      </c>
      <c r="S976" s="262" t="s">
        <v>3283</v>
      </c>
      <c r="T976" s="262" t="s">
        <v>2181</v>
      </c>
      <c r="U976" s="262" t="s">
        <v>2084</v>
      </c>
      <c r="V976" s="262" t="s">
        <v>3075</v>
      </c>
      <c r="W976" s="262" t="s">
        <v>3075</v>
      </c>
      <c r="X976" s="262" t="s">
        <v>3075</v>
      </c>
      <c r="Y976" s="262" t="s">
        <v>3075</v>
      </c>
      <c r="Z976" s="262" t="s">
        <v>3075</v>
      </c>
      <c r="AA976" s="262" t="s">
        <v>3075</v>
      </c>
      <c r="AB976" s="262" t="s">
        <v>3075</v>
      </c>
      <c r="AC976" s="262" t="s">
        <v>3075</v>
      </c>
      <c r="AD976" s="262" t="s">
        <v>3075</v>
      </c>
      <c r="AE976" s="246"/>
      <c r="AF976" s="262" t="s">
        <v>3075</v>
      </c>
      <c r="AG976" s="262" t="s">
        <v>3075</v>
      </c>
      <c r="AH976" s="262" t="s">
        <v>3075</v>
      </c>
      <c r="AI976" s="262" t="s">
        <v>3075</v>
      </c>
      <c r="AJ976" t="s">
        <v>4897</v>
      </c>
    </row>
    <row r="977" spans="1:36" ht="15" customHeight="1" x14ac:dyDescent="0.3">
      <c r="A977" s="261">
        <v>526587</v>
      </c>
      <c r="B977" s="262" t="s">
        <v>1565</v>
      </c>
      <c r="C977" s="262" t="s">
        <v>764</v>
      </c>
      <c r="D977" s="262" t="s">
        <v>468</v>
      </c>
      <c r="E977" s="262" t="s">
        <v>115</v>
      </c>
      <c r="F977" s="262" t="s">
        <v>135</v>
      </c>
      <c r="G977" s="263">
        <v>29983</v>
      </c>
      <c r="H977" s="262" t="s">
        <v>620</v>
      </c>
      <c r="I977" s="258" t="s">
        <v>521</v>
      </c>
      <c r="J977" s="258" t="s">
        <v>136</v>
      </c>
      <c r="K977" s="262"/>
      <c r="L977" s="257" t="s">
        <v>146</v>
      </c>
      <c r="M977" s="262"/>
      <c r="N977" s="250" t="s">
        <v>3075</v>
      </c>
      <c r="O977" s="260" t="s">
        <v>3075</v>
      </c>
      <c r="P977" s="257">
        <v>0</v>
      </c>
      <c r="Q977" s="262" t="s">
        <v>3075</v>
      </c>
      <c r="R977" s="262" t="s">
        <v>3784</v>
      </c>
      <c r="S977" s="262" t="s">
        <v>3785</v>
      </c>
      <c r="T977" s="262" t="s">
        <v>2169</v>
      </c>
      <c r="U977" s="262" t="s">
        <v>2084</v>
      </c>
      <c r="V977" s="262" t="s">
        <v>3075</v>
      </c>
      <c r="W977" s="262" t="s">
        <v>3075</v>
      </c>
      <c r="X977" s="262" t="s">
        <v>3075</v>
      </c>
      <c r="Y977" s="262" t="s">
        <v>3075</v>
      </c>
      <c r="Z977" s="262" t="s">
        <v>3075</v>
      </c>
      <c r="AA977" s="262" t="s">
        <v>3075</v>
      </c>
      <c r="AB977" s="262" t="s">
        <v>3075</v>
      </c>
      <c r="AC977" s="262" t="s">
        <v>3075</v>
      </c>
      <c r="AD977" s="262" t="s">
        <v>3075</v>
      </c>
      <c r="AE977" s="247"/>
      <c r="AF977" s="262" t="s">
        <v>3075</v>
      </c>
      <c r="AG977" s="262" t="s">
        <v>3075</v>
      </c>
      <c r="AH977" s="262" t="s">
        <v>3075</v>
      </c>
      <c r="AI977" s="262" t="s">
        <v>3075</v>
      </c>
      <c r="AJ977" t="s">
        <v>4897</v>
      </c>
    </row>
    <row r="978" spans="1:36" ht="15" customHeight="1" x14ac:dyDescent="0.3">
      <c r="A978" s="261">
        <v>526588</v>
      </c>
      <c r="B978" s="262" t="s">
        <v>1722</v>
      </c>
      <c r="C978" s="262" t="s">
        <v>286</v>
      </c>
      <c r="D978" s="262" t="s">
        <v>1643</v>
      </c>
      <c r="E978" s="262" t="s">
        <v>115</v>
      </c>
      <c r="F978" s="262" t="s">
        <v>135</v>
      </c>
      <c r="G978" s="263">
        <v>30002</v>
      </c>
      <c r="H978" s="262" t="s">
        <v>620</v>
      </c>
      <c r="I978" s="258" t="s">
        <v>521</v>
      </c>
      <c r="J978" s="258" t="s">
        <v>667</v>
      </c>
      <c r="K978" s="262"/>
      <c r="L978" s="250"/>
      <c r="M978" s="262"/>
      <c r="N978" s="250" t="s">
        <v>3075</v>
      </c>
      <c r="O978" s="260" t="s">
        <v>3075</v>
      </c>
      <c r="P978" s="257">
        <v>0</v>
      </c>
      <c r="Q978" s="262" t="s">
        <v>3075</v>
      </c>
      <c r="R978" s="262" t="s">
        <v>4114</v>
      </c>
      <c r="S978" s="262" t="s">
        <v>3490</v>
      </c>
      <c r="T978" s="262" t="s">
        <v>2171</v>
      </c>
      <c r="U978" s="262" t="s">
        <v>2084</v>
      </c>
      <c r="V978" s="262" t="s">
        <v>3075</v>
      </c>
      <c r="W978" s="262" t="s">
        <v>3075</v>
      </c>
      <c r="X978" s="262" t="s">
        <v>3075</v>
      </c>
      <c r="Y978" s="262" t="s">
        <v>3075</v>
      </c>
      <c r="Z978" s="262" t="s">
        <v>3075</v>
      </c>
      <c r="AA978" s="262" t="s">
        <v>3075</v>
      </c>
      <c r="AB978" s="262" t="s">
        <v>3075</v>
      </c>
      <c r="AC978" s="262" t="s">
        <v>3075</v>
      </c>
      <c r="AD978" s="262" t="s">
        <v>3075</v>
      </c>
      <c r="AE978" s="246"/>
      <c r="AF978" s="262" t="s">
        <v>3075</v>
      </c>
      <c r="AG978" s="262" t="s">
        <v>3075</v>
      </c>
      <c r="AH978" s="262" t="s">
        <v>3075</v>
      </c>
      <c r="AI978" s="262" t="s">
        <v>3075</v>
      </c>
      <c r="AJ978" t="s">
        <v>4897</v>
      </c>
    </row>
    <row r="979" spans="1:36" ht="15" customHeight="1" x14ac:dyDescent="0.3">
      <c r="A979" s="261">
        <v>526590</v>
      </c>
      <c r="B979" s="262" t="s">
        <v>1723</v>
      </c>
      <c r="C979" s="262" t="s">
        <v>261</v>
      </c>
      <c r="D979" s="262" t="s">
        <v>1724</v>
      </c>
      <c r="E979" s="262" t="s">
        <v>115</v>
      </c>
      <c r="F979" s="262" t="s">
        <v>2572</v>
      </c>
      <c r="G979" s="263">
        <v>31689</v>
      </c>
      <c r="H979" s="262" t="s">
        <v>620</v>
      </c>
      <c r="I979" s="258" t="s">
        <v>521</v>
      </c>
      <c r="J979" s="258" t="s">
        <v>136</v>
      </c>
      <c r="K979" s="262" t="s">
        <v>3075</v>
      </c>
      <c r="L979" s="262"/>
      <c r="M979" s="262"/>
      <c r="N979" s="250" t="s">
        <v>3075</v>
      </c>
      <c r="O979" s="260" t="s">
        <v>3075</v>
      </c>
      <c r="P979" s="257">
        <v>0</v>
      </c>
      <c r="Q979" s="262" t="s">
        <v>3075</v>
      </c>
      <c r="R979" s="262" t="s">
        <v>3856</v>
      </c>
      <c r="S979" s="262" t="s">
        <v>3466</v>
      </c>
      <c r="T979" s="262" t="s">
        <v>2683</v>
      </c>
      <c r="U979" s="262" t="s">
        <v>2084</v>
      </c>
      <c r="V979" s="262" t="s">
        <v>3075</v>
      </c>
      <c r="W979" s="262" t="s">
        <v>3075</v>
      </c>
      <c r="X979" s="262" t="s">
        <v>3075</v>
      </c>
      <c r="Y979" s="262" t="s">
        <v>3075</v>
      </c>
      <c r="Z979" s="262" t="s">
        <v>3075</v>
      </c>
      <c r="AA979" s="262" t="s">
        <v>3075</v>
      </c>
      <c r="AB979" s="262" t="s">
        <v>3075</v>
      </c>
      <c r="AC979" s="262" t="s">
        <v>3075</v>
      </c>
      <c r="AD979" s="262" t="s">
        <v>3075</v>
      </c>
      <c r="AE979" s="246"/>
      <c r="AF979" s="262" t="s">
        <v>3075</v>
      </c>
      <c r="AG979" s="262" t="s">
        <v>3075</v>
      </c>
      <c r="AH979" s="262" t="s">
        <v>3075</v>
      </c>
      <c r="AI979" s="262" t="s">
        <v>3075</v>
      </c>
      <c r="AJ979" t="s">
        <v>4897</v>
      </c>
    </row>
    <row r="980" spans="1:36" ht="15" customHeight="1" x14ac:dyDescent="0.3">
      <c r="A980" s="256">
        <v>526591</v>
      </c>
      <c r="B980" s="257" t="s">
        <v>1725</v>
      </c>
      <c r="C980" s="257" t="s">
        <v>297</v>
      </c>
      <c r="D980" s="257" t="s">
        <v>350</v>
      </c>
      <c r="E980" s="257" t="s">
        <v>115</v>
      </c>
      <c r="F980" s="257" t="s">
        <v>153</v>
      </c>
      <c r="G980" s="257" t="s">
        <v>4744</v>
      </c>
      <c r="H980" s="257" t="s">
        <v>620</v>
      </c>
      <c r="I980" s="258" t="s">
        <v>521</v>
      </c>
      <c r="J980" s="259" t="s">
        <v>136</v>
      </c>
      <c r="K980" s="257" t="s">
        <v>4651</v>
      </c>
      <c r="L980" s="250"/>
      <c r="M980" s="257"/>
      <c r="N980" s="250" t="s">
        <v>3075</v>
      </c>
      <c r="O980" s="260" t="s">
        <v>3075</v>
      </c>
      <c r="P980" s="257">
        <v>0</v>
      </c>
      <c r="Q980" s="257" t="s">
        <v>3075</v>
      </c>
      <c r="R980" s="257" t="s">
        <v>3857</v>
      </c>
      <c r="S980" s="257" t="s">
        <v>3215</v>
      </c>
      <c r="T980" s="257" t="s">
        <v>2225</v>
      </c>
      <c r="U980" s="257" t="s">
        <v>2684</v>
      </c>
      <c r="V980" s="257" t="s">
        <v>3075</v>
      </c>
      <c r="W980" s="257" t="s">
        <v>3075</v>
      </c>
      <c r="X980" s="257" t="s">
        <v>3075</v>
      </c>
      <c r="Y980" s="257" t="s">
        <v>3075</v>
      </c>
      <c r="Z980" s="257" t="s">
        <v>3075</v>
      </c>
      <c r="AA980" s="257" t="s">
        <v>3075</v>
      </c>
      <c r="AB980" s="257" t="s">
        <v>3075</v>
      </c>
      <c r="AC980" s="257" t="s">
        <v>3075</v>
      </c>
      <c r="AD980" s="257" t="s">
        <v>3075</v>
      </c>
      <c r="AE980" s="246"/>
      <c r="AF980" s="257" t="s">
        <v>3075</v>
      </c>
      <c r="AG980" s="257" t="s">
        <v>3075</v>
      </c>
      <c r="AH980" s="257" t="s">
        <v>2078</v>
      </c>
      <c r="AI980" s="257" t="s">
        <v>3075</v>
      </c>
      <c r="AJ980" t="s">
        <v>4896</v>
      </c>
    </row>
    <row r="981" spans="1:36" ht="15" customHeight="1" x14ac:dyDescent="0.3">
      <c r="A981" s="261">
        <v>526593</v>
      </c>
      <c r="B981" s="262" t="s">
        <v>1471</v>
      </c>
      <c r="C981" s="262" t="s">
        <v>69</v>
      </c>
      <c r="D981" s="262" t="s">
        <v>729</v>
      </c>
      <c r="E981" s="262" t="s">
        <v>115</v>
      </c>
      <c r="F981" s="262" t="s">
        <v>2685</v>
      </c>
      <c r="G981" s="263">
        <v>32972</v>
      </c>
      <c r="H981" s="262" t="s">
        <v>620</v>
      </c>
      <c r="I981" s="258" t="s">
        <v>522</v>
      </c>
      <c r="J981" s="258" t="s">
        <v>667</v>
      </c>
      <c r="K981" s="261">
        <v>2008</v>
      </c>
      <c r="L981" s="250"/>
      <c r="M981" s="262"/>
      <c r="N981" s="250" t="s">
        <v>3075</v>
      </c>
      <c r="O981" s="260" t="s">
        <v>3075</v>
      </c>
      <c r="P981" s="257">
        <v>0</v>
      </c>
      <c r="Q981" s="262" t="s">
        <v>3075</v>
      </c>
      <c r="R981" s="262" t="s">
        <v>4115</v>
      </c>
      <c r="S981" s="262" t="s">
        <v>3435</v>
      </c>
      <c r="T981" s="262" t="s">
        <v>2686</v>
      </c>
      <c r="U981" s="262" t="s">
        <v>2687</v>
      </c>
      <c r="V981" s="262" t="s">
        <v>3075</v>
      </c>
      <c r="W981" s="262" t="s">
        <v>3075</v>
      </c>
      <c r="X981" s="262" t="s">
        <v>3075</v>
      </c>
      <c r="Y981" s="262" t="s">
        <v>3075</v>
      </c>
      <c r="Z981" s="262" t="s">
        <v>3075</v>
      </c>
      <c r="AA981" s="262" t="s">
        <v>3075</v>
      </c>
      <c r="AB981" s="262" t="s">
        <v>3075</v>
      </c>
      <c r="AC981" s="262" t="s">
        <v>3075</v>
      </c>
      <c r="AD981" s="262" t="s">
        <v>3075</v>
      </c>
      <c r="AE981" s="246"/>
      <c r="AF981" s="262" t="s">
        <v>3075</v>
      </c>
      <c r="AG981" s="262" t="s">
        <v>3075</v>
      </c>
      <c r="AH981" s="262" t="s">
        <v>3075</v>
      </c>
      <c r="AI981" s="262" t="s">
        <v>3075</v>
      </c>
      <c r="AJ981" t="s">
        <v>4897</v>
      </c>
    </row>
    <row r="982" spans="1:36" ht="15" customHeight="1" x14ac:dyDescent="0.3">
      <c r="A982" s="261">
        <v>526594</v>
      </c>
      <c r="B982" s="262" t="s">
        <v>1726</v>
      </c>
      <c r="C982" s="262" t="s">
        <v>66</v>
      </c>
      <c r="D982" s="262" t="s">
        <v>474</v>
      </c>
      <c r="E982" s="262" t="s">
        <v>115</v>
      </c>
      <c r="F982" s="262" t="s">
        <v>2688</v>
      </c>
      <c r="G982" s="263">
        <v>31601</v>
      </c>
      <c r="H982" s="262" t="s">
        <v>620</v>
      </c>
      <c r="I982" s="258" t="s">
        <v>521</v>
      </c>
      <c r="J982" s="258" t="s">
        <v>138</v>
      </c>
      <c r="K982" s="261">
        <v>2004</v>
      </c>
      <c r="L982" s="250"/>
      <c r="M982" s="262"/>
      <c r="N982" s="250" t="s">
        <v>3075</v>
      </c>
      <c r="O982" s="260" t="s">
        <v>3075</v>
      </c>
      <c r="P982" s="257">
        <v>0</v>
      </c>
      <c r="Q982" s="262" t="s">
        <v>3075</v>
      </c>
      <c r="R982" s="262" t="s">
        <v>3389</v>
      </c>
      <c r="S982" s="262" t="s">
        <v>3090</v>
      </c>
      <c r="T982" s="262" t="s">
        <v>2689</v>
      </c>
      <c r="U982" s="262" t="s">
        <v>2690</v>
      </c>
      <c r="V982" s="262" t="s">
        <v>3075</v>
      </c>
      <c r="W982" s="262" t="s">
        <v>3075</v>
      </c>
      <c r="X982" s="262" t="s">
        <v>3075</v>
      </c>
      <c r="Y982" s="262" t="s">
        <v>3075</v>
      </c>
      <c r="Z982" s="262" t="s">
        <v>3075</v>
      </c>
      <c r="AA982" s="262" t="s">
        <v>3075</v>
      </c>
      <c r="AB982" s="262" t="s">
        <v>3075</v>
      </c>
      <c r="AC982" s="262" t="s">
        <v>3075</v>
      </c>
      <c r="AD982" s="262" t="s">
        <v>3075</v>
      </c>
      <c r="AE982" s="246"/>
      <c r="AF982" s="262" t="s">
        <v>3075</v>
      </c>
      <c r="AG982" s="262" t="s">
        <v>3075</v>
      </c>
      <c r="AH982" s="262" t="s">
        <v>3075</v>
      </c>
      <c r="AI982" s="262" t="s">
        <v>3075</v>
      </c>
      <c r="AJ982" t="s">
        <v>4897</v>
      </c>
    </row>
    <row r="983" spans="1:36" ht="15" customHeight="1" x14ac:dyDescent="0.3">
      <c r="A983" s="261">
        <v>526597</v>
      </c>
      <c r="B983" s="262" t="s">
        <v>1727</v>
      </c>
      <c r="C983" s="262" t="s">
        <v>327</v>
      </c>
      <c r="D983" s="262" t="s">
        <v>393</v>
      </c>
      <c r="E983" s="262" t="s">
        <v>115</v>
      </c>
      <c r="F983" s="262" t="s">
        <v>2691</v>
      </c>
      <c r="G983" s="263">
        <v>29804</v>
      </c>
      <c r="H983" s="262" t="s">
        <v>620</v>
      </c>
      <c r="I983" s="258" t="s">
        <v>521</v>
      </c>
      <c r="J983" s="258" t="s">
        <v>136</v>
      </c>
      <c r="K983" s="262"/>
      <c r="L983" s="250"/>
      <c r="M983" s="262"/>
      <c r="N983" s="250" t="s">
        <v>3075</v>
      </c>
      <c r="O983" s="260" t="s">
        <v>3075</v>
      </c>
      <c r="P983" s="257">
        <v>0</v>
      </c>
      <c r="Q983" s="262" t="s">
        <v>3075</v>
      </c>
      <c r="R983" s="262" t="s">
        <v>3858</v>
      </c>
      <c r="S983" s="262" t="s">
        <v>3859</v>
      </c>
      <c r="T983" s="262" t="s">
        <v>2558</v>
      </c>
      <c r="U983" s="262" t="s">
        <v>2143</v>
      </c>
      <c r="V983" s="262" t="s">
        <v>3075</v>
      </c>
      <c r="W983" s="262" t="s">
        <v>3075</v>
      </c>
      <c r="X983" s="262" t="s">
        <v>3075</v>
      </c>
      <c r="Y983" s="262" t="s">
        <v>3075</v>
      </c>
      <c r="Z983" s="262" t="s">
        <v>3075</v>
      </c>
      <c r="AA983" s="262" t="s">
        <v>3075</v>
      </c>
      <c r="AB983" s="262" t="s">
        <v>3075</v>
      </c>
      <c r="AC983" s="262" t="s">
        <v>3075</v>
      </c>
      <c r="AD983" s="262" t="s">
        <v>3075</v>
      </c>
      <c r="AE983" s="246"/>
      <c r="AF983" s="262"/>
      <c r="AG983" s="262" t="s">
        <v>3075</v>
      </c>
      <c r="AH983" s="262" t="s">
        <v>3075</v>
      </c>
      <c r="AI983" s="262" t="s">
        <v>3075</v>
      </c>
      <c r="AJ983" t="s">
        <v>4897</v>
      </c>
    </row>
    <row r="984" spans="1:36" ht="15" customHeight="1" x14ac:dyDescent="0.3">
      <c r="A984" s="261">
        <v>526604</v>
      </c>
      <c r="B984" s="262" t="s">
        <v>752</v>
      </c>
      <c r="C984" s="262" t="s">
        <v>237</v>
      </c>
      <c r="D984" s="262" t="s">
        <v>404</v>
      </c>
      <c r="E984" s="262" t="s">
        <v>115</v>
      </c>
      <c r="F984" s="262" t="s">
        <v>2184</v>
      </c>
      <c r="G984" s="263">
        <v>34818</v>
      </c>
      <c r="H984" s="262" t="s">
        <v>620</v>
      </c>
      <c r="I984" s="258" t="s">
        <v>521</v>
      </c>
      <c r="J984" s="258" t="s">
        <v>138</v>
      </c>
      <c r="K984" s="262"/>
      <c r="L984" s="257"/>
      <c r="M984" s="262"/>
      <c r="N984" s="250" t="s">
        <v>3075</v>
      </c>
      <c r="O984" s="260" t="s">
        <v>3075</v>
      </c>
      <c r="P984" s="257">
        <v>0</v>
      </c>
      <c r="Q984" s="262" t="s">
        <v>3075</v>
      </c>
      <c r="R984" s="262" t="s">
        <v>3390</v>
      </c>
      <c r="S984" s="262" t="s">
        <v>3391</v>
      </c>
      <c r="T984" s="262" t="s">
        <v>2692</v>
      </c>
      <c r="U984" s="262" t="s">
        <v>2174</v>
      </c>
      <c r="V984" s="262" t="s">
        <v>3075</v>
      </c>
      <c r="W984" s="262" t="s">
        <v>3075</v>
      </c>
      <c r="X984" s="262" t="s">
        <v>3075</v>
      </c>
      <c r="Y984" s="262" t="s">
        <v>3075</v>
      </c>
      <c r="Z984" s="262" t="s">
        <v>3075</v>
      </c>
      <c r="AA984" s="262" t="s">
        <v>3075</v>
      </c>
      <c r="AB984" s="262" t="s">
        <v>3075</v>
      </c>
      <c r="AC984" s="262" t="s">
        <v>3075</v>
      </c>
      <c r="AD984" s="262" t="s">
        <v>3075</v>
      </c>
      <c r="AE984" s="246"/>
      <c r="AF984" s="262" t="s">
        <v>3075</v>
      </c>
      <c r="AG984" s="262" t="s">
        <v>3075</v>
      </c>
      <c r="AH984" s="262" t="s">
        <v>3075</v>
      </c>
      <c r="AI984" s="262" t="s">
        <v>3075</v>
      </c>
      <c r="AJ984" t="s">
        <v>4897</v>
      </c>
    </row>
    <row r="985" spans="1:36" ht="15" customHeight="1" x14ac:dyDescent="0.3">
      <c r="A985" s="261">
        <v>526605</v>
      </c>
      <c r="B985" s="262" t="s">
        <v>1728</v>
      </c>
      <c r="C985" s="262" t="s">
        <v>223</v>
      </c>
      <c r="D985" s="262" t="s">
        <v>429</v>
      </c>
      <c r="E985" s="262" t="s">
        <v>115</v>
      </c>
      <c r="F985" s="262" t="s">
        <v>135</v>
      </c>
      <c r="G985" s="263">
        <v>31938</v>
      </c>
      <c r="H985" s="262" t="s">
        <v>620</v>
      </c>
      <c r="I985" s="258" t="s">
        <v>522</v>
      </c>
      <c r="J985" s="258" t="s">
        <v>136</v>
      </c>
      <c r="K985" s="262"/>
      <c r="L985" s="250"/>
      <c r="M985" s="262"/>
      <c r="N985" s="250" t="s">
        <v>3075</v>
      </c>
      <c r="O985" s="260" t="s">
        <v>3075</v>
      </c>
      <c r="P985" s="257">
        <v>0</v>
      </c>
      <c r="Q985" s="262" t="s">
        <v>3075</v>
      </c>
      <c r="R985" s="262" t="s">
        <v>3860</v>
      </c>
      <c r="S985" s="262" t="s">
        <v>3861</v>
      </c>
      <c r="T985" s="262" t="s">
        <v>2693</v>
      </c>
      <c r="U985" s="262" t="s">
        <v>2084</v>
      </c>
      <c r="V985" s="262" t="s">
        <v>3075</v>
      </c>
      <c r="W985" s="262" t="s">
        <v>3075</v>
      </c>
      <c r="X985" s="262" t="s">
        <v>3075</v>
      </c>
      <c r="Y985" s="262" t="s">
        <v>3075</v>
      </c>
      <c r="Z985" s="262" t="s">
        <v>3075</v>
      </c>
      <c r="AA985" s="262" t="s">
        <v>3075</v>
      </c>
      <c r="AB985" s="262" t="s">
        <v>3075</v>
      </c>
      <c r="AC985" s="262" t="s">
        <v>3075</v>
      </c>
      <c r="AD985" s="262" t="s">
        <v>3075</v>
      </c>
      <c r="AE985" s="247"/>
      <c r="AF985" s="262" t="s">
        <v>3075</v>
      </c>
      <c r="AG985" s="262" t="s">
        <v>3075</v>
      </c>
      <c r="AH985" s="262" t="s">
        <v>3075</v>
      </c>
      <c r="AI985" s="262" t="s">
        <v>3075</v>
      </c>
      <c r="AJ985" t="s">
        <v>4897</v>
      </c>
    </row>
    <row r="986" spans="1:36" ht="15" customHeight="1" x14ac:dyDescent="0.3">
      <c r="A986" s="261">
        <v>526606</v>
      </c>
      <c r="B986" s="262" t="s">
        <v>1729</v>
      </c>
      <c r="C986" s="262" t="s">
        <v>79</v>
      </c>
      <c r="D986" s="262" t="s">
        <v>412</v>
      </c>
      <c r="E986" s="262" t="s">
        <v>115</v>
      </c>
      <c r="F986" s="262" t="s">
        <v>2571</v>
      </c>
      <c r="G986" s="263">
        <v>34349</v>
      </c>
      <c r="H986" s="262" t="s">
        <v>620</v>
      </c>
      <c r="I986" s="258" t="s">
        <v>521</v>
      </c>
      <c r="J986" s="258" t="s">
        <v>136</v>
      </c>
      <c r="K986" s="261"/>
      <c r="L986" s="257" t="s">
        <v>150</v>
      </c>
      <c r="M986" s="262" t="s">
        <v>150</v>
      </c>
      <c r="N986" s="250">
        <v>483</v>
      </c>
      <c r="O986" s="260">
        <v>45336</v>
      </c>
      <c r="P986" s="257">
        <v>60000</v>
      </c>
      <c r="Q986" s="262" t="s">
        <v>3075</v>
      </c>
      <c r="R986" s="262" t="s">
        <v>3862</v>
      </c>
      <c r="S986" s="262" t="s">
        <v>3863</v>
      </c>
      <c r="T986" s="262" t="s">
        <v>2658</v>
      </c>
      <c r="U986" s="262" t="s">
        <v>2210</v>
      </c>
      <c r="V986" s="262" t="s">
        <v>3075</v>
      </c>
      <c r="W986" s="262" t="s">
        <v>3075</v>
      </c>
      <c r="X986" s="262" t="s">
        <v>3075</v>
      </c>
      <c r="Y986" s="262" t="s">
        <v>3075</v>
      </c>
      <c r="Z986" s="262" t="s">
        <v>3075</v>
      </c>
      <c r="AA986" s="262" t="s">
        <v>3075</v>
      </c>
      <c r="AB986" s="262" t="s">
        <v>3075</v>
      </c>
      <c r="AC986" s="262" t="s">
        <v>3075</v>
      </c>
      <c r="AD986" s="262" t="s">
        <v>3075</v>
      </c>
      <c r="AE986" s="247"/>
      <c r="AF986" s="262" t="s">
        <v>3075</v>
      </c>
      <c r="AG986" s="262" t="s">
        <v>3075</v>
      </c>
      <c r="AH986" s="262" t="s">
        <v>3075</v>
      </c>
      <c r="AI986" s="262" t="s">
        <v>3075</v>
      </c>
      <c r="AJ986" t="s">
        <v>4897</v>
      </c>
    </row>
    <row r="987" spans="1:36" ht="15" customHeight="1" x14ac:dyDescent="0.3">
      <c r="A987" s="261">
        <v>526608</v>
      </c>
      <c r="B987" s="262" t="s">
        <v>1730</v>
      </c>
      <c r="C987" s="262" t="s">
        <v>70</v>
      </c>
      <c r="D987" s="262" t="s">
        <v>869</v>
      </c>
      <c r="E987" s="262" t="s">
        <v>115</v>
      </c>
      <c r="F987" s="262" t="s">
        <v>135</v>
      </c>
      <c r="G987" s="263">
        <v>35807</v>
      </c>
      <c r="H987" s="262" t="s">
        <v>620</v>
      </c>
      <c r="I987" s="258" t="s">
        <v>521</v>
      </c>
      <c r="J987" s="258" t="s">
        <v>138</v>
      </c>
      <c r="K987" s="262" t="s">
        <v>3075</v>
      </c>
      <c r="L987" s="262"/>
      <c r="M987" s="262"/>
      <c r="N987" s="250" t="s">
        <v>3075</v>
      </c>
      <c r="O987" s="260" t="s">
        <v>3075</v>
      </c>
      <c r="P987" s="257">
        <v>0</v>
      </c>
      <c r="Q987" s="262" t="s">
        <v>3075</v>
      </c>
      <c r="R987" s="262" t="s">
        <v>3392</v>
      </c>
      <c r="S987" s="262" t="s">
        <v>3176</v>
      </c>
      <c r="T987" s="262" t="s">
        <v>2694</v>
      </c>
      <c r="U987" s="262" t="s">
        <v>2084</v>
      </c>
      <c r="V987" s="262" t="s">
        <v>3075</v>
      </c>
      <c r="W987" s="262" t="s">
        <v>3075</v>
      </c>
      <c r="X987" s="262" t="s">
        <v>3075</v>
      </c>
      <c r="Y987" s="262" t="s">
        <v>3075</v>
      </c>
      <c r="Z987" s="262" t="s">
        <v>3075</v>
      </c>
      <c r="AA987" s="262" t="s">
        <v>3075</v>
      </c>
      <c r="AB987" s="262" t="s">
        <v>3075</v>
      </c>
      <c r="AC987" s="262" t="s">
        <v>3075</v>
      </c>
      <c r="AD987" s="262" t="s">
        <v>3075</v>
      </c>
      <c r="AE987" s="247"/>
      <c r="AF987" s="262" t="s">
        <v>3075</v>
      </c>
      <c r="AG987" s="262" t="s">
        <v>3075</v>
      </c>
      <c r="AH987" s="262" t="s">
        <v>3075</v>
      </c>
      <c r="AI987" s="262" t="s">
        <v>3075</v>
      </c>
      <c r="AJ987" t="s">
        <v>4897</v>
      </c>
    </row>
    <row r="988" spans="1:36" ht="15" customHeight="1" x14ac:dyDescent="0.3">
      <c r="A988" s="261">
        <v>526614</v>
      </c>
      <c r="B988" s="262" t="s">
        <v>1731</v>
      </c>
      <c r="C988" s="262" t="s">
        <v>1732</v>
      </c>
      <c r="D988" s="262" t="s">
        <v>564</v>
      </c>
      <c r="E988" s="262" t="s">
        <v>115</v>
      </c>
      <c r="F988" s="262" t="s">
        <v>2426</v>
      </c>
      <c r="G988" s="263">
        <v>33970</v>
      </c>
      <c r="H988" s="262" t="s">
        <v>620</v>
      </c>
      <c r="I988" s="258" t="s">
        <v>521</v>
      </c>
      <c r="J988" s="258" t="s">
        <v>138</v>
      </c>
      <c r="K988" s="262"/>
      <c r="L988" s="257" t="s">
        <v>150</v>
      </c>
      <c r="M988" s="262"/>
      <c r="N988" s="250" t="s">
        <v>3075</v>
      </c>
      <c r="O988" s="260" t="s">
        <v>3075</v>
      </c>
      <c r="P988" s="257">
        <v>0</v>
      </c>
      <c r="Q988" s="262" t="s">
        <v>3075</v>
      </c>
      <c r="R988" s="262" t="s">
        <v>3393</v>
      </c>
      <c r="S988" s="262" t="s">
        <v>3394</v>
      </c>
      <c r="T988" s="262" t="s">
        <v>2252</v>
      </c>
      <c r="U988" s="262" t="s">
        <v>2084</v>
      </c>
      <c r="V988" s="262" t="s">
        <v>3075</v>
      </c>
      <c r="W988" s="262" t="s">
        <v>3075</v>
      </c>
      <c r="X988" s="262" t="s">
        <v>3075</v>
      </c>
      <c r="Y988" s="262" t="s">
        <v>3075</v>
      </c>
      <c r="Z988" s="262" t="s">
        <v>3075</v>
      </c>
      <c r="AA988" s="262" t="s">
        <v>3075</v>
      </c>
      <c r="AB988" s="262" t="s">
        <v>3075</v>
      </c>
      <c r="AC988" s="262" t="s">
        <v>3075</v>
      </c>
      <c r="AD988" s="262" t="s">
        <v>3075</v>
      </c>
      <c r="AE988" s="247"/>
      <c r="AF988" s="262" t="s">
        <v>3075</v>
      </c>
      <c r="AG988" s="262" t="s">
        <v>3075</v>
      </c>
      <c r="AH988" s="262" t="s">
        <v>3075</v>
      </c>
      <c r="AI988" s="262" t="s">
        <v>3075</v>
      </c>
      <c r="AJ988" t="s">
        <v>4897</v>
      </c>
    </row>
    <row r="989" spans="1:36" ht="15" customHeight="1" x14ac:dyDescent="0.3">
      <c r="A989" s="261">
        <v>526615</v>
      </c>
      <c r="B989" s="262" t="s">
        <v>1733</v>
      </c>
      <c r="C989" s="262" t="s">
        <v>79</v>
      </c>
      <c r="D989" s="262" t="s">
        <v>551</v>
      </c>
      <c r="E989" s="262" t="s">
        <v>115</v>
      </c>
      <c r="F989" s="262" t="s">
        <v>2251</v>
      </c>
      <c r="G989" s="263">
        <v>29593</v>
      </c>
      <c r="H989" s="262" t="s">
        <v>620</v>
      </c>
      <c r="I989" s="258" t="s">
        <v>521</v>
      </c>
      <c r="J989" t="s">
        <v>667</v>
      </c>
      <c r="K989" s="262" t="s">
        <v>3075</v>
      </c>
      <c r="L989" s="262"/>
      <c r="M989" s="262"/>
      <c r="N989" s="250" t="s">
        <v>3075</v>
      </c>
      <c r="O989" s="260" t="s">
        <v>3075</v>
      </c>
      <c r="P989" s="257">
        <v>0</v>
      </c>
      <c r="Q989" s="262" t="s">
        <v>3075</v>
      </c>
      <c r="R989" s="262" t="s">
        <v>4077</v>
      </c>
      <c r="S989" s="262" t="s">
        <v>3122</v>
      </c>
      <c r="T989" s="262" t="s">
        <v>2459</v>
      </c>
      <c r="U989" s="262" t="s">
        <v>2084</v>
      </c>
      <c r="V989" s="262" t="s">
        <v>3075</v>
      </c>
      <c r="W989" s="262" t="s">
        <v>3075</v>
      </c>
      <c r="X989" s="262" t="s">
        <v>3075</v>
      </c>
      <c r="Y989" s="262" t="s">
        <v>3075</v>
      </c>
      <c r="Z989" s="262" t="s">
        <v>3075</v>
      </c>
      <c r="AA989" s="262" t="s">
        <v>3075</v>
      </c>
      <c r="AB989" s="262" t="s">
        <v>3075</v>
      </c>
      <c r="AC989" s="262" t="s">
        <v>3075</v>
      </c>
      <c r="AD989" s="262" t="s">
        <v>3075</v>
      </c>
      <c r="AE989" s="246"/>
      <c r="AF989" s="262" t="s">
        <v>3075</v>
      </c>
      <c r="AG989" s="262" t="s">
        <v>3075</v>
      </c>
      <c r="AH989" s="262" t="s">
        <v>3075</v>
      </c>
      <c r="AI989" s="262" t="s">
        <v>3075</v>
      </c>
      <c r="AJ989" t="s">
        <v>4897</v>
      </c>
    </row>
    <row r="990" spans="1:36" ht="15" customHeight="1" x14ac:dyDescent="0.3">
      <c r="A990" s="261">
        <v>526616</v>
      </c>
      <c r="B990" s="262" t="s">
        <v>1734</v>
      </c>
      <c r="C990" s="262" t="s">
        <v>83</v>
      </c>
      <c r="D990" s="262" t="s">
        <v>391</v>
      </c>
      <c r="E990" s="262" t="s">
        <v>115</v>
      </c>
      <c r="F990" s="262" t="s">
        <v>2695</v>
      </c>
      <c r="G990" s="263">
        <v>33354</v>
      </c>
      <c r="H990" s="262" t="s">
        <v>620</v>
      </c>
      <c r="I990" s="258" t="s">
        <v>521</v>
      </c>
      <c r="J990" s="258" t="s">
        <v>138</v>
      </c>
      <c r="K990" s="262"/>
      <c r="L990" s="250"/>
      <c r="M990" s="262"/>
      <c r="N990" s="250" t="s">
        <v>3075</v>
      </c>
      <c r="O990" s="260" t="s">
        <v>3075</v>
      </c>
      <c r="P990" s="257">
        <v>0</v>
      </c>
      <c r="Q990" s="262" t="s">
        <v>3075</v>
      </c>
      <c r="R990" s="262" t="s">
        <v>3395</v>
      </c>
      <c r="S990" s="262" t="s">
        <v>2451</v>
      </c>
      <c r="T990" s="262" t="s">
        <v>2086</v>
      </c>
      <c r="U990" s="262" t="s">
        <v>2696</v>
      </c>
      <c r="V990" s="262" t="s">
        <v>3075</v>
      </c>
      <c r="W990" s="262" t="s">
        <v>3075</v>
      </c>
      <c r="X990" s="262" t="s">
        <v>3075</v>
      </c>
      <c r="Y990" s="262" t="s">
        <v>3075</v>
      </c>
      <c r="Z990" s="262" t="s">
        <v>3075</v>
      </c>
      <c r="AA990" s="262" t="s">
        <v>3075</v>
      </c>
      <c r="AB990" s="262" t="s">
        <v>3075</v>
      </c>
      <c r="AC990" s="262" t="s">
        <v>3075</v>
      </c>
      <c r="AD990" s="262" t="s">
        <v>3075</v>
      </c>
      <c r="AE990" s="246"/>
      <c r="AF990" s="262" t="s">
        <v>3075</v>
      </c>
      <c r="AG990" s="262" t="s">
        <v>3075</v>
      </c>
      <c r="AH990" s="262" t="s">
        <v>3075</v>
      </c>
      <c r="AI990" s="262" t="s">
        <v>3075</v>
      </c>
      <c r="AJ990" t="s">
        <v>4897</v>
      </c>
    </row>
    <row r="991" spans="1:36" ht="15" customHeight="1" x14ac:dyDescent="0.3">
      <c r="A991" s="261">
        <v>526625</v>
      </c>
      <c r="B991" s="262" t="s">
        <v>1735</v>
      </c>
      <c r="C991" s="262" t="s">
        <v>287</v>
      </c>
      <c r="D991" s="262" t="s">
        <v>418</v>
      </c>
      <c r="E991" s="262" t="s">
        <v>115</v>
      </c>
      <c r="F991" s="262" t="s">
        <v>144</v>
      </c>
      <c r="G991" s="263">
        <v>32535</v>
      </c>
      <c r="H991" s="262" t="s">
        <v>620</v>
      </c>
      <c r="I991" s="258" t="s">
        <v>522</v>
      </c>
      <c r="J991" s="258" t="s">
        <v>136</v>
      </c>
      <c r="K991" s="262" t="s">
        <v>3075</v>
      </c>
      <c r="L991" s="262"/>
      <c r="M991" s="262"/>
      <c r="N991" s="250" t="s">
        <v>3075</v>
      </c>
      <c r="O991" s="260" t="s">
        <v>3075</v>
      </c>
      <c r="P991" s="257">
        <v>0</v>
      </c>
      <c r="Q991" s="262" t="s">
        <v>3075</v>
      </c>
      <c r="R991" s="262" t="s">
        <v>3864</v>
      </c>
      <c r="S991" s="262" t="s">
        <v>3384</v>
      </c>
      <c r="T991" s="262" t="s">
        <v>2246</v>
      </c>
      <c r="U991" s="262" t="s">
        <v>2220</v>
      </c>
      <c r="V991" s="262" t="s">
        <v>3075</v>
      </c>
      <c r="W991" s="262" t="s">
        <v>3075</v>
      </c>
      <c r="X991" s="262" t="s">
        <v>3075</v>
      </c>
      <c r="Y991" s="262" t="s">
        <v>3075</v>
      </c>
      <c r="Z991" s="262" t="s">
        <v>3075</v>
      </c>
      <c r="AA991" s="262" t="s">
        <v>3075</v>
      </c>
      <c r="AB991" s="262" t="s">
        <v>3075</v>
      </c>
      <c r="AC991" s="262" t="s">
        <v>3075</v>
      </c>
      <c r="AD991" s="262" t="s">
        <v>3075</v>
      </c>
      <c r="AE991" s="246"/>
      <c r="AF991" s="262" t="s">
        <v>3075</v>
      </c>
      <c r="AG991" s="262" t="s">
        <v>3075</v>
      </c>
      <c r="AH991" s="262" t="s">
        <v>3075</v>
      </c>
      <c r="AI991" s="262" t="s">
        <v>3075</v>
      </c>
      <c r="AJ991" t="s">
        <v>4897</v>
      </c>
    </row>
    <row r="992" spans="1:36" ht="15" customHeight="1" x14ac:dyDescent="0.3">
      <c r="A992" s="261">
        <v>526626</v>
      </c>
      <c r="B992" s="262" t="s">
        <v>1736</v>
      </c>
      <c r="C992" s="262" t="s">
        <v>106</v>
      </c>
      <c r="D992" s="262" t="s">
        <v>447</v>
      </c>
      <c r="E992" s="262" t="s">
        <v>115</v>
      </c>
      <c r="F992" s="262" t="s">
        <v>2180</v>
      </c>
      <c r="G992" s="263">
        <v>35538</v>
      </c>
      <c r="H992" s="262" t="s">
        <v>620</v>
      </c>
      <c r="I992" s="258" t="s">
        <v>521</v>
      </c>
      <c r="J992" s="258" t="s">
        <v>138</v>
      </c>
      <c r="K992" s="261">
        <v>2013</v>
      </c>
      <c r="L992" s="250"/>
      <c r="M992" s="262"/>
      <c r="N992" s="250" t="s">
        <v>3075</v>
      </c>
      <c r="O992" s="260" t="s">
        <v>3075</v>
      </c>
      <c r="P992" s="257">
        <v>0</v>
      </c>
      <c r="Q992" s="262" t="s">
        <v>3075</v>
      </c>
      <c r="R992" s="262" t="s">
        <v>3396</v>
      </c>
      <c r="S992" s="262" t="s">
        <v>3244</v>
      </c>
      <c r="T992" s="262" t="s">
        <v>2318</v>
      </c>
      <c r="U992" s="262" t="s">
        <v>2697</v>
      </c>
      <c r="V992" s="262" t="s">
        <v>3075</v>
      </c>
      <c r="W992" s="262" t="s">
        <v>3075</v>
      </c>
      <c r="X992" s="262" t="s">
        <v>3075</v>
      </c>
      <c r="Y992" s="262" t="s">
        <v>3075</v>
      </c>
      <c r="Z992" s="262" t="s">
        <v>3075</v>
      </c>
      <c r="AA992" s="262" t="s">
        <v>3075</v>
      </c>
      <c r="AB992" s="262" t="s">
        <v>3075</v>
      </c>
      <c r="AC992" s="262" t="s">
        <v>3075</v>
      </c>
      <c r="AD992" s="262" t="s">
        <v>3075</v>
      </c>
      <c r="AE992" s="246"/>
      <c r="AF992" s="262" t="s">
        <v>3075</v>
      </c>
      <c r="AG992" s="262" t="s">
        <v>3075</v>
      </c>
      <c r="AH992" s="262" t="s">
        <v>3075</v>
      </c>
      <c r="AI992" s="262" t="s">
        <v>3075</v>
      </c>
      <c r="AJ992" t="s">
        <v>4897</v>
      </c>
    </row>
    <row r="993" spans="1:36" ht="15" customHeight="1" x14ac:dyDescent="0.3">
      <c r="A993" s="261">
        <v>526629</v>
      </c>
      <c r="B993" s="262" t="s">
        <v>1737</v>
      </c>
      <c r="C993" s="262" t="s">
        <v>977</v>
      </c>
      <c r="D993" s="262" t="s">
        <v>359</v>
      </c>
      <c r="E993" s="262" t="s">
        <v>115</v>
      </c>
      <c r="F993" s="262" t="s">
        <v>2184</v>
      </c>
      <c r="G993" s="263">
        <v>35881</v>
      </c>
      <c r="H993" s="262" t="s">
        <v>620</v>
      </c>
      <c r="I993" s="258" t="s">
        <v>521</v>
      </c>
      <c r="J993" s="258" t="s">
        <v>136</v>
      </c>
      <c r="K993" s="262" t="s">
        <v>3075</v>
      </c>
      <c r="L993" s="262"/>
      <c r="M993" s="262"/>
      <c r="N993" s="250" t="s">
        <v>3075</v>
      </c>
      <c r="O993" s="260" t="s">
        <v>3075</v>
      </c>
      <c r="P993" s="257">
        <v>0</v>
      </c>
      <c r="Q993" s="262" t="s">
        <v>3075</v>
      </c>
      <c r="R993" s="262" t="s">
        <v>3865</v>
      </c>
      <c r="S993" s="262" t="s">
        <v>3537</v>
      </c>
      <c r="T993" s="262" t="s">
        <v>2311</v>
      </c>
      <c r="U993" s="262" t="s">
        <v>2174</v>
      </c>
      <c r="V993" s="262" t="s">
        <v>3075</v>
      </c>
      <c r="W993" s="262" t="s">
        <v>3075</v>
      </c>
      <c r="X993" s="262" t="s">
        <v>3075</v>
      </c>
      <c r="Y993" s="262" t="s">
        <v>3075</v>
      </c>
      <c r="Z993" s="262" t="s">
        <v>3075</v>
      </c>
      <c r="AA993" s="262" t="s">
        <v>3075</v>
      </c>
      <c r="AB993" s="262" t="s">
        <v>3075</v>
      </c>
      <c r="AC993" s="262" t="s">
        <v>3075</v>
      </c>
      <c r="AD993" s="262" t="s">
        <v>3075</v>
      </c>
      <c r="AE993" s="247"/>
      <c r="AF993" s="262" t="s">
        <v>3075</v>
      </c>
      <c r="AG993" s="262" t="s">
        <v>3075</v>
      </c>
      <c r="AH993" s="262" t="s">
        <v>3075</v>
      </c>
      <c r="AI993" s="262" t="s">
        <v>3075</v>
      </c>
      <c r="AJ993" t="s">
        <v>4897</v>
      </c>
    </row>
    <row r="994" spans="1:36" ht="15" customHeight="1" x14ac:dyDescent="0.3">
      <c r="A994" s="261">
        <v>526631</v>
      </c>
      <c r="B994" s="262" t="s">
        <v>281</v>
      </c>
      <c r="C994" s="262" t="s">
        <v>66</v>
      </c>
      <c r="D994" s="262" t="s">
        <v>425</v>
      </c>
      <c r="E994" s="262" t="s">
        <v>115</v>
      </c>
      <c r="F994" s="262" t="s">
        <v>777</v>
      </c>
      <c r="G994" s="263">
        <v>32751</v>
      </c>
      <c r="H994" s="262" t="s">
        <v>620</v>
      </c>
      <c r="I994" s="258" t="s">
        <v>521</v>
      </c>
      <c r="J994" s="258" t="s">
        <v>138</v>
      </c>
      <c r="K994" s="262"/>
      <c r="L994" s="257"/>
      <c r="M994" s="262"/>
      <c r="N994" s="250" t="s">
        <v>3075</v>
      </c>
      <c r="O994" s="260" t="s">
        <v>3075</v>
      </c>
      <c r="P994" s="257">
        <v>0</v>
      </c>
      <c r="Q994" s="262" t="s">
        <v>3075</v>
      </c>
      <c r="R994" s="262" t="s">
        <v>3272</v>
      </c>
      <c r="S994" s="262" t="s">
        <v>3251</v>
      </c>
      <c r="T994" s="262" t="s">
        <v>2460</v>
      </c>
      <c r="U994" s="262" t="s">
        <v>2294</v>
      </c>
      <c r="V994" s="262" t="s">
        <v>3075</v>
      </c>
      <c r="W994" s="262" t="s">
        <v>3075</v>
      </c>
      <c r="X994" s="262" t="s">
        <v>3075</v>
      </c>
      <c r="Y994" s="262" t="s">
        <v>3075</v>
      </c>
      <c r="Z994" s="262" t="s">
        <v>3075</v>
      </c>
      <c r="AA994" s="262" t="s">
        <v>3075</v>
      </c>
      <c r="AB994" s="262" t="s">
        <v>3075</v>
      </c>
      <c r="AC994" s="262" t="s">
        <v>3075</v>
      </c>
      <c r="AD994" s="262" t="s">
        <v>3075</v>
      </c>
      <c r="AE994" s="247"/>
      <c r="AF994" s="262" t="s">
        <v>3075</v>
      </c>
      <c r="AG994" s="262" t="s">
        <v>3075</v>
      </c>
      <c r="AH994" s="262" t="s">
        <v>3075</v>
      </c>
      <c r="AI994" s="262" t="s">
        <v>3075</v>
      </c>
      <c r="AJ994" t="s">
        <v>4897</v>
      </c>
    </row>
    <row r="995" spans="1:36" ht="15" customHeight="1" x14ac:dyDescent="0.3">
      <c r="A995" s="261">
        <v>526633</v>
      </c>
      <c r="B995" s="262" t="s">
        <v>1738</v>
      </c>
      <c r="C995" s="262" t="s">
        <v>77</v>
      </c>
      <c r="D995" s="262" t="s">
        <v>1739</v>
      </c>
      <c r="E995" s="262" t="s">
        <v>115</v>
      </c>
      <c r="F995" s="262" t="s">
        <v>2698</v>
      </c>
      <c r="G995" s="263">
        <v>28605</v>
      </c>
      <c r="H995" s="262" t="s">
        <v>620</v>
      </c>
      <c r="I995" s="258" t="s">
        <v>521</v>
      </c>
      <c r="J995" s="258" t="s">
        <v>138</v>
      </c>
      <c r="K995" s="250"/>
      <c r="L995" s="262" t="s">
        <v>146</v>
      </c>
      <c r="M995" s="262"/>
      <c r="N995" s="250" t="s">
        <v>3075</v>
      </c>
      <c r="O995" s="260" t="s">
        <v>3075</v>
      </c>
      <c r="P995" s="257">
        <v>0</v>
      </c>
      <c r="Q995" s="262" t="s">
        <v>3075</v>
      </c>
      <c r="R995" s="262" t="s">
        <v>3397</v>
      </c>
      <c r="S995" s="262" t="s">
        <v>3198</v>
      </c>
      <c r="T995" s="262" t="s">
        <v>2699</v>
      </c>
      <c r="U995" s="262" t="s">
        <v>2700</v>
      </c>
      <c r="V995" s="262" t="s">
        <v>3075</v>
      </c>
      <c r="W995" s="262" t="s">
        <v>3075</v>
      </c>
      <c r="X995" s="262" t="s">
        <v>3075</v>
      </c>
      <c r="Y995" s="262" t="s">
        <v>3075</v>
      </c>
      <c r="Z995" s="262" t="s">
        <v>3075</v>
      </c>
      <c r="AA995" s="262" t="s">
        <v>3075</v>
      </c>
      <c r="AB995" s="262" t="s">
        <v>3075</v>
      </c>
      <c r="AC995" s="262" t="s">
        <v>3075</v>
      </c>
      <c r="AD995" s="262" t="s">
        <v>3075</v>
      </c>
      <c r="AE995" s="247"/>
      <c r="AF995" s="262" t="s">
        <v>3075</v>
      </c>
      <c r="AG995" s="262" t="s">
        <v>3075</v>
      </c>
      <c r="AH995" s="262" t="s">
        <v>3075</v>
      </c>
      <c r="AI995" s="262" t="s">
        <v>3075</v>
      </c>
      <c r="AJ995" t="s">
        <v>4897</v>
      </c>
    </row>
    <row r="996" spans="1:36" ht="15" customHeight="1" x14ac:dyDescent="0.3">
      <c r="A996" s="261">
        <v>526634</v>
      </c>
      <c r="B996" s="262" t="s">
        <v>1740</v>
      </c>
      <c r="C996" s="262" t="s">
        <v>326</v>
      </c>
      <c r="D996" s="262" t="s">
        <v>1741</v>
      </c>
      <c r="E996" s="262" t="s">
        <v>115</v>
      </c>
      <c r="F996" s="262" t="s">
        <v>149</v>
      </c>
      <c r="G996" s="263">
        <v>28695</v>
      </c>
      <c r="H996" s="262" t="s">
        <v>620</v>
      </c>
      <c r="I996" s="258" t="s">
        <v>521</v>
      </c>
      <c r="J996" s="258" t="s">
        <v>667</v>
      </c>
      <c r="K996" s="262"/>
      <c r="L996" s="257" t="s">
        <v>149</v>
      </c>
      <c r="M996" s="262"/>
      <c r="N996" s="250" t="s">
        <v>3075</v>
      </c>
      <c r="O996" s="260" t="s">
        <v>3075</v>
      </c>
      <c r="P996" s="257">
        <v>0</v>
      </c>
      <c r="Q996" s="262" t="s">
        <v>3075</v>
      </c>
      <c r="R996" s="262" t="s">
        <v>4116</v>
      </c>
      <c r="S996" s="262" t="s">
        <v>4009</v>
      </c>
      <c r="T996" s="262" t="s">
        <v>2701</v>
      </c>
      <c r="U996" s="262" t="s">
        <v>2096</v>
      </c>
      <c r="V996" s="262" t="s">
        <v>3075</v>
      </c>
      <c r="W996" s="262" t="s">
        <v>3075</v>
      </c>
      <c r="X996" s="262" t="s">
        <v>3075</v>
      </c>
      <c r="Y996" s="262" t="s">
        <v>3075</v>
      </c>
      <c r="Z996" s="262" t="s">
        <v>3075</v>
      </c>
      <c r="AA996" s="262" t="s">
        <v>3075</v>
      </c>
      <c r="AB996" s="262" t="s">
        <v>3075</v>
      </c>
      <c r="AC996" s="262" t="s">
        <v>3075</v>
      </c>
      <c r="AD996" s="262" t="s">
        <v>3075</v>
      </c>
      <c r="AE996" s="246"/>
      <c r="AF996" s="262"/>
      <c r="AG996" s="262" t="s">
        <v>3075</v>
      </c>
      <c r="AH996" s="262" t="s">
        <v>3075</v>
      </c>
      <c r="AI996" s="262" t="s">
        <v>3075</v>
      </c>
      <c r="AJ996" t="s">
        <v>4897</v>
      </c>
    </row>
    <row r="997" spans="1:36" ht="15" customHeight="1" x14ac:dyDescent="0.3">
      <c r="A997" s="261">
        <v>526635</v>
      </c>
      <c r="B997" s="262" t="s">
        <v>1742</v>
      </c>
      <c r="C997" s="262" t="s">
        <v>1623</v>
      </c>
      <c r="D997" s="262" t="s">
        <v>519</v>
      </c>
      <c r="E997" s="262" t="s">
        <v>115</v>
      </c>
      <c r="F997" s="262" t="s">
        <v>135</v>
      </c>
      <c r="G997" s="263">
        <v>29553</v>
      </c>
      <c r="H997" s="262" t="s">
        <v>620</v>
      </c>
      <c r="I997" s="258" t="s">
        <v>521</v>
      </c>
      <c r="J997" s="258" t="s">
        <v>136</v>
      </c>
      <c r="K997" s="262" t="s">
        <v>3075</v>
      </c>
      <c r="L997" s="262"/>
      <c r="M997" s="262"/>
      <c r="N997" s="250" t="s">
        <v>3075</v>
      </c>
      <c r="O997" s="260" t="s">
        <v>3075</v>
      </c>
      <c r="P997" s="257">
        <v>0</v>
      </c>
      <c r="Q997" s="262" t="s">
        <v>3075</v>
      </c>
      <c r="R997" s="262" t="s">
        <v>4635</v>
      </c>
      <c r="S997" s="262" t="s">
        <v>3339</v>
      </c>
      <c r="T997" s="262" t="s">
        <v>2367</v>
      </c>
      <c r="U997" s="262" t="s">
        <v>2084</v>
      </c>
      <c r="V997" s="262" t="s">
        <v>3075</v>
      </c>
      <c r="W997" s="262" t="s">
        <v>3075</v>
      </c>
      <c r="X997" s="262" t="s">
        <v>3075</v>
      </c>
      <c r="Y997" s="262" t="s">
        <v>3075</v>
      </c>
      <c r="Z997" s="262" t="s">
        <v>3075</v>
      </c>
      <c r="AA997" s="262" t="s">
        <v>3075</v>
      </c>
      <c r="AB997" s="262" t="s">
        <v>3075</v>
      </c>
      <c r="AC997" s="262" t="s">
        <v>3075</v>
      </c>
      <c r="AD997" s="262" t="s">
        <v>3075</v>
      </c>
      <c r="AE997" s="246"/>
      <c r="AF997" s="262" t="s">
        <v>3075</v>
      </c>
      <c r="AG997" s="262" t="s">
        <v>3075</v>
      </c>
      <c r="AH997" s="262" t="s">
        <v>3075</v>
      </c>
      <c r="AI997" s="262" t="s">
        <v>3075</v>
      </c>
      <c r="AJ997" t="s">
        <v>4897</v>
      </c>
    </row>
    <row r="998" spans="1:36" ht="15" customHeight="1" x14ac:dyDescent="0.3">
      <c r="A998" s="256">
        <v>526639</v>
      </c>
      <c r="B998" s="257" t="s">
        <v>1743</v>
      </c>
      <c r="C998" s="257" t="s">
        <v>66</v>
      </c>
      <c r="D998" s="257" t="s">
        <v>459</v>
      </c>
      <c r="E998" s="257" t="s">
        <v>115</v>
      </c>
      <c r="F998" s="257" t="s">
        <v>135</v>
      </c>
      <c r="G998" s="257" t="s">
        <v>4699</v>
      </c>
      <c r="H998" s="257" t="s">
        <v>620</v>
      </c>
      <c r="I998" s="258" t="s">
        <v>521</v>
      </c>
      <c r="J998" s="259" t="s">
        <v>136</v>
      </c>
      <c r="K998" s="257" t="s">
        <v>4697</v>
      </c>
      <c r="L998" s="257"/>
      <c r="M998" s="257"/>
      <c r="N998" s="250" t="s">
        <v>3075</v>
      </c>
      <c r="O998" s="260" t="s">
        <v>3075</v>
      </c>
      <c r="P998" s="257">
        <v>0</v>
      </c>
      <c r="Q998" s="257" t="s">
        <v>3075</v>
      </c>
      <c r="R998" s="257" t="s">
        <v>3866</v>
      </c>
      <c r="S998" s="257" t="s">
        <v>3083</v>
      </c>
      <c r="T998" s="257" t="s">
        <v>2345</v>
      </c>
      <c r="U998" s="257" t="s">
        <v>2206</v>
      </c>
      <c r="V998" s="257" t="s">
        <v>3075</v>
      </c>
      <c r="W998" s="257" t="s">
        <v>3075</v>
      </c>
      <c r="X998" s="257" t="s">
        <v>3075</v>
      </c>
      <c r="Y998" s="257" t="s">
        <v>3075</v>
      </c>
      <c r="Z998" s="257" t="s">
        <v>3075</v>
      </c>
      <c r="AA998" s="257" t="s">
        <v>3075</v>
      </c>
      <c r="AB998" s="257" t="s">
        <v>3075</v>
      </c>
      <c r="AC998" s="257" t="s">
        <v>3075</v>
      </c>
      <c r="AD998" s="257" t="s">
        <v>3075</v>
      </c>
      <c r="AE998" s="247"/>
      <c r="AF998" s="257" t="s">
        <v>3075</v>
      </c>
      <c r="AG998" s="257" t="s">
        <v>3075</v>
      </c>
      <c r="AH998" s="257" t="s">
        <v>2078</v>
      </c>
      <c r="AI998" s="257" t="s">
        <v>3075</v>
      </c>
      <c r="AJ998" t="s">
        <v>4896</v>
      </c>
    </row>
    <row r="999" spans="1:36" ht="15" customHeight="1" x14ac:dyDescent="0.3">
      <c r="A999" s="261">
        <v>526641</v>
      </c>
      <c r="B999" s="262" t="s">
        <v>1744</v>
      </c>
      <c r="C999" s="262" t="s">
        <v>1049</v>
      </c>
      <c r="D999" s="262" t="s">
        <v>481</v>
      </c>
      <c r="E999" s="262" t="s">
        <v>115</v>
      </c>
      <c r="F999" s="262" t="s">
        <v>2702</v>
      </c>
      <c r="G999" s="263">
        <v>30178</v>
      </c>
      <c r="H999" s="262" t="s">
        <v>620</v>
      </c>
      <c r="I999" s="258" t="s">
        <v>521</v>
      </c>
      <c r="J999" s="258" t="s">
        <v>136</v>
      </c>
      <c r="K999" s="262"/>
      <c r="L999" s="257" t="s">
        <v>149</v>
      </c>
      <c r="M999" s="262"/>
      <c r="N999" s="250" t="s">
        <v>3075</v>
      </c>
      <c r="O999" s="260" t="s">
        <v>3075</v>
      </c>
      <c r="P999" s="257">
        <v>0</v>
      </c>
      <c r="Q999" s="262" t="s">
        <v>3075</v>
      </c>
      <c r="R999" s="262" t="s">
        <v>3867</v>
      </c>
      <c r="S999" s="262" t="s">
        <v>3638</v>
      </c>
      <c r="T999" s="262" t="s">
        <v>2171</v>
      </c>
      <c r="U999" s="262" t="s">
        <v>2094</v>
      </c>
      <c r="V999" s="262" t="s">
        <v>3075</v>
      </c>
      <c r="W999" s="262" t="s">
        <v>3075</v>
      </c>
      <c r="X999" s="262" t="s">
        <v>3075</v>
      </c>
      <c r="Y999" s="262" t="s">
        <v>3075</v>
      </c>
      <c r="Z999" s="262" t="s">
        <v>3075</v>
      </c>
      <c r="AA999" s="262" t="s">
        <v>3075</v>
      </c>
      <c r="AB999" s="262" t="s">
        <v>3075</v>
      </c>
      <c r="AC999" s="262" t="s">
        <v>3075</v>
      </c>
      <c r="AD999" s="262" t="s">
        <v>3075</v>
      </c>
      <c r="AE999" s="247"/>
      <c r="AF999" s="262" t="s">
        <v>3075</v>
      </c>
      <c r="AG999" s="262" t="s">
        <v>3075</v>
      </c>
      <c r="AH999" s="262" t="s">
        <v>3075</v>
      </c>
      <c r="AI999" s="262" t="s">
        <v>3075</v>
      </c>
      <c r="AJ999" t="s">
        <v>4897</v>
      </c>
    </row>
    <row r="1000" spans="1:36" ht="15" customHeight="1" x14ac:dyDescent="0.3">
      <c r="A1000" s="261">
        <v>526648</v>
      </c>
      <c r="B1000" s="262" t="s">
        <v>1745</v>
      </c>
      <c r="C1000" s="262" t="s">
        <v>1746</v>
      </c>
      <c r="D1000" s="262" t="s">
        <v>337</v>
      </c>
      <c r="E1000" s="262" t="s">
        <v>115</v>
      </c>
      <c r="F1000" s="262" t="s">
        <v>2703</v>
      </c>
      <c r="G1000" s="263">
        <v>29125</v>
      </c>
      <c r="H1000" s="262" t="s">
        <v>620</v>
      </c>
      <c r="I1000" s="258" t="s">
        <v>521</v>
      </c>
      <c r="J1000" t="s">
        <v>667</v>
      </c>
      <c r="K1000" s="262" t="s">
        <v>3075</v>
      </c>
      <c r="L1000" s="262"/>
      <c r="M1000" s="262"/>
      <c r="N1000" s="250" t="s">
        <v>3075</v>
      </c>
      <c r="O1000" s="260" t="s">
        <v>3075</v>
      </c>
      <c r="P1000" s="257">
        <v>0</v>
      </c>
      <c r="Q1000" s="262" t="s">
        <v>3075</v>
      </c>
      <c r="R1000" s="262" t="s">
        <v>4117</v>
      </c>
      <c r="S1000" s="262" t="s">
        <v>3770</v>
      </c>
      <c r="T1000" s="262" t="s">
        <v>2704</v>
      </c>
      <c r="U1000" s="262" t="s">
        <v>2705</v>
      </c>
      <c r="V1000" s="262" t="s">
        <v>3075</v>
      </c>
      <c r="W1000" s="262" t="s">
        <v>3075</v>
      </c>
      <c r="X1000" s="262" t="s">
        <v>3075</v>
      </c>
      <c r="Y1000" s="262" t="s">
        <v>3075</v>
      </c>
      <c r="Z1000" s="262" t="s">
        <v>3075</v>
      </c>
      <c r="AA1000" s="262" t="s">
        <v>3075</v>
      </c>
      <c r="AB1000" s="262" t="s">
        <v>3075</v>
      </c>
      <c r="AC1000" s="262" t="s">
        <v>3075</v>
      </c>
      <c r="AD1000" s="262" t="s">
        <v>3075</v>
      </c>
      <c r="AE1000" s="247"/>
      <c r="AF1000" s="262" t="s">
        <v>3075</v>
      </c>
      <c r="AG1000" s="262" t="s">
        <v>3075</v>
      </c>
      <c r="AH1000" s="262" t="s">
        <v>3075</v>
      </c>
      <c r="AI1000" s="262" t="s">
        <v>3075</v>
      </c>
      <c r="AJ1000" t="s">
        <v>4897</v>
      </c>
    </row>
    <row r="1001" spans="1:36" ht="15" customHeight="1" x14ac:dyDescent="0.3">
      <c r="A1001" s="261">
        <v>526656</v>
      </c>
      <c r="B1001" s="262" t="s">
        <v>1747</v>
      </c>
      <c r="C1001" s="262" t="s">
        <v>1748</v>
      </c>
      <c r="D1001" s="262" t="s">
        <v>439</v>
      </c>
      <c r="E1001" s="262" t="s">
        <v>115</v>
      </c>
      <c r="F1001" s="262" t="s">
        <v>135</v>
      </c>
      <c r="G1001" s="263">
        <v>29459</v>
      </c>
      <c r="H1001" s="262" t="s">
        <v>620</v>
      </c>
      <c r="I1001" s="258" t="s">
        <v>521</v>
      </c>
      <c r="J1001" s="258" t="s">
        <v>138</v>
      </c>
      <c r="K1001" s="262" t="s">
        <v>3075</v>
      </c>
      <c r="L1001" s="262"/>
      <c r="M1001" s="262"/>
      <c r="N1001" s="250" t="s">
        <v>3075</v>
      </c>
      <c r="O1001" s="260" t="s">
        <v>3075</v>
      </c>
      <c r="P1001" s="257">
        <v>0</v>
      </c>
      <c r="Q1001" s="262" t="s">
        <v>3075</v>
      </c>
      <c r="R1001" s="262" t="s">
        <v>3398</v>
      </c>
      <c r="S1001" s="262" t="s">
        <v>3112</v>
      </c>
      <c r="T1001" s="262" t="s">
        <v>2090</v>
      </c>
      <c r="U1001" s="262" t="s">
        <v>2084</v>
      </c>
      <c r="V1001" s="262" t="s">
        <v>3075</v>
      </c>
      <c r="W1001" s="262" t="s">
        <v>3075</v>
      </c>
      <c r="X1001" s="262" t="s">
        <v>3075</v>
      </c>
      <c r="Y1001" s="262" t="s">
        <v>3075</v>
      </c>
      <c r="Z1001" s="262" t="s">
        <v>3075</v>
      </c>
      <c r="AA1001" s="262" t="s">
        <v>3075</v>
      </c>
      <c r="AB1001" s="262" t="s">
        <v>3075</v>
      </c>
      <c r="AC1001" s="262" t="s">
        <v>3075</v>
      </c>
      <c r="AD1001" s="262" t="s">
        <v>3075</v>
      </c>
      <c r="AE1001" s="246"/>
      <c r="AF1001" s="262" t="s">
        <v>3075</v>
      </c>
      <c r="AG1001" s="262" t="s">
        <v>3075</v>
      </c>
      <c r="AH1001" s="262" t="s">
        <v>3075</v>
      </c>
      <c r="AI1001" s="262" t="s">
        <v>3075</v>
      </c>
      <c r="AJ1001" t="s">
        <v>4897</v>
      </c>
    </row>
    <row r="1002" spans="1:36" ht="15" customHeight="1" x14ac:dyDescent="0.3">
      <c r="A1002" s="261">
        <v>526667</v>
      </c>
      <c r="B1002" s="262" t="s">
        <v>1749</v>
      </c>
      <c r="C1002" s="262" t="s">
        <v>105</v>
      </c>
      <c r="D1002" s="262" t="s">
        <v>347</v>
      </c>
      <c r="E1002" s="262" t="s">
        <v>115</v>
      </c>
      <c r="F1002" s="262" t="s">
        <v>2425</v>
      </c>
      <c r="G1002" s="263">
        <v>30011</v>
      </c>
      <c r="H1002" s="262" t="s">
        <v>620</v>
      </c>
      <c r="I1002" s="258" t="s">
        <v>521</v>
      </c>
      <c r="J1002" s="258" t="s">
        <v>136</v>
      </c>
      <c r="K1002" s="262" t="s">
        <v>3075</v>
      </c>
      <c r="L1002" s="262"/>
      <c r="M1002" s="262"/>
      <c r="N1002" s="250" t="s">
        <v>3075</v>
      </c>
      <c r="O1002" s="260" t="s">
        <v>3075</v>
      </c>
      <c r="P1002" s="257">
        <v>0</v>
      </c>
      <c r="Q1002" s="262" t="s">
        <v>3075</v>
      </c>
      <c r="R1002" s="262" t="s">
        <v>3786</v>
      </c>
      <c r="S1002" s="262" t="s">
        <v>3787</v>
      </c>
      <c r="T1002" s="262" t="s">
        <v>2461</v>
      </c>
      <c r="U1002" s="262" t="s">
        <v>2174</v>
      </c>
      <c r="V1002" s="262" t="s">
        <v>3075</v>
      </c>
      <c r="W1002" s="262" t="s">
        <v>3075</v>
      </c>
      <c r="X1002" s="262" t="s">
        <v>3075</v>
      </c>
      <c r="Y1002" s="262" t="s">
        <v>3075</v>
      </c>
      <c r="Z1002" s="262" t="s">
        <v>3075</v>
      </c>
      <c r="AA1002" s="262" t="s">
        <v>3075</v>
      </c>
      <c r="AB1002" s="262" t="s">
        <v>3075</v>
      </c>
      <c r="AC1002" s="262" t="s">
        <v>3075</v>
      </c>
      <c r="AD1002" s="262" t="s">
        <v>3075</v>
      </c>
      <c r="AE1002" s="246"/>
      <c r="AF1002" s="262" t="s">
        <v>3075</v>
      </c>
      <c r="AG1002" s="262" t="s">
        <v>3075</v>
      </c>
      <c r="AH1002" s="262" t="s">
        <v>3075</v>
      </c>
      <c r="AI1002" s="262" t="s">
        <v>3075</v>
      </c>
      <c r="AJ1002" t="s">
        <v>4897</v>
      </c>
    </row>
    <row r="1003" spans="1:36" ht="15" customHeight="1" x14ac:dyDescent="0.3">
      <c r="A1003" s="261">
        <v>526668</v>
      </c>
      <c r="B1003" s="262" t="s">
        <v>1750</v>
      </c>
      <c r="C1003" s="262" t="s">
        <v>66</v>
      </c>
      <c r="D1003" s="262" t="s">
        <v>407</v>
      </c>
      <c r="E1003" s="262" t="s">
        <v>115</v>
      </c>
      <c r="F1003" s="262" t="s">
        <v>135</v>
      </c>
      <c r="G1003" s="263">
        <v>31743</v>
      </c>
      <c r="H1003" s="262" t="s">
        <v>620</v>
      </c>
      <c r="I1003" s="258" t="s">
        <v>521</v>
      </c>
      <c r="J1003" s="258" t="s">
        <v>176</v>
      </c>
      <c r="K1003" s="262" t="s">
        <v>3075</v>
      </c>
      <c r="L1003" s="262"/>
      <c r="M1003" s="262"/>
      <c r="N1003" s="250" t="s">
        <v>3075</v>
      </c>
      <c r="O1003" s="260" t="s">
        <v>3075</v>
      </c>
      <c r="P1003" s="257">
        <v>0</v>
      </c>
      <c r="Q1003" s="262" t="s">
        <v>3075</v>
      </c>
      <c r="R1003" s="262" t="s">
        <v>3747</v>
      </c>
      <c r="S1003" s="262" t="s">
        <v>3083</v>
      </c>
      <c r="T1003" s="262" t="s">
        <v>2706</v>
      </c>
      <c r="U1003" s="262" t="s">
        <v>2084</v>
      </c>
      <c r="V1003" s="262" t="s">
        <v>3075</v>
      </c>
      <c r="W1003" s="262" t="s">
        <v>3075</v>
      </c>
      <c r="X1003" s="262" t="s">
        <v>3075</v>
      </c>
      <c r="Y1003" s="262" t="s">
        <v>3075</v>
      </c>
      <c r="Z1003" s="262" t="s">
        <v>3075</v>
      </c>
      <c r="AA1003" s="262" t="s">
        <v>3075</v>
      </c>
      <c r="AB1003" s="262" t="s">
        <v>3075</v>
      </c>
      <c r="AC1003" s="262" t="s">
        <v>3075</v>
      </c>
      <c r="AD1003" s="262" t="s">
        <v>3075</v>
      </c>
      <c r="AE1003" s="246"/>
      <c r="AF1003" s="262" t="s">
        <v>3075</v>
      </c>
      <c r="AG1003" s="262" t="s">
        <v>3075</v>
      </c>
      <c r="AH1003" s="262" t="s">
        <v>3075</v>
      </c>
      <c r="AI1003" s="262" t="s">
        <v>3075</v>
      </c>
      <c r="AJ1003" t="s">
        <v>4897</v>
      </c>
    </row>
    <row r="1004" spans="1:36" ht="15" customHeight="1" x14ac:dyDescent="0.3">
      <c r="A1004" s="261">
        <v>526678</v>
      </c>
      <c r="B1004" s="262" t="s">
        <v>1751</v>
      </c>
      <c r="C1004" s="262" t="s">
        <v>81</v>
      </c>
      <c r="D1004" s="262" t="s">
        <v>472</v>
      </c>
      <c r="E1004" s="262" t="s">
        <v>115</v>
      </c>
      <c r="F1004" s="262" t="s">
        <v>370</v>
      </c>
      <c r="G1004" s="263">
        <v>33481</v>
      </c>
      <c r="H1004" s="262" t="s">
        <v>620</v>
      </c>
      <c r="I1004" s="258" t="s">
        <v>521</v>
      </c>
      <c r="J1004" s="258" t="s">
        <v>138</v>
      </c>
      <c r="K1004" s="262"/>
      <c r="L1004" s="250"/>
      <c r="M1004" s="262"/>
      <c r="N1004" s="250" t="s">
        <v>3075</v>
      </c>
      <c r="O1004" s="260" t="s">
        <v>3075</v>
      </c>
      <c r="P1004" s="257">
        <v>0</v>
      </c>
      <c r="Q1004" s="262" t="s">
        <v>3075</v>
      </c>
      <c r="R1004" s="262" t="s">
        <v>3273</v>
      </c>
      <c r="S1004" s="262" t="s">
        <v>3274</v>
      </c>
      <c r="T1004" s="262" t="s">
        <v>2462</v>
      </c>
      <c r="U1004" s="262" t="s">
        <v>2463</v>
      </c>
      <c r="V1004" s="262" t="s">
        <v>3075</v>
      </c>
      <c r="W1004" s="262" t="s">
        <v>3075</v>
      </c>
      <c r="X1004" s="262" t="s">
        <v>3075</v>
      </c>
      <c r="Y1004" s="262" t="s">
        <v>3075</v>
      </c>
      <c r="Z1004" s="262" t="s">
        <v>3075</v>
      </c>
      <c r="AA1004" s="262" t="s">
        <v>3075</v>
      </c>
      <c r="AB1004" s="262" t="s">
        <v>3075</v>
      </c>
      <c r="AC1004" s="262" t="s">
        <v>3075</v>
      </c>
      <c r="AD1004" s="262" t="s">
        <v>3075</v>
      </c>
      <c r="AE1004" s="246"/>
      <c r="AF1004" s="262" t="s">
        <v>3075</v>
      </c>
      <c r="AG1004" s="262" t="s">
        <v>3075</v>
      </c>
      <c r="AH1004" s="262" t="s">
        <v>3075</v>
      </c>
      <c r="AI1004" s="262" t="s">
        <v>3075</v>
      </c>
      <c r="AJ1004" t="s">
        <v>4897</v>
      </c>
    </row>
    <row r="1005" spans="1:36" ht="15" customHeight="1" x14ac:dyDescent="0.3">
      <c r="A1005" s="261">
        <v>526679</v>
      </c>
      <c r="B1005" s="262" t="s">
        <v>1752</v>
      </c>
      <c r="C1005" s="262" t="s">
        <v>65</v>
      </c>
      <c r="D1005" s="262" t="s">
        <v>392</v>
      </c>
      <c r="E1005" s="262" t="s">
        <v>115</v>
      </c>
      <c r="F1005" s="262" t="s">
        <v>135</v>
      </c>
      <c r="G1005" s="263">
        <v>33258</v>
      </c>
      <c r="H1005" s="262" t="s">
        <v>620</v>
      </c>
      <c r="I1005" s="258" t="s">
        <v>521</v>
      </c>
      <c r="J1005" s="258" t="s">
        <v>138</v>
      </c>
      <c r="K1005" s="262" t="s">
        <v>3075</v>
      </c>
      <c r="L1005" s="262"/>
      <c r="M1005" s="262"/>
      <c r="N1005" s="250" t="s">
        <v>3075</v>
      </c>
      <c r="O1005" s="260" t="s">
        <v>3075</v>
      </c>
      <c r="P1005" s="257">
        <v>0</v>
      </c>
      <c r="Q1005" s="262" t="s">
        <v>3075</v>
      </c>
      <c r="R1005" s="262" t="s">
        <v>4636</v>
      </c>
      <c r="S1005" s="262" t="s">
        <v>3076</v>
      </c>
      <c r="T1005" s="262" t="s">
        <v>2299</v>
      </c>
      <c r="U1005" s="262" t="s">
        <v>2084</v>
      </c>
      <c r="V1005" s="262" t="s">
        <v>3075</v>
      </c>
      <c r="W1005" s="262" t="s">
        <v>3075</v>
      </c>
      <c r="X1005" s="262" t="s">
        <v>3075</v>
      </c>
      <c r="Y1005" s="262" t="s">
        <v>3075</v>
      </c>
      <c r="Z1005" s="262" t="s">
        <v>3075</v>
      </c>
      <c r="AA1005" s="262" t="s">
        <v>3075</v>
      </c>
      <c r="AB1005" s="262" t="s">
        <v>3075</v>
      </c>
      <c r="AC1005" s="262" t="s">
        <v>3075</v>
      </c>
      <c r="AD1005" s="262" t="s">
        <v>3075</v>
      </c>
      <c r="AE1005" s="246"/>
      <c r="AF1005" s="262" t="s">
        <v>3075</v>
      </c>
      <c r="AG1005" s="262" t="s">
        <v>3075</v>
      </c>
      <c r="AH1005" s="262" t="s">
        <v>3075</v>
      </c>
      <c r="AI1005" s="262" t="s">
        <v>3075</v>
      </c>
      <c r="AJ1005" t="s">
        <v>4897</v>
      </c>
    </row>
    <row r="1006" spans="1:36" ht="15" customHeight="1" x14ac:dyDescent="0.3">
      <c r="A1006" s="261">
        <v>526684</v>
      </c>
      <c r="B1006" s="262" t="s">
        <v>1754</v>
      </c>
      <c r="C1006" s="262" t="s">
        <v>299</v>
      </c>
      <c r="D1006" s="262" t="s">
        <v>1643</v>
      </c>
      <c r="E1006" s="262" t="s">
        <v>115</v>
      </c>
      <c r="F1006" s="262" t="s">
        <v>135</v>
      </c>
      <c r="G1006" s="263">
        <v>30024</v>
      </c>
      <c r="H1006" s="262" t="s">
        <v>620</v>
      </c>
      <c r="I1006" s="258" t="s">
        <v>521</v>
      </c>
      <c r="J1006" s="258" t="s">
        <v>138</v>
      </c>
      <c r="K1006" s="262"/>
      <c r="L1006" s="250"/>
      <c r="M1006" s="262"/>
      <c r="N1006" s="250">
        <v>853</v>
      </c>
      <c r="O1006" s="260">
        <v>45354</v>
      </c>
      <c r="P1006" s="257">
        <v>20000</v>
      </c>
      <c r="Q1006" s="262" t="s">
        <v>3075</v>
      </c>
      <c r="R1006" s="262" t="s">
        <v>4637</v>
      </c>
      <c r="S1006" s="262" t="s">
        <v>4638</v>
      </c>
      <c r="T1006" s="262" t="s">
        <v>2171</v>
      </c>
      <c r="U1006" s="262" t="s">
        <v>2417</v>
      </c>
      <c r="V1006" s="262" t="s">
        <v>3075</v>
      </c>
      <c r="W1006" s="262" t="s">
        <v>3075</v>
      </c>
      <c r="X1006" s="262" t="s">
        <v>3075</v>
      </c>
      <c r="Y1006" s="262" t="s">
        <v>3075</v>
      </c>
      <c r="Z1006" s="262" t="s">
        <v>3075</v>
      </c>
      <c r="AA1006" s="262" t="s">
        <v>3075</v>
      </c>
      <c r="AB1006" s="262" t="s">
        <v>3075</v>
      </c>
      <c r="AC1006" s="262" t="s">
        <v>3075</v>
      </c>
      <c r="AD1006" s="262" t="s">
        <v>3075</v>
      </c>
      <c r="AE1006" s="247"/>
      <c r="AF1006" s="262" t="s">
        <v>3075</v>
      </c>
      <c r="AG1006" s="262" t="s">
        <v>3075</v>
      </c>
      <c r="AH1006" s="262" t="s">
        <v>3075</v>
      </c>
      <c r="AI1006" s="262" t="s">
        <v>3075</v>
      </c>
      <c r="AJ1006" t="s">
        <v>4897</v>
      </c>
    </row>
    <row r="1007" spans="1:36" ht="15" customHeight="1" x14ac:dyDescent="0.3">
      <c r="A1007" s="261">
        <v>526685</v>
      </c>
      <c r="B1007" s="262" t="s">
        <v>1755</v>
      </c>
      <c r="C1007" s="262" t="s">
        <v>366</v>
      </c>
      <c r="D1007" s="262" t="s">
        <v>419</v>
      </c>
      <c r="E1007" s="262" t="s">
        <v>115</v>
      </c>
      <c r="F1007" s="262" t="s">
        <v>151</v>
      </c>
      <c r="G1007" s="263">
        <v>31318</v>
      </c>
      <c r="H1007" s="262" t="s">
        <v>620</v>
      </c>
      <c r="I1007" s="258" t="s">
        <v>521</v>
      </c>
      <c r="J1007" s="258" t="s">
        <v>138</v>
      </c>
      <c r="K1007" s="262" t="s">
        <v>3075</v>
      </c>
      <c r="L1007" s="262"/>
      <c r="M1007" s="262"/>
      <c r="N1007" s="250" t="s">
        <v>3075</v>
      </c>
      <c r="O1007" s="260" t="s">
        <v>3075</v>
      </c>
      <c r="P1007" s="257">
        <v>0</v>
      </c>
      <c r="Q1007" s="262" t="s">
        <v>3075</v>
      </c>
      <c r="R1007" s="262" t="s">
        <v>4639</v>
      </c>
      <c r="S1007" s="262" t="s">
        <v>3802</v>
      </c>
      <c r="T1007" s="262" t="s">
        <v>2340</v>
      </c>
      <c r="U1007" s="262" t="s">
        <v>2129</v>
      </c>
      <c r="V1007" s="262" t="s">
        <v>3075</v>
      </c>
      <c r="W1007" s="262" t="s">
        <v>3075</v>
      </c>
      <c r="X1007" s="262" t="s">
        <v>3075</v>
      </c>
      <c r="Y1007" s="262" t="s">
        <v>3075</v>
      </c>
      <c r="Z1007" s="262" t="s">
        <v>3075</v>
      </c>
      <c r="AA1007" s="262" t="s">
        <v>3075</v>
      </c>
      <c r="AB1007" s="262" t="s">
        <v>3075</v>
      </c>
      <c r="AC1007" s="262" t="s">
        <v>3075</v>
      </c>
      <c r="AD1007" s="262" t="s">
        <v>3075</v>
      </c>
      <c r="AE1007" s="246"/>
      <c r="AF1007" s="262" t="s">
        <v>3075</v>
      </c>
      <c r="AG1007" s="262" t="s">
        <v>3075</v>
      </c>
      <c r="AH1007" s="262" t="s">
        <v>3075</v>
      </c>
      <c r="AI1007" s="262" t="s">
        <v>3075</v>
      </c>
      <c r="AJ1007" t="s">
        <v>4897</v>
      </c>
    </row>
    <row r="1008" spans="1:36" ht="15" customHeight="1" x14ac:dyDescent="0.3">
      <c r="A1008" s="261">
        <v>526688</v>
      </c>
      <c r="B1008" s="262" t="s">
        <v>1756</v>
      </c>
      <c r="C1008" s="262" t="s">
        <v>299</v>
      </c>
      <c r="D1008" s="262" t="s">
        <v>517</v>
      </c>
      <c r="E1008" s="262" t="s">
        <v>115</v>
      </c>
      <c r="F1008" s="262" t="s">
        <v>135</v>
      </c>
      <c r="G1008" s="263">
        <v>34211</v>
      </c>
      <c r="H1008" s="262" t="s">
        <v>620</v>
      </c>
      <c r="I1008" s="258" t="s">
        <v>521</v>
      </c>
      <c r="J1008" s="258" t="s">
        <v>138</v>
      </c>
      <c r="K1008" s="262"/>
      <c r="L1008" s="257" t="s">
        <v>150</v>
      </c>
      <c r="M1008" s="262"/>
      <c r="N1008" s="250" t="s">
        <v>3075</v>
      </c>
      <c r="O1008" s="260" t="s">
        <v>3075</v>
      </c>
      <c r="P1008" s="257">
        <v>0</v>
      </c>
      <c r="Q1008" s="262" t="s">
        <v>3075</v>
      </c>
      <c r="R1008" s="262" t="s">
        <v>3275</v>
      </c>
      <c r="S1008" s="262" t="s">
        <v>3276</v>
      </c>
      <c r="T1008" s="262" t="s">
        <v>2464</v>
      </c>
      <c r="U1008" s="262" t="s">
        <v>2084</v>
      </c>
      <c r="V1008" s="262" t="s">
        <v>3075</v>
      </c>
      <c r="W1008" s="262" t="s">
        <v>3075</v>
      </c>
      <c r="X1008" s="262" t="s">
        <v>3075</v>
      </c>
      <c r="Y1008" s="262" t="s">
        <v>3075</v>
      </c>
      <c r="Z1008" s="262" t="s">
        <v>3075</v>
      </c>
      <c r="AA1008" s="262" t="s">
        <v>3075</v>
      </c>
      <c r="AB1008" s="262" t="s">
        <v>3075</v>
      </c>
      <c r="AC1008" s="262" t="s">
        <v>3075</v>
      </c>
      <c r="AD1008" s="262" t="s">
        <v>3075</v>
      </c>
      <c r="AE1008" s="246"/>
      <c r="AF1008" s="262" t="s">
        <v>3075</v>
      </c>
      <c r="AG1008" s="262" t="s">
        <v>3075</v>
      </c>
      <c r="AH1008" s="262" t="s">
        <v>3075</v>
      </c>
      <c r="AI1008" s="262" t="s">
        <v>3075</v>
      </c>
      <c r="AJ1008" t="s">
        <v>4897</v>
      </c>
    </row>
    <row r="1009" spans="1:36" ht="15" customHeight="1" x14ac:dyDescent="0.3">
      <c r="A1009" s="261">
        <v>526691</v>
      </c>
      <c r="B1009" s="262" t="s">
        <v>1757</v>
      </c>
      <c r="C1009" s="262" t="s">
        <v>76</v>
      </c>
      <c r="D1009" s="262" t="s">
        <v>450</v>
      </c>
      <c r="E1009" s="262" t="s">
        <v>115</v>
      </c>
      <c r="F1009" s="262" t="s">
        <v>2707</v>
      </c>
      <c r="G1009" s="263">
        <v>30885</v>
      </c>
      <c r="H1009" s="262" t="s">
        <v>620</v>
      </c>
      <c r="I1009" s="258" t="s">
        <v>521</v>
      </c>
      <c r="J1009" s="258" t="s">
        <v>136</v>
      </c>
      <c r="K1009" s="262"/>
      <c r="L1009" s="257"/>
      <c r="M1009" s="262"/>
      <c r="N1009" s="250" t="s">
        <v>3075</v>
      </c>
      <c r="O1009" s="260" t="s">
        <v>3075</v>
      </c>
      <c r="P1009" s="257">
        <v>0</v>
      </c>
      <c r="Q1009" s="262" t="s">
        <v>3075</v>
      </c>
      <c r="R1009" s="262" t="s">
        <v>3868</v>
      </c>
      <c r="S1009" s="262" t="s">
        <v>3147</v>
      </c>
      <c r="T1009" s="262" t="s">
        <v>2708</v>
      </c>
      <c r="U1009" s="262" t="s">
        <v>2709</v>
      </c>
      <c r="V1009" s="262" t="s">
        <v>3075</v>
      </c>
      <c r="W1009" s="262" t="s">
        <v>3075</v>
      </c>
      <c r="X1009" s="262" t="s">
        <v>3075</v>
      </c>
      <c r="Y1009" s="262" t="s">
        <v>3075</v>
      </c>
      <c r="Z1009" s="262" t="s">
        <v>3075</v>
      </c>
      <c r="AA1009" s="262" t="s">
        <v>3075</v>
      </c>
      <c r="AB1009" s="262" t="s">
        <v>3075</v>
      </c>
      <c r="AC1009" s="262" t="s">
        <v>3075</v>
      </c>
      <c r="AD1009" s="262" t="s">
        <v>3075</v>
      </c>
      <c r="AE1009" s="246"/>
      <c r="AF1009" s="262" t="s">
        <v>3075</v>
      </c>
      <c r="AG1009" s="262" t="s">
        <v>3075</v>
      </c>
      <c r="AH1009" s="262" t="s">
        <v>3075</v>
      </c>
      <c r="AI1009" s="262" t="s">
        <v>3075</v>
      </c>
      <c r="AJ1009" t="s">
        <v>4897</v>
      </c>
    </row>
    <row r="1010" spans="1:36" ht="15" customHeight="1" x14ac:dyDescent="0.3">
      <c r="A1010" s="261">
        <v>526692</v>
      </c>
      <c r="B1010" s="262" t="s">
        <v>1758</v>
      </c>
      <c r="C1010" s="262" t="s">
        <v>74</v>
      </c>
      <c r="D1010" s="262" t="s">
        <v>1759</v>
      </c>
      <c r="E1010" s="262" t="s">
        <v>115</v>
      </c>
      <c r="F1010" s="262" t="s">
        <v>149</v>
      </c>
      <c r="G1010" s="263">
        <v>32051</v>
      </c>
      <c r="H1010" s="262" t="s">
        <v>620</v>
      </c>
      <c r="I1010" s="258" t="s">
        <v>521</v>
      </c>
      <c r="J1010" s="258" t="s">
        <v>136</v>
      </c>
      <c r="K1010" s="262"/>
      <c r="L1010" s="257" t="s">
        <v>149</v>
      </c>
      <c r="M1010" s="262"/>
      <c r="N1010" s="250" t="s">
        <v>3075</v>
      </c>
      <c r="O1010" s="260" t="s">
        <v>3075</v>
      </c>
      <c r="P1010" s="257">
        <v>0</v>
      </c>
      <c r="Q1010" s="262" t="s">
        <v>3075</v>
      </c>
      <c r="R1010" s="262" t="s">
        <v>3788</v>
      </c>
      <c r="S1010" s="262" t="s">
        <v>3094</v>
      </c>
      <c r="T1010" s="262" t="s">
        <v>2465</v>
      </c>
      <c r="U1010" s="262" t="s">
        <v>2096</v>
      </c>
      <c r="V1010" s="262" t="s">
        <v>3075</v>
      </c>
      <c r="W1010" s="262" t="s">
        <v>3075</v>
      </c>
      <c r="X1010" s="262" t="s">
        <v>3075</v>
      </c>
      <c r="Y1010" s="262" t="s">
        <v>3075</v>
      </c>
      <c r="Z1010" s="262" t="s">
        <v>3075</v>
      </c>
      <c r="AA1010" s="262" t="s">
        <v>3075</v>
      </c>
      <c r="AB1010" s="262" t="s">
        <v>3075</v>
      </c>
      <c r="AC1010" s="262" t="s">
        <v>3075</v>
      </c>
      <c r="AD1010" s="262" t="s">
        <v>3075</v>
      </c>
      <c r="AE1010" s="246"/>
      <c r="AF1010" s="262" t="s">
        <v>3075</v>
      </c>
      <c r="AG1010" s="262" t="s">
        <v>3075</v>
      </c>
      <c r="AH1010" s="262" t="s">
        <v>3075</v>
      </c>
      <c r="AI1010" s="262" t="s">
        <v>3075</v>
      </c>
      <c r="AJ1010" t="s">
        <v>4897</v>
      </c>
    </row>
    <row r="1011" spans="1:36" ht="15" customHeight="1" x14ac:dyDescent="0.3">
      <c r="A1011" s="261">
        <v>526695</v>
      </c>
      <c r="B1011" s="262" t="s">
        <v>1760</v>
      </c>
      <c r="C1011" s="262" t="s">
        <v>1761</v>
      </c>
      <c r="D1011" s="262" t="s">
        <v>1643</v>
      </c>
      <c r="E1011" s="262" t="s">
        <v>115</v>
      </c>
      <c r="F1011" s="262" t="s">
        <v>135</v>
      </c>
      <c r="G1011" s="263">
        <v>28523</v>
      </c>
      <c r="H1011" s="262" t="s">
        <v>620</v>
      </c>
      <c r="I1011" s="258" t="s">
        <v>521</v>
      </c>
      <c r="J1011" s="258" t="s">
        <v>138</v>
      </c>
      <c r="K1011" s="262"/>
      <c r="L1011" s="265"/>
      <c r="M1011" s="262"/>
      <c r="N1011" s="250" t="s">
        <v>3075</v>
      </c>
      <c r="O1011" s="260" t="s">
        <v>3075</v>
      </c>
      <c r="P1011" s="257">
        <v>0</v>
      </c>
      <c r="Q1011" s="262" t="s">
        <v>3075</v>
      </c>
      <c r="R1011" s="262" t="s">
        <v>3399</v>
      </c>
      <c r="S1011" s="262" t="s">
        <v>3400</v>
      </c>
      <c r="T1011" s="262" t="s">
        <v>2171</v>
      </c>
      <c r="U1011" s="262" t="s">
        <v>2084</v>
      </c>
      <c r="V1011" s="262" t="s">
        <v>3075</v>
      </c>
      <c r="W1011" s="262" t="s">
        <v>3075</v>
      </c>
      <c r="X1011" s="262" t="s">
        <v>3075</v>
      </c>
      <c r="Y1011" s="262" t="s">
        <v>3075</v>
      </c>
      <c r="Z1011" s="262" t="s">
        <v>3075</v>
      </c>
      <c r="AA1011" s="262" t="s">
        <v>3075</v>
      </c>
      <c r="AB1011" s="262" t="s">
        <v>3075</v>
      </c>
      <c r="AC1011" s="262" t="s">
        <v>3075</v>
      </c>
      <c r="AD1011" s="262" t="s">
        <v>3075</v>
      </c>
      <c r="AE1011" s="247"/>
      <c r="AF1011" s="262" t="s">
        <v>3075</v>
      </c>
      <c r="AG1011" s="262" t="s">
        <v>3075</v>
      </c>
      <c r="AH1011" s="262" t="s">
        <v>3075</v>
      </c>
      <c r="AI1011" s="262" t="s">
        <v>3075</v>
      </c>
      <c r="AJ1011" t="s">
        <v>4897</v>
      </c>
    </row>
    <row r="1012" spans="1:36" ht="15" customHeight="1" x14ac:dyDescent="0.3">
      <c r="A1012" s="261">
        <v>526700</v>
      </c>
      <c r="B1012" s="262" t="s">
        <v>1762</v>
      </c>
      <c r="C1012" s="262" t="s">
        <v>1763</v>
      </c>
      <c r="D1012" s="262" t="s">
        <v>588</v>
      </c>
      <c r="E1012" s="262" t="s">
        <v>115</v>
      </c>
      <c r="F1012" s="262" t="s">
        <v>135</v>
      </c>
      <c r="G1012" s="263">
        <v>30683</v>
      </c>
      <c r="H1012" s="262" t="s">
        <v>620</v>
      </c>
      <c r="I1012" s="258" t="s">
        <v>521</v>
      </c>
      <c r="J1012" s="258" t="s">
        <v>138</v>
      </c>
      <c r="K1012" s="262" t="s">
        <v>3075</v>
      </c>
      <c r="L1012" s="262"/>
      <c r="M1012" s="262"/>
      <c r="N1012" s="250" t="s">
        <v>3075</v>
      </c>
      <c r="O1012" s="260" t="s">
        <v>3075</v>
      </c>
      <c r="P1012" s="257">
        <v>0</v>
      </c>
      <c r="Q1012" s="262" t="s">
        <v>3075</v>
      </c>
      <c r="R1012" s="262" t="s">
        <v>3277</v>
      </c>
      <c r="S1012" s="262" t="s">
        <v>3278</v>
      </c>
      <c r="T1012" s="262" t="s">
        <v>2466</v>
      </c>
      <c r="U1012" s="262" t="s">
        <v>2084</v>
      </c>
      <c r="V1012" s="262" t="s">
        <v>3075</v>
      </c>
      <c r="W1012" s="262" t="s">
        <v>3075</v>
      </c>
      <c r="X1012" s="262" t="s">
        <v>3075</v>
      </c>
      <c r="Y1012" s="262" t="s">
        <v>3075</v>
      </c>
      <c r="Z1012" s="262" t="s">
        <v>3075</v>
      </c>
      <c r="AA1012" s="262" t="s">
        <v>3075</v>
      </c>
      <c r="AB1012" s="262" t="s">
        <v>3075</v>
      </c>
      <c r="AC1012" s="262" t="s">
        <v>3075</v>
      </c>
      <c r="AD1012" s="262" t="s">
        <v>3075</v>
      </c>
      <c r="AE1012" s="246"/>
      <c r="AF1012" s="262" t="s">
        <v>3075</v>
      </c>
      <c r="AG1012" s="262" t="s">
        <v>3075</v>
      </c>
      <c r="AH1012" s="262" t="s">
        <v>3075</v>
      </c>
      <c r="AI1012" s="262" t="s">
        <v>3075</v>
      </c>
      <c r="AJ1012" t="s">
        <v>4897</v>
      </c>
    </row>
    <row r="1013" spans="1:36" ht="15" customHeight="1" x14ac:dyDescent="0.3">
      <c r="A1013" s="261">
        <v>526701</v>
      </c>
      <c r="B1013" s="262" t="s">
        <v>1764</v>
      </c>
      <c r="C1013" s="262" t="s">
        <v>989</v>
      </c>
      <c r="D1013" s="262" t="s">
        <v>513</v>
      </c>
      <c r="E1013" s="262" t="s">
        <v>115</v>
      </c>
      <c r="F1013" s="262" t="s">
        <v>2164</v>
      </c>
      <c r="G1013" s="263">
        <v>34553</v>
      </c>
      <c r="H1013" s="262" t="s">
        <v>620</v>
      </c>
      <c r="I1013" s="258" t="s">
        <v>521</v>
      </c>
      <c r="J1013" s="258" t="s">
        <v>138</v>
      </c>
      <c r="K1013" s="261">
        <v>2012</v>
      </c>
      <c r="L1013" s="250"/>
      <c r="M1013" s="262"/>
      <c r="N1013" s="250" t="s">
        <v>3075</v>
      </c>
      <c r="O1013" s="260" t="s">
        <v>3075</v>
      </c>
      <c r="P1013" s="257">
        <v>0</v>
      </c>
      <c r="Q1013" s="262" t="s">
        <v>3075</v>
      </c>
      <c r="R1013" s="262" t="s">
        <v>3279</v>
      </c>
      <c r="S1013" s="262" t="s">
        <v>3280</v>
      </c>
      <c r="T1013" s="262" t="s">
        <v>2136</v>
      </c>
      <c r="U1013" s="262" t="s">
        <v>2339</v>
      </c>
      <c r="V1013" s="262" t="s">
        <v>3075</v>
      </c>
      <c r="W1013" s="262" t="s">
        <v>3075</v>
      </c>
      <c r="X1013" s="262" t="s">
        <v>3075</v>
      </c>
      <c r="Y1013" s="262" t="s">
        <v>3075</v>
      </c>
      <c r="Z1013" s="262" t="s">
        <v>3075</v>
      </c>
      <c r="AA1013" s="262" t="s">
        <v>3075</v>
      </c>
      <c r="AB1013" s="262" t="s">
        <v>3075</v>
      </c>
      <c r="AC1013" s="262" t="s">
        <v>3075</v>
      </c>
      <c r="AD1013" s="262" t="s">
        <v>3075</v>
      </c>
      <c r="AE1013" s="246"/>
      <c r="AF1013" s="262" t="s">
        <v>3075</v>
      </c>
      <c r="AG1013" s="262" t="s">
        <v>3075</v>
      </c>
      <c r="AH1013" s="262" t="s">
        <v>3075</v>
      </c>
      <c r="AI1013" s="262" t="s">
        <v>3075</v>
      </c>
      <c r="AJ1013" t="s">
        <v>4897</v>
      </c>
    </row>
    <row r="1014" spans="1:36" ht="15" customHeight="1" x14ac:dyDescent="0.3">
      <c r="A1014" s="261">
        <v>526704</v>
      </c>
      <c r="B1014" s="262" t="s">
        <v>1765</v>
      </c>
      <c r="C1014" s="262" t="s">
        <v>4640</v>
      </c>
      <c r="D1014" s="262" t="s">
        <v>1753</v>
      </c>
      <c r="E1014" s="262" t="s">
        <v>115</v>
      </c>
      <c r="F1014" s="262" t="s">
        <v>135</v>
      </c>
      <c r="G1014" s="263">
        <v>36526</v>
      </c>
      <c r="H1014" s="262" t="s">
        <v>620</v>
      </c>
      <c r="I1014" s="258" t="s">
        <v>521</v>
      </c>
      <c r="J1014" s="258" t="s">
        <v>667</v>
      </c>
      <c r="K1014" s="262"/>
      <c r="L1014" s="250"/>
      <c r="M1014" s="262"/>
      <c r="N1014" s="250" t="s">
        <v>3075</v>
      </c>
      <c r="O1014" s="260" t="s">
        <v>3075</v>
      </c>
      <c r="P1014" s="257">
        <v>0</v>
      </c>
      <c r="Q1014" s="250"/>
      <c r="R1014" s="250"/>
      <c r="S1014" s="250"/>
      <c r="T1014" s="250"/>
      <c r="U1014" s="250"/>
      <c r="V1014" s="250"/>
      <c r="W1014" s="250"/>
      <c r="X1014" s="250"/>
      <c r="Y1014" s="250"/>
      <c r="Z1014" s="250"/>
      <c r="AA1014" s="250"/>
      <c r="AB1014" s="250"/>
      <c r="AC1014" s="250"/>
      <c r="AD1014" s="250"/>
      <c r="AE1014" s="246"/>
      <c r="AF1014" s="250"/>
      <c r="AG1014" s="250"/>
      <c r="AH1014" s="250"/>
      <c r="AI1014" s="250"/>
      <c r="AJ1014" t="s">
        <v>4897</v>
      </c>
    </row>
    <row r="1015" spans="1:36" ht="15" customHeight="1" x14ac:dyDescent="0.3">
      <c r="A1015" s="261">
        <v>526707</v>
      </c>
      <c r="B1015" s="262" t="s">
        <v>1766</v>
      </c>
      <c r="C1015" s="262" t="s">
        <v>83</v>
      </c>
      <c r="D1015" s="262" t="s">
        <v>1613</v>
      </c>
      <c r="E1015" s="262" t="s">
        <v>115</v>
      </c>
      <c r="F1015" s="262" t="s">
        <v>144</v>
      </c>
      <c r="G1015" s="263">
        <v>35144</v>
      </c>
      <c r="H1015" s="262" t="s">
        <v>620</v>
      </c>
      <c r="I1015" s="258" t="s">
        <v>521</v>
      </c>
      <c r="J1015" s="258" t="s">
        <v>136</v>
      </c>
      <c r="K1015" s="262"/>
      <c r="L1015" s="250"/>
      <c r="M1015" s="262"/>
      <c r="N1015" s="250" t="s">
        <v>3075</v>
      </c>
      <c r="O1015" s="260" t="s">
        <v>3075</v>
      </c>
      <c r="P1015" s="257">
        <v>0</v>
      </c>
      <c r="Q1015" s="262" t="s">
        <v>3075</v>
      </c>
      <c r="R1015" s="262" t="s">
        <v>3869</v>
      </c>
      <c r="S1015" s="262" t="s">
        <v>3105</v>
      </c>
      <c r="T1015" s="262" t="s">
        <v>2710</v>
      </c>
      <c r="U1015" s="262" t="s">
        <v>2220</v>
      </c>
      <c r="V1015" s="262" t="s">
        <v>3075</v>
      </c>
      <c r="W1015" s="262" t="s">
        <v>3075</v>
      </c>
      <c r="X1015" s="262" t="s">
        <v>3075</v>
      </c>
      <c r="Y1015" s="262" t="s">
        <v>3075</v>
      </c>
      <c r="Z1015" s="262" t="s">
        <v>3075</v>
      </c>
      <c r="AA1015" s="262" t="s">
        <v>3075</v>
      </c>
      <c r="AB1015" s="262" t="s">
        <v>3075</v>
      </c>
      <c r="AC1015" s="262" t="s">
        <v>3075</v>
      </c>
      <c r="AD1015" s="262" t="s">
        <v>3075</v>
      </c>
      <c r="AE1015" s="246"/>
      <c r="AF1015" s="262"/>
      <c r="AG1015" s="262" t="s">
        <v>3075</v>
      </c>
      <c r="AH1015" s="262" t="s">
        <v>3075</v>
      </c>
      <c r="AI1015" s="262" t="s">
        <v>3075</v>
      </c>
      <c r="AJ1015" t="s">
        <v>4897</v>
      </c>
    </row>
    <row r="1016" spans="1:36" ht="15" customHeight="1" x14ac:dyDescent="0.3">
      <c r="A1016" s="261">
        <v>526709</v>
      </c>
      <c r="B1016" s="262" t="s">
        <v>1767</v>
      </c>
      <c r="C1016" s="262" t="s">
        <v>300</v>
      </c>
      <c r="D1016" s="262" t="s">
        <v>451</v>
      </c>
      <c r="E1016" s="262" t="s">
        <v>115</v>
      </c>
      <c r="F1016" s="262" t="s">
        <v>151</v>
      </c>
      <c r="G1016" s="263">
        <v>34159</v>
      </c>
      <c r="H1016" s="262" t="s">
        <v>620</v>
      </c>
      <c r="I1016" s="258" t="s">
        <v>521</v>
      </c>
      <c r="J1016" s="258" t="s">
        <v>136</v>
      </c>
      <c r="K1016" s="262" t="s">
        <v>3075</v>
      </c>
      <c r="L1016" s="262"/>
      <c r="M1016" s="262"/>
      <c r="N1016" s="250" t="s">
        <v>3075</v>
      </c>
      <c r="O1016" s="260" t="s">
        <v>3075</v>
      </c>
      <c r="P1016" s="257">
        <v>0</v>
      </c>
      <c r="Q1016" s="262" t="s">
        <v>3075</v>
      </c>
      <c r="R1016" s="262" t="s">
        <v>3870</v>
      </c>
      <c r="S1016" s="262" t="s">
        <v>3871</v>
      </c>
      <c r="T1016" s="262" t="s">
        <v>2711</v>
      </c>
      <c r="U1016" s="262" t="s">
        <v>2153</v>
      </c>
      <c r="V1016" s="262" t="s">
        <v>3075</v>
      </c>
      <c r="W1016" s="262" t="s">
        <v>3075</v>
      </c>
      <c r="X1016" s="262" t="s">
        <v>3075</v>
      </c>
      <c r="Y1016" s="262" t="s">
        <v>3075</v>
      </c>
      <c r="Z1016" s="262" t="s">
        <v>3075</v>
      </c>
      <c r="AA1016" s="262" t="s">
        <v>3075</v>
      </c>
      <c r="AB1016" s="262" t="s">
        <v>3075</v>
      </c>
      <c r="AC1016" s="262" t="s">
        <v>3075</v>
      </c>
      <c r="AD1016" s="262" t="s">
        <v>3075</v>
      </c>
      <c r="AE1016" s="246"/>
      <c r="AF1016" s="262" t="s">
        <v>3075</v>
      </c>
      <c r="AG1016" s="262" t="s">
        <v>3075</v>
      </c>
      <c r="AH1016" s="262" t="s">
        <v>3075</v>
      </c>
      <c r="AI1016" s="262" t="s">
        <v>3075</v>
      </c>
      <c r="AJ1016" t="s">
        <v>4897</v>
      </c>
    </row>
    <row r="1017" spans="1:36" ht="15" customHeight="1" x14ac:dyDescent="0.3">
      <c r="A1017" s="261">
        <v>526715</v>
      </c>
      <c r="B1017" s="262" t="s">
        <v>1768</v>
      </c>
      <c r="C1017" s="262" t="s">
        <v>305</v>
      </c>
      <c r="D1017" s="262" t="s">
        <v>440</v>
      </c>
      <c r="E1017" s="262" t="s">
        <v>115</v>
      </c>
      <c r="F1017" s="262" t="s">
        <v>2712</v>
      </c>
      <c r="G1017" s="263">
        <v>35067</v>
      </c>
      <c r="H1017" s="262" t="s">
        <v>620</v>
      </c>
      <c r="I1017" s="258" t="s">
        <v>521</v>
      </c>
      <c r="J1017" s="258" t="s">
        <v>138</v>
      </c>
      <c r="K1017" s="262"/>
      <c r="L1017" s="250"/>
      <c r="M1017" s="262"/>
      <c r="N1017" s="250" t="s">
        <v>3075</v>
      </c>
      <c r="O1017" s="260" t="s">
        <v>3075</v>
      </c>
      <c r="P1017" s="257">
        <v>0</v>
      </c>
      <c r="Q1017" s="262" t="s">
        <v>3075</v>
      </c>
      <c r="R1017" s="262" t="s">
        <v>3401</v>
      </c>
      <c r="S1017" s="262" t="s">
        <v>3402</v>
      </c>
      <c r="T1017" s="262" t="s">
        <v>2713</v>
      </c>
      <c r="U1017" s="262" t="s">
        <v>2220</v>
      </c>
      <c r="V1017" s="262" t="s">
        <v>3075</v>
      </c>
      <c r="W1017" s="262" t="s">
        <v>3075</v>
      </c>
      <c r="X1017" s="262" t="s">
        <v>3075</v>
      </c>
      <c r="Y1017" s="262" t="s">
        <v>3075</v>
      </c>
      <c r="Z1017" s="262" t="s">
        <v>3075</v>
      </c>
      <c r="AA1017" s="262" t="s">
        <v>3075</v>
      </c>
      <c r="AB1017" s="262" t="s">
        <v>3075</v>
      </c>
      <c r="AC1017" s="262" t="s">
        <v>3075</v>
      </c>
      <c r="AD1017" s="262" t="s">
        <v>3075</v>
      </c>
      <c r="AE1017" s="246"/>
      <c r="AF1017" s="262" t="s">
        <v>3075</v>
      </c>
      <c r="AG1017" s="262" t="s">
        <v>3075</v>
      </c>
      <c r="AH1017" s="262" t="s">
        <v>3075</v>
      </c>
      <c r="AI1017" s="262" t="s">
        <v>3075</v>
      </c>
      <c r="AJ1017" t="s">
        <v>4897</v>
      </c>
    </row>
    <row r="1018" spans="1:36" ht="15" customHeight="1" x14ac:dyDescent="0.3">
      <c r="A1018" s="261">
        <v>526716</v>
      </c>
      <c r="B1018" s="262" t="s">
        <v>1769</v>
      </c>
      <c r="C1018" s="262" t="s">
        <v>314</v>
      </c>
      <c r="D1018" s="262" t="s">
        <v>1770</v>
      </c>
      <c r="E1018" s="262" t="s">
        <v>115</v>
      </c>
      <c r="F1018" s="262" t="s">
        <v>2288</v>
      </c>
      <c r="G1018" s="263">
        <v>33974</v>
      </c>
      <c r="H1018" s="262" t="s">
        <v>620</v>
      </c>
      <c r="I1018" s="258" t="s">
        <v>521</v>
      </c>
      <c r="J1018" s="258" t="s">
        <v>136</v>
      </c>
      <c r="K1018" s="262"/>
      <c r="L1018" s="250"/>
      <c r="M1018" s="262"/>
      <c r="N1018" s="250" t="s">
        <v>3075</v>
      </c>
      <c r="O1018" s="260" t="s">
        <v>3075</v>
      </c>
      <c r="P1018" s="257">
        <v>0</v>
      </c>
      <c r="Q1018" s="262" t="s">
        <v>3075</v>
      </c>
      <c r="R1018" s="262" t="s">
        <v>3789</v>
      </c>
      <c r="S1018" s="262" t="s">
        <v>3651</v>
      </c>
      <c r="T1018" s="262" t="s">
        <v>2467</v>
      </c>
      <c r="U1018" s="262" t="s">
        <v>2468</v>
      </c>
      <c r="V1018" s="262" t="s">
        <v>3075</v>
      </c>
      <c r="W1018" s="262" t="s">
        <v>3075</v>
      </c>
      <c r="X1018" s="262" t="s">
        <v>3075</v>
      </c>
      <c r="Y1018" s="262" t="s">
        <v>3075</v>
      </c>
      <c r="Z1018" s="262" t="s">
        <v>3075</v>
      </c>
      <c r="AA1018" s="262" t="s">
        <v>3075</v>
      </c>
      <c r="AB1018" s="262" t="s">
        <v>3075</v>
      </c>
      <c r="AC1018" s="262" t="s">
        <v>3075</v>
      </c>
      <c r="AD1018" s="262" t="s">
        <v>3075</v>
      </c>
      <c r="AE1018" s="246"/>
      <c r="AF1018" s="262" t="s">
        <v>3075</v>
      </c>
      <c r="AG1018" s="262" t="s">
        <v>3075</v>
      </c>
      <c r="AH1018" s="262" t="s">
        <v>3075</v>
      </c>
      <c r="AI1018" s="262" t="s">
        <v>3075</v>
      </c>
      <c r="AJ1018" t="s">
        <v>4897</v>
      </c>
    </row>
    <row r="1019" spans="1:36" ht="15" customHeight="1" x14ac:dyDescent="0.3">
      <c r="A1019" s="261">
        <v>526717</v>
      </c>
      <c r="B1019" s="262" t="s">
        <v>1771</v>
      </c>
      <c r="C1019" s="262" t="s">
        <v>83</v>
      </c>
      <c r="D1019" s="262" t="s">
        <v>438</v>
      </c>
      <c r="E1019" s="262" t="s">
        <v>115</v>
      </c>
      <c r="F1019" s="262" t="s">
        <v>2384</v>
      </c>
      <c r="G1019" s="263">
        <v>32190</v>
      </c>
      <c r="H1019" s="262" t="s">
        <v>620</v>
      </c>
      <c r="I1019" s="258" t="s">
        <v>521</v>
      </c>
      <c r="J1019" s="258" t="s">
        <v>136</v>
      </c>
      <c r="K1019" s="262"/>
      <c r="L1019" s="250"/>
      <c r="M1019" s="262"/>
      <c r="N1019" s="250" t="s">
        <v>3075</v>
      </c>
      <c r="O1019" s="260" t="s">
        <v>3075</v>
      </c>
      <c r="P1019" s="257">
        <v>0</v>
      </c>
      <c r="Q1019" s="262" t="s">
        <v>3075</v>
      </c>
      <c r="R1019" s="262" t="s">
        <v>3872</v>
      </c>
      <c r="S1019" s="262" t="s">
        <v>3317</v>
      </c>
      <c r="T1019" s="262" t="s">
        <v>2298</v>
      </c>
      <c r="U1019" s="262" t="s">
        <v>2129</v>
      </c>
      <c r="V1019" s="262" t="s">
        <v>3075</v>
      </c>
      <c r="W1019" s="262" t="s">
        <v>3075</v>
      </c>
      <c r="X1019" s="262" t="s">
        <v>3075</v>
      </c>
      <c r="Y1019" s="262" t="s">
        <v>3075</v>
      </c>
      <c r="Z1019" s="262" t="s">
        <v>3075</v>
      </c>
      <c r="AA1019" s="262" t="s">
        <v>3075</v>
      </c>
      <c r="AB1019" s="262" t="s">
        <v>3075</v>
      </c>
      <c r="AC1019" s="262" t="s">
        <v>3075</v>
      </c>
      <c r="AD1019" s="262" t="s">
        <v>3075</v>
      </c>
      <c r="AE1019" s="246"/>
      <c r="AF1019" s="262" t="s">
        <v>3075</v>
      </c>
      <c r="AG1019" s="262" t="s">
        <v>3075</v>
      </c>
      <c r="AH1019" s="262" t="s">
        <v>3075</v>
      </c>
      <c r="AI1019" s="262" t="s">
        <v>3075</v>
      </c>
      <c r="AJ1019" t="s">
        <v>4897</v>
      </c>
    </row>
    <row r="1020" spans="1:36" ht="15" customHeight="1" x14ac:dyDescent="0.3">
      <c r="A1020" s="261">
        <v>526723</v>
      </c>
      <c r="B1020" s="262" t="s">
        <v>1772</v>
      </c>
      <c r="C1020" s="262" t="s">
        <v>87</v>
      </c>
      <c r="D1020" s="262" t="s">
        <v>427</v>
      </c>
      <c r="E1020" s="262" t="s">
        <v>115</v>
      </c>
      <c r="F1020" s="262" t="s">
        <v>2212</v>
      </c>
      <c r="G1020" s="263">
        <v>30588</v>
      </c>
      <c r="H1020" s="262" t="s">
        <v>620</v>
      </c>
      <c r="I1020" s="258" t="s">
        <v>521</v>
      </c>
      <c r="J1020" s="258" t="s">
        <v>138</v>
      </c>
      <c r="K1020" s="261">
        <v>2003</v>
      </c>
      <c r="L1020" s="250"/>
      <c r="M1020" s="262"/>
      <c r="N1020" s="250" t="s">
        <v>3075</v>
      </c>
      <c r="O1020" s="260" t="s">
        <v>3075</v>
      </c>
      <c r="P1020" s="257">
        <v>0</v>
      </c>
      <c r="Q1020" s="262" t="s">
        <v>3075</v>
      </c>
      <c r="R1020" s="262" t="s">
        <v>3281</v>
      </c>
      <c r="S1020" s="262" t="s">
        <v>3080</v>
      </c>
      <c r="T1020" s="262" t="s">
        <v>2282</v>
      </c>
      <c r="U1020" s="262" t="s">
        <v>2210</v>
      </c>
      <c r="V1020" s="262" t="s">
        <v>3075</v>
      </c>
      <c r="W1020" s="262" t="s">
        <v>3075</v>
      </c>
      <c r="X1020" s="262" t="s">
        <v>3075</v>
      </c>
      <c r="Y1020" s="262" t="s">
        <v>3075</v>
      </c>
      <c r="Z1020" s="262" t="s">
        <v>3075</v>
      </c>
      <c r="AA1020" s="262" t="s">
        <v>3075</v>
      </c>
      <c r="AB1020" s="262" t="s">
        <v>3075</v>
      </c>
      <c r="AC1020" s="262" t="s">
        <v>3075</v>
      </c>
      <c r="AD1020" s="262" t="s">
        <v>3075</v>
      </c>
      <c r="AE1020" s="246"/>
      <c r="AF1020" s="262" t="s">
        <v>3075</v>
      </c>
      <c r="AG1020" s="262" t="s">
        <v>3075</v>
      </c>
      <c r="AH1020" s="262" t="s">
        <v>3075</v>
      </c>
      <c r="AI1020" s="262" t="s">
        <v>3075</v>
      </c>
      <c r="AJ1020" t="s">
        <v>4897</v>
      </c>
    </row>
    <row r="1021" spans="1:36" ht="15" customHeight="1" x14ac:dyDescent="0.3">
      <c r="A1021" s="261">
        <v>526725</v>
      </c>
      <c r="B1021" s="262" t="s">
        <v>1602</v>
      </c>
      <c r="C1021" s="262" t="s">
        <v>326</v>
      </c>
      <c r="D1021" s="262" t="s">
        <v>500</v>
      </c>
      <c r="E1021" s="262" t="s">
        <v>115</v>
      </c>
      <c r="F1021" s="262" t="s">
        <v>2441</v>
      </c>
      <c r="G1021" s="263">
        <v>28126</v>
      </c>
      <c r="H1021" s="262" t="s">
        <v>620</v>
      </c>
      <c r="I1021" s="258" t="s">
        <v>521</v>
      </c>
      <c r="J1021" s="258" t="s">
        <v>136</v>
      </c>
      <c r="K1021" s="262"/>
      <c r="L1021" s="250"/>
      <c r="M1021" s="262"/>
      <c r="N1021" s="250" t="s">
        <v>3075</v>
      </c>
      <c r="O1021" s="260" t="s">
        <v>3075</v>
      </c>
      <c r="P1021" s="257">
        <v>0</v>
      </c>
      <c r="Q1021" s="262" t="s">
        <v>3075</v>
      </c>
      <c r="R1021" s="262" t="s">
        <v>4641</v>
      </c>
      <c r="S1021" s="262" t="s">
        <v>4642</v>
      </c>
      <c r="T1021" s="262" t="s">
        <v>2521</v>
      </c>
      <c r="U1021" s="262" t="s">
        <v>4643</v>
      </c>
      <c r="V1021" s="262" t="s">
        <v>3075</v>
      </c>
      <c r="W1021" s="262" t="s">
        <v>3075</v>
      </c>
      <c r="X1021" s="262" t="s">
        <v>3075</v>
      </c>
      <c r="Y1021" s="262" t="s">
        <v>3075</v>
      </c>
      <c r="Z1021" s="262" t="s">
        <v>3075</v>
      </c>
      <c r="AA1021" s="262" t="s">
        <v>3075</v>
      </c>
      <c r="AB1021" s="262" t="s">
        <v>3075</v>
      </c>
      <c r="AC1021" s="262" t="s">
        <v>3075</v>
      </c>
      <c r="AD1021" s="262" t="s">
        <v>3075</v>
      </c>
      <c r="AE1021" s="246"/>
      <c r="AF1021" s="262" t="s">
        <v>3075</v>
      </c>
      <c r="AG1021" s="262" t="s">
        <v>3075</v>
      </c>
      <c r="AH1021" s="262" t="s">
        <v>3075</v>
      </c>
      <c r="AI1021" s="262" t="s">
        <v>3075</v>
      </c>
      <c r="AJ1021" t="s">
        <v>4897</v>
      </c>
    </row>
    <row r="1022" spans="1:36" ht="15" customHeight="1" x14ac:dyDescent="0.3">
      <c r="A1022" s="261">
        <v>526727</v>
      </c>
      <c r="B1022" s="262" t="s">
        <v>1603</v>
      </c>
      <c r="C1022" s="262" t="s">
        <v>988</v>
      </c>
      <c r="D1022" s="262" t="s">
        <v>1604</v>
      </c>
      <c r="E1022" s="262" t="s">
        <v>115</v>
      </c>
      <c r="F1022" s="262" t="s">
        <v>135</v>
      </c>
      <c r="G1022" s="263">
        <v>36161</v>
      </c>
      <c r="H1022" s="262" t="s">
        <v>620</v>
      </c>
      <c r="I1022" s="258" t="s">
        <v>521</v>
      </c>
      <c r="J1022" s="258" t="s">
        <v>138</v>
      </c>
      <c r="K1022" s="262" t="s">
        <v>3075</v>
      </c>
      <c r="L1022" s="262"/>
      <c r="M1022" s="262"/>
      <c r="N1022" s="250" t="s">
        <v>3075</v>
      </c>
      <c r="O1022" s="260" t="s">
        <v>3075</v>
      </c>
      <c r="P1022" s="257">
        <v>0</v>
      </c>
      <c r="Q1022" s="262" t="s">
        <v>3075</v>
      </c>
      <c r="R1022" s="262" t="s">
        <v>4644</v>
      </c>
      <c r="S1022" s="262" t="s">
        <v>4645</v>
      </c>
      <c r="T1022" s="262" t="s">
        <v>3063</v>
      </c>
      <c r="U1022" s="262" t="s">
        <v>2084</v>
      </c>
      <c r="V1022" s="262" t="s">
        <v>3075</v>
      </c>
      <c r="W1022" s="262" t="s">
        <v>3075</v>
      </c>
      <c r="X1022" s="262" t="s">
        <v>3075</v>
      </c>
      <c r="Y1022" s="262" t="s">
        <v>3075</v>
      </c>
      <c r="Z1022" s="262" t="s">
        <v>3075</v>
      </c>
      <c r="AA1022" s="262" t="s">
        <v>3075</v>
      </c>
      <c r="AB1022" s="262" t="s">
        <v>3075</v>
      </c>
      <c r="AC1022" s="262" t="s">
        <v>3075</v>
      </c>
      <c r="AD1022" s="262" t="s">
        <v>3075</v>
      </c>
      <c r="AE1022" s="246"/>
      <c r="AF1022" s="262" t="s">
        <v>3075</v>
      </c>
      <c r="AG1022" s="262" t="s">
        <v>3075</v>
      </c>
      <c r="AH1022" s="262" t="s">
        <v>3075</v>
      </c>
      <c r="AI1022" s="262" t="s">
        <v>3075</v>
      </c>
      <c r="AJ1022" t="s">
        <v>4897</v>
      </c>
    </row>
    <row r="1023" spans="1:36" ht="15" customHeight="1" x14ac:dyDescent="0.3">
      <c r="A1023" s="261">
        <v>526728</v>
      </c>
      <c r="B1023" s="262" t="s">
        <v>1605</v>
      </c>
      <c r="C1023" s="262" t="s">
        <v>77</v>
      </c>
      <c r="D1023" s="262" t="s">
        <v>723</v>
      </c>
      <c r="E1023" s="262" t="s">
        <v>115</v>
      </c>
      <c r="F1023" s="262" t="s">
        <v>3065</v>
      </c>
      <c r="G1023" s="263">
        <v>27461</v>
      </c>
      <c r="H1023" s="262" t="s">
        <v>620</v>
      </c>
      <c r="I1023" s="258" t="s">
        <v>521</v>
      </c>
      <c r="J1023" s="258" t="s">
        <v>138</v>
      </c>
      <c r="K1023" s="262"/>
      <c r="L1023" s="257"/>
      <c r="M1023" s="262"/>
      <c r="N1023" s="250" t="s">
        <v>3075</v>
      </c>
      <c r="O1023" s="260" t="s">
        <v>3075</v>
      </c>
      <c r="P1023" s="257">
        <v>0</v>
      </c>
      <c r="Q1023" s="262" t="s">
        <v>3075</v>
      </c>
      <c r="R1023" s="262" t="s">
        <v>3734</v>
      </c>
      <c r="S1023" s="262" t="s">
        <v>3103</v>
      </c>
      <c r="T1023" s="262" t="s">
        <v>2587</v>
      </c>
      <c r="U1023" s="262" t="s">
        <v>3066</v>
      </c>
      <c r="V1023" s="262" t="s">
        <v>3075</v>
      </c>
      <c r="W1023" s="262" t="s">
        <v>3075</v>
      </c>
      <c r="X1023" s="262" t="s">
        <v>3075</v>
      </c>
      <c r="Y1023" s="262" t="s">
        <v>3075</v>
      </c>
      <c r="Z1023" s="262" t="s">
        <v>3075</v>
      </c>
      <c r="AA1023" s="262" t="s">
        <v>3075</v>
      </c>
      <c r="AB1023" s="262" t="s">
        <v>3075</v>
      </c>
      <c r="AC1023" s="262" t="s">
        <v>3075</v>
      </c>
      <c r="AD1023" s="262" t="s">
        <v>3075</v>
      </c>
      <c r="AE1023" s="247"/>
      <c r="AF1023" s="262"/>
      <c r="AG1023" s="262" t="s">
        <v>3075</v>
      </c>
      <c r="AH1023" s="262" t="s">
        <v>3075</v>
      </c>
      <c r="AI1023" s="262" t="s">
        <v>3075</v>
      </c>
      <c r="AJ1023" t="s">
        <v>4897</v>
      </c>
    </row>
    <row r="1024" spans="1:36" ht="15" customHeight="1" x14ac:dyDescent="0.3">
      <c r="A1024" s="261">
        <v>526738</v>
      </c>
      <c r="B1024" s="262" t="s">
        <v>1607</v>
      </c>
      <c r="C1024" s="262" t="s">
        <v>1608</v>
      </c>
      <c r="D1024" s="262" t="s">
        <v>939</v>
      </c>
      <c r="E1024" s="262" t="s">
        <v>115</v>
      </c>
      <c r="F1024" s="262" t="s">
        <v>135</v>
      </c>
      <c r="G1024" s="263">
        <v>26690</v>
      </c>
      <c r="H1024" s="262" t="s">
        <v>620</v>
      </c>
      <c r="I1024" s="258" t="s">
        <v>521</v>
      </c>
      <c r="J1024" s="258" t="s">
        <v>138</v>
      </c>
      <c r="K1024" s="262" t="s">
        <v>3075</v>
      </c>
      <c r="L1024" s="262"/>
      <c r="M1024" s="262"/>
      <c r="N1024" s="250" t="s">
        <v>3075</v>
      </c>
      <c r="O1024" s="260" t="s">
        <v>3075</v>
      </c>
      <c r="P1024" s="257">
        <v>0</v>
      </c>
      <c r="Q1024" s="262" t="s">
        <v>3075</v>
      </c>
      <c r="R1024" s="262" t="s">
        <v>3735</v>
      </c>
      <c r="S1024" s="262" t="s">
        <v>3736</v>
      </c>
      <c r="T1024" s="262" t="s">
        <v>3068</v>
      </c>
      <c r="U1024" s="262" t="s">
        <v>2092</v>
      </c>
      <c r="V1024" s="262" t="s">
        <v>3075</v>
      </c>
      <c r="W1024" s="262" t="s">
        <v>3075</v>
      </c>
      <c r="X1024" s="262" t="s">
        <v>3075</v>
      </c>
      <c r="Y1024" s="262" t="s">
        <v>3075</v>
      </c>
      <c r="Z1024" s="262" t="s">
        <v>3075</v>
      </c>
      <c r="AA1024" s="262" t="s">
        <v>3075</v>
      </c>
      <c r="AB1024" s="262" t="s">
        <v>3075</v>
      </c>
      <c r="AC1024" s="262" t="s">
        <v>3075</v>
      </c>
      <c r="AD1024" s="262" t="s">
        <v>3075</v>
      </c>
      <c r="AE1024" s="246"/>
      <c r="AF1024" s="262" t="s">
        <v>3075</v>
      </c>
      <c r="AG1024" s="262" t="s">
        <v>3075</v>
      </c>
      <c r="AH1024" s="262" t="s">
        <v>3075</v>
      </c>
      <c r="AI1024" s="262" t="s">
        <v>3075</v>
      </c>
      <c r="AJ1024" t="s">
        <v>4897</v>
      </c>
    </row>
    <row r="1025" spans="1:36" ht="15" customHeight="1" x14ac:dyDescent="0.3">
      <c r="A1025" s="261">
        <v>526739</v>
      </c>
      <c r="B1025" s="262" t="s">
        <v>1609</v>
      </c>
      <c r="C1025" s="262" t="s">
        <v>80</v>
      </c>
      <c r="D1025" s="262" t="s">
        <v>492</v>
      </c>
      <c r="E1025" s="262" t="s">
        <v>115</v>
      </c>
      <c r="F1025" s="262" t="s">
        <v>135</v>
      </c>
      <c r="G1025" s="263">
        <v>30682</v>
      </c>
      <c r="H1025" s="262" t="s">
        <v>620</v>
      </c>
      <c r="I1025" s="258" t="s">
        <v>521</v>
      </c>
      <c r="J1025" s="258" t="s">
        <v>138</v>
      </c>
      <c r="K1025" s="262"/>
      <c r="L1025" s="250"/>
      <c r="M1025" s="262"/>
      <c r="N1025" s="250" t="s">
        <v>3075</v>
      </c>
      <c r="O1025" s="260" t="s">
        <v>3075</v>
      </c>
      <c r="P1025" s="257">
        <v>0</v>
      </c>
      <c r="Q1025" s="262" t="s">
        <v>3075</v>
      </c>
      <c r="R1025" s="262" t="s">
        <v>4646</v>
      </c>
      <c r="S1025" s="262" t="s">
        <v>3134</v>
      </c>
      <c r="T1025" s="262" t="s">
        <v>2416</v>
      </c>
      <c r="U1025" s="262" t="s">
        <v>2084</v>
      </c>
      <c r="V1025" s="262" t="s">
        <v>3075</v>
      </c>
      <c r="W1025" s="262" t="s">
        <v>3075</v>
      </c>
      <c r="X1025" s="262" t="s">
        <v>3075</v>
      </c>
      <c r="Y1025" s="262" t="s">
        <v>3075</v>
      </c>
      <c r="Z1025" s="262" t="s">
        <v>3075</v>
      </c>
      <c r="AA1025" s="262" t="s">
        <v>3075</v>
      </c>
      <c r="AB1025" s="262" t="s">
        <v>3075</v>
      </c>
      <c r="AC1025" s="262" t="s">
        <v>3075</v>
      </c>
      <c r="AD1025" s="262" t="s">
        <v>3075</v>
      </c>
      <c r="AE1025" s="246"/>
      <c r="AF1025" s="262" t="s">
        <v>3075</v>
      </c>
      <c r="AG1025" s="262" t="s">
        <v>3075</v>
      </c>
      <c r="AH1025" s="262" t="s">
        <v>3075</v>
      </c>
      <c r="AI1025" s="262" t="s">
        <v>3075</v>
      </c>
      <c r="AJ1025" t="s">
        <v>4897</v>
      </c>
    </row>
    <row r="1026" spans="1:36" ht="15" customHeight="1" x14ac:dyDescent="0.3">
      <c r="A1026" s="261">
        <v>526740</v>
      </c>
      <c r="B1026" s="262" t="s">
        <v>1610</v>
      </c>
      <c r="C1026" s="262" t="s">
        <v>225</v>
      </c>
      <c r="D1026" s="262" t="s">
        <v>391</v>
      </c>
      <c r="E1026" s="262" t="s">
        <v>115</v>
      </c>
      <c r="F1026" s="262" t="s">
        <v>135</v>
      </c>
      <c r="G1026" s="263">
        <v>27839</v>
      </c>
      <c r="H1026" s="262" t="s">
        <v>620</v>
      </c>
      <c r="I1026" s="258" t="s">
        <v>521</v>
      </c>
      <c r="J1026" s="258" t="s">
        <v>136</v>
      </c>
      <c r="K1026" s="262" t="s">
        <v>3075</v>
      </c>
      <c r="L1026" s="262"/>
      <c r="M1026" s="262"/>
      <c r="N1026" s="250" t="s">
        <v>3075</v>
      </c>
      <c r="O1026" s="260" t="s">
        <v>3075</v>
      </c>
      <c r="P1026" s="257">
        <v>0</v>
      </c>
      <c r="Q1026" s="262" t="s">
        <v>3075</v>
      </c>
      <c r="R1026" s="262" t="s">
        <v>4010</v>
      </c>
      <c r="S1026" s="262" t="s">
        <v>3692</v>
      </c>
      <c r="T1026" s="262" t="s">
        <v>2086</v>
      </c>
      <c r="U1026" s="262" t="s">
        <v>2143</v>
      </c>
      <c r="V1026" s="262" t="s">
        <v>3075</v>
      </c>
      <c r="W1026" s="262" t="s">
        <v>3075</v>
      </c>
      <c r="X1026" s="262" t="s">
        <v>3075</v>
      </c>
      <c r="Y1026" s="262" t="s">
        <v>3075</v>
      </c>
      <c r="Z1026" s="262" t="s">
        <v>3075</v>
      </c>
      <c r="AA1026" s="262" t="s">
        <v>3075</v>
      </c>
      <c r="AB1026" s="262" t="s">
        <v>3075</v>
      </c>
      <c r="AC1026" s="262" t="s">
        <v>3075</v>
      </c>
      <c r="AD1026" s="262" t="s">
        <v>3075</v>
      </c>
      <c r="AE1026" s="246"/>
      <c r="AF1026" s="262"/>
      <c r="AG1026" s="262" t="s">
        <v>3075</v>
      </c>
      <c r="AH1026" s="262" t="s">
        <v>3075</v>
      </c>
      <c r="AI1026" s="262" t="s">
        <v>3075</v>
      </c>
      <c r="AJ1026" t="s">
        <v>4897</v>
      </c>
    </row>
    <row r="1027" spans="1:36" ht="15" customHeight="1" x14ac:dyDescent="0.3">
      <c r="A1027" s="261">
        <v>526748</v>
      </c>
      <c r="B1027" s="262" t="s">
        <v>1773</v>
      </c>
      <c r="C1027" s="262" t="s">
        <v>297</v>
      </c>
      <c r="D1027" s="262" t="s">
        <v>691</v>
      </c>
      <c r="E1027" s="262" t="s">
        <v>115</v>
      </c>
      <c r="F1027" s="262" t="s">
        <v>2384</v>
      </c>
      <c r="G1027" s="263">
        <v>33239</v>
      </c>
      <c r="H1027" s="262" t="s">
        <v>620</v>
      </c>
      <c r="I1027" s="258" t="s">
        <v>521</v>
      </c>
      <c r="J1027" s="258" t="s">
        <v>138</v>
      </c>
      <c r="K1027" s="262"/>
      <c r="L1027" s="250"/>
      <c r="M1027" s="262"/>
      <c r="N1027" s="250" t="s">
        <v>3075</v>
      </c>
      <c r="O1027" s="260" t="s">
        <v>3075</v>
      </c>
      <c r="P1027" s="257">
        <v>0</v>
      </c>
      <c r="Q1027" s="250"/>
      <c r="R1027" s="250"/>
      <c r="S1027" s="250"/>
      <c r="T1027" s="250"/>
      <c r="U1027" s="250"/>
      <c r="V1027" s="250"/>
      <c r="W1027" s="250"/>
      <c r="X1027" s="250"/>
      <c r="Y1027" s="250"/>
      <c r="Z1027" s="250"/>
      <c r="AA1027" s="250"/>
      <c r="AB1027" s="250"/>
      <c r="AC1027" s="250"/>
      <c r="AD1027" s="250"/>
      <c r="AE1027" s="246"/>
      <c r="AF1027" s="250"/>
      <c r="AG1027" s="250"/>
      <c r="AH1027" s="250"/>
      <c r="AI1027" s="250"/>
      <c r="AJ1027" t="s">
        <v>4897</v>
      </c>
    </row>
    <row r="1028" spans="1:36" ht="15" customHeight="1" x14ac:dyDescent="0.3">
      <c r="A1028" s="261">
        <v>526749</v>
      </c>
      <c r="B1028" s="262" t="s">
        <v>1175</v>
      </c>
      <c r="C1028" s="262" t="s">
        <v>371</v>
      </c>
      <c r="D1028" s="262" t="s">
        <v>598</v>
      </c>
      <c r="E1028" s="262" t="s">
        <v>115</v>
      </c>
      <c r="F1028" s="262" t="s">
        <v>149</v>
      </c>
      <c r="G1028" s="263">
        <v>35398</v>
      </c>
      <c r="H1028" s="262" t="s">
        <v>620</v>
      </c>
      <c r="I1028" s="258" t="s">
        <v>521</v>
      </c>
      <c r="J1028" s="258" t="s">
        <v>138</v>
      </c>
      <c r="K1028" s="262"/>
      <c r="L1028" s="257" t="s">
        <v>149</v>
      </c>
      <c r="M1028" s="262"/>
      <c r="N1028" s="250" t="s">
        <v>3075</v>
      </c>
      <c r="O1028" s="260" t="s">
        <v>3075</v>
      </c>
      <c r="P1028" s="257">
        <v>0</v>
      </c>
      <c r="Q1028" s="262" t="s">
        <v>3075</v>
      </c>
      <c r="R1028" s="262" t="s">
        <v>3192</v>
      </c>
      <c r="S1028" s="262" t="s">
        <v>3193</v>
      </c>
      <c r="T1028" s="262" t="s">
        <v>2325</v>
      </c>
      <c r="U1028" s="262" t="s">
        <v>2326</v>
      </c>
      <c r="V1028" s="262" t="s">
        <v>3075</v>
      </c>
      <c r="W1028" s="262" t="s">
        <v>3075</v>
      </c>
      <c r="X1028" s="262" t="s">
        <v>3075</v>
      </c>
      <c r="Y1028" s="262" t="s">
        <v>3075</v>
      </c>
      <c r="Z1028" s="262" t="s">
        <v>3075</v>
      </c>
      <c r="AA1028" s="262" t="s">
        <v>3075</v>
      </c>
      <c r="AB1028" s="262" t="s">
        <v>3075</v>
      </c>
      <c r="AC1028" s="262" t="s">
        <v>3075</v>
      </c>
      <c r="AD1028" s="262" t="s">
        <v>3075</v>
      </c>
      <c r="AE1028" s="247"/>
      <c r="AF1028" s="262" t="s">
        <v>3075</v>
      </c>
      <c r="AG1028" s="262" t="s">
        <v>3075</v>
      </c>
      <c r="AH1028" s="262" t="s">
        <v>3075</v>
      </c>
      <c r="AI1028" s="262" t="s">
        <v>3075</v>
      </c>
      <c r="AJ1028" t="s">
        <v>4897</v>
      </c>
    </row>
    <row r="1029" spans="1:36" ht="15" customHeight="1" x14ac:dyDescent="0.3">
      <c r="A1029" s="261">
        <v>526766</v>
      </c>
      <c r="B1029" s="262" t="s">
        <v>4667</v>
      </c>
      <c r="C1029" s="262" t="s">
        <v>69</v>
      </c>
      <c r="D1029" s="262" t="s">
        <v>414</v>
      </c>
      <c r="E1029" s="262" t="s">
        <v>115</v>
      </c>
      <c r="F1029" s="262"/>
      <c r="G1029" s="263"/>
      <c r="H1029" s="262" t="s">
        <v>620</v>
      </c>
      <c r="I1029" s="258" t="s">
        <v>521</v>
      </c>
      <c r="J1029" s="258" t="s">
        <v>136</v>
      </c>
      <c r="K1029" s="261">
        <v>2018</v>
      </c>
      <c r="L1029" s="250"/>
      <c r="M1029" s="262"/>
      <c r="N1029" s="250" t="s">
        <v>3075</v>
      </c>
      <c r="O1029" s="260" t="s">
        <v>3075</v>
      </c>
      <c r="P1029" s="257">
        <v>0</v>
      </c>
      <c r="Q1029" s="250"/>
      <c r="R1029" s="250"/>
      <c r="S1029" s="250"/>
      <c r="T1029" s="250"/>
      <c r="U1029" s="250"/>
      <c r="V1029" s="250"/>
      <c r="W1029" s="250"/>
      <c r="X1029" s="250"/>
      <c r="Y1029" s="250"/>
      <c r="Z1029" s="250"/>
      <c r="AA1029" s="250"/>
      <c r="AB1029" s="250"/>
      <c r="AC1029" s="250"/>
      <c r="AD1029" s="250"/>
      <c r="AE1029" s="246"/>
      <c r="AF1029" s="250"/>
      <c r="AG1029" s="250"/>
      <c r="AH1029" s="250"/>
      <c r="AI1029" s="250"/>
      <c r="AJ1029" t="s">
        <v>4897</v>
      </c>
    </row>
    <row r="1030" spans="1:36" ht="15" customHeight="1" x14ac:dyDescent="0.3">
      <c r="A1030" s="261">
        <v>526830</v>
      </c>
      <c r="B1030" s="262" t="s">
        <v>4668</v>
      </c>
      <c r="C1030" s="262" t="s">
        <v>304</v>
      </c>
      <c r="D1030" s="262" t="s">
        <v>348</v>
      </c>
      <c r="E1030" s="262" t="s">
        <v>2101</v>
      </c>
      <c r="F1030" s="262" t="s">
        <v>135</v>
      </c>
      <c r="G1030" s="263">
        <v>33647</v>
      </c>
      <c r="H1030" s="262" t="s">
        <v>620</v>
      </c>
      <c r="I1030" s="258" t="s">
        <v>521</v>
      </c>
      <c r="J1030" s="258" t="s">
        <v>2082</v>
      </c>
      <c r="K1030" s="261">
        <v>2014</v>
      </c>
      <c r="L1030" s="250"/>
      <c r="M1030" s="262"/>
      <c r="N1030" s="250" t="s">
        <v>3075</v>
      </c>
      <c r="O1030" s="260" t="s">
        <v>3075</v>
      </c>
      <c r="P1030" s="257">
        <v>0</v>
      </c>
      <c r="Q1030" s="250"/>
      <c r="R1030" s="250"/>
      <c r="S1030" s="250"/>
      <c r="T1030" s="250"/>
      <c r="U1030" s="250"/>
      <c r="V1030" s="250"/>
      <c r="W1030" s="250"/>
      <c r="X1030" s="250"/>
      <c r="Y1030" s="250"/>
      <c r="Z1030" s="250"/>
      <c r="AA1030" s="250"/>
      <c r="AB1030" s="250"/>
      <c r="AC1030" s="250"/>
      <c r="AD1030" s="250"/>
      <c r="AE1030" s="247"/>
      <c r="AF1030" s="250"/>
      <c r="AG1030" s="250"/>
      <c r="AH1030" s="250"/>
      <c r="AI1030" s="250"/>
      <c r="AJ1030" t="s">
        <v>4897</v>
      </c>
    </row>
    <row r="1031" spans="1:36" ht="15" customHeight="1" x14ac:dyDescent="0.3">
      <c r="A1031" s="256">
        <v>526840</v>
      </c>
      <c r="B1031" s="257" t="s">
        <v>4669</v>
      </c>
      <c r="C1031" s="257" t="s">
        <v>354</v>
      </c>
      <c r="D1031" s="257" t="s">
        <v>1083</v>
      </c>
      <c r="E1031" s="257" t="s">
        <v>3075</v>
      </c>
      <c r="F1031" s="257" t="s">
        <v>3075</v>
      </c>
      <c r="G1031" s="257" t="s">
        <v>3075</v>
      </c>
      <c r="H1031" s="257"/>
      <c r="I1031" s="258" t="s">
        <v>521</v>
      </c>
      <c r="K1031" s="257" t="s">
        <v>3075</v>
      </c>
      <c r="L1031" s="257" t="s">
        <v>3075</v>
      </c>
      <c r="M1031" s="257" t="s">
        <v>3075</v>
      </c>
      <c r="N1031" s="250" t="s">
        <v>3075</v>
      </c>
      <c r="O1031" s="260" t="s">
        <v>3075</v>
      </c>
      <c r="P1031" s="257">
        <v>0</v>
      </c>
      <c r="Q1031" s="257" t="s">
        <v>3075</v>
      </c>
      <c r="R1031" s="257" t="s">
        <v>3075</v>
      </c>
      <c r="S1031" s="257" t="s">
        <v>3075</v>
      </c>
      <c r="T1031" s="257" t="s">
        <v>3075</v>
      </c>
      <c r="U1031" s="257" t="s">
        <v>3075</v>
      </c>
      <c r="V1031" s="257" t="s">
        <v>3075</v>
      </c>
      <c r="W1031" s="257" t="s">
        <v>3075</v>
      </c>
      <c r="X1031" s="257" t="s">
        <v>3075</v>
      </c>
      <c r="Y1031" s="257" t="s">
        <v>3075</v>
      </c>
      <c r="Z1031" s="257" t="s">
        <v>3075</v>
      </c>
      <c r="AA1031" s="257" t="s">
        <v>3075</v>
      </c>
      <c r="AB1031" s="257" t="s">
        <v>3075</v>
      </c>
      <c r="AC1031" s="257" t="s">
        <v>3075</v>
      </c>
      <c r="AD1031" s="257" t="s">
        <v>3075</v>
      </c>
      <c r="AE1031" s="246"/>
      <c r="AF1031" s="257" t="s">
        <v>3075</v>
      </c>
      <c r="AG1031" s="257" t="s">
        <v>3075</v>
      </c>
      <c r="AH1031" s="257" t="s">
        <v>2078</v>
      </c>
      <c r="AI1031" s="257" t="s">
        <v>3075</v>
      </c>
      <c r="AJ1031" t="s">
        <v>4896</v>
      </c>
    </row>
    <row r="1032" spans="1:36" ht="15" customHeight="1" x14ac:dyDescent="0.3">
      <c r="A1032" s="261">
        <v>526851</v>
      </c>
      <c r="B1032" s="262" t="s">
        <v>4670</v>
      </c>
      <c r="C1032" s="262" t="s">
        <v>540</v>
      </c>
      <c r="D1032" s="262" t="s">
        <v>407</v>
      </c>
      <c r="E1032" s="262" t="s">
        <v>115</v>
      </c>
      <c r="F1032" s="262" t="s">
        <v>4648</v>
      </c>
      <c r="G1032" s="263">
        <v>33239</v>
      </c>
      <c r="H1032" s="262" t="s">
        <v>620</v>
      </c>
      <c r="I1032" s="258" t="s">
        <v>521</v>
      </c>
      <c r="J1032" s="258" t="s">
        <v>138</v>
      </c>
      <c r="K1032" s="262"/>
      <c r="L1032" s="257"/>
      <c r="M1032" s="262"/>
      <c r="N1032" s="250" t="s">
        <v>3075</v>
      </c>
      <c r="O1032" s="260" t="s">
        <v>3075</v>
      </c>
      <c r="P1032" s="257">
        <v>0</v>
      </c>
      <c r="Q1032" s="250"/>
      <c r="R1032" s="250"/>
      <c r="S1032" s="250"/>
      <c r="T1032" s="250"/>
      <c r="U1032" s="250"/>
      <c r="V1032" s="250"/>
      <c r="W1032" s="250"/>
      <c r="X1032" s="250"/>
      <c r="Y1032" s="250"/>
      <c r="Z1032" s="250"/>
      <c r="AA1032" s="250"/>
      <c r="AB1032" s="250"/>
      <c r="AC1032" s="250"/>
      <c r="AD1032" s="250"/>
      <c r="AE1032" s="247"/>
      <c r="AF1032" s="250"/>
      <c r="AG1032" s="250"/>
      <c r="AH1032" s="250"/>
      <c r="AI1032" s="250"/>
      <c r="AJ1032" t="s">
        <v>4897</v>
      </c>
    </row>
    <row r="1033" spans="1:36" ht="15" customHeight="1" x14ac:dyDescent="0.3">
      <c r="A1033" s="261">
        <v>526878</v>
      </c>
      <c r="B1033" s="262" t="s">
        <v>4671</v>
      </c>
      <c r="C1033" s="262" t="s">
        <v>1304</v>
      </c>
      <c r="D1033" s="262" t="s">
        <v>438</v>
      </c>
      <c r="E1033" s="262" t="s">
        <v>2101</v>
      </c>
      <c r="F1033" s="262"/>
      <c r="G1033" s="263"/>
      <c r="H1033" s="262"/>
      <c r="I1033" s="258" t="s">
        <v>521</v>
      </c>
      <c r="J1033" s="268"/>
      <c r="K1033" s="262"/>
      <c r="L1033" s="250"/>
      <c r="M1033" s="262" t="s">
        <v>4206</v>
      </c>
      <c r="N1033" s="250" t="s">
        <v>3075</v>
      </c>
      <c r="O1033" s="260" t="s">
        <v>3075</v>
      </c>
      <c r="P1033" s="257">
        <v>0</v>
      </c>
      <c r="Q1033" s="250"/>
      <c r="R1033" s="250"/>
      <c r="S1033" s="250"/>
      <c r="T1033" s="250"/>
      <c r="U1033" s="250"/>
      <c r="V1033" s="250"/>
      <c r="W1033" s="250"/>
      <c r="X1033" s="250"/>
      <c r="Y1033" s="250"/>
      <c r="Z1033" s="250"/>
      <c r="AA1033" s="250"/>
      <c r="AB1033" s="250"/>
      <c r="AC1033" s="250"/>
      <c r="AD1033" s="250"/>
      <c r="AE1033" s="246"/>
      <c r="AF1033" s="250"/>
      <c r="AG1033" s="250"/>
      <c r="AH1033" s="250"/>
      <c r="AI1033" s="250"/>
      <c r="AJ1033" t="s">
        <v>4897</v>
      </c>
    </row>
    <row r="1034" spans="1:36" ht="15" customHeight="1" x14ac:dyDescent="0.3">
      <c r="A1034" s="261">
        <v>526886</v>
      </c>
      <c r="B1034" s="262" t="s">
        <v>4672</v>
      </c>
      <c r="C1034" s="262" t="s">
        <v>83</v>
      </c>
      <c r="D1034" s="262" t="s">
        <v>570</v>
      </c>
      <c r="E1034" s="262" t="s">
        <v>2101</v>
      </c>
      <c r="F1034" s="262"/>
      <c r="G1034" s="263"/>
      <c r="H1034" s="262"/>
      <c r="I1034" s="258" t="s">
        <v>521</v>
      </c>
      <c r="J1034" s="268"/>
      <c r="K1034" s="262"/>
      <c r="L1034" s="250"/>
      <c r="M1034" s="262" t="s">
        <v>4206</v>
      </c>
      <c r="N1034" s="250" t="s">
        <v>3075</v>
      </c>
      <c r="O1034" s="260" t="s">
        <v>3075</v>
      </c>
      <c r="P1034" s="257">
        <v>0</v>
      </c>
      <c r="Q1034" s="250"/>
      <c r="R1034" s="250"/>
      <c r="S1034" s="250"/>
      <c r="T1034" s="250"/>
      <c r="U1034" s="250"/>
      <c r="V1034" s="250"/>
      <c r="W1034" s="250"/>
      <c r="X1034" s="250"/>
      <c r="Y1034" s="250"/>
      <c r="Z1034" s="250"/>
      <c r="AA1034" s="250"/>
      <c r="AB1034" s="250"/>
      <c r="AC1034" s="250"/>
      <c r="AD1034" s="250"/>
      <c r="AE1034" s="246"/>
      <c r="AF1034" s="250"/>
      <c r="AG1034" s="250"/>
      <c r="AH1034" s="250"/>
      <c r="AI1034" s="250"/>
      <c r="AJ1034" t="s">
        <v>4897</v>
      </c>
    </row>
    <row r="1035" spans="1:36" ht="15" customHeight="1" x14ac:dyDescent="0.3">
      <c r="A1035" s="261">
        <v>526888</v>
      </c>
      <c r="B1035" s="262" t="s">
        <v>4673</v>
      </c>
      <c r="C1035" s="262" t="s">
        <v>76</v>
      </c>
      <c r="D1035" s="262" t="s">
        <v>4674</v>
      </c>
      <c r="E1035" s="262" t="s">
        <v>115</v>
      </c>
      <c r="F1035" s="262"/>
      <c r="G1035" s="263"/>
      <c r="H1035" s="262" t="s">
        <v>620</v>
      </c>
      <c r="I1035" s="258" t="s">
        <v>521</v>
      </c>
      <c r="J1035" s="258" t="s">
        <v>138</v>
      </c>
      <c r="K1035" s="262" t="s">
        <v>3075</v>
      </c>
      <c r="L1035" s="262"/>
      <c r="M1035" s="262"/>
      <c r="N1035" s="250" t="s">
        <v>3075</v>
      </c>
      <c r="O1035" s="260" t="s">
        <v>3075</v>
      </c>
      <c r="P1035" s="257">
        <v>0</v>
      </c>
      <c r="Q1035" s="250"/>
      <c r="R1035" s="250"/>
      <c r="S1035" s="250"/>
      <c r="T1035" s="250"/>
      <c r="U1035" s="250"/>
      <c r="V1035" s="250"/>
      <c r="W1035" s="250"/>
      <c r="X1035" s="250"/>
      <c r="Y1035" s="250"/>
      <c r="Z1035" s="250"/>
      <c r="AA1035" s="250"/>
      <c r="AB1035" s="250"/>
      <c r="AC1035" s="250"/>
      <c r="AD1035" s="250"/>
      <c r="AE1035" s="247"/>
      <c r="AF1035" s="250"/>
      <c r="AG1035" s="250"/>
      <c r="AH1035" s="250"/>
      <c r="AI1035" s="250"/>
      <c r="AJ1035" t="s">
        <v>4897</v>
      </c>
    </row>
    <row r="1036" spans="1:36" ht="15" customHeight="1" x14ac:dyDescent="0.3">
      <c r="A1036" s="261">
        <v>526943</v>
      </c>
      <c r="B1036" s="262" t="s">
        <v>4675</v>
      </c>
      <c r="C1036" s="262" t="s">
        <v>4676</v>
      </c>
      <c r="D1036" s="262" t="s">
        <v>4677</v>
      </c>
      <c r="E1036" s="262" t="s">
        <v>115</v>
      </c>
      <c r="F1036" s="262" t="s">
        <v>4889</v>
      </c>
      <c r="G1036" s="263">
        <v>31883</v>
      </c>
      <c r="H1036" s="262" t="s">
        <v>620</v>
      </c>
      <c r="I1036" s="258" t="s">
        <v>521</v>
      </c>
      <c r="J1036" s="258" t="s">
        <v>138</v>
      </c>
      <c r="K1036" s="262"/>
      <c r="L1036" s="250"/>
      <c r="M1036" s="262"/>
      <c r="N1036" s="250" t="s">
        <v>3075</v>
      </c>
      <c r="O1036" s="260" t="s">
        <v>3075</v>
      </c>
      <c r="P1036" s="257">
        <v>0</v>
      </c>
      <c r="Q1036" s="250"/>
      <c r="R1036" s="250"/>
      <c r="S1036" s="250"/>
      <c r="T1036" s="250"/>
      <c r="U1036" s="250"/>
      <c r="V1036" s="250"/>
      <c r="W1036" s="250"/>
      <c r="X1036" s="250"/>
      <c r="Y1036" s="250"/>
      <c r="Z1036" s="250"/>
      <c r="AA1036" s="250"/>
      <c r="AB1036" s="250"/>
      <c r="AC1036" s="250"/>
      <c r="AD1036" s="250"/>
      <c r="AE1036" s="246"/>
      <c r="AF1036" s="250"/>
      <c r="AG1036" s="250"/>
      <c r="AH1036" s="250"/>
      <c r="AI1036" s="250"/>
      <c r="AJ1036" t="s">
        <v>4897</v>
      </c>
    </row>
    <row r="1037" spans="1:36" ht="15" customHeight="1" x14ac:dyDescent="0.3">
      <c r="A1037" s="261">
        <v>526950</v>
      </c>
      <c r="B1037" s="262" t="s">
        <v>4662</v>
      </c>
      <c r="C1037" s="262" t="s">
        <v>66</v>
      </c>
      <c r="D1037" s="262" t="s">
        <v>415</v>
      </c>
      <c r="E1037" s="262" t="s">
        <v>2101</v>
      </c>
      <c r="F1037" s="262"/>
      <c r="G1037" s="263"/>
      <c r="H1037" s="262"/>
      <c r="I1037" s="258" t="s">
        <v>521</v>
      </c>
      <c r="J1037" s="268"/>
      <c r="K1037" s="262"/>
      <c r="L1037" s="250"/>
      <c r="M1037" s="262" t="s">
        <v>4206</v>
      </c>
      <c r="N1037" s="250" t="s">
        <v>3075</v>
      </c>
      <c r="O1037" s="260" t="s">
        <v>3075</v>
      </c>
      <c r="P1037" s="257">
        <v>0</v>
      </c>
      <c r="Q1037" s="250"/>
      <c r="R1037" s="250"/>
      <c r="S1037" s="250"/>
      <c r="T1037" s="250"/>
      <c r="U1037" s="250"/>
      <c r="V1037" s="250"/>
      <c r="W1037" s="250"/>
      <c r="X1037" s="250"/>
      <c r="Y1037" s="250"/>
      <c r="Z1037" s="250"/>
      <c r="AA1037" s="250"/>
      <c r="AB1037" s="250"/>
      <c r="AC1037" s="250"/>
      <c r="AD1037" s="250"/>
      <c r="AE1037" s="246"/>
      <c r="AF1037" s="250"/>
      <c r="AG1037" s="250"/>
      <c r="AH1037" s="250"/>
      <c r="AI1037" s="250"/>
      <c r="AJ1037" t="s">
        <v>4897</v>
      </c>
    </row>
    <row r="1038" spans="1:36" ht="15" customHeight="1" x14ac:dyDescent="0.3">
      <c r="A1038" s="261">
        <v>526972</v>
      </c>
      <c r="B1038" s="262" t="s">
        <v>4678</v>
      </c>
      <c r="C1038" s="262" t="s">
        <v>102</v>
      </c>
      <c r="D1038" s="262" t="s">
        <v>771</v>
      </c>
      <c r="E1038" s="262" t="s">
        <v>114</v>
      </c>
      <c r="F1038" s="262"/>
      <c r="G1038" s="263"/>
      <c r="H1038" s="262"/>
      <c r="I1038" s="258" t="s">
        <v>521</v>
      </c>
      <c r="J1038" s="268"/>
      <c r="K1038" s="262"/>
      <c r="L1038" s="250"/>
      <c r="M1038" s="262" t="s">
        <v>4206</v>
      </c>
      <c r="N1038" s="250" t="s">
        <v>3075</v>
      </c>
      <c r="O1038" s="260" t="s">
        <v>3075</v>
      </c>
      <c r="P1038" s="257">
        <v>0</v>
      </c>
      <c r="Q1038" s="250"/>
      <c r="R1038" s="250"/>
      <c r="S1038" s="250"/>
      <c r="T1038" s="250"/>
      <c r="U1038" s="250"/>
      <c r="V1038" s="250"/>
      <c r="W1038" s="250"/>
      <c r="X1038" s="250"/>
      <c r="Y1038" s="250"/>
      <c r="Z1038" s="250"/>
      <c r="AA1038" s="250"/>
      <c r="AB1038" s="250"/>
      <c r="AC1038" s="250"/>
      <c r="AD1038" s="250"/>
      <c r="AE1038" s="247"/>
      <c r="AF1038" s="250"/>
      <c r="AG1038" s="250"/>
      <c r="AH1038" s="250"/>
      <c r="AI1038" s="250"/>
      <c r="AJ1038" t="s">
        <v>4897</v>
      </c>
    </row>
    <row r="1039" spans="1:36" ht="15" customHeight="1" x14ac:dyDescent="0.3">
      <c r="A1039" s="261">
        <v>526985</v>
      </c>
      <c r="B1039" s="262" t="s">
        <v>4679</v>
      </c>
      <c r="C1039" s="262" t="s">
        <v>4680</v>
      </c>
      <c r="D1039" s="262" t="s">
        <v>739</v>
      </c>
      <c r="E1039" s="262" t="s">
        <v>115</v>
      </c>
      <c r="F1039" s="262" t="s">
        <v>135</v>
      </c>
      <c r="G1039" s="263">
        <v>29601</v>
      </c>
      <c r="H1039" s="262" t="s">
        <v>620</v>
      </c>
      <c r="I1039" s="258" t="s">
        <v>521</v>
      </c>
      <c r="J1039" s="258" t="s">
        <v>667</v>
      </c>
      <c r="K1039" s="261">
        <v>1998</v>
      </c>
      <c r="L1039" s="250"/>
      <c r="M1039" s="262"/>
      <c r="N1039" s="250" t="s">
        <v>3075</v>
      </c>
      <c r="O1039" s="260" t="s">
        <v>3075</v>
      </c>
      <c r="P1039" s="257">
        <v>0</v>
      </c>
      <c r="Q1039" s="250"/>
      <c r="R1039" s="250"/>
      <c r="S1039" s="250"/>
      <c r="T1039" s="250"/>
      <c r="U1039" s="250"/>
      <c r="V1039" s="250"/>
      <c r="W1039" s="250"/>
      <c r="X1039" s="250"/>
      <c r="Y1039" s="250"/>
      <c r="Z1039" s="250"/>
      <c r="AA1039" s="250"/>
      <c r="AB1039" s="250"/>
      <c r="AC1039" s="250"/>
      <c r="AD1039" s="250"/>
      <c r="AE1039" s="246"/>
      <c r="AF1039" s="250"/>
      <c r="AG1039" s="250"/>
      <c r="AH1039" s="250"/>
      <c r="AI1039" s="250"/>
      <c r="AJ1039" t="s">
        <v>4897</v>
      </c>
    </row>
    <row r="1040" spans="1:36" ht="15" customHeight="1" x14ac:dyDescent="0.3">
      <c r="A1040" s="261">
        <v>527076</v>
      </c>
      <c r="B1040" s="262" t="s">
        <v>4663</v>
      </c>
      <c r="C1040" s="262" t="s">
        <v>66</v>
      </c>
      <c r="D1040" s="262" t="s">
        <v>468</v>
      </c>
      <c r="E1040" s="262" t="s">
        <v>115</v>
      </c>
      <c r="F1040" s="262" t="s">
        <v>4869</v>
      </c>
      <c r="G1040" s="263">
        <v>36355</v>
      </c>
      <c r="H1040" s="262" t="s">
        <v>620</v>
      </c>
      <c r="I1040" s="258" t="s">
        <v>521</v>
      </c>
      <c r="J1040" s="258" t="s">
        <v>138</v>
      </c>
      <c r="K1040" s="262"/>
      <c r="L1040" s="257" t="s">
        <v>146</v>
      </c>
      <c r="M1040" s="262"/>
      <c r="N1040" s="250" t="s">
        <v>3075</v>
      </c>
      <c r="O1040" s="260" t="s">
        <v>3075</v>
      </c>
      <c r="P1040" s="257">
        <v>0</v>
      </c>
      <c r="Q1040" s="250"/>
      <c r="R1040" s="250"/>
      <c r="S1040" s="250"/>
      <c r="T1040" s="250"/>
      <c r="U1040" s="250"/>
      <c r="V1040" s="250"/>
      <c r="W1040" s="250"/>
      <c r="X1040" s="250"/>
      <c r="Y1040" s="250"/>
      <c r="Z1040" s="250"/>
      <c r="AA1040" s="250"/>
      <c r="AB1040" s="250"/>
      <c r="AC1040" s="250"/>
      <c r="AD1040" s="250"/>
      <c r="AE1040" s="246"/>
      <c r="AF1040" s="250"/>
      <c r="AG1040" s="250"/>
      <c r="AH1040" s="250"/>
      <c r="AI1040" s="250"/>
      <c r="AJ1040" t="s">
        <v>4897</v>
      </c>
    </row>
    <row r="1041" spans="1:36" ht="15" customHeight="1" x14ac:dyDescent="0.3">
      <c r="A1041" s="261">
        <v>527082</v>
      </c>
      <c r="B1041" s="262" t="s">
        <v>4829</v>
      </c>
      <c r="C1041" s="262" t="s">
        <v>65</v>
      </c>
      <c r="D1041" s="262" t="s">
        <v>450</v>
      </c>
      <c r="E1041" s="262" t="s">
        <v>115</v>
      </c>
      <c r="F1041" s="262" t="s">
        <v>144</v>
      </c>
      <c r="G1041" s="263">
        <v>34301</v>
      </c>
      <c r="H1041" s="262" t="s">
        <v>620</v>
      </c>
      <c r="I1041" s="258" t="s">
        <v>522</v>
      </c>
      <c r="J1041" s="258" t="s">
        <v>138</v>
      </c>
      <c r="K1041" s="262" t="s">
        <v>3075</v>
      </c>
      <c r="L1041" s="262"/>
      <c r="M1041" s="262"/>
      <c r="N1041" s="250" t="s">
        <v>3075</v>
      </c>
      <c r="O1041" s="260" t="s">
        <v>3075</v>
      </c>
      <c r="P1041" s="257">
        <v>0</v>
      </c>
      <c r="Q1041" s="250"/>
      <c r="R1041" s="250"/>
      <c r="S1041" s="250"/>
      <c r="T1041" s="250"/>
      <c r="U1041" s="250"/>
      <c r="V1041" s="250"/>
      <c r="W1041" s="250"/>
      <c r="X1041" s="250"/>
      <c r="Y1041" s="250"/>
      <c r="Z1041" s="250"/>
      <c r="AA1041" s="250"/>
      <c r="AB1041" s="250"/>
      <c r="AC1041" s="250"/>
      <c r="AD1041" s="250"/>
      <c r="AE1041" s="246"/>
      <c r="AF1041" s="250"/>
      <c r="AG1041" s="250"/>
      <c r="AH1041" s="250"/>
      <c r="AI1041" s="250"/>
      <c r="AJ1041" t="s">
        <v>4897</v>
      </c>
    </row>
    <row r="1042" spans="1:36" ht="15" customHeight="1" x14ac:dyDescent="0.3">
      <c r="A1042" s="261">
        <v>527092</v>
      </c>
      <c r="B1042" s="262" t="s">
        <v>4664</v>
      </c>
      <c r="C1042" s="262" t="s">
        <v>77</v>
      </c>
      <c r="D1042" s="262" t="s">
        <v>468</v>
      </c>
      <c r="E1042" s="262" t="s">
        <v>115</v>
      </c>
      <c r="F1042" s="262"/>
      <c r="G1042" s="263"/>
      <c r="H1042" s="262"/>
      <c r="I1042" s="258" t="s">
        <v>521</v>
      </c>
      <c r="J1042" s="268"/>
      <c r="K1042" s="262"/>
      <c r="L1042" s="250"/>
      <c r="M1042" s="262" t="s">
        <v>4206</v>
      </c>
      <c r="N1042" s="250" t="s">
        <v>3075</v>
      </c>
      <c r="O1042" s="260" t="s">
        <v>3075</v>
      </c>
      <c r="P1042" s="257">
        <v>0</v>
      </c>
      <c r="Q1042" s="250"/>
      <c r="R1042" s="250"/>
      <c r="S1042" s="250"/>
      <c r="T1042" s="250"/>
      <c r="U1042" s="250"/>
      <c r="V1042" s="250"/>
      <c r="W1042" s="250"/>
      <c r="X1042" s="250"/>
      <c r="Y1042" s="250"/>
      <c r="Z1042" s="250"/>
      <c r="AA1042" s="250"/>
      <c r="AB1042" s="250"/>
      <c r="AC1042" s="250"/>
      <c r="AD1042" s="250"/>
      <c r="AE1042" s="246"/>
      <c r="AF1042" s="250"/>
      <c r="AG1042" s="250"/>
      <c r="AH1042" s="250"/>
      <c r="AI1042" s="250"/>
      <c r="AJ1042" t="s">
        <v>4897</v>
      </c>
    </row>
    <row r="1043" spans="1:36" ht="15" customHeight="1" x14ac:dyDescent="0.3">
      <c r="A1043" s="261">
        <v>527104</v>
      </c>
      <c r="B1043" s="262" t="s">
        <v>4839</v>
      </c>
      <c r="C1043" s="262" t="s">
        <v>1304</v>
      </c>
      <c r="D1043" s="262" t="s">
        <v>4840</v>
      </c>
      <c r="E1043" s="262" t="s">
        <v>115</v>
      </c>
      <c r="F1043" s="262" t="s">
        <v>4841</v>
      </c>
      <c r="G1043" s="263">
        <v>34709</v>
      </c>
      <c r="H1043" s="262" t="s">
        <v>620</v>
      </c>
      <c r="I1043" s="258" t="s">
        <v>522</v>
      </c>
      <c r="J1043" s="258" t="s">
        <v>136</v>
      </c>
      <c r="K1043" s="261">
        <v>2012</v>
      </c>
      <c r="L1043" s="262" t="s">
        <v>137</v>
      </c>
      <c r="M1043" s="250"/>
      <c r="N1043" s="250" t="s">
        <v>3075</v>
      </c>
      <c r="O1043" s="260" t="s">
        <v>3075</v>
      </c>
      <c r="P1043" s="257">
        <v>0</v>
      </c>
      <c r="Q1043" s="250"/>
      <c r="R1043" s="250"/>
      <c r="S1043" s="250"/>
      <c r="T1043" s="250"/>
      <c r="U1043" s="250"/>
      <c r="V1043" s="250"/>
      <c r="W1043" s="250"/>
      <c r="X1043" s="250"/>
      <c r="Y1043" s="250"/>
      <c r="Z1043" s="250"/>
      <c r="AA1043" s="250"/>
      <c r="AB1043" s="250"/>
      <c r="AC1043" s="250"/>
      <c r="AD1043" s="250"/>
      <c r="AE1043" s="246"/>
      <c r="AF1043" s="250"/>
      <c r="AG1043" s="250"/>
      <c r="AH1043" s="250"/>
      <c r="AI1043" s="250"/>
      <c r="AJ1043" t="s">
        <v>4897</v>
      </c>
    </row>
    <row r="1044" spans="1:36" ht="15" customHeight="1" x14ac:dyDescent="0.3">
      <c r="A1044" s="261">
        <v>527114</v>
      </c>
      <c r="B1044" s="262" t="s">
        <v>4665</v>
      </c>
      <c r="C1044" s="262" t="s">
        <v>4666</v>
      </c>
      <c r="D1044" s="262" t="s">
        <v>344</v>
      </c>
      <c r="E1044" s="262" t="s">
        <v>115</v>
      </c>
      <c r="F1044" s="262"/>
      <c r="G1044" s="263"/>
      <c r="H1044" s="262"/>
      <c r="I1044" s="258" t="s">
        <v>521</v>
      </c>
      <c r="J1044" s="268"/>
      <c r="K1044" s="262"/>
      <c r="L1044" s="250"/>
      <c r="M1044" s="262" t="s">
        <v>4206</v>
      </c>
      <c r="N1044" s="250">
        <v>401</v>
      </c>
      <c r="O1044" s="260">
        <v>45333</v>
      </c>
      <c r="P1044" s="257">
        <v>30000</v>
      </c>
      <c r="Q1044" s="250"/>
      <c r="R1044" s="250"/>
      <c r="S1044" s="250"/>
      <c r="T1044" s="250"/>
      <c r="U1044" s="250"/>
      <c r="V1044" s="250"/>
      <c r="W1044" s="250"/>
      <c r="X1044" s="250"/>
      <c r="Y1044" s="250"/>
      <c r="Z1044" s="250"/>
      <c r="AA1044" s="250"/>
      <c r="AB1044" s="250"/>
      <c r="AC1044" s="250"/>
      <c r="AD1044" s="250"/>
      <c r="AE1044" s="246"/>
      <c r="AF1044" s="250"/>
      <c r="AG1044" s="250"/>
      <c r="AH1044" s="250"/>
      <c r="AI1044" s="250"/>
      <c r="AJ1044" t="s">
        <v>4897</v>
      </c>
    </row>
    <row r="1045" spans="1:36" ht="15" customHeight="1" x14ac:dyDescent="0.3">
      <c r="A1045" s="261">
        <v>527195</v>
      </c>
      <c r="B1045" s="262" t="s">
        <v>4849</v>
      </c>
      <c r="C1045" s="262" t="s">
        <v>74</v>
      </c>
      <c r="D1045" s="262" t="s">
        <v>410</v>
      </c>
      <c r="E1045" s="262" t="s">
        <v>2101</v>
      </c>
      <c r="F1045" s="262" t="s">
        <v>135</v>
      </c>
      <c r="G1045" s="263">
        <v>33647</v>
      </c>
      <c r="H1045" s="262" t="s">
        <v>620</v>
      </c>
      <c r="I1045" s="258" t="s">
        <v>521</v>
      </c>
      <c r="J1045" s="258" t="s">
        <v>2082</v>
      </c>
      <c r="K1045" s="261">
        <v>2008</v>
      </c>
      <c r="L1045" s="250"/>
      <c r="M1045" s="262"/>
      <c r="N1045" s="250" t="s">
        <v>3075</v>
      </c>
      <c r="O1045" s="260" t="s">
        <v>3075</v>
      </c>
      <c r="P1045" s="257">
        <v>0</v>
      </c>
      <c r="Q1045" s="250"/>
      <c r="R1045" s="250"/>
      <c r="S1045" s="250"/>
      <c r="T1045" s="250"/>
      <c r="U1045" s="250"/>
      <c r="V1045" s="250"/>
      <c r="W1045" s="250"/>
      <c r="X1045" s="250"/>
      <c r="Y1045" s="250"/>
      <c r="Z1045" s="250"/>
      <c r="AA1045" s="250"/>
      <c r="AB1045" s="250"/>
      <c r="AC1045" s="250"/>
      <c r="AD1045" s="250"/>
      <c r="AE1045" s="246"/>
      <c r="AF1045" s="250"/>
      <c r="AG1045" s="250"/>
      <c r="AH1045" s="250"/>
      <c r="AI1045" s="250"/>
      <c r="AJ1045" t="s">
        <v>4897</v>
      </c>
    </row>
    <row r="1046" spans="1:36" ht="15" customHeight="1" x14ac:dyDescent="0.3">
      <c r="A1046" s="261">
        <v>527212</v>
      </c>
      <c r="B1046" s="262" t="s">
        <v>4833</v>
      </c>
      <c r="C1046" s="262" t="s">
        <v>83</v>
      </c>
      <c r="D1046" s="262" t="s">
        <v>460</v>
      </c>
      <c r="E1046" s="262" t="s">
        <v>115</v>
      </c>
      <c r="F1046" s="262" t="s">
        <v>4834</v>
      </c>
      <c r="G1046" s="263">
        <v>33647</v>
      </c>
      <c r="H1046" s="262" t="s">
        <v>620</v>
      </c>
      <c r="I1046" s="258" t="s">
        <v>521</v>
      </c>
      <c r="J1046" s="258" t="s">
        <v>136</v>
      </c>
      <c r="K1046" s="261">
        <v>2016</v>
      </c>
      <c r="L1046" s="250"/>
      <c r="M1046" s="262"/>
      <c r="N1046" s="250" t="s">
        <v>3075</v>
      </c>
      <c r="O1046" s="260" t="s">
        <v>3075</v>
      </c>
      <c r="P1046" s="257">
        <v>0</v>
      </c>
      <c r="Q1046" s="250"/>
      <c r="R1046" s="250"/>
      <c r="S1046" s="250"/>
      <c r="T1046" s="250"/>
      <c r="U1046" s="250"/>
      <c r="V1046" s="250"/>
      <c r="W1046" s="250"/>
      <c r="X1046" s="250"/>
      <c r="Y1046" s="250"/>
      <c r="Z1046" s="250"/>
      <c r="AA1046" s="250"/>
      <c r="AB1046" s="250"/>
      <c r="AC1046" s="250"/>
      <c r="AD1046" s="250"/>
      <c r="AE1046" s="246"/>
      <c r="AF1046" s="250"/>
      <c r="AG1046" s="250"/>
      <c r="AH1046" s="250"/>
      <c r="AI1046" s="250"/>
      <c r="AJ1046" t="s">
        <v>4897</v>
      </c>
    </row>
    <row r="1047" spans="1:36" ht="15" customHeight="1" x14ac:dyDescent="0.3">
      <c r="A1047" s="261">
        <v>527216</v>
      </c>
      <c r="B1047" s="262" t="s">
        <v>4847</v>
      </c>
      <c r="C1047" s="262" t="s">
        <v>66</v>
      </c>
      <c r="D1047" s="262" t="s">
        <v>567</v>
      </c>
      <c r="E1047" s="262" t="s">
        <v>2101</v>
      </c>
      <c r="F1047" s="262" t="s">
        <v>2080</v>
      </c>
      <c r="G1047" s="263">
        <v>33647</v>
      </c>
      <c r="H1047" s="262" t="s">
        <v>620</v>
      </c>
      <c r="I1047" s="258" t="s">
        <v>521</v>
      </c>
      <c r="J1047" s="258" t="s">
        <v>2082</v>
      </c>
      <c r="K1047" s="261">
        <v>2009</v>
      </c>
      <c r="L1047" s="257" t="s">
        <v>146</v>
      </c>
      <c r="M1047" s="262"/>
      <c r="N1047" s="250" t="s">
        <v>3075</v>
      </c>
      <c r="O1047" s="260" t="s">
        <v>3075</v>
      </c>
      <c r="P1047" s="257">
        <v>0</v>
      </c>
      <c r="Q1047" s="250"/>
      <c r="R1047" s="250"/>
      <c r="S1047" s="250"/>
      <c r="T1047" s="250"/>
      <c r="U1047" s="250"/>
      <c r="V1047" s="250"/>
      <c r="W1047" s="250"/>
      <c r="X1047" s="250"/>
      <c r="Y1047" s="250"/>
      <c r="Z1047" s="250"/>
      <c r="AA1047" s="250"/>
      <c r="AB1047" s="250"/>
      <c r="AC1047" s="250"/>
      <c r="AD1047" s="250"/>
      <c r="AE1047" s="246"/>
      <c r="AF1047" s="250"/>
      <c r="AG1047" s="250"/>
      <c r="AH1047" s="250"/>
      <c r="AI1047" s="250"/>
      <c r="AJ1047" t="s">
        <v>4897</v>
      </c>
    </row>
  </sheetData>
  <sheetProtection selectLockedCells="1" selectUnlockedCells="1"/>
  <autoFilter ref="A2:AJ2" xr:uid="{00000000-0001-0000-0600-000000000000}">
    <sortState xmlns:xlrd2="http://schemas.microsoft.com/office/spreadsheetml/2017/richdata2" ref="A3:AJ1047">
      <sortCondition ref="A2"/>
    </sortState>
  </autoFilter>
  <phoneticPr fontId="66" type="noConversion"/>
  <conditionalFormatting sqref="A3:A1047">
    <cfRule type="duplicateValues" dxfId="1" priority="3346"/>
  </conditionalFormatting>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7</vt:i4>
      </vt:variant>
      <vt:variant>
        <vt:lpstr>النطاقات المسماة</vt:lpstr>
      </vt:variant>
      <vt:variant>
        <vt:i4>1</vt:i4>
      </vt:variant>
    </vt:vector>
  </HeadingPairs>
  <TitlesOfParts>
    <vt:vector size="8" baseType="lpstr">
      <vt:lpstr>تعليمات التسجيل</vt:lpstr>
      <vt:lpstr>إدخال البيانات</vt:lpstr>
      <vt:lpstr>اختيار المقررات</vt:lpstr>
      <vt:lpstr>الإستمارة</vt:lpstr>
      <vt:lpstr>kin</vt:lpstr>
      <vt:lpstr>ورقة4</vt:lpstr>
      <vt:lpstr>ورقة2</vt:lpstr>
      <vt:lpstr>الإستمارة!Print_Area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hamdash</dc:creator>
  <cp:lastModifiedBy>lenovo-lap</cp:lastModifiedBy>
  <cp:revision/>
  <cp:lastPrinted>2023-05-22T22:57:18Z</cp:lastPrinted>
  <dcterms:created xsi:type="dcterms:W3CDTF">2015-06-05T18:17:20Z</dcterms:created>
  <dcterms:modified xsi:type="dcterms:W3CDTF">2024-07-10T08:18:24Z</dcterms:modified>
</cp:coreProperties>
</file>